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 activeTab="2"/>
  </bookViews>
  <sheets>
    <sheet name="Spindle profiles_U2OS" sheetId="1" r:id="rId1"/>
    <sheet name="Spindle profiles_hTERT-RPE" sheetId="2" r:id="rId2"/>
    <sheet name="Spindle profiles_HeL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3" l="1"/>
  <c r="R24" i="3"/>
  <c r="R23" i="3"/>
  <c r="R22" i="3"/>
  <c r="N23" i="3"/>
  <c r="M22" i="3"/>
  <c r="L25" i="3"/>
  <c r="L24" i="3"/>
  <c r="L23" i="3"/>
  <c r="L22" i="3"/>
  <c r="O3" i="3"/>
  <c r="L11" i="3"/>
  <c r="L3" i="3"/>
  <c r="N9" i="3"/>
  <c r="L10" i="3"/>
  <c r="L9" i="3"/>
  <c r="L8" i="3"/>
  <c r="L6" i="3"/>
  <c r="L5" i="3"/>
  <c r="L4" i="3"/>
  <c r="N18" i="3"/>
  <c r="Q18" i="3"/>
  <c r="M18" i="3"/>
  <c r="P18" i="3"/>
  <c r="L18" i="3"/>
  <c r="O18" i="3"/>
  <c r="N17" i="3"/>
  <c r="Q17" i="3"/>
  <c r="M17" i="3"/>
  <c r="P17" i="3"/>
  <c r="L17" i="3"/>
  <c r="O17" i="3"/>
  <c r="N16" i="3"/>
  <c r="Q16" i="3"/>
  <c r="M16" i="3"/>
  <c r="P16" i="3"/>
  <c r="L16" i="3"/>
  <c r="O16" i="3"/>
  <c r="N15" i="3"/>
  <c r="Q15" i="3"/>
  <c r="M15" i="3"/>
  <c r="P15" i="3"/>
  <c r="L15" i="3"/>
  <c r="O15" i="3"/>
  <c r="N14" i="3"/>
  <c r="Q14" i="3"/>
  <c r="M14" i="3"/>
  <c r="P14" i="3"/>
  <c r="L14" i="3"/>
  <c r="O14" i="3"/>
  <c r="N13" i="3"/>
  <c r="Q13" i="3"/>
  <c r="M13" i="3"/>
  <c r="P13" i="3"/>
  <c r="L13" i="3"/>
  <c r="O13" i="3"/>
  <c r="N12" i="3"/>
  <c r="Q12" i="3"/>
  <c r="M12" i="3"/>
  <c r="P12" i="3"/>
  <c r="L12" i="3"/>
  <c r="O12" i="3"/>
  <c r="N11" i="3"/>
  <c r="Q11" i="3"/>
  <c r="M11" i="3"/>
  <c r="P11" i="3"/>
  <c r="O11" i="3"/>
  <c r="N10" i="3"/>
  <c r="Q10" i="3"/>
  <c r="M10" i="3"/>
  <c r="P10" i="3"/>
  <c r="O10" i="3"/>
  <c r="Q9" i="3"/>
  <c r="M9" i="3"/>
  <c r="P9" i="3"/>
  <c r="O9" i="3"/>
  <c r="N8" i="3"/>
  <c r="Q8" i="3"/>
  <c r="M8" i="3"/>
  <c r="P8" i="3"/>
  <c r="O8" i="3"/>
  <c r="Q25" i="3"/>
  <c r="P25" i="3"/>
  <c r="O25" i="3"/>
  <c r="N25" i="3"/>
  <c r="M25" i="3"/>
  <c r="N6" i="3"/>
  <c r="Q6" i="3"/>
  <c r="M6" i="3"/>
  <c r="P6" i="3"/>
  <c r="O6" i="3"/>
  <c r="Q24" i="3"/>
  <c r="P24" i="3"/>
  <c r="O24" i="3"/>
  <c r="N24" i="3"/>
  <c r="M24" i="3"/>
  <c r="N5" i="3"/>
  <c r="Q5" i="3"/>
  <c r="M5" i="3"/>
  <c r="P5" i="3"/>
  <c r="O5" i="3"/>
  <c r="N4" i="3"/>
  <c r="Q4" i="3"/>
  <c r="Q23" i="3"/>
  <c r="M4" i="3"/>
  <c r="P4" i="3"/>
  <c r="P23" i="3"/>
  <c r="O4" i="3"/>
  <c r="O23" i="3"/>
  <c r="M23" i="3"/>
  <c r="N3" i="3"/>
  <c r="Q3" i="3"/>
  <c r="Q22" i="3"/>
  <c r="M3" i="3"/>
  <c r="P3" i="3"/>
  <c r="P22" i="3"/>
  <c r="O22" i="3"/>
  <c r="N22" i="3"/>
  <c r="H17" i="2"/>
  <c r="R22" i="2"/>
  <c r="R23" i="2"/>
  <c r="R21" i="2"/>
  <c r="R20" i="2"/>
  <c r="P3" i="2"/>
  <c r="L20" i="2"/>
  <c r="U3" i="2"/>
  <c r="Q3" i="2"/>
  <c r="P6" i="2"/>
  <c r="P4" i="2"/>
  <c r="L21" i="2"/>
  <c r="R18" i="1"/>
  <c r="L3" i="2"/>
  <c r="H18" i="2"/>
  <c r="L16" i="2"/>
  <c r="H16" i="2"/>
  <c r="N14" i="2"/>
  <c r="H15" i="2"/>
  <c r="M13" i="2"/>
  <c r="H14" i="2"/>
  <c r="M12" i="2"/>
  <c r="H13" i="2"/>
  <c r="N11" i="2"/>
  <c r="H12" i="2"/>
  <c r="N10" i="2"/>
  <c r="H11" i="2"/>
  <c r="M9" i="2"/>
  <c r="H8" i="2"/>
  <c r="L8" i="2"/>
  <c r="H7" i="2"/>
  <c r="L7" i="2"/>
  <c r="H6" i="2"/>
  <c r="N6" i="2"/>
  <c r="H5" i="2"/>
  <c r="M5" i="2"/>
  <c r="H4" i="2"/>
  <c r="L4" i="2"/>
  <c r="H3" i="2"/>
  <c r="N3" i="2"/>
  <c r="L3" i="1"/>
  <c r="O18" i="1"/>
  <c r="N18" i="1"/>
  <c r="R21" i="1"/>
  <c r="R20" i="1"/>
  <c r="R19" i="1"/>
  <c r="H11" i="1"/>
  <c r="L9" i="1"/>
  <c r="L18" i="1"/>
  <c r="O3" i="1"/>
  <c r="Q3" i="1"/>
  <c r="P3" i="1"/>
  <c r="M3" i="1"/>
  <c r="L4" i="1"/>
  <c r="L10" i="1"/>
  <c r="O10" i="1"/>
  <c r="H16" i="1"/>
  <c r="M14" i="1"/>
  <c r="P14" i="1"/>
  <c r="H15" i="1"/>
  <c r="N13" i="1"/>
  <c r="Q13" i="1"/>
  <c r="H14" i="1"/>
  <c r="M12" i="1"/>
  <c r="P12" i="1"/>
  <c r="H13" i="1"/>
  <c r="H12" i="1"/>
  <c r="H8" i="1"/>
  <c r="N8" i="1"/>
  <c r="Q8" i="1"/>
  <c r="H7" i="1"/>
  <c r="M7" i="1"/>
  <c r="P7" i="1"/>
  <c r="H6" i="1"/>
  <c r="M6" i="1"/>
  <c r="P6" i="1"/>
  <c r="H5" i="1"/>
  <c r="M5" i="1"/>
  <c r="P5" i="1"/>
  <c r="H4" i="1"/>
  <c r="M4" i="1"/>
  <c r="P4" i="1"/>
  <c r="H3" i="1"/>
  <c r="N3" i="1"/>
  <c r="N15" i="2"/>
  <c r="M8" i="2"/>
  <c r="L12" i="2"/>
  <c r="N5" i="2"/>
  <c r="N8" i="2"/>
  <c r="N13" i="2"/>
  <c r="N12" i="2"/>
  <c r="M4" i="2"/>
  <c r="N9" i="2"/>
  <c r="U5" i="2"/>
  <c r="Q22" i="2"/>
  <c r="M16" i="2"/>
  <c r="L9" i="2"/>
  <c r="L11" i="2"/>
  <c r="R5" i="2"/>
  <c r="N22" i="2"/>
  <c r="L15" i="2"/>
  <c r="P5" i="2"/>
  <c r="M3" i="2"/>
  <c r="N4" i="2"/>
  <c r="L6" i="2"/>
  <c r="S4" i="2"/>
  <c r="O21" i="2"/>
  <c r="M7" i="2"/>
  <c r="L10" i="2"/>
  <c r="M11" i="2"/>
  <c r="T5" i="2"/>
  <c r="P22" i="2"/>
  <c r="L14" i="2"/>
  <c r="M15" i="2"/>
  <c r="N16" i="2"/>
  <c r="L5" i="2"/>
  <c r="M6" i="2"/>
  <c r="T4" i="2"/>
  <c r="P21" i="2"/>
  <c r="N7" i="2"/>
  <c r="Q20" i="2"/>
  <c r="M10" i="2"/>
  <c r="L13" i="2"/>
  <c r="M14" i="2"/>
  <c r="M9" i="1"/>
  <c r="P9" i="1"/>
  <c r="N12" i="1"/>
  <c r="Q12" i="1"/>
  <c r="M11" i="1"/>
  <c r="P11" i="1"/>
  <c r="L13" i="1"/>
  <c r="O13" i="1"/>
  <c r="N11" i="1"/>
  <c r="Q11" i="1"/>
  <c r="M13" i="1"/>
  <c r="P13" i="1"/>
  <c r="L11" i="1"/>
  <c r="O11" i="1"/>
  <c r="P18" i="1"/>
  <c r="M18" i="1"/>
  <c r="M20" i="1"/>
  <c r="P20" i="1"/>
  <c r="N6" i="1"/>
  <c r="Q6" i="1"/>
  <c r="N7" i="1"/>
  <c r="Q7" i="1"/>
  <c r="L8" i="1"/>
  <c r="O8" i="1"/>
  <c r="N9" i="1"/>
  <c r="Q9" i="1"/>
  <c r="N14" i="1"/>
  <c r="Q14" i="1"/>
  <c r="N4" i="1"/>
  <c r="Q4" i="1"/>
  <c r="M8" i="1"/>
  <c r="P8" i="1"/>
  <c r="M19" i="1"/>
  <c r="O4" i="1"/>
  <c r="L5" i="1"/>
  <c r="O5" i="1"/>
  <c r="L6" i="1"/>
  <c r="O6" i="1"/>
  <c r="L7" i="1"/>
  <c r="O7" i="1"/>
  <c r="O9" i="1"/>
  <c r="N10" i="1"/>
  <c r="Q10" i="1"/>
  <c r="L12" i="1"/>
  <c r="O12" i="1"/>
  <c r="L14" i="1"/>
  <c r="O14" i="1"/>
  <c r="N5" i="1"/>
  <c r="Q5" i="1"/>
  <c r="M10" i="1"/>
  <c r="P10" i="1"/>
  <c r="R6" i="2"/>
  <c r="N23" i="2"/>
  <c r="L22" i="2"/>
  <c r="S5" i="2"/>
  <c r="O22" i="2"/>
  <c r="S6" i="2"/>
  <c r="O23" i="2"/>
  <c r="L23" i="2"/>
  <c r="U4" i="2"/>
  <c r="Q21" i="2"/>
  <c r="R4" i="2"/>
  <c r="N21" i="2"/>
  <c r="S3" i="2"/>
  <c r="O20" i="2"/>
  <c r="Q4" i="2"/>
  <c r="M21" i="2"/>
  <c r="Q5" i="2"/>
  <c r="M22" i="2"/>
  <c r="T3" i="2"/>
  <c r="P20" i="2"/>
  <c r="M20" i="2"/>
  <c r="U6" i="2"/>
  <c r="Q23" i="2"/>
  <c r="R3" i="2"/>
  <c r="N20" i="2"/>
  <c r="Q6" i="2"/>
  <c r="M23" i="2"/>
  <c r="T6" i="2"/>
  <c r="P23" i="2"/>
  <c r="O21" i="1"/>
  <c r="L21" i="1"/>
  <c r="M21" i="1"/>
  <c r="P21" i="1"/>
  <c r="O20" i="1"/>
  <c r="L20" i="1"/>
  <c r="O19" i="1"/>
  <c r="L19" i="1"/>
  <c r="P19" i="1"/>
  <c r="Q18" i="1"/>
  <c r="N21" i="1"/>
  <c r="Q21" i="1"/>
  <c r="Q20" i="1"/>
  <c r="N20" i="1"/>
  <c r="Q19" i="1"/>
  <c r="N19" i="1"/>
</calcChain>
</file>

<file path=xl/sharedStrings.xml><?xml version="1.0" encoding="utf-8"?>
<sst xmlns="http://schemas.openxmlformats.org/spreadsheetml/2006/main" count="215" uniqueCount="24">
  <si>
    <t>DMSO</t>
  </si>
  <si>
    <t>Bipolar</t>
  </si>
  <si>
    <t>Odd</t>
  </si>
  <si>
    <t>Mono</t>
  </si>
  <si>
    <t>Ex1</t>
  </si>
  <si>
    <t>Ex2</t>
  </si>
  <si>
    <t>Ex3</t>
  </si>
  <si>
    <t>250 nM</t>
  </si>
  <si>
    <t>LoKI-on</t>
  </si>
  <si>
    <t>LoKI-off</t>
  </si>
  <si>
    <t>250 nM CLP-BI</t>
  </si>
  <si>
    <t>U2OS</t>
  </si>
  <si>
    <t>Total</t>
  </si>
  <si>
    <t>Total cells</t>
  </si>
  <si>
    <t>SEM</t>
  </si>
  <si>
    <t>% of Total</t>
  </si>
  <si>
    <t>Ratio of Total</t>
  </si>
  <si>
    <t>Ex4</t>
  </si>
  <si>
    <t>hTERT-RPE</t>
  </si>
  <si>
    <t>Average</t>
  </si>
  <si>
    <t>Average %</t>
  </si>
  <si>
    <t>Ex 4</t>
  </si>
  <si>
    <t>HeLa</t>
  </si>
  <si>
    <t xml:space="preserve">Coverslip had very few total cells to analyze. Exluded this replicate in quantification.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</si>
</sst>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14" fontId="0" fillId="0" borderId="0" xfId="0" applyNumberFormat="1" applyFill="1"/>
    <xf numFmtId="0" fontId="0" fillId="2" borderId="0" xfId="0" applyFill="1"/>
    <xf numFmtId="164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zoomScale="98" zoomScaleNormal="98" workbookViewId="0">
      <selection activeCell="L3" sqref="L3:Q14"/>
    </sheetView>
  </sheetViews>
  <sheetFormatPr defaultRowHeight="15" x14ac:dyDescent="0.25"/>
  <cols>
    <col min="2" max="2" width="9.7109375" bestFit="1" customWidth="1"/>
    <col min="3" max="3" width="6.85546875" customWidth="1"/>
    <col min="10" max="10" width="13" customWidth="1"/>
    <col min="12" max="12" width="11.85546875" customWidth="1"/>
    <col min="13" max="13" width="14.140625" customWidth="1"/>
    <col min="14" max="14" width="14.7109375" customWidth="1"/>
    <col min="15" max="15" width="17.85546875" customWidth="1"/>
  </cols>
  <sheetData>
    <row r="1" spans="1:17" x14ac:dyDescent="0.25">
      <c r="A1" t="s">
        <v>11</v>
      </c>
      <c r="B1" t="s">
        <v>0</v>
      </c>
      <c r="L1" t="s">
        <v>16</v>
      </c>
      <c r="O1" t="s">
        <v>15</v>
      </c>
    </row>
    <row r="2" spans="1:17" x14ac:dyDescent="0.25">
      <c r="E2" t="s">
        <v>1</v>
      </c>
      <c r="F2" t="s">
        <v>2</v>
      </c>
      <c r="G2" t="s">
        <v>3</v>
      </c>
      <c r="H2" t="s">
        <v>12</v>
      </c>
      <c r="L2" t="s">
        <v>1</v>
      </c>
      <c r="M2" t="s">
        <v>2</v>
      </c>
      <c r="N2" t="s">
        <v>3</v>
      </c>
      <c r="O2" t="s">
        <v>1</v>
      </c>
      <c r="P2" t="s">
        <v>2</v>
      </c>
      <c r="Q2" t="s">
        <v>3</v>
      </c>
    </row>
    <row r="3" spans="1:17" x14ac:dyDescent="0.25">
      <c r="B3" s="1"/>
      <c r="C3" t="s">
        <v>4</v>
      </c>
      <c r="D3" t="s">
        <v>8</v>
      </c>
      <c r="E3">
        <v>104</v>
      </c>
      <c r="F3">
        <v>16</v>
      </c>
      <c r="G3">
        <v>2</v>
      </c>
      <c r="H3">
        <f>SUM(E3:G3)</f>
        <v>122</v>
      </c>
      <c r="J3" t="s">
        <v>0</v>
      </c>
      <c r="K3" t="s">
        <v>8</v>
      </c>
      <c r="L3">
        <f t="shared" ref="L3:L8" si="0">E3/H3</f>
        <v>0.85245901639344257</v>
      </c>
      <c r="M3">
        <f t="shared" ref="M3:M8" si="1">F3/H3</f>
        <v>0.13114754098360656</v>
      </c>
      <c r="N3">
        <f t="shared" ref="N3:N8" si="2">G3/H3</f>
        <v>1.6393442622950821E-2</v>
      </c>
      <c r="O3">
        <f>L3*100</f>
        <v>85.245901639344254</v>
      </c>
      <c r="P3">
        <f>M3*100</f>
        <v>13.114754098360656</v>
      </c>
      <c r="Q3">
        <f>N3*100</f>
        <v>1.639344262295082</v>
      </c>
    </row>
    <row r="4" spans="1:17" x14ac:dyDescent="0.25">
      <c r="D4" t="s">
        <v>9</v>
      </c>
      <c r="E4">
        <v>19</v>
      </c>
      <c r="F4">
        <v>1</v>
      </c>
      <c r="G4">
        <v>2</v>
      </c>
      <c r="H4">
        <f t="shared" ref="H4:H8" si="3">SUM(E4:G4)</f>
        <v>22</v>
      </c>
      <c r="K4" t="s">
        <v>9</v>
      </c>
      <c r="L4">
        <f t="shared" si="0"/>
        <v>0.86363636363636365</v>
      </c>
      <c r="M4">
        <f t="shared" si="1"/>
        <v>4.5454545454545456E-2</v>
      </c>
      <c r="N4">
        <f t="shared" si="2"/>
        <v>9.0909090909090912E-2</v>
      </c>
      <c r="O4">
        <f t="shared" ref="O4:O8" si="4">L4*100</f>
        <v>86.36363636363636</v>
      </c>
      <c r="P4">
        <f t="shared" ref="P4:Q14" si="5">M4*100</f>
        <v>4.5454545454545459</v>
      </c>
      <c r="Q4">
        <f t="shared" si="5"/>
        <v>9.0909090909090917</v>
      </c>
    </row>
    <row r="5" spans="1:17" x14ac:dyDescent="0.25">
      <c r="B5" s="1"/>
      <c r="C5" t="s">
        <v>5</v>
      </c>
      <c r="D5" t="s">
        <v>8</v>
      </c>
      <c r="E5">
        <v>69</v>
      </c>
      <c r="F5">
        <v>10</v>
      </c>
      <c r="G5">
        <v>2</v>
      </c>
      <c r="H5">
        <f t="shared" si="3"/>
        <v>81</v>
      </c>
      <c r="K5" t="s">
        <v>8</v>
      </c>
      <c r="L5">
        <f t="shared" si="0"/>
        <v>0.85185185185185186</v>
      </c>
      <c r="M5">
        <f t="shared" si="1"/>
        <v>0.12345679012345678</v>
      </c>
      <c r="N5">
        <f t="shared" si="2"/>
        <v>2.4691358024691357E-2</v>
      </c>
      <c r="O5">
        <f t="shared" si="4"/>
        <v>85.18518518518519</v>
      </c>
      <c r="P5">
        <f t="shared" si="5"/>
        <v>12.345679012345679</v>
      </c>
      <c r="Q5">
        <f t="shared" si="5"/>
        <v>2.4691358024691357</v>
      </c>
    </row>
    <row r="6" spans="1:17" x14ac:dyDescent="0.25">
      <c r="D6" t="s">
        <v>9</v>
      </c>
      <c r="E6">
        <v>68</v>
      </c>
      <c r="F6">
        <v>8</v>
      </c>
      <c r="G6">
        <v>6</v>
      </c>
      <c r="H6">
        <f t="shared" si="3"/>
        <v>82</v>
      </c>
      <c r="K6" t="s">
        <v>9</v>
      </c>
      <c r="L6">
        <f t="shared" si="0"/>
        <v>0.82926829268292679</v>
      </c>
      <c r="M6">
        <f t="shared" si="1"/>
        <v>9.7560975609756101E-2</v>
      </c>
      <c r="N6">
        <f t="shared" si="2"/>
        <v>7.3170731707317069E-2</v>
      </c>
      <c r="O6">
        <f t="shared" si="4"/>
        <v>82.926829268292678</v>
      </c>
      <c r="P6">
        <f t="shared" si="5"/>
        <v>9.7560975609756095</v>
      </c>
      <c r="Q6">
        <f t="shared" si="5"/>
        <v>7.3170731707317067</v>
      </c>
    </row>
    <row r="7" spans="1:17" x14ac:dyDescent="0.25">
      <c r="B7" s="1"/>
      <c r="C7" t="s">
        <v>6</v>
      </c>
      <c r="D7" t="s">
        <v>8</v>
      </c>
      <c r="E7">
        <v>64</v>
      </c>
      <c r="F7">
        <v>10</v>
      </c>
      <c r="G7">
        <v>2</v>
      </c>
      <c r="H7">
        <f t="shared" si="3"/>
        <v>76</v>
      </c>
      <c r="K7" t="s">
        <v>8</v>
      </c>
      <c r="L7">
        <f t="shared" si="0"/>
        <v>0.84210526315789469</v>
      </c>
      <c r="M7">
        <f t="shared" si="1"/>
        <v>0.13157894736842105</v>
      </c>
      <c r="N7">
        <f t="shared" si="2"/>
        <v>2.6315789473684209E-2</v>
      </c>
      <c r="O7">
        <f t="shared" si="4"/>
        <v>84.210526315789465</v>
      </c>
      <c r="P7">
        <f t="shared" si="5"/>
        <v>13.157894736842104</v>
      </c>
      <c r="Q7">
        <f t="shared" si="5"/>
        <v>2.6315789473684208</v>
      </c>
    </row>
    <row r="8" spans="1:17" x14ac:dyDescent="0.25">
      <c r="D8" t="s">
        <v>9</v>
      </c>
      <c r="E8">
        <v>123</v>
      </c>
      <c r="F8">
        <v>24</v>
      </c>
      <c r="G8">
        <v>9</v>
      </c>
      <c r="H8">
        <f t="shared" si="3"/>
        <v>156</v>
      </c>
      <c r="K8" t="s">
        <v>9</v>
      </c>
      <c r="L8">
        <f t="shared" si="0"/>
        <v>0.78846153846153844</v>
      </c>
      <c r="M8">
        <f t="shared" si="1"/>
        <v>0.15384615384615385</v>
      </c>
      <c r="N8">
        <f t="shared" si="2"/>
        <v>5.7692307692307696E-2</v>
      </c>
      <c r="O8">
        <f t="shared" si="4"/>
        <v>78.84615384615384</v>
      </c>
      <c r="P8">
        <f t="shared" si="5"/>
        <v>15.384615384615385</v>
      </c>
      <c r="Q8">
        <f t="shared" si="5"/>
        <v>5.7692307692307692</v>
      </c>
    </row>
    <row r="9" spans="1:17" x14ac:dyDescent="0.25">
      <c r="B9" t="s">
        <v>10</v>
      </c>
      <c r="J9" t="s">
        <v>10</v>
      </c>
      <c r="K9" t="s">
        <v>8</v>
      </c>
      <c r="L9">
        <f t="shared" ref="L9:L14" si="6">E11/H11</f>
        <v>0.59778597785977861</v>
      </c>
      <c r="M9">
        <f t="shared" ref="M9:M14" si="7">F11/H11</f>
        <v>0.33948339483394835</v>
      </c>
      <c r="N9">
        <f t="shared" ref="N9:N14" si="8">G11/H11</f>
        <v>6.273062730627306E-2</v>
      </c>
      <c r="O9">
        <f>L9*100</f>
        <v>59.778597785977858</v>
      </c>
      <c r="P9">
        <f t="shared" si="5"/>
        <v>33.948339483394832</v>
      </c>
      <c r="Q9">
        <f t="shared" si="5"/>
        <v>6.2730627306273057</v>
      </c>
    </row>
    <row r="10" spans="1:17" x14ac:dyDescent="0.25">
      <c r="E10" t="s">
        <v>1</v>
      </c>
      <c r="F10" t="s">
        <v>2</v>
      </c>
      <c r="G10" t="s">
        <v>3</v>
      </c>
      <c r="H10" t="s">
        <v>12</v>
      </c>
      <c r="K10" t="s">
        <v>9</v>
      </c>
      <c r="L10">
        <f t="shared" si="6"/>
        <v>0.75268817204301075</v>
      </c>
      <c r="M10">
        <f t="shared" si="7"/>
        <v>0.19892473118279569</v>
      </c>
      <c r="N10">
        <f t="shared" si="8"/>
        <v>4.8387096774193547E-2</v>
      </c>
      <c r="O10">
        <f t="shared" ref="O10:O14" si="9">L10*100</f>
        <v>75.268817204301072</v>
      </c>
      <c r="P10">
        <f t="shared" si="5"/>
        <v>19.892473118279568</v>
      </c>
      <c r="Q10">
        <f t="shared" si="5"/>
        <v>4.838709677419355</v>
      </c>
    </row>
    <row r="11" spans="1:17" x14ac:dyDescent="0.25">
      <c r="B11" s="1"/>
      <c r="C11" t="s">
        <v>4</v>
      </c>
      <c r="D11" t="s">
        <v>8</v>
      </c>
      <c r="E11">
        <v>162</v>
      </c>
      <c r="F11">
        <v>92</v>
      </c>
      <c r="G11">
        <v>17</v>
      </c>
      <c r="H11">
        <f>SUM(E11:G11)</f>
        <v>271</v>
      </c>
      <c r="K11" t="s">
        <v>8</v>
      </c>
      <c r="L11">
        <f t="shared" si="6"/>
        <v>0.65030674846625769</v>
      </c>
      <c r="M11">
        <f t="shared" si="7"/>
        <v>0.20245398773006135</v>
      </c>
      <c r="N11">
        <f t="shared" si="8"/>
        <v>0.14723926380368099</v>
      </c>
      <c r="O11">
        <f t="shared" si="9"/>
        <v>65.030674846625772</v>
      </c>
      <c r="P11">
        <f t="shared" si="5"/>
        <v>20.245398773006134</v>
      </c>
      <c r="Q11">
        <f t="shared" si="5"/>
        <v>14.723926380368098</v>
      </c>
    </row>
    <row r="12" spans="1:17" x14ac:dyDescent="0.25">
      <c r="D12" t="s">
        <v>9</v>
      </c>
      <c r="E12">
        <v>140</v>
      </c>
      <c r="F12">
        <v>37</v>
      </c>
      <c r="G12">
        <v>9</v>
      </c>
      <c r="H12">
        <f t="shared" ref="H12:H16" si="10">SUM(E12:G12)</f>
        <v>186</v>
      </c>
      <c r="K12" t="s">
        <v>9</v>
      </c>
      <c r="L12">
        <f t="shared" si="6"/>
        <v>0.72727272727272729</v>
      </c>
      <c r="M12">
        <f t="shared" si="7"/>
        <v>0.21428571428571427</v>
      </c>
      <c r="N12">
        <f t="shared" si="8"/>
        <v>5.844155844155844E-2</v>
      </c>
      <c r="O12">
        <f t="shared" si="9"/>
        <v>72.727272727272734</v>
      </c>
      <c r="P12">
        <f t="shared" si="5"/>
        <v>21.428571428571427</v>
      </c>
      <c r="Q12">
        <f t="shared" si="5"/>
        <v>5.8441558441558437</v>
      </c>
    </row>
    <row r="13" spans="1:17" x14ac:dyDescent="0.25">
      <c r="B13" s="1"/>
      <c r="C13" t="s">
        <v>5</v>
      </c>
      <c r="D13" t="s">
        <v>8</v>
      </c>
      <c r="E13">
        <v>106</v>
      </c>
      <c r="F13">
        <v>33</v>
      </c>
      <c r="G13">
        <v>24</v>
      </c>
      <c r="H13">
        <f t="shared" si="10"/>
        <v>163</v>
      </c>
      <c r="K13" t="s">
        <v>8</v>
      </c>
      <c r="L13">
        <f t="shared" si="6"/>
        <v>0.546875</v>
      </c>
      <c r="M13">
        <f t="shared" si="7"/>
        <v>0.359375</v>
      </c>
      <c r="N13">
        <f t="shared" si="8"/>
        <v>9.375E-2</v>
      </c>
      <c r="O13">
        <f t="shared" si="9"/>
        <v>54.6875</v>
      </c>
      <c r="P13">
        <f t="shared" si="5"/>
        <v>35.9375</v>
      </c>
      <c r="Q13">
        <f t="shared" si="5"/>
        <v>9.375</v>
      </c>
    </row>
    <row r="14" spans="1:17" x14ac:dyDescent="0.25">
      <c r="D14" t="s">
        <v>9</v>
      </c>
      <c r="E14">
        <v>112</v>
      </c>
      <c r="F14">
        <v>33</v>
      </c>
      <c r="G14">
        <v>9</v>
      </c>
      <c r="H14">
        <f t="shared" si="10"/>
        <v>154</v>
      </c>
      <c r="K14" t="s">
        <v>9</v>
      </c>
      <c r="L14">
        <f t="shared" si="6"/>
        <v>0.69361702127659575</v>
      </c>
      <c r="M14">
        <f t="shared" si="7"/>
        <v>0.2723404255319149</v>
      </c>
      <c r="N14">
        <f t="shared" si="8"/>
        <v>3.4042553191489362E-2</v>
      </c>
      <c r="O14">
        <f t="shared" si="9"/>
        <v>69.361702127659569</v>
      </c>
      <c r="P14">
        <f t="shared" si="5"/>
        <v>27.23404255319149</v>
      </c>
      <c r="Q14">
        <f t="shared" si="5"/>
        <v>3.4042553191489362</v>
      </c>
    </row>
    <row r="15" spans="1:17" x14ac:dyDescent="0.25">
      <c r="B15" s="1"/>
      <c r="C15" t="s">
        <v>6</v>
      </c>
      <c r="D15" t="s">
        <v>8</v>
      </c>
      <c r="E15">
        <v>140</v>
      </c>
      <c r="F15">
        <v>92</v>
      </c>
      <c r="G15">
        <v>24</v>
      </c>
      <c r="H15">
        <f t="shared" si="10"/>
        <v>256</v>
      </c>
    </row>
    <row r="16" spans="1:17" ht="15.75" thickBot="1" x14ac:dyDescent="0.3">
      <c r="D16" t="s">
        <v>9</v>
      </c>
      <c r="E16">
        <v>163</v>
      </c>
      <c r="F16">
        <v>64</v>
      </c>
      <c r="G16">
        <v>8</v>
      </c>
      <c r="H16">
        <f t="shared" si="10"/>
        <v>235</v>
      </c>
      <c r="J16" t="s">
        <v>20</v>
      </c>
    </row>
    <row r="17" spans="1:23" x14ac:dyDescent="0.25">
      <c r="J17" s="10"/>
      <c r="K17" s="11"/>
      <c r="L17" s="11" t="s">
        <v>1</v>
      </c>
      <c r="M17" s="11" t="s">
        <v>2</v>
      </c>
      <c r="N17" s="11" t="s">
        <v>3</v>
      </c>
      <c r="O17" s="11" t="s">
        <v>14</v>
      </c>
      <c r="P17" s="11" t="s">
        <v>14</v>
      </c>
      <c r="Q17" s="11" t="s">
        <v>14</v>
      </c>
      <c r="R17" s="12" t="s">
        <v>13</v>
      </c>
    </row>
    <row r="18" spans="1:23" x14ac:dyDescent="0.25">
      <c r="J18" s="13" t="s">
        <v>0</v>
      </c>
      <c r="K18" s="14" t="s">
        <v>8</v>
      </c>
      <c r="L18" s="14">
        <f t="shared" ref="L18:N19" si="11">AVERAGE(O3,O5,O7)</f>
        <v>84.880537713439637</v>
      </c>
      <c r="M18" s="14">
        <f t="shared" si="11"/>
        <v>12.872775949182811</v>
      </c>
      <c r="N18" s="14">
        <f t="shared" si="11"/>
        <v>2.2466863373775463</v>
      </c>
      <c r="O18" s="14">
        <f t="shared" ref="O18:Q19" si="12">STDEV(O3,O5,O7)/SQRT(3)</f>
        <v>0.33546389606397503</v>
      </c>
      <c r="P18" s="14">
        <f t="shared" si="12"/>
        <v>0.26384254413662722</v>
      </c>
      <c r="Q18" s="14">
        <f t="shared" si="12"/>
        <v>0.30727037006264124</v>
      </c>
      <c r="R18" s="15">
        <f>SUM(H3,H5,H7)</f>
        <v>279</v>
      </c>
    </row>
    <row r="19" spans="1:23" x14ac:dyDescent="0.25">
      <c r="A19" s="7"/>
      <c r="B19" s="7"/>
      <c r="C19" s="7"/>
      <c r="D19" s="7"/>
      <c r="E19" s="7"/>
      <c r="F19" s="7"/>
      <c r="G19" s="7"/>
      <c r="H19" s="7"/>
      <c r="I19" s="7"/>
      <c r="J19" s="16" t="s">
        <v>0</v>
      </c>
      <c r="K19" s="14" t="s">
        <v>9</v>
      </c>
      <c r="L19" s="14">
        <f t="shared" si="11"/>
        <v>82.712206492694293</v>
      </c>
      <c r="M19" s="14">
        <f t="shared" si="11"/>
        <v>9.8953891636818465</v>
      </c>
      <c r="N19" s="14">
        <f t="shared" si="11"/>
        <v>7.3924043436238556</v>
      </c>
      <c r="O19" s="14">
        <f t="shared" si="12"/>
        <v>2.1727619176229749</v>
      </c>
      <c r="P19" s="14">
        <f t="shared" si="12"/>
        <v>3.1297712130035888</v>
      </c>
      <c r="Q19" s="14">
        <f t="shared" si="12"/>
        <v>0.95962541431260673</v>
      </c>
      <c r="R19" s="15">
        <f>SUM(H4,H6,H8)</f>
        <v>260</v>
      </c>
    </row>
    <row r="20" spans="1:23" x14ac:dyDescent="0.25">
      <c r="G20" s="7"/>
      <c r="H20" s="7"/>
      <c r="I20" s="7"/>
      <c r="J20" s="16" t="s">
        <v>7</v>
      </c>
      <c r="K20" s="14" t="s">
        <v>8</v>
      </c>
      <c r="L20" s="14">
        <f t="shared" ref="L20:N21" si="13">AVERAGE(O9,O11,O13)</f>
        <v>59.832257544201212</v>
      </c>
      <c r="M20" s="14">
        <f t="shared" si="13"/>
        <v>30.043746085466989</v>
      </c>
      <c r="N20" s="14">
        <f t="shared" si="13"/>
        <v>10.123996370331801</v>
      </c>
      <c r="O20" s="14">
        <f t="shared" ref="O20:Q21" si="14">STDEV(O9,O11,O13)/SQRT(3)</f>
        <v>2.9859379321639992</v>
      </c>
      <c r="P20" s="14">
        <f t="shared" si="14"/>
        <v>4.9327104595043894</v>
      </c>
      <c r="Q20" s="14">
        <f t="shared" si="14"/>
        <v>2.4681315995914299</v>
      </c>
      <c r="R20" s="15">
        <f>SUM(H11,H13,H15)</f>
        <v>690</v>
      </c>
    </row>
    <row r="21" spans="1:23" ht="19.5" thickBot="1" x14ac:dyDescent="0.35">
      <c r="A21" s="3"/>
      <c r="B21" s="4"/>
      <c r="D21" s="5"/>
      <c r="G21" s="7"/>
      <c r="H21" s="7"/>
      <c r="I21" s="7"/>
      <c r="J21" s="17" t="s">
        <v>7</v>
      </c>
      <c r="K21" s="18" t="s">
        <v>9</v>
      </c>
      <c r="L21" s="18">
        <f t="shared" si="13"/>
        <v>72.452597353077792</v>
      </c>
      <c r="M21" s="18">
        <f t="shared" si="13"/>
        <v>22.851695700014162</v>
      </c>
      <c r="N21" s="18">
        <f t="shared" si="13"/>
        <v>4.6957069469080448</v>
      </c>
      <c r="O21" s="18">
        <f t="shared" si="14"/>
        <v>1.7107588036758414</v>
      </c>
      <c r="P21" s="18">
        <f t="shared" si="14"/>
        <v>2.2355925732629416</v>
      </c>
      <c r="Q21" s="18">
        <f t="shared" si="14"/>
        <v>0.70795856250737144</v>
      </c>
      <c r="R21" s="19">
        <f>SUM(H12,H14,H16)</f>
        <v>575</v>
      </c>
    </row>
    <row r="22" spans="1:23" ht="18.75" x14ac:dyDescent="0.3">
      <c r="A22" s="4"/>
      <c r="B22" s="4"/>
      <c r="D22" s="6"/>
      <c r="G22" s="7"/>
      <c r="H22" s="7"/>
      <c r="I22" s="7"/>
      <c r="J22" s="7"/>
    </row>
    <row r="23" spans="1:23" ht="18.75" x14ac:dyDescent="0.3">
      <c r="A23" s="4"/>
      <c r="B23" s="4"/>
      <c r="D23" s="6"/>
      <c r="G23" s="7"/>
      <c r="H23" s="7"/>
      <c r="I23" s="7"/>
      <c r="J23" s="7"/>
    </row>
    <row r="24" spans="1:23" ht="18.75" x14ac:dyDescent="0.3">
      <c r="A24" s="4"/>
      <c r="B24" s="4"/>
      <c r="D24" s="6"/>
      <c r="G24" s="7"/>
      <c r="H24" s="7"/>
      <c r="I24" s="7"/>
      <c r="J24" s="7"/>
    </row>
    <row r="25" spans="1:23" ht="18.75" x14ac:dyDescent="0.3">
      <c r="A25" s="4"/>
      <c r="B25" s="4"/>
      <c r="D25" s="6"/>
      <c r="G25" s="7"/>
      <c r="H25" s="7"/>
      <c r="I25" s="7"/>
      <c r="J25" s="7"/>
    </row>
    <row r="26" spans="1:23" x14ac:dyDescent="0.25">
      <c r="G26" s="7"/>
      <c r="H26" s="7"/>
      <c r="I26" s="7"/>
      <c r="J26" s="7"/>
    </row>
    <row r="27" spans="1:23" x14ac:dyDescent="0.25">
      <c r="A27" s="7"/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/>
      <c r="U30" s="7"/>
      <c r="V30" s="7"/>
      <c r="W30" s="7"/>
    </row>
    <row r="31" spans="1:23" x14ac:dyDescent="0.25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9"/>
      <c r="M31" s="7"/>
      <c r="N31" s="7"/>
      <c r="O31" s="7"/>
      <c r="P31" s="7"/>
      <c r="Q31" s="7"/>
      <c r="R31" s="7"/>
      <c r="S31" s="7"/>
      <c r="T31" s="7"/>
      <c r="U31" s="7"/>
      <c r="V31" s="7"/>
      <c r="W31" s="9"/>
    </row>
    <row r="32" spans="1:2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9"/>
      <c r="U34" s="7"/>
      <c r="V34" s="7"/>
      <c r="W34" s="7"/>
    </row>
    <row r="35" spans="1:2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7"/>
      <c r="N35" s="7"/>
      <c r="O35" s="7"/>
      <c r="P35" s="7"/>
      <c r="Q35" s="7"/>
      <c r="R35" s="7"/>
      <c r="S35" s="7"/>
      <c r="T35" s="7"/>
      <c r="U35" s="7"/>
      <c r="V35" s="7"/>
      <c r="W35" s="9"/>
    </row>
    <row r="36" spans="1:23" x14ac:dyDescent="0.25"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x14ac:dyDescent="0.25">
      <c r="K38" s="7"/>
      <c r="L38" s="7"/>
      <c r="M38" s="7"/>
      <c r="N38" s="7"/>
      <c r="O38" s="7"/>
      <c r="P38" s="7"/>
      <c r="Q38" s="7"/>
      <c r="R38" s="7"/>
      <c r="S38" s="7"/>
      <c r="T38" s="9"/>
      <c r="U38" s="7"/>
      <c r="V38" s="7"/>
      <c r="W38" s="7"/>
    </row>
    <row r="39" spans="1:23" x14ac:dyDescent="0.25">
      <c r="K39" s="7"/>
      <c r="L39" s="9"/>
      <c r="M39" s="7"/>
      <c r="N39" s="7"/>
      <c r="O39" s="7"/>
      <c r="P39" s="7"/>
      <c r="Q39" s="7"/>
      <c r="R39" s="7"/>
      <c r="S39" s="7"/>
      <c r="T39" s="7"/>
      <c r="U39" s="7"/>
      <c r="V39" s="7"/>
      <c r="W39" s="9"/>
    </row>
    <row r="40" spans="1:23" ht="15.75" x14ac:dyDescent="0.25">
      <c r="A40" s="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x14ac:dyDescent="0.25"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x14ac:dyDescent="0.25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x14ac:dyDescent="0.25"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90" zoomScaleNormal="90" workbookViewId="0">
      <selection activeCell="J18" sqref="J18"/>
    </sheetView>
  </sheetViews>
  <sheetFormatPr defaultRowHeight="15" x14ac:dyDescent="0.25"/>
  <cols>
    <col min="1" max="1" width="14.5703125" customWidth="1"/>
    <col min="2" max="2" width="10.7109375" bestFit="1" customWidth="1"/>
    <col min="3" max="3" width="8.28515625" customWidth="1"/>
    <col min="10" max="10" width="14.85546875" customWidth="1"/>
    <col min="15" max="15" width="14.140625" customWidth="1"/>
  </cols>
  <sheetData>
    <row r="1" spans="1:21" x14ac:dyDescent="0.25">
      <c r="A1" t="s">
        <v>18</v>
      </c>
      <c r="B1" t="s">
        <v>0</v>
      </c>
      <c r="L1" t="s">
        <v>16</v>
      </c>
      <c r="P1" t="s">
        <v>19</v>
      </c>
    </row>
    <row r="2" spans="1:21" x14ac:dyDescent="0.25">
      <c r="E2" t="s">
        <v>1</v>
      </c>
      <c r="F2" t="s">
        <v>2</v>
      </c>
      <c r="G2" t="s">
        <v>3</v>
      </c>
      <c r="L2" t="s">
        <v>1</v>
      </c>
      <c r="M2" t="s">
        <v>2</v>
      </c>
      <c r="N2" t="s">
        <v>3</v>
      </c>
      <c r="P2" t="s">
        <v>1</v>
      </c>
      <c r="Q2" t="s">
        <v>2</v>
      </c>
      <c r="R2" t="s">
        <v>3</v>
      </c>
      <c r="S2" t="s">
        <v>14</v>
      </c>
      <c r="T2" t="s">
        <v>14</v>
      </c>
      <c r="U2" t="s">
        <v>14</v>
      </c>
    </row>
    <row r="3" spans="1:21" x14ac:dyDescent="0.25">
      <c r="B3" s="1"/>
      <c r="C3" t="s">
        <v>4</v>
      </c>
      <c r="D3" t="s">
        <v>8</v>
      </c>
      <c r="E3">
        <v>11</v>
      </c>
      <c r="F3">
        <v>1</v>
      </c>
      <c r="G3">
        <v>3</v>
      </c>
      <c r="H3">
        <f>SUM(E3:G3)</f>
        <v>15</v>
      </c>
      <c r="J3" t="s">
        <v>0</v>
      </c>
      <c r="K3" t="s">
        <v>8</v>
      </c>
      <c r="L3">
        <f t="shared" ref="L3:L8" si="0">E3/H3</f>
        <v>0.73333333333333328</v>
      </c>
      <c r="M3">
        <f t="shared" ref="M3:M8" si="1">F3/H3</f>
        <v>6.6666666666666666E-2</v>
      </c>
      <c r="N3">
        <f t="shared" ref="N3:N8" si="2">G3/H3</f>
        <v>0.2</v>
      </c>
      <c r="P3">
        <f t="shared" ref="P3:R4" si="3">AVERAGE(L3,L5,L7)</f>
        <v>0.81261261261261264</v>
      </c>
      <c r="Q3">
        <f t="shared" si="3"/>
        <v>0.10060060060060061</v>
      </c>
      <c r="R3">
        <f t="shared" si="3"/>
        <v>8.6786786786786793E-2</v>
      </c>
      <c r="S3">
        <f t="shared" ref="S3:U4" si="4">STDEV(L3,L5,L7)/SQRT(3)</f>
        <v>4.0503820540750447E-2</v>
      </c>
      <c r="T3">
        <f t="shared" si="4"/>
        <v>1.9767425514513322E-2</v>
      </c>
      <c r="U3">
        <f t="shared" si="4"/>
        <v>5.6635872346516104E-2</v>
      </c>
    </row>
    <row r="4" spans="1:21" x14ac:dyDescent="0.25">
      <c r="D4" t="s">
        <v>9</v>
      </c>
      <c r="E4">
        <v>23</v>
      </c>
      <c r="F4">
        <v>6</v>
      </c>
      <c r="G4">
        <v>0</v>
      </c>
      <c r="H4">
        <f t="shared" ref="H4:H8" si="5">SUM(E4:G4)</f>
        <v>29</v>
      </c>
      <c r="K4" t="s">
        <v>9</v>
      </c>
      <c r="L4">
        <f t="shared" si="0"/>
        <v>0.7931034482758621</v>
      </c>
      <c r="M4">
        <f t="shared" si="1"/>
        <v>0.20689655172413793</v>
      </c>
      <c r="N4">
        <f t="shared" si="2"/>
        <v>0</v>
      </c>
      <c r="P4">
        <f t="shared" si="3"/>
        <v>0.82292637465051266</v>
      </c>
      <c r="Q4">
        <f t="shared" si="3"/>
        <v>0.14103758931345139</v>
      </c>
      <c r="R4">
        <f t="shared" si="3"/>
        <v>3.6036036036036036E-2</v>
      </c>
      <c r="S4">
        <f t="shared" si="4"/>
        <v>2.1583291323618206E-2</v>
      </c>
      <c r="T4">
        <f t="shared" si="4"/>
        <v>3.6439504146273317E-2</v>
      </c>
      <c r="U4">
        <f t="shared" si="4"/>
        <v>3.6036036036036036E-2</v>
      </c>
    </row>
    <row r="5" spans="1:21" x14ac:dyDescent="0.25">
      <c r="B5" s="1"/>
      <c r="C5" t="s">
        <v>5</v>
      </c>
      <c r="D5" t="s">
        <v>8</v>
      </c>
      <c r="E5">
        <v>31</v>
      </c>
      <c r="F5">
        <v>5</v>
      </c>
      <c r="G5">
        <v>1</v>
      </c>
      <c r="H5">
        <f t="shared" si="5"/>
        <v>37</v>
      </c>
      <c r="K5" t="s">
        <v>8</v>
      </c>
      <c r="L5">
        <f t="shared" si="0"/>
        <v>0.83783783783783783</v>
      </c>
      <c r="M5">
        <f t="shared" si="1"/>
        <v>0.13513513513513514</v>
      </c>
      <c r="N5">
        <f t="shared" si="2"/>
        <v>2.7027027027027029E-2</v>
      </c>
      <c r="P5">
        <f t="shared" ref="P5:R6" si="6">AVERAGE(L9,L11,L13,L15)</f>
        <v>0.44308153126826422</v>
      </c>
      <c r="Q5">
        <f t="shared" si="6"/>
        <v>0.3298520466696972</v>
      </c>
      <c r="R5">
        <f t="shared" si="6"/>
        <v>0.22706642206203867</v>
      </c>
      <c r="S5">
        <f t="shared" ref="S5:U6" si="7">STDEV(L9,L11,L13,L15)/SQRT(4)</f>
        <v>5.4717685745986774E-2</v>
      </c>
      <c r="T5">
        <f t="shared" si="7"/>
        <v>5.2534681699570152E-2</v>
      </c>
      <c r="U5">
        <f t="shared" si="7"/>
        <v>1.3999152529167173E-2</v>
      </c>
    </row>
    <row r="6" spans="1:21" x14ac:dyDescent="0.25">
      <c r="D6" t="s">
        <v>9</v>
      </c>
      <c r="E6">
        <v>30</v>
      </c>
      <c r="F6">
        <v>3</v>
      </c>
      <c r="G6">
        <v>4</v>
      </c>
      <c r="H6">
        <f t="shared" si="5"/>
        <v>37</v>
      </c>
      <c r="K6" t="s">
        <v>9</v>
      </c>
      <c r="L6">
        <f t="shared" si="0"/>
        <v>0.81081081081081086</v>
      </c>
      <c r="M6">
        <f t="shared" si="1"/>
        <v>8.1081081081081086E-2</v>
      </c>
      <c r="N6">
        <f t="shared" si="2"/>
        <v>0.10810810810810811</v>
      </c>
      <c r="P6">
        <f t="shared" si="6"/>
        <v>0.68856664317285676</v>
      </c>
      <c r="Q6">
        <f t="shared" si="6"/>
        <v>0.18706139579730907</v>
      </c>
      <c r="R6">
        <f t="shared" si="6"/>
        <v>0.12437196102983408</v>
      </c>
      <c r="S6">
        <f t="shared" si="7"/>
        <v>6.410389345151804E-2</v>
      </c>
      <c r="T6">
        <f t="shared" si="7"/>
        <v>5.3232956373642719E-2</v>
      </c>
      <c r="U6">
        <f t="shared" si="7"/>
        <v>1.4798058165740013E-2</v>
      </c>
    </row>
    <row r="7" spans="1:21" x14ac:dyDescent="0.25">
      <c r="B7" s="1"/>
      <c r="C7" t="s">
        <v>6</v>
      </c>
      <c r="D7" t="s">
        <v>8</v>
      </c>
      <c r="E7">
        <v>26</v>
      </c>
      <c r="F7">
        <v>3</v>
      </c>
      <c r="G7">
        <v>1</v>
      </c>
      <c r="H7">
        <f t="shared" si="5"/>
        <v>30</v>
      </c>
      <c r="K7" t="s">
        <v>8</v>
      </c>
      <c r="L7">
        <f t="shared" si="0"/>
        <v>0.8666666666666667</v>
      </c>
      <c r="M7">
        <f t="shared" si="1"/>
        <v>0.1</v>
      </c>
      <c r="N7">
        <f t="shared" si="2"/>
        <v>3.3333333333333333E-2</v>
      </c>
    </row>
    <row r="8" spans="1:21" x14ac:dyDescent="0.25">
      <c r="D8" t="s">
        <v>9</v>
      </c>
      <c r="E8">
        <v>32</v>
      </c>
      <c r="F8">
        <v>5</v>
      </c>
      <c r="G8">
        <v>0</v>
      </c>
      <c r="H8">
        <f t="shared" si="5"/>
        <v>37</v>
      </c>
      <c r="K8" t="s">
        <v>9</v>
      </c>
      <c r="L8">
        <f t="shared" si="0"/>
        <v>0.86486486486486491</v>
      </c>
      <c r="M8">
        <f t="shared" si="1"/>
        <v>0.13513513513513514</v>
      </c>
      <c r="N8">
        <f t="shared" si="2"/>
        <v>0</v>
      </c>
    </row>
    <row r="9" spans="1:21" x14ac:dyDescent="0.25">
      <c r="B9" t="s">
        <v>10</v>
      </c>
      <c r="J9" t="s">
        <v>10</v>
      </c>
      <c r="K9" t="s">
        <v>8</v>
      </c>
      <c r="L9">
        <f t="shared" ref="L9:L16" si="8">E11/H11</f>
        <v>0.33333333333333331</v>
      </c>
      <c r="M9">
        <f t="shared" ref="M9:M16" si="9">F11/H11</f>
        <v>0.40740740740740738</v>
      </c>
      <c r="N9">
        <f t="shared" ref="N9:N16" si="10">G11/H11</f>
        <v>0.25925925925925924</v>
      </c>
    </row>
    <row r="10" spans="1:21" x14ac:dyDescent="0.25">
      <c r="E10" t="s">
        <v>1</v>
      </c>
      <c r="F10" t="s">
        <v>2</v>
      </c>
      <c r="G10" t="s">
        <v>3</v>
      </c>
      <c r="K10" t="s">
        <v>9</v>
      </c>
      <c r="L10">
        <f t="shared" si="8"/>
        <v>0.5714285714285714</v>
      </c>
      <c r="M10">
        <f t="shared" si="9"/>
        <v>0.26190476190476192</v>
      </c>
      <c r="N10">
        <f t="shared" si="10"/>
        <v>0.16666666666666666</v>
      </c>
    </row>
    <row r="11" spans="1:21" x14ac:dyDescent="0.25">
      <c r="B11" s="1"/>
      <c r="C11" t="s">
        <v>4</v>
      </c>
      <c r="D11" t="s">
        <v>8</v>
      </c>
      <c r="E11">
        <v>9</v>
      </c>
      <c r="F11">
        <v>11</v>
      </c>
      <c r="G11">
        <v>7</v>
      </c>
      <c r="H11">
        <f>SUM(E11:G11)</f>
        <v>27</v>
      </c>
      <c r="K11" t="s">
        <v>8</v>
      </c>
      <c r="L11">
        <f t="shared" si="8"/>
        <v>0.51724137931034486</v>
      </c>
      <c r="M11">
        <f t="shared" si="9"/>
        <v>0.2413793103448276</v>
      </c>
      <c r="N11">
        <f t="shared" si="10"/>
        <v>0.2413793103448276</v>
      </c>
    </row>
    <row r="12" spans="1:21" x14ac:dyDescent="0.25">
      <c r="D12" t="s">
        <v>9</v>
      </c>
      <c r="E12">
        <v>24</v>
      </c>
      <c r="F12">
        <v>11</v>
      </c>
      <c r="G12">
        <v>7</v>
      </c>
      <c r="H12">
        <f t="shared" ref="H12:H16" si="11">SUM(E12:G12)</f>
        <v>42</v>
      </c>
      <c r="K12" t="s">
        <v>9</v>
      </c>
      <c r="L12">
        <f t="shared" si="8"/>
        <v>0.85365853658536583</v>
      </c>
      <c r="M12">
        <f t="shared" si="9"/>
        <v>4.878048780487805E-2</v>
      </c>
      <c r="N12">
        <f t="shared" si="10"/>
        <v>9.7560975609756101E-2</v>
      </c>
    </row>
    <row r="13" spans="1:21" x14ac:dyDescent="0.25">
      <c r="A13" s="7"/>
      <c r="B13" s="20"/>
      <c r="C13" s="7" t="s">
        <v>5</v>
      </c>
      <c r="D13" t="s">
        <v>8</v>
      </c>
      <c r="E13" s="7">
        <v>45</v>
      </c>
      <c r="F13" s="7">
        <v>21</v>
      </c>
      <c r="G13" s="7">
        <v>21</v>
      </c>
      <c r="H13" s="7">
        <f t="shared" si="11"/>
        <v>87</v>
      </c>
      <c r="I13" s="7"/>
      <c r="K13" t="s">
        <v>8</v>
      </c>
      <c r="L13">
        <f t="shared" si="8"/>
        <v>0.36666666666666664</v>
      </c>
      <c r="M13">
        <f t="shared" si="9"/>
        <v>0.43333333333333335</v>
      </c>
      <c r="N13">
        <f t="shared" si="10"/>
        <v>0.2</v>
      </c>
    </row>
    <row r="14" spans="1:21" x14ac:dyDescent="0.25">
      <c r="A14" s="7"/>
      <c r="B14" s="7"/>
      <c r="C14" s="7"/>
      <c r="D14" t="s">
        <v>9</v>
      </c>
      <c r="E14" s="7">
        <v>35</v>
      </c>
      <c r="F14" s="7">
        <v>2</v>
      </c>
      <c r="G14" s="7">
        <v>4</v>
      </c>
      <c r="H14" s="7">
        <f>SUM(E14:G14)</f>
        <v>41</v>
      </c>
      <c r="I14" s="7"/>
      <c r="K14" t="s">
        <v>9</v>
      </c>
      <c r="L14">
        <f t="shared" si="8"/>
        <v>0.60465116279069764</v>
      </c>
      <c r="M14">
        <f t="shared" si="9"/>
        <v>0.27906976744186046</v>
      </c>
      <c r="N14">
        <f t="shared" si="10"/>
        <v>0.11627906976744186</v>
      </c>
    </row>
    <row r="15" spans="1:21" x14ac:dyDescent="0.25">
      <c r="B15" s="1"/>
      <c r="C15" t="s">
        <v>6</v>
      </c>
      <c r="D15" t="s">
        <v>8</v>
      </c>
      <c r="E15">
        <v>11</v>
      </c>
      <c r="F15">
        <v>13</v>
      </c>
      <c r="G15">
        <v>6</v>
      </c>
      <c r="H15">
        <f t="shared" si="11"/>
        <v>30</v>
      </c>
      <c r="K15" t="s">
        <v>8</v>
      </c>
      <c r="L15">
        <f t="shared" si="8"/>
        <v>0.55508474576271183</v>
      </c>
      <c r="M15">
        <f t="shared" si="9"/>
        <v>0.23728813559322035</v>
      </c>
      <c r="N15">
        <f t="shared" si="10"/>
        <v>0.2076271186440678</v>
      </c>
    </row>
    <row r="16" spans="1:21" x14ac:dyDescent="0.25">
      <c r="D16" t="s">
        <v>9</v>
      </c>
      <c r="E16">
        <v>26</v>
      </c>
      <c r="F16">
        <v>12</v>
      </c>
      <c r="G16">
        <v>5</v>
      </c>
      <c r="H16">
        <f t="shared" si="11"/>
        <v>43</v>
      </c>
      <c r="K16" t="s">
        <v>9</v>
      </c>
      <c r="L16">
        <f t="shared" si="8"/>
        <v>0.7245283018867924</v>
      </c>
      <c r="M16">
        <f t="shared" si="9"/>
        <v>0.15849056603773584</v>
      </c>
      <c r="N16">
        <f t="shared" si="10"/>
        <v>0.1169811320754717</v>
      </c>
    </row>
    <row r="17" spans="2:18" x14ac:dyDescent="0.25">
      <c r="B17" s="1"/>
      <c r="C17" t="s">
        <v>17</v>
      </c>
      <c r="D17" t="s">
        <v>8</v>
      </c>
      <c r="E17">
        <v>131</v>
      </c>
      <c r="F17">
        <v>56</v>
      </c>
      <c r="G17">
        <v>49</v>
      </c>
      <c r="H17">
        <f>SUM(E17:G17)</f>
        <v>236</v>
      </c>
    </row>
    <row r="18" spans="2:18" ht="15.75" thickBot="1" x14ac:dyDescent="0.3">
      <c r="D18" t="s">
        <v>9</v>
      </c>
      <c r="E18">
        <v>192</v>
      </c>
      <c r="F18">
        <v>42</v>
      </c>
      <c r="G18">
        <v>31</v>
      </c>
      <c r="H18">
        <f>SUM(E18:G18)</f>
        <v>265</v>
      </c>
      <c r="J18" t="s">
        <v>20</v>
      </c>
    </row>
    <row r="19" spans="2:18" x14ac:dyDescent="0.25">
      <c r="J19" s="10"/>
      <c r="K19" s="11"/>
      <c r="L19" s="11" t="s">
        <v>1</v>
      </c>
      <c r="M19" s="11" t="s">
        <v>2</v>
      </c>
      <c r="N19" s="11" t="s">
        <v>3</v>
      </c>
      <c r="O19" s="11" t="s">
        <v>14</v>
      </c>
      <c r="P19" s="11" t="s">
        <v>14</v>
      </c>
      <c r="Q19" s="11" t="s">
        <v>14</v>
      </c>
      <c r="R19" s="12" t="s">
        <v>13</v>
      </c>
    </row>
    <row r="20" spans="2:18" x14ac:dyDescent="0.25">
      <c r="J20" s="13" t="s">
        <v>0</v>
      </c>
      <c r="K20" s="14" t="s">
        <v>8</v>
      </c>
      <c r="L20" s="14">
        <f t="shared" ref="L20:Q23" si="12">P3*100</f>
        <v>81.261261261261268</v>
      </c>
      <c r="M20" s="14">
        <f t="shared" si="12"/>
        <v>10.06006006006006</v>
      </c>
      <c r="N20" s="14">
        <f t="shared" si="12"/>
        <v>8.6786786786786791</v>
      </c>
      <c r="O20" s="14">
        <f t="shared" si="12"/>
        <v>4.0503820540750448</v>
      </c>
      <c r="P20" s="14">
        <f t="shared" si="12"/>
        <v>1.9767425514513322</v>
      </c>
      <c r="Q20" s="14">
        <f t="shared" si="12"/>
        <v>5.6635872346516107</v>
      </c>
      <c r="R20" s="15">
        <f>SUM(H3,H5,H7)</f>
        <v>82</v>
      </c>
    </row>
    <row r="21" spans="2:18" x14ac:dyDescent="0.25">
      <c r="J21" s="13" t="s">
        <v>0</v>
      </c>
      <c r="K21" s="14" t="s">
        <v>9</v>
      </c>
      <c r="L21" s="14">
        <f t="shared" si="12"/>
        <v>82.292637465051271</v>
      </c>
      <c r="M21" s="14">
        <f t="shared" si="12"/>
        <v>14.103758931345139</v>
      </c>
      <c r="N21" s="14">
        <f t="shared" si="12"/>
        <v>3.6036036036036037</v>
      </c>
      <c r="O21" s="14">
        <f t="shared" si="12"/>
        <v>2.1583291323618208</v>
      </c>
      <c r="P21" s="14">
        <f t="shared" si="12"/>
        <v>3.6439504146273318</v>
      </c>
      <c r="Q21" s="14">
        <f t="shared" si="12"/>
        <v>3.6036036036036037</v>
      </c>
      <c r="R21" s="15">
        <f>SUM(H4,H6,H8)</f>
        <v>103</v>
      </c>
    </row>
    <row r="22" spans="2:18" x14ac:dyDescent="0.25">
      <c r="J22" s="16" t="s">
        <v>7</v>
      </c>
      <c r="K22" s="14" t="s">
        <v>8</v>
      </c>
      <c r="L22" s="14">
        <f t="shared" si="12"/>
        <v>44.308153126826419</v>
      </c>
      <c r="M22" s="14">
        <f t="shared" si="12"/>
        <v>32.985204666969722</v>
      </c>
      <c r="N22" s="14">
        <f t="shared" si="12"/>
        <v>22.706642206203867</v>
      </c>
      <c r="O22" s="14">
        <f t="shared" si="12"/>
        <v>5.471768574598677</v>
      </c>
      <c r="P22" s="14">
        <f t="shared" si="12"/>
        <v>5.2534681699570154</v>
      </c>
      <c r="Q22" s="14">
        <f t="shared" si="12"/>
        <v>1.3999152529167174</v>
      </c>
      <c r="R22" s="15">
        <f>SUM(H11,H13,H15,H17)</f>
        <v>380</v>
      </c>
    </row>
    <row r="23" spans="2:18" ht="15.75" thickBot="1" x14ac:dyDescent="0.3">
      <c r="J23" s="17" t="s">
        <v>7</v>
      </c>
      <c r="K23" s="18" t="s">
        <v>9</v>
      </c>
      <c r="L23" s="18">
        <f t="shared" si="12"/>
        <v>68.856664317285677</v>
      </c>
      <c r="M23" s="18">
        <f t="shared" si="12"/>
        <v>18.706139579730909</v>
      </c>
      <c r="N23" s="18">
        <f t="shared" si="12"/>
        <v>12.437196102983409</v>
      </c>
      <c r="O23" s="18">
        <f t="shared" si="12"/>
        <v>6.4103893451518044</v>
      </c>
      <c r="P23" s="18">
        <f t="shared" si="12"/>
        <v>5.3232956373642715</v>
      </c>
      <c r="Q23" s="18">
        <f t="shared" si="12"/>
        <v>1.4798058165740013</v>
      </c>
      <c r="R23" s="19">
        <f>SUM(H12,H14,H16,H18)</f>
        <v>391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="96" zoomScaleNormal="96" workbookViewId="0">
      <selection activeCell="L12" sqref="L12"/>
    </sheetView>
  </sheetViews>
  <sheetFormatPr defaultRowHeight="15" x14ac:dyDescent="0.25"/>
  <cols>
    <col min="10" max="10" width="13.28515625" customWidth="1"/>
    <col min="12" max="14" width="11" bestFit="1" customWidth="1"/>
    <col min="15" max="17" width="12" bestFit="1" customWidth="1"/>
  </cols>
  <sheetData>
    <row r="1" spans="1:17" x14ac:dyDescent="0.25">
      <c r="A1" t="s">
        <v>22</v>
      </c>
      <c r="B1" t="s">
        <v>0</v>
      </c>
      <c r="L1" t="s">
        <v>16</v>
      </c>
      <c r="O1" t="s">
        <v>15</v>
      </c>
    </row>
    <row r="2" spans="1:17" x14ac:dyDescent="0.25">
      <c r="E2" t="s">
        <v>1</v>
      </c>
      <c r="F2" t="s">
        <v>2</v>
      </c>
      <c r="G2" t="s">
        <v>3</v>
      </c>
      <c r="L2" t="s">
        <v>1</v>
      </c>
      <c r="M2" t="s">
        <v>2</v>
      </c>
      <c r="N2" t="s">
        <v>3</v>
      </c>
      <c r="O2" t="s">
        <v>1</v>
      </c>
      <c r="P2" t="s">
        <v>2</v>
      </c>
      <c r="Q2" t="s">
        <v>3</v>
      </c>
    </row>
    <row r="3" spans="1:17" x14ac:dyDescent="0.25">
      <c r="C3" t="s">
        <v>4</v>
      </c>
      <c r="D3" t="s">
        <v>8</v>
      </c>
      <c r="E3">
        <v>221</v>
      </c>
      <c r="F3">
        <v>173</v>
      </c>
      <c r="G3">
        <v>9</v>
      </c>
      <c r="H3">
        <v>403</v>
      </c>
      <c r="J3" t="s">
        <v>0</v>
      </c>
      <c r="K3" t="s">
        <v>8</v>
      </c>
      <c r="L3" s="22">
        <f>E3/H3</f>
        <v>0.54838709677419351</v>
      </c>
      <c r="M3" s="22">
        <f>F3/H3</f>
        <v>0.4292803970223325</v>
      </c>
      <c r="N3" s="22">
        <f>G3/H3</f>
        <v>2.2332506203473945E-2</v>
      </c>
      <c r="O3" s="22">
        <f t="shared" ref="O3:Q6" si="0">L3*100</f>
        <v>54.838709677419352</v>
      </c>
      <c r="P3" s="22">
        <f t="shared" si="0"/>
        <v>42.928039702233249</v>
      </c>
      <c r="Q3" s="22">
        <f t="shared" si="0"/>
        <v>2.2332506203473943</v>
      </c>
    </row>
    <row r="4" spans="1:17" x14ac:dyDescent="0.25">
      <c r="D4" t="s">
        <v>9</v>
      </c>
      <c r="E4">
        <v>31</v>
      </c>
      <c r="F4">
        <v>43</v>
      </c>
      <c r="G4">
        <v>15</v>
      </c>
      <c r="H4">
        <v>89</v>
      </c>
      <c r="K4" t="s">
        <v>9</v>
      </c>
      <c r="L4" s="22">
        <f>E4/H4</f>
        <v>0.34831460674157305</v>
      </c>
      <c r="M4" s="22">
        <f t="shared" ref="M4:M10" si="1">F4/H4</f>
        <v>0.48314606741573035</v>
      </c>
      <c r="N4" s="22">
        <f>G4/H4</f>
        <v>0.16853932584269662</v>
      </c>
      <c r="O4" s="22">
        <f t="shared" si="0"/>
        <v>34.831460674157306</v>
      </c>
      <c r="P4" s="22">
        <f t="shared" si="0"/>
        <v>48.314606741573037</v>
      </c>
      <c r="Q4" s="22">
        <f t="shared" si="0"/>
        <v>16.853932584269664</v>
      </c>
    </row>
    <row r="5" spans="1:17" x14ac:dyDescent="0.25">
      <c r="C5" t="s">
        <v>5</v>
      </c>
      <c r="D5" t="s">
        <v>8</v>
      </c>
      <c r="E5">
        <v>176</v>
      </c>
      <c r="F5">
        <v>156</v>
      </c>
      <c r="G5">
        <v>18</v>
      </c>
      <c r="H5">
        <v>350</v>
      </c>
      <c r="K5" t="s">
        <v>8</v>
      </c>
      <c r="L5" s="22">
        <f>E5/H5</f>
        <v>0.50285714285714289</v>
      </c>
      <c r="M5" s="22">
        <f t="shared" si="1"/>
        <v>0.44571428571428573</v>
      </c>
      <c r="N5" s="22">
        <f>G5/H5</f>
        <v>5.1428571428571428E-2</v>
      </c>
      <c r="O5" s="22">
        <f t="shared" si="0"/>
        <v>50.285714285714292</v>
      </c>
      <c r="P5" s="22">
        <f t="shared" si="0"/>
        <v>44.571428571428569</v>
      </c>
      <c r="Q5" s="22">
        <f t="shared" si="0"/>
        <v>5.1428571428571423</v>
      </c>
    </row>
    <row r="6" spans="1:17" x14ac:dyDescent="0.25">
      <c r="D6" t="s">
        <v>9</v>
      </c>
      <c r="E6">
        <v>154</v>
      </c>
      <c r="F6">
        <v>184</v>
      </c>
      <c r="G6">
        <v>12</v>
      </c>
      <c r="H6">
        <v>350</v>
      </c>
      <c r="K6" t="s">
        <v>9</v>
      </c>
      <c r="L6" s="22">
        <f>E6/H6</f>
        <v>0.44</v>
      </c>
      <c r="M6" s="22">
        <f t="shared" si="1"/>
        <v>0.52571428571428569</v>
      </c>
      <c r="N6" s="22">
        <f>G6/H6</f>
        <v>3.4285714285714287E-2</v>
      </c>
      <c r="O6" s="22">
        <f t="shared" si="0"/>
        <v>44</v>
      </c>
      <c r="P6" s="22">
        <f t="shared" si="0"/>
        <v>52.571428571428569</v>
      </c>
      <c r="Q6" s="22">
        <f t="shared" si="0"/>
        <v>3.4285714285714288</v>
      </c>
    </row>
    <row r="7" spans="1:17" x14ac:dyDescent="0.25">
      <c r="B7" s="21"/>
      <c r="C7" s="21" t="s">
        <v>6</v>
      </c>
      <c r="D7" s="21" t="s">
        <v>8</v>
      </c>
      <c r="E7" s="21">
        <v>6</v>
      </c>
      <c r="F7" s="21">
        <v>0</v>
      </c>
      <c r="G7" s="21">
        <v>15</v>
      </c>
      <c r="H7" s="21">
        <v>21</v>
      </c>
      <c r="I7" s="7"/>
      <c r="J7" s="7"/>
      <c r="K7" s="7"/>
      <c r="L7" s="23"/>
      <c r="M7" s="23"/>
      <c r="N7" s="23"/>
      <c r="O7" s="23"/>
      <c r="P7" s="23"/>
      <c r="Q7" s="23"/>
    </row>
    <row r="8" spans="1:17" x14ac:dyDescent="0.25">
      <c r="D8" t="s">
        <v>9</v>
      </c>
      <c r="E8">
        <v>29</v>
      </c>
      <c r="F8">
        <v>3</v>
      </c>
      <c r="G8">
        <v>60</v>
      </c>
      <c r="H8">
        <v>92</v>
      </c>
      <c r="K8" t="s">
        <v>9</v>
      </c>
      <c r="L8" s="22">
        <f>E8/H8</f>
        <v>0.31521739130434784</v>
      </c>
      <c r="M8" s="22">
        <f t="shared" si="1"/>
        <v>3.2608695652173912E-2</v>
      </c>
      <c r="N8" s="22">
        <f>G8/H8</f>
        <v>0.65217391304347827</v>
      </c>
      <c r="O8" s="22">
        <f t="shared" ref="O8:Q10" si="2">L8*100</f>
        <v>31.521739130434785</v>
      </c>
      <c r="P8" s="22">
        <f t="shared" si="2"/>
        <v>3.2608695652173911</v>
      </c>
      <c r="Q8" s="22">
        <f t="shared" si="2"/>
        <v>65.217391304347828</v>
      </c>
    </row>
    <row r="9" spans="1:17" x14ac:dyDescent="0.25">
      <c r="C9" t="s">
        <v>21</v>
      </c>
      <c r="D9" t="s">
        <v>8</v>
      </c>
      <c r="E9">
        <v>18</v>
      </c>
      <c r="F9">
        <v>20</v>
      </c>
      <c r="G9">
        <v>0</v>
      </c>
      <c r="H9">
        <v>38</v>
      </c>
      <c r="K9" t="s">
        <v>8</v>
      </c>
      <c r="L9" s="22">
        <f>E9/H9</f>
        <v>0.47368421052631576</v>
      </c>
      <c r="M9" s="22">
        <f t="shared" si="1"/>
        <v>0.52631578947368418</v>
      </c>
      <c r="N9" s="22">
        <f>G9/H9</f>
        <v>0</v>
      </c>
      <c r="O9" s="22">
        <f t="shared" si="2"/>
        <v>47.368421052631575</v>
      </c>
      <c r="P9" s="22">
        <f t="shared" si="2"/>
        <v>52.631578947368418</v>
      </c>
      <c r="Q9" s="22">
        <f t="shared" si="2"/>
        <v>0</v>
      </c>
    </row>
    <row r="10" spans="1:17" x14ac:dyDescent="0.25">
      <c r="D10" t="s">
        <v>9</v>
      </c>
      <c r="E10">
        <v>45</v>
      </c>
      <c r="F10">
        <v>32</v>
      </c>
      <c r="G10">
        <v>1</v>
      </c>
      <c r="H10">
        <v>78</v>
      </c>
      <c r="K10" t="s">
        <v>9</v>
      </c>
      <c r="L10" s="22">
        <f>E10/H10</f>
        <v>0.57692307692307687</v>
      </c>
      <c r="M10" s="22">
        <f t="shared" si="1"/>
        <v>0.41025641025641024</v>
      </c>
      <c r="N10" s="22">
        <f>G10/H10</f>
        <v>1.282051282051282E-2</v>
      </c>
      <c r="O10" s="22">
        <f t="shared" si="2"/>
        <v>57.692307692307686</v>
      </c>
      <c r="P10" s="22">
        <f t="shared" si="2"/>
        <v>41.025641025641022</v>
      </c>
      <c r="Q10" s="22">
        <f t="shared" si="2"/>
        <v>1.2820512820512819</v>
      </c>
    </row>
    <row r="11" spans="1:17" x14ac:dyDescent="0.25">
      <c r="B11" t="s">
        <v>10</v>
      </c>
      <c r="J11" t="s">
        <v>10</v>
      </c>
      <c r="K11" t="s">
        <v>8</v>
      </c>
      <c r="L11" s="22">
        <f t="shared" ref="L11:L18" si="3">E13/H13</f>
        <v>0.31218697829716191</v>
      </c>
      <c r="M11" s="22">
        <f t="shared" ref="M11:M18" si="4">F13/H13</f>
        <v>0.63939899833055092</v>
      </c>
      <c r="N11" s="22">
        <f t="shared" ref="N11:N18" si="5">G13/H13</f>
        <v>4.8414023372287146E-2</v>
      </c>
      <c r="O11" s="22">
        <f>L11*100</f>
        <v>31.218697829716191</v>
      </c>
      <c r="P11" s="22">
        <f t="shared" ref="P11:Q18" si="6">M11*100</f>
        <v>63.939899833055094</v>
      </c>
      <c r="Q11" s="22">
        <f t="shared" si="6"/>
        <v>4.8414023372287147</v>
      </c>
    </row>
    <row r="12" spans="1:17" x14ac:dyDescent="0.25">
      <c r="E12" t="s">
        <v>1</v>
      </c>
      <c r="F12" t="s">
        <v>2</v>
      </c>
      <c r="G12" t="s">
        <v>3</v>
      </c>
      <c r="K12" t="s">
        <v>9</v>
      </c>
      <c r="L12" s="22">
        <f t="shared" si="3"/>
        <v>0.21428571428571427</v>
      </c>
      <c r="M12" s="22">
        <f t="shared" si="4"/>
        <v>0.78</v>
      </c>
      <c r="N12" s="22">
        <f t="shared" si="5"/>
        <v>5.7142857142857143E-3</v>
      </c>
      <c r="O12" s="22">
        <f t="shared" ref="O12:O18" si="7">L12*100</f>
        <v>21.428571428571427</v>
      </c>
      <c r="P12" s="22">
        <f t="shared" si="6"/>
        <v>78</v>
      </c>
      <c r="Q12" s="22">
        <f t="shared" si="6"/>
        <v>0.5714285714285714</v>
      </c>
    </row>
    <row r="13" spans="1:17" x14ac:dyDescent="0.25">
      <c r="C13" t="s">
        <v>4</v>
      </c>
      <c r="D13" t="s">
        <v>8</v>
      </c>
      <c r="E13">
        <v>187</v>
      </c>
      <c r="F13">
        <v>383</v>
      </c>
      <c r="G13">
        <v>29</v>
      </c>
      <c r="H13">
        <v>599</v>
      </c>
      <c r="K13" t="s">
        <v>8</v>
      </c>
      <c r="L13" s="22">
        <f t="shared" si="3"/>
        <v>0.39428571428571429</v>
      </c>
      <c r="M13" s="22">
        <f t="shared" si="4"/>
        <v>0.58857142857142852</v>
      </c>
      <c r="N13" s="22">
        <f t="shared" si="5"/>
        <v>1.7142857142857144E-2</v>
      </c>
      <c r="O13" s="22">
        <f t="shared" si="7"/>
        <v>39.428571428571431</v>
      </c>
      <c r="P13" s="22">
        <f t="shared" si="6"/>
        <v>58.857142857142854</v>
      </c>
      <c r="Q13" s="22">
        <f t="shared" si="6"/>
        <v>1.7142857142857144</v>
      </c>
    </row>
    <row r="14" spans="1:17" x14ac:dyDescent="0.25">
      <c r="D14" t="s">
        <v>9</v>
      </c>
      <c r="E14">
        <v>75</v>
      </c>
      <c r="F14">
        <v>273</v>
      </c>
      <c r="G14">
        <v>2</v>
      </c>
      <c r="H14">
        <v>350</v>
      </c>
      <c r="K14" t="s">
        <v>9</v>
      </c>
      <c r="L14" s="22">
        <f t="shared" si="3"/>
        <v>0.32571428571428573</v>
      </c>
      <c r="M14" s="22">
        <f t="shared" si="4"/>
        <v>0.6171428571428571</v>
      </c>
      <c r="N14" s="22">
        <f t="shared" si="5"/>
        <v>5.7142857142857141E-2</v>
      </c>
      <c r="O14" s="22">
        <f t="shared" si="7"/>
        <v>32.571428571428577</v>
      </c>
      <c r="P14" s="22">
        <f t="shared" si="6"/>
        <v>61.714285714285708</v>
      </c>
      <c r="Q14" s="22">
        <f t="shared" si="6"/>
        <v>5.7142857142857144</v>
      </c>
    </row>
    <row r="15" spans="1:17" x14ac:dyDescent="0.25">
      <c r="C15" t="s">
        <v>5</v>
      </c>
      <c r="D15" t="s">
        <v>8</v>
      </c>
      <c r="E15">
        <v>138</v>
      </c>
      <c r="F15">
        <v>206</v>
      </c>
      <c r="G15">
        <v>6</v>
      </c>
      <c r="H15">
        <v>350</v>
      </c>
      <c r="K15" t="s">
        <v>8</v>
      </c>
      <c r="L15" s="22">
        <f t="shared" si="3"/>
        <v>0.35142857142857142</v>
      </c>
      <c r="M15" s="22">
        <f t="shared" si="4"/>
        <v>0.58857142857142852</v>
      </c>
      <c r="N15" s="22">
        <f t="shared" si="5"/>
        <v>0.06</v>
      </c>
      <c r="O15" s="22">
        <f t="shared" si="7"/>
        <v>35.142857142857139</v>
      </c>
      <c r="P15" s="22">
        <f t="shared" si="6"/>
        <v>58.857142857142854</v>
      </c>
      <c r="Q15" s="22">
        <f t="shared" si="6"/>
        <v>6</v>
      </c>
    </row>
    <row r="16" spans="1:17" x14ac:dyDescent="0.25">
      <c r="D16" t="s">
        <v>9</v>
      </c>
      <c r="E16">
        <v>114</v>
      </c>
      <c r="F16">
        <v>216</v>
      </c>
      <c r="G16">
        <v>20</v>
      </c>
      <c r="H16">
        <v>350</v>
      </c>
      <c r="K16" t="s">
        <v>9</v>
      </c>
      <c r="L16" s="22">
        <f t="shared" si="3"/>
        <v>0.14857142857142858</v>
      </c>
      <c r="M16" s="22">
        <f t="shared" si="4"/>
        <v>0.84</v>
      </c>
      <c r="N16" s="22">
        <f t="shared" si="5"/>
        <v>1.1428571428571429E-2</v>
      </c>
      <c r="O16" s="22">
        <f t="shared" si="7"/>
        <v>14.857142857142858</v>
      </c>
      <c r="P16" s="22">
        <f t="shared" si="6"/>
        <v>84</v>
      </c>
      <c r="Q16" s="22">
        <f t="shared" si="6"/>
        <v>1.1428571428571428</v>
      </c>
    </row>
    <row r="17" spans="2:18" x14ac:dyDescent="0.25">
      <c r="C17" t="s">
        <v>6</v>
      </c>
      <c r="D17" t="s">
        <v>8</v>
      </c>
      <c r="E17">
        <v>123</v>
      </c>
      <c r="F17">
        <v>206</v>
      </c>
      <c r="G17">
        <v>21</v>
      </c>
      <c r="H17">
        <v>350</v>
      </c>
      <c r="K17" t="s">
        <v>8</v>
      </c>
      <c r="L17" s="22">
        <f t="shared" si="3"/>
        <v>0.16</v>
      </c>
      <c r="M17" s="22">
        <f t="shared" si="4"/>
        <v>0.78</v>
      </c>
      <c r="N17" s="22">
        <f t="shared" si="5"/>
        <v>0.06</v>
      </c>
      <c r="O17" s="22">
        <f t="shared" si="7"/>
        <v>16</v>
      </c>
      <c r="P17" s="22">
        <f t="shared" si="6"/>
        <v>78</v>
      </c>
      <c r="Q17" s="22">
        <f t="shared" si="6"/>
        <v>6</v>
      </c>
    </row>
    <row r="18" spans="2:18" x14ac:dyDescent="0.25">
      <c r="D18" t="s">
        <v>9</v>
      </c>
      <c r="E18">
        <v>52</v>
      </c>
      <c r="F18">
        <v>294</v>
      </c>
      <c r="G18">
        <v>4</v>
      </c>
      <c r="H18">
        <v>350</v>
      </c>
      <c r="K18" t="s">
        <v>9</v>
      </c>
      <c r="L18" s="22">
        <f t="shared" si="3"/>
        <v>0.35714285714285715</v>
      </c>
      <c r="M18" s="22">
        <f t="shared" si="4"/>
        <v>0.6428571428571429</v>
      </c>
      <c r="N18" s="22">
        <f t="shared" si="5"/>
        <v>0</v>
      </c>
      <c r="O18" s="22">
        <f t="shared" si="7"/>
        <v>35.714285714285715</v>
      </c>
      <c r="P18" s="22">
        <f t="shared" si="6"/>
        <v>64.285714285714292</v>
      </c>
      <c r="Q18" s="22">
        <f t="shared" si="6"/>
        <v>0</v>
      </c>
    </row>
    <row r="19" spans="2:18" x14ac:dyDescent="0.25">
      <c r="C19" t="s">
        <v>21</v>
      </c>
      <c r="D19" t="s">
        <v>8</v>
      </c>
      <c r="E19">
        <v>56</v>
      </c>
      <c r="F19">
        <v>273</v>
      </c>
      <c r="G19">
        <v>21</v>
      </c>
      <c r="H19">
        <v>350</v>
      </c>
    </row>
    <row r="20" spans="2:18" ht="15.75" thickBot="1" x14ac:dyDescent="0.3">
      <c r="D20" t="s">
        <v>9</v>
      </c>
      <c r="E20">
        <v>125</v>
      </c>
      <c r="F20">
        <v>225</v>
      </c>
      <c r="G20">
        <v>0</v>
      </c>
      <c r="H20">
        <v>350</v>
      </c>
      <c r="J20" t="s">
        <v>20</v>
      </c>
    </row>
    <row r="21" spans="2:18" x14ac:dyDescent="0.25">
      <c r="J21" s="10"/>
      <c r="K21" s="11"/>
      <c r="L21" s="11" t="s">
        <v>1</v>
      </c>
      <c r="M21" s="11" t="s">
        <v>2</v>
      </c>
      <c r="N21" s="11" t="s">
        <v>3</v>
      </c>
      <c r="O21" s="11" t="s">
        <v>14</v>
      </c>
      <c r="P21" s="11" t="s">
        <v>14</v>
      </c>
      <c r="Q21" s="11" t="s">
        <v>14</v>
      </c>
      <c r="R21" s="12" t="s">
        <v>13</v>
      </c>
    </row>
    <row r="22" spans="2:18" x14ac:dyDescent="0.25">
      <c r="B22" s="21" t="s">
        <v>23</v>
      </c>
      <c r="C22" s="21"/>
      <c r="D22" s="21"/>
      <c r="E22" s="21"/>
      <c r="F22" s="21"/>
      <c r="G22" s="21"/>
      <c r="H22" s="21"/>
      <c r="I22" s="21"/>
      <c r="J22" s="13" t="s">
        <v>0</v>
      </c>
      <c r="K22" s="14" t="s">
        <v>8</v>
      </c>
      <c r="L22" s="24">
        <f>AVERAGE(O3,O5,O9)</f>
        <v>50.830948338588406</v>
      </c>
      <c r="M22" s="24">
        <f>AVERAGE(P3,P5,P9)</f>
        <v>46.710349073676745</v>
      </c>
      <c r="N22" s="14">
        <f>AVERAGE(Q3,Q5,Q9)</f>
        <v>2.4587025877348458</v>
      </c>
      <c r="O22" s="14">
        <f>STDEV(O3,O5,O9)/SQRT(3)</f>
        <v>2.1736500150452436</v>
      </c>
      <c r="P22" s="14">
        <f>STDEV(P3,P5,P9)/SQRT(3)</f>
        <v>2.9983831285473834</v>
      </c>
      <c r="Q22" s="14">
        <f>STDEV(Q3,Q5,Q9)/SQRT(3)</f>
        <v>1.4888884377456824</v>
      </c>
      <c r="R22" s="15">
        <f>SUM(H3,H5,H9)</f>
        <v>791</v>
      </c>
    </row>
    <row r="23" spans="2:18" x14ac:dyDescent="0.25">
      <c r="J23" s="13" t="s">
        <v>0</v>
      </c>
      <c r="K23" s="14" t="s">
        <v>9</v>
      </c>
      <c r="L23" s="24">
        <f>AVERAGE(O4,O6,O8,O10)</f>
        <v>42.011376874224943</v>
      </c>
      <c r="M23" s="14">
        <f>AVERAGE(P4,P6,P8,P10)</f>
        <v>36.293136475964999</v>
      </c>
      <c r="N23" s="24">
        <f>AVERAGE(Q4,Q6,Q8,Q10)</f>
        <v>21.695486649810054</v>
      </c>
      <c r="O23" s="14">
        <f>STDEV(O4,O6,O8,O10)/SQRT(4)</f>
        <v>5.8554099621191158</v>
      </c>
      <c r="P23" s="14">
        <f>STDEV(P4,P6,P8,P10)/SQRT(4)</f>
        <v>11.265825156447359</v>
      </c>
      <c r="Q23" s="14">
        <f>STDEV(Q4,Q6,Q8,Q10)/SQRT(4)</f>
        <v>14.91080527040098</v>
      </c>
      <c r="R23" s="15">
        <f>SUM(H4,H6,H8,H10)</f>
        <v>609</v>
      </c>
    </row>
    <row r="24" spans="2:18" x14ac:dyDescent="0.25">
      <c r="J24" s="16" t="s">
        <v>7</v>
      </c>
      <c r="K24" s="14" t="s">
        <v>8</v>
      </c>
      <c r="L24" s="24">
        <f t="shared" ref="L24:N25" si="8">AVERAGE(O11,O13,O15,O17)</f>
        <v>30.44753160028619</v>
      </c>
      <c r="M24" s="14">
        <f t="shared" si="8"/>
        <v>64.913546386835208</v>
      </c>
      <c r="N24" s="14">
        <f t="shared" si="8"/>
        <v>4.6389220128786075</v>
      </c>
      <c r="O24" s="14">
        <f t="shared" ref="O24:Q25" si="9">STDEV(O11,O13,O15,O17)/SQRT(4)</f>
        <v>5.0992730286012868</v>
      </c>
      <c r="P24" s="14">
        <f t="shared" si="9"/>
        <v>4.5236720262243777</v>
      </c>
      <c r="Q24" s="14">
        <f t="shared" si="9"/>
        <v>1.0124048241212973</v>
      </c>
      <c r="R24" s="15">
        <f>SUM(H13,H15,H17,H19)</f>
        <v>1649</v>
      </c>
    </row>
    <row r="25" spans="2:18" ht="15.75" thickBot="1" x14ac:dyDescent="0.3">
      <c r="J25" s="17" t="s">
        <v>7</v>
      </c>
      <c r="K25" s="18" t="s">
        <v>9</v>
      </c>
      <c r="L25" s="25">
        <f t="shared" si="8"/>
        <v>26.142857142857146</v>
      </c>
      <c r="M25" s="18">
        <f t="shared" si="8"/>
        <v>72</v>
      </c>
      <c r="N25" s="18">
        <f t="shared" si="8"/>
        <v>1.8571428571428572</v>
      </c>
      <c r="O25" s="18">
        <f t="shared" si="9"/>
        <v>4.8522384202628395</v>
      </c>
      <c r="P25" s="18">
        <f t="shared" si="9"/>
        <v>5.3642809587195943</v>
      </c>
      <c r="Q25" s="18">
        <f t="shared" si="9"/>
        <v>1.306706927048785</v>
      </c>
      <c r="R25" s="19">
        <f>SUM(H14,H16,H18,H20)</f>
        <v>1400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Spindle profiles_U2OS</vt:lpstr>
      <vt:lpstr>Spindle profiles_hTERT-RPE</vt:lpstr>
      <vt:lpstr>Spindle profiles_HeLa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2019-11-15T16:28:01Z</dcterms:created>
  <dcterms:modified xsi:type="dcterms:W3CDTF">2019-11-18T18:38:13Z</dcterms:modified>
</cp:coreProperties>
</file>