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autoCompressPictures="0"/>
  <bookViews>
    <workbookView xWindow="0" yWindow="0" windowWidth="40960" windowHeight="22580" tabRatio="500" activeTab="2"/>
  </bookViews>
  <sheets>
    <sheet name="Rep 1" sheetId="5" r:id="rId1"/>
    <sheet name="rep 2 and 3" sheetId="2" r:id="rId2"/>
    <sheet name="Compiled" sheetId="4" r:id="rId3"/>
    <sheet name="unpaired t test" sheetId="6" r:id="rId4"/>
  </sheets>
  <externalReferences>
    <externalReference r:id="rId5"/>
  </externalReferences>
  <definedNames>
    <definedName name="_2018_04_12_384_well_Caspase_8_glo_Assay_iodixanol_HCT116_MPZ_Traffo" localSheetId="0">'Rep 1'!$A$1:$AA$21</definedName>
    <definedName name="_2018_06_08_384_well_Caspase_8_glo_Assay_iodixanol_HCT116_MPZ_and_cyto_GFP_Traffo" localSheetId="2">Compiled!$A$1:$U$8</definedName>
    <definedName name="_2018_06_08_384_well_Caspase_8_glo_Assay_iodixanol_HCT116_MPZ_and_cyto_GFP_Traffo" localSheetId="1">'rep 2 and 3'!$A$1:$AF$30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4" l="1"/>
  <c r="H3" i="4"/>
  <c r="G4" i="4"/>
  <c r="H4" i="4"/>
  <c r="G5" i="4"/>
  <c r="H5" i="4"/>
  <c r="G6" i="4"/>
  <c r="H6" i="4"/>
  <c r="G7" i="4"/>
  <c r="H7" i="4"/>
  <c r="G8" i="4"/>
  <c r="H8" i="4"/>
  <c r="G9" i="4"/>
  <c r="H9" i="4"/>
  <c r="G10" i="4"/>
  <c r="H10" i="4"/>
  <c r="G11" i="4"/>
  <c r="H11" i="4"/>
  <c r="G12" i="4"/>
  <c r="H12" i="4"/>
  <c r="G13" i="4"/>
  <c r="H13" i="4"/>
  <c r="G14" i="4"/>
  <c r="H14" i="4"/>
  <c r="G15" i="4"/>
  <c r="H15" i="4"/>
  <c r="G16" i="4"/>
  <c r="H16" i="4"/>
  <c r="G17" i="4"/>
  <c r="H17" i="4"/>
  <c r="G18" i="4"/>
  <c r="H18" i="4"/>
  <c r="G2" i="4"/>
  <c r="H2" i="4"/>
  <c r="F2" i="4"/>
  <c r="AB22" i="5"/>
  <c r="AB23" i="5"/>
  <c r="AB24" i="5"/>
  <c r="AB25" i="5"/>
  <c r="AE25" i="5"/>
  <c r="AG25" i="5"/>
  <c r="AE24" i="5"/>
  <c r="AG24" i="5"/>
  <c r="AE23" i="5"/>
  <c r="AG23" i="5"/>
  <c r="AE22" i="5"/>
  <c r="AG22" i="5"/>
  <c r="AC19" i="5"/>
  <c r="AE19" i="5"/>
  <c r="AG19" i="5"/>
  <c r="AC18" i="5"/>
  <c r="AE18" i="5"/>
  <c r="AG18" i="5"/>
  <c r="AC17" i="5"/>
  <c r="AE17" i="5"/>
  <c r="AG17" i="5"/>
  <c r="AC16" i="5"/>
  <c r="AE16" i="5"/>
  <c r="AG16" i="5"/>
  <c r="AC15" i="5"/>
  <c r="AE15" i="5"/>
  <c r="AG15" i="5"/>
  <c r="AC14" i="5"/>
  <c r="AE14" i="5"/>
  <c r="AG14" i="5"/>
  <c r="AC13" i="5"/>
  <c r="AE13" i="5"/>
  <c r="AG13" i="5"/>
  <c r="AC12" i="5"/>
  <c r="AE12" i="5"/>
  <c r="AG12" i="5"/>
  <c r="AC11" i="5"/>
  <c r="AE11" i="5"/>
  <c r="AG11" i="5"/>
  <c r="AC10" i="5"/>
  <c r="AE10" i="5"/>
  <c r="AG10" i="5"/>
  <c r="AC9" i="5"/>
  <c r="AE9" i="5"/>
  <c r="AG9" i="5"/>
  <c r="AC8" i="5"/>
  <c r="AE8" i="5"/>
  <c r="AG8" i="5"/>
  <c r="AC7" i="5"/>
  <c r="AE7" i="5"/>
  <c r="AG7" i="5"/>
  <c r="AC6" i="5"/>
  <c r="AE6" i="5"/>
  <c r="AG6" i="5"/>
  <c r="AC5" i="5"/>
  <c r="AE5" i="5"/>
  <c r="AG5" i="5"/>
  <c r="AC4" i="5"/>
  <c r="AE4" i="5"/>
  <c r="AG4" i="5"/>
  <c r="AC3" i="5"/>
  <c r="AE3" i="5"/>
  <c r="AG3" i="5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D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M35" i="2"/>
  <c r="N35" i="2"/>
  <c r="M36" i="2"/>
  <c r="N36" i="2"/>
  <c r="M37" i="2"/>
  <c r="N37" i="2"/>
  <c r="M38" i="2"/>
  <c r="N38" i="2"/>
  <c r="M39" i="2"/>
  <c r="N39" i="2"/>
  <c r="M40" i="2"/>
  <c r="N40" i="2"/>
  <c r="M24" i="2"/>
  <c r="N24" i="2"/>
  <c r="D30" i="2"/>
  <c r="D28" i="2"/>
  <c r="D26" i="2"/>
  <c r="B25" i="2"/>
  <c r="B24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C9" i="2"/>
  <c r="C8" i="2"/>
</calcChain>
</file>

<file path=xl/connections.xml><?xml version="1.0" encoding="utf-8"?>
<connections xmlns="http://schemas.openxmlformats.org/spreadsheetml/2006/main">
  <connection id="1" name="2018-06-08 384 well Caspase 8 glo Assay iodixanol HCT116 MPZ and cyto GFP Traffo.txt" type="6" refreshedVersion="0" background="1" saveData="1">
    <textPr fileType="mac" sourceFile="KINGSTON:Mable:Plate Reader:Caspase Glo 8:2018-06-08 384 well Caspase 8 glo Assay iodixanol HCT116 MPZ and cyto GFP Traffo.txt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<sst xmlns="http://schemas.openxmlformats.org/spreadsheetml/2006/main" count="203" uniqueCount="87">
  <si>
    <t>Fraction</t>
  </si>
  <si>
    <t>MPZ</t>
  </si>
  <si>
    <t>Row G (inputs)</t>
  </si>
  <si>
    <t>1x10</t>
  </si>
  <si>
    <t>1x20</t>
  </si>
  <si>
    <t>1x40</t>
  </si>
  <si>
    <t>1x80</t>
  </si>
  <si>
    <t xml:space="preserve">##BLOCKS= 1          </t>
  </si>
  <si>
    <t>Plate:</t>
  </si>
  <si>
    <t>Plate01</t>
  </si>
  <si>
    <t>PlateFormat</t>
  </si>
  <si>
    <t>Endpoint</t>
  </si>
  <si>
    <t>Luminescence</t>
  </si>
  <si>
    <t>Raw</t>
  </si>
  <si>
    <t>Automatic</t>
  </si>
  <si>
    <t>None</t>
  </si>
  <si>
    <t>~End</t>
  </si>
  <si>
    <t>Row A-C</t>
  </si>
  <si>
    <t>AVERAGE</t>
  </si>
  <si>
    <t>ST DEV</t>
  </si>
  <si>
    <t>average</t>
  </si>
  <si>
    <t>RLUs Rep 2</t>
  </si>
  <si>
    <t>RLUs Rep 3</t>
  </si>
  <si>
    <t>norm to input - REP 1</t>
  </si>
  <si>
    <t>norm to input - REP 2</t>
  </si>
  <si>
    <t>norm to input - REP 3</t>
  </si>
  <si>
    <t>average normalized RLUs</t>
  </si>
  <si>
    <t>ST DEV normalized RLUs</t>
  </si>
  <si>
    <t>MPZ RLUs</t>
  </si>
  <si>
    <t>lysate dilution</t>
  </si>
  <si>
    <t>Rationale for normalization: I load 200 ul of the input onto 2.2 ml of gradient, which is a 1x10 dilution of the lysate.</t>
  </si>
  <si>
    <t>relative to total MPZ input (from 2018-04-12)</t>
  </si>
  <si>
    <t>bg subtracted</t>
  </si>
  <si>
    <t>MPZ (RLUs)</t>
  </si>
  <si>
    <t>relative to total MPZ input</t>
  </si>
  <si>
    <t>Temperature(¡C)</t>
  </si>
  <si>
    <t>Fractions 1-12</t>
  </si>
  <si>
    <t>Fractions 13-17</t>
  </si>
  <si>
    <t>dilution of input</t>
  </si>
  <si>
    <t>Row A-B</t>
  </si>
  <si>
    <t xml:space="preserve">Rep 2 </t>
  </si>
  <si>
    <t>Rep 3</t>
  </si>
  <si>
    <t>SEM</t>
  </si>
  <si>
    <t>Table Analyzed</t>
  </si>
  <si>
    <t>Data 1</t>
  </si>
  <si>
    <t>Column B</t>
  </si>
  <si>
    <t>fraction 2</t>
  </si>
  <si>
    <t>vs.</t>
  </si>
  <si>
    <t>Column A</t>
  </si>
  <si>
    <t>fraction 1</t>
  </si>
  <si>
    <t>Unpaired t test</t>
  </si>
  <si>
    <t>P value</t>
  </si>
  <si>
    <t>P value summary</t>
  </si>
  <si>
    <t>ns</t>
  </si>
  <si>
    <t>Significantly different? (P &lt; 0.05)</t>
  </si>
  <si>
    <t>No</t>
  </si>
  <si>
    <t>One- or two-tailed P value?</t>
  </si>
  <si>
    <t>Two-tailed</t>
  </si>
  <si>
    <t>t, df</t>
  </si>
  <si>
    <t>t=2.335 df=4</t>
  </si>
  <si>
    <t>How big is the difference?</t>
  </si>
  <si>
    <t>Mean ± SEM of column A</t>
  </si>
  <si>
    <t>0.2437 ± 0.01530, n=3</t>
  </si>
  <si>
    <t>Mean ± SEM of column B</t>
  </si>
  <si>
    <t>0.3815 ± 0.05700, n=3</t>
  </si>
  <si>
    <t>Difference between means</t>
  </si>
  <si>
    <t>0.1378 ± 0.05902</t>
  </si>
  <si>
    <t>95% confidence interval</t>
  </si>
  <si>
    <t>-0.02608 to 0.3017</t>
  </si>
  <si>
    <t>R squared</t>
  </si>
  <si>
    <t>F test to compare variances</t>
  </si>
  <si>
    <t>F,DFn, Dfd</t>
  </si>
  <si>
    <t>13.88, 2, 2</t>
  </si>
  <si>
    <t>fraction 3</t>
  </si>
  <si>
    <t>*</t>
  </si>
  <si>
    <t>Yes</t>
  </si>
  <si>
    <t>t=4.100 df=4</t>
  </si>
  <si>
    <t>0.1175 ± 0.02995, n=3</t>
  </si>
  <si>
    <t>-0.2640 ± 0.06439</t>
  </si>
  <si>
    <t>-0.4428 to -0.08523</t>
  </si>
  <si>
    <t>3.624, 2, 2</t>
  </si>
  <si>
    <t>fraction 4</t>
  </si>
  <si>
    <t>t=1.166 df=4</t>
  </si>
  <si>
    <t>0.07214 ± 0.02486, n=3</t>
  </si>
  <si>
    <t>-0.04539 ± 0.03892</t>
  </si>
  <si>
    <t>-0.1534 to 0.06267</t>
  </si>
  <si>
    <t>1.451, 2, 2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</si>
</sst>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sz val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left"/>
    </xf>
  </cellXfs>
  <cellStyles count="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theme" Target="theme/theme1.xml"/><Relationship Id="rId7" Type="http://schemas.openxmlformats.org/officeDocument/2006/relationships/connections" Target="connections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input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MPZ</c:v>
          </c:tx>
          <c:spPr>
            <a:ln w="47625">
              <a:noFill/>
            </a:ln>
          </c:spPr>
          <c:xVal>
            <c:numRef>
              <c:f>'Rep 1'!$AB$22:$AB$25</c:f>
              <c:numCache>
                <c:formatCode>General</c:formatCode>
                <c:ptCount val="4"/>
                <c:pt idx="0">
                  <c:v>0.04</c:v>
                </c:pt>
                <c:pt idx="1">
                  <c:v>0.02</c:v>
                </c:pt>
                <c:pt idx="2">
                  <c:v>0.01</c:v>
                </c:pt>
                <c:pt idx="3">
                  <c:v>0.005</c:v>
                </c:pt>
              </c:numCache>
            </c:numRef>
          </c:xVal>
          <c:yVal>
            <c:numRef>
              <c:f>'Rep 1'!$AE$22:$AE$25</c:f>
              <c:numCache>
                <c:formatCode>General</c:formatCode>
                <c:ptCount val="4"/>
                <c:pt idx="0">
                  <c:v>845.0069999999999</c:v>
                </c:pt>
                <c:pt idx="1">
                  <c:v>444.888</c:v>
                </c:pt>
                <c:pt idx="2">
                  <c:v>209.853</c:v>
                </c:pt>
                <c:pt idx="3">
                  <c:v>81.143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5341128"/>
        <c:axId val="-2095412904"/>
      </c:scatterChart>
      <c:valAx>
        <c:axId val="-2095341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95412904"/>
        <c:crosses val="autoZero"/>
        <c:crossBetween val="midCat"/>
      </c:valAx>
      <c:valAx>
        <c:axId val="-2095412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953411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MPZ-GFP</c:v>
          </c:tx>
          <c:spPr>
            <a:ln w="47625">
              <a:noFill/>
            </a:ln>
          </c:spPr>
          <c:marker>
            <c:symbol val="circ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xVal>
            <c:numRef>
              <c:f>'Rep 1'!$AB$3:$AB$19</c:f>
              <c:numCache>
                <c:formatCode>General</c:formatCode>
                <c:ptCount val="1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</c:numCache>
            </c:numRef>
          </c:xVal>
          <c:yVal>
            <c:numRef>
              <c:f>'Rep 1'!$AE$3:$AE$19</c:f>
              <c:numCache>
                <c:formatCode>General</c:formatCode>
                <c:ptCount val="17"/>
                <c:pt idx="0">
                  <c:v>458.878</c:v>
                </c:pt>
                <c:pt idx="1">
                  <c:v>1054.859</c:v>
                </c:pt>
                <c:pt idx="2">
                  <c:v>380.533</c:v>
                </c:pt>
                <c:pt idx="3">
                  <c:v>265.813</c:v>
                </c:pt>
                <c:pt idx="4">
                  <c:v>318.976</c:v>
                </c:pt>
                <c:pt idx="5">
                  <c:v>167.882</c:v>
                </c:pt>
                <c:pt idx="6">
                  <c:v>95.133</c:v>
                </c:pt>
                <c:pt idx="7">
                  <c:v>81.143</c:v>
                </c:pt>
                <c:pt idx="8">
                  <c:v>44.769</c:v>
                </c:pt>
                <c:pt idx="9">
                  <c:v>41.971</c:v>
                </c:pt>
                <c:pt idx="10">
                  <c:v>13.99</c:v>
                </c:pt>
                <c:pt idx="11">
                  <c:v>22.384</c:v>
                </c:pt>
                <c:pt idx="12">
                  <c:v>22.384</c:v>
                </c:pt>
                <c:pt idx="13">
                  <c:v>25.182</c:v>
                </c:pt>
                <c:pt idx="14">
                  <c:v>19.586</c:v>
                </c:pt>
                <c:pt idx="15">
                  <c:v>22.384</c:v>
                </c:pt>
                <c:pt idx="16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5657336"/>
        <c:axId val="-2095747864"/>
      </c:scatterChart>
      <c:valAx>
        <c:axId val="-2095657336"/>
        <c:scaling>
          <c:orientation val="minMax"/>
          <c:max val="17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Iodixanol</a:t>
                </a:r>
                <a:r>
                  <a:rPr lang="en-US" baseline="0"/>
                  <a:t> Gradient </a:t>
                </a:r>
                <a:r>
                  <a:rPr lang="en-US"/>
                  <a:t>Fractions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2095747864"/>
        <c:crosses val="autoZero"/>
        <c:crossBetween val="midCat"/>
        <c:majorUnit val="1.0"/>
      </c:valAx>
      <c:valAx>
        <c:axId val="-2095747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Caspase</a:t>
                </a:r>
                <a:r>
                  <a:rPr lang="en-US" baseline="0"/>
                  <a:t> 8 Activity (RLUs)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20956573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inputs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MPZ-GFP</c:v>
          </c:tx>
          <c:spPr>
            <a:ln w="47625">
              <a:noFill/>
            </a:ln>
          </c:spPr>
          <c:xVal>
            <c:numRef>
              <c:f>'rep 2 and 3'!$B$24:$B$30</c:f>
              <c:numCache>
                <c:formatCode>General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0.05</c:v>
                </c:pt>
                <c:pt idx="3">
                  <c:v>0.05</c:v>
                </c:pt>
                <c:pt idx="4">
                  <c:v>0.025</c:v>
                </c:pt>
                <c:pt idx="5">
                  <c:v>0.025</c:v>
                </c:pt>
                <c:pt idx="6">
                  <c:v>0.0125</c:v>
                </c:pt>
              </c:numCache>
            </c:numRef>
          </c:xVal>
          <c:yVal>
            <c:numRef>
              <c:f>'rep 2 and 3'!$D$24:$D$30</c:f>
              <c:numCache>
                <c:formatCode>General</c:formatCode>
                <c:ptCount val="7"/>
                <c:pt idx="0">
                  <c:v>2006.123</c:v>
                </c:pt>
                <c:pt idx="2">
                  <c:v>934.398</c:v>
                </c:pt>
                <c:pt idx="4">
                  <c:v>472.8615</c:v>
                </c:pt>
                <c:pt idx="6">
                  <c:v>331.2865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5573608"/>
        <c:axId val="-2136622376"/>
      </c:scatterChart>
      <c:valAx>
        <c:axId val="-2105573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input dilution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2136622376"/>
        <c:crosses val="autoZero"/>
        <c:crossBetween val="midCat"/>
      </c:valAx>
      <c:valAx>
        <c:axId val="-2136622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RLUs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21055736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  <a:effectLst/>
          </c:spPr>
          <c:marker>
            <c:symbol val="circ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Compiled!$H$2:$H$18</c:f>
                <c:numCache>
                  <c:formatCode>General</c:formatCode>
                  <c:ptCount val="17"/>
                  <c:pt idx="0">
                    <c:v>0.0152998215101198</c:v>
                  </c:pt>
                  <c:pt idx="1">
                    <c:v>0.0570047002170927</c:v>
                  </c:pt>
                  <c:pt idx="2">
                    <c:v>0.0299451088181184</c:v>
                  </c:pt>
                  <c:pt idx="3">
                    <c:v>0.0248603863669466</c:v>
                  </c:pt>
                  <c:pt idx="4">
                    <c:v>0.0337519974805951</c:v>
                  </c:pt>
                  <c:pt idx="5">
                    <c:v>0.0169539242079051</c:v>
                  </c:pt>
                  <c:pt idx="6">
                    <c:v>0.00495073619362567</c:v>
                  </c:pt>
                  <c:pt idx="7">
                    <c:v>0.00640131955247718</c:v>
                  </c:pt>
                  <c:pt idx="8">
                    <c:v>0.00417727498520707</c:v>
                  </c:pt>
                  <c:pt idx="9">
                    <c:v>0.00269834572090898</c:v>
                  </c:pt>
                  <c:pt idx="10">
                    <c:v>0.00125694606852825</c:v>
                  </c:pt>
                  <c:pt idx="11">
                    <c:v>0.000877488810809375</c:v>
                  </c:pt>
                  <c:pt idx="12">
                    <c:v>0.000827672180642403</c:v>
                  </c:pt>
                  <c:pt idx="13">
                    <c:v>0.00150600267318599</c:v>
                  </c:pt>
                  <c:pt idx="14">
                    <c:v>0.000716849797980132</c:v>
                  </c:pt>
                  <c:pt idx="15">
                    <c:v>0.00134489238399297</c:v>
                  </c:pt>
                  <c:pt idx="16">
                    <c:v>0.00267976183876604</c:v>
                  </c:pt>
                </c:numCache>
              </c:numRef>
            </c:plus>
            <c:minus>
              <c:numRef>
                <c:f>Compiled!$H$2:$H$18</c:f>
                <c:numCache>
                  <c:formatCode>General</c:formatCode>
                  <c:ptCount val="17"/>
                  <c:pt idx="0">
                    <c:v>0.0152998215101198</c:v>
                  </c:pt>
                  <c:pt idx="1">
                    <c:v>0.0570047002170927</c:v>
                  </c:pt>
                  <c:pt idx="2">
                    <c:v>0.0299451088181184</c:v>
                  </c:pt>
                  <c:pt idx="3">
                    <c:v>0.0248603863669466</c:v>
                  </c:pt>
                  <c:pt idx="4">
                    <c:v>0.0337519974805951</c:v>
                  </c:pt>
                  <c:pt idx="5">
                    <c:v>0.0169539242079051</c:v>
                  </c:pt>
                  <c:pt idx="6">
                    <c:v>0.00495073619362567</c:v>
                  </c:pt>
                  <c:pt idx="7">
                    <c:v>0.00640131955247718</c:v>
                  </c:pt>
                  <c:pt idx="8">
                    <c:v>0.00417727498520707</c:v>
                  </c:pt>
                  <c:pt idx="9">
                    <c:v>0.00269834572090898</c:v>
                  </c:pt>
                  <c:pt idx="10">
                    <c:v>0.00125694606852825</c:v>
                  </c:pt>
                  <c:pt idx="11">
                    <c:v>0.000877488810809375</c:v>
                  </c:pt>
                  <c:pt idx="12">
                    <c:v>0.000827672180642403</c:v>
                  </c:pt>
                  <c:pt idx="13">
                    <c:v>0.00150600267318599</c:v>
                  </c:pt>
                  <c:pt idx="14">
                    <c:v>0.000716849797980132</c:v>
                  </c:pt>
                  <c:pt idx="15">
                    <c:v>0.00134489238399297</c:v>
                  </c:pt>
                  <c:pt idx="16">
                    <c:v>0.00267976183876604</c:v>
                  </c:pt>
                </c:numCache>
              </c:numRef>
            </c:minus>
          </c:errBars>
          <c:xVal>
            <c:numRef>
              <c:f>Compiled!$A$2:$A$13</c:f>
              <c:numCache>
                <c:formatCode>General</c:formatCode>
                <c:ptCount val="12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</c:numCache>
            </c:numRef>
          </c:xVal>
          <c:yVal>
            <c:numRef>
              <c:f>Compiled!$F$2:$F$13</c:f>
              <c:numCache>
                <c:formatCode>General</c:formatCode>
                <c:ptCount val="12"/>
                <c:pt idx="0">
                  <c:v>0.243746917892045</c:v>
                </c:pt>
                <c:pt idx="1">
                  <c:v>0.381541078802039</c:v>
                </c:pt>
                <c:pt idx="2">
                  <c:v>0.117529458525692</c:v>
                </c:pt>
                <c:pt idx="3">
                  <c:v>0.0721400415731913</c:v>
                </c:pt>
                <c:pt idx="4">
                  <c:v>0.0819399569667408</c:v>
                </c:pt>
                <c:pt idx="5">
                  <c:v>0.0449255556422888</c:v>
                </c:pt>
                <c:pt idx="6">
                  <c:v>0.0320351727535982</c:v>
                </c:pt>
                <c:pt idx="7">
                  <c:v>0.0223000751159368</c:v>
                </c:pt>
                <c:pt idx="8">
                  <c:v>0.0104443604580894</c:v>
                </c:pt>
                <c:pt idx="9">
                  <c:v>0.0123553296979458</c:v>
                </c:pt>
                <c:pt idx="10">
                  <c:v>0.00323545530920252</c:v>
                </c:pt>
                <c:pt idx="11">
                  <c:v>0.00597145336792655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0779144"/>
        <c:axId val="-2111749880"/>
      </c:scatterChart>
      <c:valAx>
        <c:axId val="-2100779144"/>
        <c:scaling>
          <c:orientation val="minMax"/>
          <c:max val="12.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Iodixanol</a:t>
                </a:r>
                <a:r>
                  <a:rPr lang="en-US" b="0" baseline="0"/>
                  <a:t> Fraction</a:t>
                </a:r>
                <a:endParaRPr lang="en-US" b="0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-2111749880"/>
        <c:crosses val="autoZero"/>
        <c:crossBetween val="midCat"/>
        <c:majorUnit val="1.0"/>
      </c:valAx>
      <c:valAx>
        <c:axId val="-2111749880"/>
        <c:scaling>
          <c:orientation val="minMax"/>
          <c:max val="0.5"/>
          <c:min val="0.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Caspase 8 Actiivty </a:t>
                </a:r>
              </a:p>
              <a:p>
                <a:pPr>
                  <a:defRPr b="0"/>
                </a:pPr>
                <a:r>
                  <a:rPr lang="en-US" b="0"/>
                  <a:t>(normalized to input)</a:t>
                </a:r>
              </a:p>
            </c:rich>
          </c:tx>
          <c:layout>
            <c:manualLayout>
              <c:xMode val="edge"/>
              <c:yMode val="edge"/>
              <c:x val="0.0222222222222222"/>
              <c:y val="0.17101450860309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-2100779144"/>
        <c:crosses val="autoZero"/>
        <c:crossBetween val="midCat"/>
        <c:maj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190500</xdr:colOff>
      <xdr:row>16</xdr:row>
      <xdr:rowOff>63500</xdr:rowOff>
    </xdr:from>
    <xdr:to>
      <xdr:col>26</xdr:col>
      <xdr:colOff>292100</xdr:colOff>
      <xdr:row>30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38100</xdr:colOff>
      <xdr:row>28</xdr:row>
      <xdr:rowOff>6350</xdr:rowOff>
    </xdr:from>
    <xdr:to>
      <xdr:col>33</xdr:col>
      <xdr:colOff>1905000</xdr:colOff>
      <xdr:row>42</xdr:row>
      <xdr:rowOff>82550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1320800</xdr:colOff>
      <xdr:row>31</xdr:row>
      <xdr:rowOff>171450</xdr:rowOff>
    </xdr:from>
    <xdr:to>
      <xdr:col>5</xdr:col>
      <xdr:colOff>711200</xdr:colOff>
      <xdr:row>46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25400</xdr:colOff>
      <xdr:row>1</xdr:row>
      <xdr:rowOff>152400</xdr:rowOff>
    </xdr:from>
    <xdr:to>
      <xdr:col>15</xdr:col>
      <xdr:colOff>114300</xdr:colOff>
      <xdr:row>16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WalterLab/Lab_Shared/Publication%20Data/Lam%20M%202019/2019%20Oct%20eLife%20Submission/Original%20Data%20Sources/Fig%202/2B%20and%202C%20-%20Subcellular%20Fractionation%20Assay/2018-04-12%20384%20well%20Caspase%208%20glo%20Assay%20iodixanol%20HCT116%20MPZ%20Traffo%20-%20Rep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AB3">
            <v>1</v>
          </cell>
          <cell r="AE3">
            <v>450.48399999999998</v>
          </cell>
        </row>
        <row r="4">
          <cell r="AB4">
            <v>2</v>
          </cell>
          <cell r="AE4">
            <v>1046.4649999999999</v>
          </cell>
        </row>
        <row r="5">
          <cell r="AB5">
            <v>3</v>
          </cell>
          <cell r="AE5">
            <v>372.13900000000001</v>
          </cell>
        </row>
        <row r="6">
          <cell r="AB6">
            <v>4</v>
          </cell>
          <cell r="AE6">
            <v>257.41899999999998</v>
          </cell>
        </row>
        <row r="7">
          <cell r="AB7">
            <v>5</v>
          </cell>
          <cell r="AE7">
            <v>310.58199999999999</v>
          </cell>
        </row>
        <row r="8">
          <cell r="AB8">
            <v>6</v>
          </cell>
          <cell r="AE8">
            <v>159.488</v>
          </cell>
        </row>
        <row r="9">
          <cell r="AB9">
            <v>7</v>
          </cell>
          <cell r="AE9">
            <v>86.73899999999999</v>
          </cell>
        </row>
        <row r="10">
          <cell r="AB10">
            <v>8</v>
          </cell>
          <cell r="AE10">
            <v>72.748999999999995</v>
          </cell>
        </row>
        <row r="11">
          <cell r="AB11">
            <v>9</v>
          </cell>
          <cell r="AE11">
            <v>36.375</v>
          </cell>
        </row>
        <row r="12">
          <cell r="AB12">
            <v>10</v>
          </cell>
          <cell r="AE12">
            <v>33.576999999999998</v>
          </cell>
        </row>
        <row r="13">
          <cell r="AB13">
            <v>11</v>
          </cell>
          <cell r="AE13">
            <v>5.5960000000000001</v>
          </cell>
        </row>
        <row r="14">
          <cell r="AB14">
            <v>12</v>
          </cell>
          <cell r="AE14">
            <v>13.99</v>
          </cell>
        </row>
        <row r="15">
          <cell r="AB15">
            <v>13</v>
          </cell>
          <cell r="AE15">
            <v>13.99</v>
          </cell>
        </row>
        <row r="16">
          <cell r="AB16">
            <v>14</v>
          </cell>
          <cell r="AE16">
            <v>16.787999999999997</v>
          </cell>
        </row>
        <row r="17">
          <cell r="AB17">
            <v>15</v>
          </cell>
          <cell r="AE17">
            <v>11.191999999999998</v>
          </cell>
        </row>
        <row r="18">
          <cell r="AB18">
            <v>16</v>
          </cell>
          <cell r="AE18">
            <v>13.99</v>
          </cell>
        </row>
        <row r="19">
          <cell r="AB19">
            <v>17</v>
          </cell>
          <cell r="AE19">
            <v>19.585999999999999</v>
          </cell>
        </row>
        <row r="22">
          <cell r="AB22">
            <v>0.04</v>
          </cell>
          <cell r="AE22">
            <v>845.00699999999995</v>
          </cell>
          <cell r="AF22">
            <v>677.125</v>
          </cell>
        </row>
        <row r="23">
          <cell r="AB23">
            <v>0.02</v>
          </cell>
          <cell r="AE23">
            <v>444.88799999999998</v>
          </cell>
          <cell r="AF23">
            <v>321.774</v>
          </cell>
        </row>
        <row r="24">
          <cell r="AB24">
            <v>0.01</v>
          </cell>
          <cell r="AE24">
            <v>209.85300000000001</v>
          </cell>
          <cell r="AF24">
            <v>198.661</v>
          </cell>
        </row>
        <row r="25">
          <cell r="AB25">
            <v>5.0000000000000001E-3</v>
          </cell>
          <cell r="AE25">
            <v>81.143000000000001</v>
          </cell>
          <cell r="AF25">
            <v>111.922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2018-06-08 384 well Caspase 8 glo Assay iodixanol HCT116 MPZ and cyto GFP Traffo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topLeftCell="R1" workbookViewId="0">
      <selection activeCell="AI21" sqref="AI21"/>
    </sheetView>
  </sheetViews>
  <sheetFormatPr baseColWidth="10" defaultRowHeight="15" x14ac:dyDescent="0"/>
  <cols>
    <col min="1" max="1" width="17.140625" bestFit="1" customWidth="1"/>
    <col min="2" max="2" width="13.7109375" bestFit="1" customWidth="1"/>
    <col min="3" max="3" width="8" bestFit="1" customWidth="1"/>
    <col min="4" max="4" width="10.42578125" bestFit="1" customWidth="1"/>
    <col min="5" max="5" width="9" bestFit="1" customWidth="1"/>
    <col min="6" max="6" width="12.140625" bestFit="1" customWidth="1"/>
    <col min="7" max="15" width="8" bestFit="1" customWidth="1"/>
    <col min="16" max="16" width="7" bestFit="1" customWidth="1"/>
    <col min="17" max="17" width="8" bestFit="1" customWidth="1"/>
    <col min="18" max="18" width="8.7109375" customWidth="1"/>
    <col min="19" max="20" width="8" bestFit="1" customWidth="1"/>
    <col min="21" max="21" width="7" bestFit="1" customWidth="1"/>
    <col min="22" max="22" width="9" customWidth="1"/>
    <col min="23" max="23" width="8.5703125" customWidth="1"/>
    <col min="24" max="24" width="10" customWidth="1"/>
    <col min="25" max="25" width="7" bestFit="1" customWidth="1"/>
    <col min="26" max="26" width="8.7109375" bestFit="1" customWidth="1"/>
    <col min="28" max="28" width="12.5703125" bestFit="1" customWidth="1"/>
    <col min="29" max="29" width="10.5703125" bestFit="1" customWidth="1"/>
    <col min="30" max="30" width="13.5703125" bestFit="1" customWidth="1"/>
    <col min="31" max="31" width="11" customWidth="1"/>
    <col min="32" max="32" width="13.28515625" customWidth="1"/>
    <col min="33" max="33" width="22" bestFit="1" customWidth="1"/>
    <col min="34" max="34" width="25" bestFit="1" customWidth="1"/>
  </cols>
  <sheetData>
    <row r="1" spans="1:33">
      <c r="A1" t="s">
        <v>7</v>
      </c>
      <c r="AE1" t="s">
        <v>32</v>
      </c>
      <c r="AF1" t="s">
        <v>32</v>
      </c>
    </row>
    <row r="2" spans="1:33">
      <c r="A2" t="s">
        <v>8</v>
      </c>
      <c r="B2" t="s">
        <v>9</v>
      </c>
      <c r="C2">
        <v>1.3</v>
      </c>
      <c r="D2" t="s">
        <v>10</v>
      </c>
      <c r="E2" t="s">
        <v>11</v>
      </c>
      <c r="F2" t="s">
        <v>12</v>
      </c>
      <c r="G2" t="s">
        <v>13</v>
      </c>
      <c r="H2" t="b">
        <v>0</v>
      </c>
      <c r="I2">
        <v>1</v>
      </c>
      <c r="O2">
        <v>1</v>
      </c>
      <c r="P2">
        <v>0</v>
      </c>
      <c r="Q2">
        <v>1</v>
      </c>
      <c r="R2">
        <v>24</v>
      </c>
      <c r="S2">
        <v>384</v>
      </c>
      <c r="Y2">
        <v>1</v>
      </c>
      <c r="Z2" t="s">
        <v>14</v>
      </c>
      <c r="AB2" t="s">
        <v>0</v>
      </c>
      <c r="AC2" t="s">
        <v>33</v>
      </c>
      <c r="AE2" t="s">
        <v>33</v>
      </c>
      <c r="AG2" t="s">
        <v>34</v>
      </c>
    </row>
    <row r="3" spans="1:33">
      <c r="B3" t="s">
        <v>35</v>
      </c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  <c r="O3">
        <v>13</v>
      </c>
      <c r="P3">
        <v>14</v>
      </c>
      <c r="Q3">
        <v>15</v>
      </c>
      <c r="R3">
        <v>16</v>
      </c>
      <c r="S3">
        <v>17</v>
      </c>
      <c r="T3">
        <v>18</v>
      </c>
      <c r="U3">
        <v>19</v>
      </c>
      <c r="V3">
        <v>20</v>
      </c>
      <c r="W3">
        <v>21</v>
      </c>
      <c r="X3">
        <v>22</v>
      </c>
      <c r="Y3">
        <v>23</v>
      </c>
      <c r="Z3">
        <v>24</v>
      </c>
      <c r="AB3">
        <v>1</v>
      </c>
      <c r="AC3">
        <f>C10</f>
        <v>458.87799999999999</v>
      </c>
      <c r="AE3">
        <f>AC3-$V$11</f>
        <v>458.87799999999999</v>
      </c>
      <c r="AG3">
        <f>AE3/$AG$22*10</f>
        <v>0.21721855558593006</v>
      </c>
    </row>
    <row r="4" spans="1:33">
      <c r="B4">
        <v>23.2</v>
      </c>
      <c r="AB4">
        <v>2</v>
      </c>
      <c r="AC4">
        <f>E10</f>
        <v>1054.8589999999999</v>
      </c>
      <c r="AE4">
        <f t="shared" ref="AE4:AF19" si="0">AC4-$V$11</f>
        <v>1054.8589999999999</v>
      </c>
      <c r="AG4">
        <f t="shared" ref="AG4:AH19" si="1">AE4/$AG$22*10</f>
        <v>0.49933740193868215</v>
      </c>
    </row>
    <row r="5" spans="1:33">
      <c r="AB5">
        <v>3</v>
      </c>
      <c r="AC5">
        <f>G10</f>
        <v>380.53300000000002</v>
      </c>
      <c r="AE5">
        <f t="shared" si="0"/>
        <v>380.53300000000002</v>
      </c>
      <c r="AG5">
        <f t="shared" si="1"/>
        <v>0.18013247227537763</v>
      </c>
    </row>
    <row r="6" spans="1:33">
      <c r="AB6">
        <v>4</v>
      </c>
      <c r="AC6">
        <f>I10</f>
        <v>265.81299999999999</v>
      </c>
      <c r="AE6">
        <f t="shared" si="0"/>
        <v>265.81299999999999</v>
      </c>
      <c r="AG6">
        <f t="shared" si="1"/>
        <v>0.12582759669446525</v>
      </c>
    </row>
    <row r="7" spans="1:33">
      <c r="AB7">
        <v>5</v>
      </c>
      <c r="AC7">
        <f>K10</f>
        <v>318.976</v>
      </c>
      <c r="AE7">
        <f t="shared" si="0"/>
        <v>318.976</v>
      </c>
      <c r="AG7">
        <f t="shared" si="1"/>
        <v>0.15099330538090217</v>
      </c>
    </row>
    <row r="8" spans="1:33">
      <c r="AB8">
        <v>6</v>
      </c>
      <c r="AC8">
        <f>M10</f>
        <v>167.88200000000001</v>
      </c>
      <c r="AE8">
        <f t="shared" si="0"/>
        <v>167.88200000000001</v>
      </c>
      <c r="AG8">
        <f t="shared" si="1"/>
        <v>7.9470110898489599E-2</v>
      </c>
    </row>
    <row r="9" spans="1:33">
      <c r="C9" t="s">
        <v>1</v>
      </c>
      <c r="E9" t="s">
        <v>1</v>
      </c>
      <c r="G9" t="s">
        <v>1</v>
      </c>
      <c r="I9" t="s">
        <v>1</v>
      </c>
      <c r="K9" t="s">
        <v>1</v>
      </c>
      <c r="M9" t="s">
        <v>1</v>
      </c>
      <c r="O9" t="s">
        <v>1</v>
      </c>
      <c r="Q9" t="s">
        <v>1</v>
      </c>
      <c r="S9" t="s">
        <v>1</v>
      </c>
      <c r="U9" t="s">
        <v>1</v>
      </c>
      <c r="W9" t="s">
        <v>1</v>
      </c>
      <c r="Y9" t="s">
        <v>1</v>
      </c>
      <c r="AB9">
        <v>7</v>
      </c>
      <c r="AC9">
        <f>O10</f>
        <v>95.132999999999996</v>
      </c>
      <c r="AE9">
        <f t="shared" si="0"/>
        <v>95.132999999999996</v>
      </c>
      <c r="AG9">
        <f t="shared" si="1"/>
        <v>4.5032999726629483E-2</v>
      </c>
    </row>
    <row r="10" spans="1:33">
      <c r="B10" t="s">
        <v>36</v>
      </c>
      <c r="C10">
        <v>458.87799999999999</v>
      </c>
      <c r="E10">
        <v>1054.8589999999999</v>
      </c>
      <c r="G10">
        <v>380.53300000000002</v>
      </c>
      <c r="I10">
        <v>265.81299999999999</v>
      </c>
      <c r="K10">
        <v>318.976</v>
      </c>
      <c r="M10">
        <v>167.88200000000001</v>
      </c>
      <c r="O10">
        <v>95.132999999999996</v>
      </c>
      <c r="Q10">
        <v>81.143000000000001</v>
      </c>
      <c r="S10">
        <v>44.768999999999998</v>
      </c>
      <c r="U10">
        <v>41.970999999999997</v>
      </c>
      <c r="W10">
        <v>13.99</v>
      </c>
      <c r="Y10">
        <v>22.384</v>
      </c>
      <c r="AB10">
        <v>8</v>
      </c>
      <c r="AC10">
        <f>Q10</f>
        <v>81.143000000000001</v>
      </c>
      <c r="AE10">
        <f t="shared" si="0"/>
        <v>81.143000000000001</v>
      </c>
      <c r="AG10">
        <f t="shared" si="1"/>
        <v>3.8410569379898632E-2</v>
      </c>
    </row>
    <row r="11" spans="1:33">
      <c r="B11" t="s">
        <v>37</v>
      </c>
      <c r="C11">
        <v>22.384</v>
      </c>
      <c r="E11">
        <v>25.181999999999999</v>
      </c>
      <c r="G11">
        <v>19.585999999999999</v>
      </c>
      <c r="I11">
        <v>22.384</v>
      </c>
      <c r="K11">
        <v>11.192</v>
      </c>
      <c r="M11">
        <v>853.40099999999995</v>
      </c>
      <c r="O11">
        <v>218.24700000000001</v>
      </c>
      <c r="Q11">
        <v>685.51900000000001</v>
      </c>
      <c r="S11">
        <v>207.05500000000001</v>
      </c>
      <c r="U11">
        <v>8.3940000000000001</v>
      </c>
      <c r="W11">
        <v>2.798</v>
      </c>
      <c r="Y11">
        <v>0</v>
      </c>
      <c r="AB11">
        <v>9</v>
      </c>
      <c r="AC11">
        <f>S10</f>
        <v>44.768999999999998</v>
      </c>
      <c r="AE11">
        <f t="shared" si="0"/>
        <v>44.768999999999998</v>
      </c>
      <c r="AG11">
        <f t="shared" si="1"/>
        <v>2.1192250478398404E-2</v>
      </c>
    </row>
    <row r="12" spans="1:33">
      <c r="AB12">
        <v>10</v>
      </c>
      <c r="AC12">
        <f>U10</f>
        <v>41.970999999999997</v>
      </c>
      <c r="AE12">
        <f t="shared" si="0"/>
        <v>41.970999999999997</v>
      </c>
      <c r="AG12">
        <f t="shared" si="1"/>
        <v>1.9867764409052233E-2</v>
      </c>
    </row>
    <row r="13" spans="1:33">
      <c r="M13" s="3"/>
      <c r="N13" s="3"/>
      <c r="O13" s="3"/>
      <c r="P13" s="3"/>
      <c r="Q13" s="3"/>
      <c r="R13" s="3"/>
      <c r="S13" s="3"/>
      <c r="T13" s="3"/>
      <c r="AB13">
        <v>11</v>
      </c>
      <c r="AC13">
        <f>W10</f>
        <v>13.99</v>
      </c>
      <c r="AE13">
        <f t="shared" si="0"/>
        <v>13.99</v>
      </c>
      <c r="AG13">
        <f t="shared" si="1"/>
        <v>6.6224303467308553E-3</v>
      </c>
    </row>
    <row r="14" spans="1:33">
      <c r="AB14">
        <v>12</v>
      </c>
      <c r="AC14">
        <f>Y10</f>
        <v>22.384</v>
      </c>
      <c r="AE14">
        <f t="shared" si="0"/>
        <v>22.384</v>
      </c>
      <c r="AG14">
        <f t="shared" si="1"/>
        <v>1.0595888554769369E-2</v>
      </c>
    </row>
    <row r="15" spans="1:33">
      <c r="AB15">
        <v>13</v>
      </c>
      <c r="AC15">
        <f>C11</f>
        <v>22.384</v>
      </c>
      <c r="AE15">
        <f t="shared" si="0"/>
        <v>22.384</v>
      </c>
      <c r="AG15">
        <f t="shared" si="1"/>
        <v>1.0595888554769369E-2</v>
      </c>
    </row>
    <row r="16" spans="1:33">
      <c r="AB16">
        <v>14</v>
      </c>
      <c r="AC16">
        <f>E11</f>
        <v>25.181999999999999</v>
      </c>
      <c r="AE16">
        <f t="shared" si="0"/>
        <v>25.181999999999999</v>
      </c>
      <c r="AG16">
        <f t="shared" si="1"/>
        <v>1.1920374624115538E-2</v>
      </c>
    </row>
    <row r="17" spans="1:33">
      <c r="AB17">
        <v>15</v>
      </c>
      <c r="AC17">
        <f>G11</f>
        <v>19.585999999999999</v>
      </c>
      <c r="AE17">
        <f t="shared" si="0"/>
        <v>19.585999999999999</v>
      </c>
      <c r="AG17">
        <f t="shared" si="1"/>
        <v>9.2714024854231979E-3</v>
      </c>
    </row>
    <row r="18" spans="1:33">
      <c r="AB18">
        <v>16</v>
      </c>
      <c r="AC18">
        <f>I11</f>
        <v>22.384</v>
      </c>
      <c r="AE18">
        <f t="shared" si="0"/>
        <v>22.384</v>
      </c>
      <c r="AG18">
        <f t="shared" si="1"/>
        <v>1.0595888554769369E-2</v>
      </c>
    </row>
    <row r="19" spans="1:33">
      <c r="AB19">
        <v>17</v>
      </c>
      <c r="AC19">
        <f>J11</f>
        <v>0</v>
      </c>
      <c r="AE19">
        <f t="shared" si="0"/>
        <v>0</v>
      </c>
      <c r="AG19">
        <f t="shared" si="1"/>
        <v>0</v>
      </c>
    </row>
    <row r="21" spans="1:33">
      <c r="A21" t="s">
        <v>16</v>
      </c>
      <c r="AB21" t="s">
        <v>38</v>
      </c>
      <c r="AC21" t="s">
        <v>33</v>
      </c>
      <c r="AE21" t="s">
        <v>33</v>
      </c>
      <c r="AG21" t="s">
        <v>33</v>
      </c>
    </row>
    <row r="22" spans="1:33">
      <c r="AB22">
        <f>1/25</f>
        <v>0.04</v>
      </c>
      <c r="AC22">
        <v>853.40099999999995</v>
      </c>
      <c r="AE22">
        <f>AC22-$U$11</f>
        <v>845.00699999999995</v>
      </c>
      <c r="AG22">
        <f>AE22/AB22</f>
        <v>21125.174999999999</v>
      </c>
    </row>
    <row r="23" spans="1:33">
      <c r="AB23">
        <f>AB22/2</f>
        <v>0.02</v>
      </c>
      <c r="AC23">
        <v>453.28199999999998</v>
      </c>
      <c r="AE23">
        <f t="shared" ref="AE23:AF25" si="2">AC23-$U$11</f>
        <v>444.88799999999998</v>
      </c>
      <c r="AG23">
        <f t="shared" ref="AG23:AG25" si="3">AE23/AB23</f>
        <v>22244.399999999998</v>
      </c>
    </row>
    <row r="24" spans="1:33">
      <c r="AB24">
        <f t="shared" ref="AB24:AB25" si="4">AB23/2</f>
        <v>0.01</v>
      </c>
      <c r="AC24">
        <v>218.24700000000001</v>
      </c>
      <c r="AE24">
        <f t="shared" si="2"/>
        <v>209.85300000000001</v>
      </c>
      <c r="AG24">
        <f t="shared" si="3"/>
        <v>20985.3</v>
      </c>
    </row>
    <row r="25" spans="1:33">
      <c r="AB25">
        <f t="shared" si="4"/>
        <v>5.0000000000000001E-3</v>
      </c>
      <c r="AC25">
        <v>89.537000000000006</v>
      </c>
      <c r="AE25">
        <f t="shared" si="2"/>
        <v>81.143000000000001</v>
      </c>
      <c r="AG25">
        <f t="shared" si="3"/>
        <v>16228.6</v>
      </c>
    </row>
  </sheetData>
  <mergeCells count="2">
    <mergeCell ref="M13:P13"/>
    <mergeCell ref="Q13:T13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topLeftCell="B20" workbookViewId="0">
      <selection activeCell="I24" sqref="I24"/>
    </sheetView>
  </sheetViews>
  <sheetFormatPr baseColWidth="10" defaultRowHeight="15" x14ac:dyDescent="0"/>
  <cols>
    <col min="1" max="1" width="17.140625" bestFit="1" customWidth="1"/>
    <col min="2" max="2" width="13.7109375" bestFit="1" customWidth="1"/>
    <col min="3" max="3" width="9" bestFit="1" customWidth="1"/>
    <col min="4" max="4" width="10.42578125" bestFit="1" customWidth="1"/>
    <col min="5" max="5" width="8" bestFit="1" customWidth="1"/>
    <col min="6" max="6" width="12.140625" bestFit="1" customWidth="1"/>
    <col min="7" max="8" width="8" bestFit="1" customWidth="1"/>
    <col min="9" max="9" width="11.42578125" customWidth="1"/>
    <col min="10" max="10" width="8" bestFit="1" customWidth="1"/>
    <col min="11" max="12" width="9" bestFit="1" customWidth="1"/>
    <col min="13" max="14" width="8" bestFit="1" customWidth="1"/>
    <col min="15" max="15" width="7" bestFit="1" customWidth="1"/>
    <col min="16" max="16" width="9.140625" customWidth="1"/>
    <col min="17" max="17" width="8" bestFit="1" customWidth="1"/>
    <col min="18" max="19" width="10.140625" customWidth="1"/>
    <col min="20" max="20" width="6" bestFit="1" customWidth="1"/>
    <col min="21" max="21" width="7" bestFit="1" customWidth="1"/>
    <col min="22" max="22" width="6" bestFit="1" customWidth="1"/>
    <col min="23" max="23" width="12" bestFit="1" customWidth="1"/>
    <col min="24" max="24" width="6" bestFit="1" customWidth="1"/>
    <col min="25" max="25" width="7" bestFit="1" customWidth="1"/>
    <col min="26" max="26" width="8.7109375" bestFit="1" customWidth="1"/>
    <col min="27" max="27" width="7.42578125" customWidth="1"/>
    <col min="28" max="28" width="7.28515625" customWidth="1"/>
    <col min="29" max="29" width="8" customWidth="1"/>
    <col min="30" max="30" width="8.7109375" customWidth="1"/>
    <col min="31" max="31" width="8.28515625" customWidth="1"/>
  </cols>
  <sheetData>
    <row r="1" spans="1:31">
      <c r="A1" t="s">
        <v>7</v>
      </c>
    </row>
    <row r="2" spans="1:31">
      <c r="A2" t="s">
        <v>8</v>
      </c>
      <c r="B2" t="s">
        <v>9</v>
      </c>
      <c r="C2">
        <v>1.3</v>
      </c>
      <c r="D2" t="s">
        <v>10</v>
      </c>
      <c r="E2" t="s">
        <v>11</v>
      </c>
      <c r="F2" t="s">
        <v>12</v>
      </c>
      <c r="G2" t="s">
        <v>13</v>
      </c>
      <c r="H2" t="b">
        <v>0</v>
      </c>
      <c r="I2">
        <v>1</v>
      </c>
      <c r="O2">
        <v>1</v>
      </c>
      <c r="P2">
        <v>0</v>
      </c>
      <c r="Q2">
        <v>1</v>
      </c>
      <c r="R2">
        <v>24</v>
      </c>
      <c r="S2">
        <v>384</v>
      </c>
      <c r="Y2">
        <v>1</v>
      </c>
      <c r="Z2" t="s">
        <v>14</v>
      </c>
      <c r="AC2">
        <v>1</v>
      </c>
      <c r="AD2">
        <v>7</v>
      </c>
      <c r="AE2" t="s">
        <v>15</v>
      </c>
    </row>
    <row r="3" spans="1:31">
      <c r="B3" t="s">
        <v>0</v>
      </c>
      <c r="C3">
        <v>1</v>
      </c>
      <c r="D3">
        <v>13</v>
      </c>
      <c r="E3">
        <v>2</v>
      </c>
      <c r="F3">
        <v>14</v>
      </c>
      <c r="G3">
        <v>3</v>
      </c>
      <c r="H3">
        <v>15</v>
      </c>
      <c r="I3">
        <v>4</v>
      </c>
      <c r="J3">
        <v>16</v>
      </c>
      <c r="K3">
        <v>5</v>
      </c>
      <c r="L3">
        <v>17</v>
      </c>
      <c r="M3">
        <v>6</v>
      </c>
      <c r="O3">
        <v>7</v>
      </c>
      <c r="Q3">
        <v>8</v>
      </c>
      <c r="S3">
        <v>9</v>
      </c>
      <c r="U3">
        <v>10</v>
      </c>
      <c r="W3">
        <v>11</v>
      </c>
      <c r="Y3">
        <v>12</v>
      </c>
    </row>
    <row r="4" spans="1:31">
      <c r="B4" t="s">
        <v>39</v>
      </c>
      <c r="C4" t="s">
        <v>1</v>
      </c>
      <c r="D4" t="s">
        <v>1</v>
      </c>
      <c r="E4" t="s">
        <v>1</v>
      </c>
      <c r="F4" t="s">
        <v>1</v>
      </c>
      <c r="G4" t="s">
        <v>1</v>
      </c>
      <c r="H4" t="s">
        <v>1</v>
      </c>
      <c r="I4" t="s">
        <v>1</v>
      </c>
      <c r="J4" t="s">
        <v>1</v>
      </c>
      <c r="K4" t="s">
        <v>1</v>
      </c>
      <c r="L4" t="s">
        <v>1</v>
      </c>
      <c r="M4" t="s">
        <v>1</v>
      </c>
      <c r="O4" t="s">
        <v>1</v>
      </c>
      <c r="Q4" t="s">
        <v>1</v>
      </c>
      <c r="S4" t="s">
        <v>1</v>
      </c>
      <c r="U4" t="s">
        <v>1</v>
      </c>
      <c r="W4" t="s">
        <v>1</v>
      </c>
      <c r="Y4" t="s">
        <v>1</v>
      </c>
    </row>
    <row r="5" spans="1:31">
      <c r="B5" t="s">
        <v>40</v>
      </c>
      <c r="C5">
        <v>515.33399999999995</v>
      </c>
      <c r="D5">
        <v>11.326000000000001</v>
      </c>
      <c r="E5">
        <v>639.92100000000005</v>
      </c>
      <c r="F5">
        <v>25.484000000000002</v>
      </c>
      <c r="G5">
        <v>198.20599999999999</v>
      </c>
      <c r="H5">
        <v>5.6630000000000003</v>
      </c>
      <c r="I5">
        <v>96.271000000000001</v>
      </c>
      <c r="J5">
        <v>5.6630000000000003</v>
      </c>
      <c r="K5">
        <v>130.249</v>
      </c>
      <c r="L5">
        <v>8.4949999999999992</v>
      </c>
      <c r="M5">
        <v>33.978000000000002</v>
      </c>
      <c r="N5">
        <v>0</v>
      </c>
      <c r="O5">
        <v>48.136000000000003</v>
      </c>
      <c r="P5">
        <v>2.8319999999999999</v>
      </c>
      <c r="Q5">
        <v>39.640999999999998</v>
      </c>
      <c r="R5">
        <v>0</v>
      </c>
      <c r="S5">
        <v>22.652000000000001</v>
      </c>
      <c r="T5">
        <v>0</v>
      </c>
      <c r="U5">
        <v>14.157999999999999</v>
      </c>
      <c r="V5">
        <v>0</v>
      </c>
      <c r="W5">
        <v>2.8319999999999999</v>
      </c>
      <c r="X5">
        <v>2.8319999999999999</v>
      </c>
      <c r="Y5">
        <v>8.4949999999999992</v>
      </c>
      <c r="Z5">
        <v>2.8319999999999999</v>
      </c>
    </row>
    <row r="6" spans="1:31">
      <c r="B6" t="s">
        <v>41</v>
      </c>
      <c r="C6">
        <v>523.82899999999995</v>
      </c>
      <c r="D6">
        <v>16.989000000000001</v>
      </c>
      <c r="E6">
        <v>662.57299999999998</v>
      </c>
      <c r="F6">
        <v>16.989000000000001</v>
      </c>
      <c r="G6">
        <v>155.733</v>
      </c>
      <c r="H6">
        <v>8.4949999999999992</v>
      </c>
      <c r="I6">
        <v>93.44</v>
      </c>
      <c r="J6">
        <v>14.157999999999999</v>
      </c>
      <c r="K6">
        <v>67.956000000000003</v>
      </c>
      <c r="L6">
        <v>0</v>
      </c>
      <c r="M6">
        <v>84.944999999999993</v>
      </c>
      <c r="N6">
        <v>8.4949999999999992</v>
      </c>
      <c r="O6">
        <v>62.292999999999999</v>
      </c>
      <c r="P6">
        <v>0</v>
      </c>
      <c r="Q6">
        <v>25.484000000000002</v>
      </c>
      <c r="R6">
        <v>2.8319999999999999</v>
      </c>
      <c r="S6">
        <v>5.6630000000000003</v>
      </c>
      <c r="T6">
        <v>0</v>
      </c>
      <c r="U6">
        <v>28.315000000000001</v>
      </c>
      <c r="V6">
        <v>0</v>
      </c>
      <c r="W6">
        <v>11.326000000000001</v>
      </c>
      <c r="X6">
        <v>0</v>
      </c>
      <c r="Y6">
        <v>14.157999999999999</v>
      </c>
      <c r="Z6">
        <v>0</v>
      </c>
    </row>
    <row r="8" spans="1:31">
      <c r="B8" t="s">
        <v>18</v>
      </c>
      <c r="C8">
        <f>AVERAGE(C5:C7)</f>
        <v>519.58150000000001</v>
      </c>
      <c r="D8">
        <f t="shared" ref="D8:Z8" si="0">AVERAGE(D5:D7)</f>
        <v>14.157500000000001</v>
      </c>
      <c r="E8">
        <f t="shared" si="0"/>
        <v>651.24700000000007</v>
      </c>
      <c r="F8">
        <f t="shared" si="0"/>
        <v>21.236499999999999</v>
      </c>
      <c r="G8">
        <f t="shared" si="0"/>
        <v>176.96949999999998</v>
      </c>
      <c r="H8">
        <f t="shared" si="0"/>
        <v>7.0789999999999997</v>
      </c>
      <c r="I8">
        <f t="shared" si="0"/>
        <v>94.855500000000006</v>
      </c>
      <c r="J8">
        <f t="shared" si="0"/>
        <v>9.910499999999999</v>
      </c>
      <c r="K8">
        <f t="shared" si="0"/>
        <v>99.102499999999992</v>
      </c>
      <c r="L8">
        <f t="shared" si="0"/>
        <v>4.2474999999999996</v>
      </c>
      <c r="M8">
        <f t="shared" si="0"/>
        <v>59.461500000000001</v>
      </c>
      <c r="N8">
        <f t="shared" si="0"/>
        <v>4.2474999999999996</v>
      </c>
      <c r="O8">
        <f t="shared" si="0"/>
        <v>55.214500000000001</v>
      </c>
      <c r="P8">
        <f t="shared" si="0"/>
        <v>1.4159999999999999</v>
      </c>
      <c r="Q8">
        <f t="shared" si="0"/>
        <v>32.5625</v>
      </c>
      <c r="R8">
        <f t="shared" si="0"/>
        <v>1.4159999999999999</v>
      </c>
      <c r="S8">
        <f t="shared" si="0"/>
        <v>14.157500000000001</v>
      </c>
      <c r="T8">
        <f t="shared" si="0"/>
        <v>0</v>
      </c>
      <c r="U8">
        <f t="shared" si="0"/>
        <v>21.236499999999999</v>
      </c>
      <c r="V8">
        <f t="shared" si="0"/>
        <v>0</v>
      </c>
      <c r="W8">
        <f t="shared" si="0"/>
        <v>7.0790000000000006</v>
      </c>
      <c r="X8">
        <f t="shared" si="0"/>
        <v>1.4159999999999999</v>
      </c>
      <c r="Y8">
        <f t="shared" si="0"/>
        <v>11.326499999999999</v>
      </c>
      <c r="Z8">
        <f t="shared" si="0"/>
        <v>1.4159999999999999</v>
      </c>
    </row>
    <row r="9" spans="1:31">
      <c r="B9" t="s">
        <v>19</v>
      </c>
      <c r="C9">
        <f>STDEV(C5:C7)</f>
        <v>6.0068721061797241</v>
      </c>
      <c r="D9">
        <f t="shared" ref="D9:Z9" si="1">STDEV(D5:D7)</f>
        <v>4.0043457018594184</v>
      </c>
      <c r="E9">
        <f t="shared" si="1"/>
        <v>16.017382807437624</v>
      </c>
      <c r="F9">
        <f t="shared" si="1"/>
        <v>6.0068721061797312</v>
      </c>
      <c r="G9">
        <f t="shared" si="1"/>
        <v>30.032946317336425</v>
      </c>
      <c r="H9">
        <f t="shared" si="1"/>
        <v>2.0025264043203008</v>
      </c>
      <c r="I9">
        <f t="shared" si="1"/>
        <v>2.0018192975391185</v>
      </c>
      <c r="J9">
        <f t="shared" si="1"/>
        <v>6.0068721061797241</v>
      </c>
      <c r="K9">
        <f t="shared" si="1"/>
        <v>44.047802720453632</v>
      </c>
      <c r="L9">
        <f t="shared" si="1"/>
        <v>6.0068721061797206</v>
      </c>
      <c r="M9">
        <f t="shared" si="1"/>
        <v>36.039111316734754</v>
      </c>
      <c r="N9">
        <f t="shared" si="1"/>
        <v>6.0068721061797206</v>
      </c>
      <c r="O9">
        <f t="shared" si="1"/>
        <v>10.01051070125799</v>
      </c>
      <c r="P9">
        <f t="shared" si="1"/>
        <v>2.0025264043203026</v>
      </c>
      <c r="Q9">
        <f t="shared" si="1"/>
        <v>10.010510701257946</v>
      </c>
      <c r="R9">
        <f t="shared" si="1"/>
        <v>2.0025264043203026</v>
      </c>
      <c r="S9">
        <f t="shared" si="1"/>
        <v>12.013037105578256</v>
      </c>
      <c r="T9">
        <f t="shared" si="1"/>
        <v>0</v>
      </c>
      <c r="U9">
        <f t="shared" si="1"/>
        <v>10.010510701257951</v>
      </c>
      <c r="V9">
        <f t="shared" si="1"/>
        <v>0</v>
      </c>
      <c r="W9">
        <f t="shared" si="1"/>
        <v>6.006164999398532</v>
      </c>
      <c r="X9">
        <f t="shared" si="1"/>
        <v>2.0025264043203026</v>
      </c>
      <c r="Y9">
        <f t="shared" si="1"/>
        <v>4.0043457018594184</v>
      </c>
      <c r="Z9">
        <f t="shared" si="1"/>
        <v>2.0025264043203026</v>
      </c>
    </row>
    <row r="19" spans="1:33">
      <c r="C19">
        <v>1970.729</v>
      </c>
      <c r="D19">
        <v>2041.5170000000001</v>
      </c>
      <c r="E19">
        <v>889.09400000000005</v>
      </c>
      <c r="F19">
        <v>979.702</v>
      </c>
      <c r="G19">
        <v>470.03</v>
      </c>
      <c r="H19">
        <v>475.69299999999998</v>
      </c>
      <c r="I19">
        <v>300.14</v>
      </c>
      <c r="J19">
        <v>362.43299999999999</v>
      </c>
      <c r="Z19">
        <v>0</v>
      </c>
    </row>
    <row r="20" spans="1:33">
      <c r="A20" s="3" t="s">
        <v>2</v>
      </c>
      <c r="C20" t="s">
        <v>3</v>
      </c>
      <c r="D20" t="s">
        <v>3</v>
      </c>
      <c r="E20" t="s">
        <v>4</v>
      </c>
      <c r="F20" t="s">
        <v>4</v>
      </c>
      <c r="G20" t="s">
        <v>5</v>
      </c>
      <c r="H20" t="s">
        <v>5</v>
      </c>
      <c r="I20" t="s">
        <v>6</v>
      </c>
      <c r="J20" t="s">
        <v>6</v>
      </c>
    </row>
    <row r="21" spans="1:33">
      <c r="A21" s="3"/>
      <c r="C21" t="s">
        <v>1</v>
      </c>
      <c r="D21" t="s">
        <v>1</v>
      </c>
      <c r="E21" t="s">
        <v>1</v>
      </c>
      <c r="F21" t="s">
        <v>1</v>
      </c>
      <c r="G21" t="s">
        <v>1</v>
      </c>
      <c r="H21" t="s">
        <v>1</v>
      </c>
      <c r="I21" t="s">
        <v>1</v>
      </c>
      <c r="J21" t="s">
        <v>1</v>
      </c>
    </row>
    <row r="23" spans="1:33" ht="45">
      <c r="B23" s="1" t="s">
        <v>29</v>
      </c>
      <c r="C23" s="1" t="s">
        <v>28</v>
      </c>
      <c r="D23" s="1" t="s">
        <v>20</v>
      </c>
      <c r="E23" s="1"/>
      <c r="F23" s="1"/>
      <c r="H23" s="1" t="s">
        <v>0</v>
      </c>
      <c r="I23" s="1" t="s">
        <v>39</v>
      </c>
      <c r="J23" s="1" t="s">
        <v>21</v>
      </c>
      <c r="K23" s="1" t="s">
        <v>22</v>
      </c>
      <c r="M23" s="1" t="s">
        <v>24</v>
      </c>
      <c r="N23" s="1" t="s">
        <v>25</v>
      </c>
      <c r="P23" s="1"/>
      <c r="Q23" s="1"/>
      <c r="R23" s="1"/>
      <c r="S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>
      <c r="B24">
        <f>1/10</f>
        <v>0.1</v>
      </c>
      <c r="C24">
        <v>1970.729</v>
      </c>
      <c r="D24">
        <f>AVERAGE(C24:C25)</f>
        <v>2006.123</v>
      </c>
      <c r="H24">
        <v>1</v>
      </c>
      <c r="I24" t="s">
        <v>1</v>
      </c>
      <c r="J24">
        <v>515.33399999999995</v>
      </c>
      <c r="K24">
        <v>523.82899999999995</v>
      </c>
      <c r="M24">
        <f t="shared" ref="M24:M40" si="2">J24/$D$24</f>
        <v>0.25688056016505467</v>
      </c>
      <c r="N24">
        <f t="shared" ref="N24:N40" si="3">K24/$D$24</f>
        <v>0.26111509613318823</v>
      </c>
    </row>
    <row r="25" spans="1:33">
      <c r="B25">
        <f>0.1</f>
        <v>0.1</v>
      </c>
      <c r="C25">
        <v>2041.5170000000001</v>
      </c>
      <c r="H25">
        <v>2</v>
      </c>
      <c r="I25" t="s">
        <v>1</v>
      </c>
      <c r="J25">
        <v>639.92100000000005</v>
      </c>
      <c r="K25">
        <v>662.57299999999998</v>
      </c>
      <c r="M25">
        <f t="shared" si="2"/>
        <v>0.3189839306961737</v>
      </c>
      <c r="N25">
        <f t="shared" si="3"/>
        <v>0.33027536197930035</v>
      </c>
    </row>
    <row r="26" spans="1:33">
      <c r="B26">
        <v>0.05</v>
      </c>
      <c r="C26">
        <v>889.09400000000005</v>
      </c>
      <c r="D26">
        <f>AVERAGE(C26:C27)</f>
        <v>934.39800000000002</v>
      </c>
      <c r="H26">
        <v>3</v>
      </c>
      <c r="I26" t="s">
        <v>1</v>
      </c>
      <c r="J26">
        <v>198.20599999999999</v>
      </c>
      <c r="K26">
        <v>155.733</v>
      </c>
      <c r="M26">
        <f t="shared" si="2"/>
        <v>9.8800522201280772E-2</v>
      </c>
      <c r="N26">
        <f t="shared" si="3"/>
        <v>7.7628839308457154E-2</v>
      </c>
    </row>
    <row r="27" spans="1:33">
      <c r="B27">
        <v>0.05</v>
      </c>
      <c r="C27">
        <v>979.702</v>
      </c>
      <c r="H27">
        <v>4</v>
      </c>
      <c r="I27" t="s">
        <v>1</v>
      </c>
      <c r="J27">
        <v>96.271000000000001</v>
      </c>
      <c r="K27">
        <v>93.44</v>
      </c>
      <c r="M27">
        <f t="shared" si="2"/>
        <v>4.7988582953288506E-2</v>
      </c>
      <c r="N27">
        <f t="shared" si="3"/>
        <v>4.6577403279858709E-2</v>
      </c>
    </row>
    <row r="28" spans="1:33">
      <c r="B28">
        <v>2.5000000000000001E-2</v>
      </c>
      <c r="C28">
        <v>470.03</v>
      </c>
      <c r="D28">
        <f>AVERAGE(C28:C29)</f>
        <v>472.86149999999998</v>
      </c>
      <c r="H28">
        <v>5</v>
      </c>
      <c r="I28" t="s">
        <v>1</v>
      </c>
      <c r="J28">
        <v>130.249</v>
      </c>
      <c r="K28">
        <v>67.956000000000003</v>
      </c>
      <c r="M28">
        <f t="shared" si="2"/>
        <v>6.4925729877978566E-2</v>
      </c>
      <c r="N28">
        <f t="shared" si="3"/>
        <v>3.3874293849380122E-2</v>
      </c>
    </row>
    <row r="29" spans="1:33">
      <c r="B29">
        <v>2.5000000000000001E-2</v>
      </c>
      <c r="C29">
        <v>475.69299999999998</v>
      </c>
      <c r="H29">
        <v>6</v>
      </c>
      <c r="I29" t="s">
        <v>1</v>
      </c>
      <c r="J29">
        <v>33.978000000000002</v>
      </c>
      <c r="K29">
        <v>84.944999999999993</v>
      </c>
      <c r="M29">
        <f t="shared" si="2"/>
        <v>1.6937146924690061E-2</v>
      </c>
      <c r="N29">
        <f t="shared" si="3"/>
        <v>4.2342867311725152E-2</v>
      </c>
    </row>
    <row r="30" spans="1:33">
      <c r="A30" t="s">
        <v>16</v>
      </c>
      <c r="B30">
        <v>1.2500000000000001E-2</v>
      </c>
      <c r="C30">
        <v>300.14</v>
      </c>
      <c r="D30">
        <f>AVERAGE(C30:C31)</f>
        <v>331.28649999999999</v>
      </c>
      <c r="H30">
        <v>7</v>
      </c>
      <c r="I30" t="s">
        <v>1</v>
      </c>
      <c r="J30">
        <v>48.136000000000003</v>
      </c>
      <c r="K30">
        <v>62.292999999999999</v>
      </c>
      <c r="M30">
        <f t="shared" si="2"/>
        <v>2.3994540713605298E-2</v>
      </c>
      <c r="N30">
        <f t="shared" si="3"/>
        <v>3.1051436028598445E-2</v>
      </c>
    </row>
    <row r="31" spans="1:33">
      <c r="B31">
        <v>1.2500000000000001E-2</v>
      </c>
      <c r="C31">
        <v>362.43299999999999</v>
      </c>
      <c r="H31">
        <v>8</v>
      </c>
      <c r="I31" t="s">
        <v>1</v>
      </c>
      <c r="J31">
        <v>39.640999999999998</v>
      </c>
      <c r="K31">
        <v>25.484000000000002</v>
      </c>
      <c r="M31">
        <f t="shared" si="2"/>
        <v>1.9760004745471738E-2</v>
      </c>
      <c r="N31">
        <f t="shared" si="3"/>
        <v>1.2703109430478591E-2</v>
      </c>
    </row>
    <row r="32" spans="1:33">
      <c r="H32">
        <v>9</v>
      </c>
      <c r="I32" t="s">
        <v>1</v>
      </c>
      <c r="J32">
        <v>22.652000000000001</v>
      </c>
      <c r="K32">
        <v>5.6630000000000003</v>
      </c>
      <c r="M32">
        <f t="shared" si="2"/>
        <v>1.1291431283126707E-2</v>
      </c>
      <c r="N32">
        <f t="shared" si="3"/>
        <v>2.8228578207816768E-3</v>
      </c>
    </row>
    <row r="33" spans="8:15">
      <c r="H33">
        <v>10</v>
      </c>
      <c r="I33" t="s">
        <v>1</v>
      </c>
      <c r="J33">
        <v>14.157999999999999</v>
      </c>
      <c r="K33">
        <v>28.315000000000001</v>
      </c>
      <c r="M33">
        <f t="shared" si="2"/>
        <v>7.0573937889152356E-3</v>
      </c>
      <c r="N33">
        <f t="shared" si="3"/>
        <v>1.4114289103908384E-2</v>
      </c>
    </row>
    <row r="34" spans="8:15">
      <c r="H34">
        <v>11</v>
      </c>
      <c r="I34" t="s">
        <v>1</v>
      </c>
      <c r="J34">
        <v>2.8319999999999999</v>
      </c>
      <c r="K34">
        <v>11.326000000000001</v>
      </c>
      <c r="M34">
        <f t="shared" si="2"/>
        <v>1.4116781473518822E-3</v>
      </c>
      <c r="N34">
        <f t="shared" si="3"/>
        <v>5.6457156415633536E-3</v>
      </c>
    </row>
    <row r="35" spans="8:15">
      <c r="H35">
        <v>12</v>
      </c>
      <c r="I35" t="s">
        <v>1</v>
      </c>
      <c r="J35">
        <v>8.4949999999999992</v>
      </c>
      <c r="K35">
        <v>14.157999999999999</v>
      </c>
      <c r="M35">
        <f t="shared" si="2"/>
        <v>4.2345359681335588E-3</v>
      </c>
      <c r="N35">
        <f t="shared" si="3"/>
        <v>7.0573937889152356E-3</v>
      </c>
    </row>
    <row r="36" spans="8:15">
      <c r="H36">
        <v>13</v>
      </c>
      <c r="I36" t="s">
        <v>1</v>
      </c>
      <c r="J36">
        <v>11.326000000000001</v>
      </c>
      <c r="K36">
        <v>16.989000000000001</v>
      </c>
      <c r="M36">
        <f t="shared" si="2"/>
        <v>5.6457156415633536E-3</v>
      </c>
      <c r="N36">
        <f t="shared" si="3"/>
        <v>8.4685734623450304E-3</v>
      </c>
    </row>
    <row r="37" spans="8:15">
      <c r="H37">
        <v>14</v>
      </c>
      <c r="I37" t="s">
        <v>1</v>
      </c>
      <c r="J37">
        <v>25.484000000000002</v>
      </c>
      <c r="K37">
        <v>16.989000000000001</v>
      </c>
      <c r="M37">
        <f t="shared" si="2"/>
        <v>1.2703109430478591E-2</v>
      </c>
      <c r="N37">
        <f t="shared" si="3"/>
        <v>8.4685734623450304E-3</v>
      </c>
    </row>
    <row r="38" spans="8:15">
      <c r="H38">
        <v>15</v>
      </c>
      <c r="I38" t="s">
        <v>1</v>
      </c>
      <c r="J38">
        <v>5.6630000000000003</v>
      </c>
      <c r="K38">
        <v>8.4949999999999992</v>
      </c>
      <c r="M38">
        <f t="shared" si="2"/>
        <v>2.8228578207816768E-3</v>
      </c>
      <c r="N38">
        <f t="shared" si="3"/>
        <v>4.2345359681335588E-3</v>
      </c>
    </row>
    <row r="39" spans="8:15">
      <c r="H39">
        <v>16</v>
      </c>
      <c r="I39" t="s">
        <v>1</v>
      </c>
      <c r="J39">
        <v>5.6630000000000003</v>
      </c>
      <c r="K39">
        <v>14.157999999999999</v>
      </c>
      <c r="M39">
        <f t="shared" si="2"/>
        <v>2.8228578207816768E-3</v>
      </c>
      <c r="N39">
        <f t="shared" si="3"/>
        <v>7.0573937889152356E-3</v>
      </c>
    </row>
    <row r="40" spans="8:15">
      <c r="H40">
        <v>17</v>
      </c>
      <c r="I40" t="s">
        <v>1</v>
      </c>
      <c r="J40">
        <v>8.4949999999999992</v>
      </c>
      <c r="K40">
        <v>0</v>
      </c>
      <c r="M40">
        <f t="shared" si="2"/>
        <v>4.2345359681335588E-3</v>
      </c>
      <c r="N40">
        <f t="shared" si="3"/>
        <v>0</v>
      </c>
    </row>
    <row r="42" spans="8:15">
      <c r="H42" s="4" t="s">
        <v>30</v>
      </c>
      <c r="I42" s="4"/>
      <c r="J42" s="4"/>
      <c r="K42" s="4"/>
      <c r="L42" s="4"/>
      <c r="M42" s="4"/>
      <c r="N42" s="4"/>
      <c r="O42" s="4"/>
    </row>
    <row r="43" spans="8:15">
      <c r="H43" s="4"/>
      <c r="I43" s="4"/>
      <c r="J43" s="4"/>
      <c r="K43" s="4"/>
      <c r="L43" s="4"/>
      <c r="M43" s="4"/>
      <c r="N43" s="4"/>
      <c r="O43" s="4"/>
    </row>
  </sheetData>
  <sortState ref="V24:Z46">
    <sortCondition ref="V24:V46"/>
  </sortState>
  <mergeCells count="2">
    <mergeCell ref="A20:A21"/>
    <mergeCell ref="H42:O43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activeCell="K40" sqref="K40"/>
    </sheetView>
  </sheetViews>
  <sheetFormatPr baseColWidth="10" defaultRowHeight="15" x14ac:dyDescent="0"/>
  <cols>
    <col min="1" max="1" width="8" bestFit="1" customWidth="1"/>
    <col min="2" max="2" width="11.42578125" customWidth="1"/>
    <col min="3" max="3" width="8" bestFit="1" customWidth="1"/>
    <col min="4" max="4" width="10.42578125" customWidth="1"/>
    <col min="5" max="5" width="14.28515625" customWidth="1"/>
    <col min="6" max="6" width="12" bestFit="1" customWidth="1"/>
    <col min="7" max="7" width="8" bestFit="1" customWidth="1"/>
    <col min="8" max="8" width="16.42578125" customWidth="1"/>
    <col min="9" max="9" width="14" customWidth="1"/>
    <col min="10" max="10" width="9.140625" customWidth="1"/>
    <col min="11" max="11" width="8" bestFit="1" customWidth="1"/>
    <col min="12" max="13" width="10.140625" customWidth="1"/>
    <col min="14" max="14" width="6" bestFit="1" customWidth="1"/>
    <col min="15" max="15" width="7" bestFit="1" customWidth="1"/>
    <col min="16" max="16" width="6" bestFit="1" customWidth="1"/>
    <col min="17" max="17" width="12" bestFit="1" customWidth="1"/>
    <col min="18" max="18" width="6" bestFit="1" customWidth="1"/>
    <col min="19" max="19" width="7" bestFit="1" customWidth="1"/>
    <col min="20" max="20" width="8.7109375" bestFit="1" customWidth="1"/>
    <col min="21" max="21" width="7.42578125" customWidth="1"/>
    <col min="22" max="22" width="7.28515625" customWidth="1"/>
    <col min="23" max="23" width="8" customWidth="1"/>
    <col min="24" max="24" width="8.7109375" customWidth="1"/>
    <col min="25" max="25" width="8.28515625" customWidth="1"/>
  </cols>
  <sheetData>
    <row r="1" spans="1:21" ht="45">
      <c r="A1" s="1" t="s">
        <v>0</v>
      </c>
      <c r="B1" s="1" t="s">
        <v>17</v>
      </c>
      <c r="C1" s="1" t="s">
        <v>23</v>
      </c>
      <c r="D1" s="1" t="s">
        <v>24</v>
      </c>
      <c r="E1" s="1" t="s">
        <v>31</v>
      </c>
      <c r="F1" s="1" t="s">
        <v>26</v>
      </c>
      <c r="G1" s="1" t="s">
        <v>27</v>
      </c>
      <c r="H1" s="1" t="s">
        <v>42</v>
      </c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>
        <v>1</v>
      </c>
      <c r="B2" t="s">
        <v>1</v>
      </c>
      <c r="C2">
        <v>0.25688056016505467</v>
      </c>
      <c r="D2">
        <v>0.26111509613318823</v>
      </c>
      <c r="E2">
        <v>0.21324509737789155</v>
      </c>
      <c r="F2">
        <f>AVERAGE(C2:E2)</f>
        <v>0.24374691789204481</v>
      </c>
      <c r="G2">
        <f>STDEV(C2:E2)</f>
        <v>2.6500068202262615E-2</v>
      </c>
      <c r="H2">
        <f>G2/SQRT(3)</f>
        <v>1.5299821510119764E-2</v>
      </c>
    </row>
    <row r="3" spans="1:21">
      <c r="A3">
        <v>2</v>
      </c>
      <c r="B3" t="s">
        <v>1</v>
      </c>
      <c r="C3">
        <v>0.3189839306961737</v>
      </c>
      <c r="D3">
        <v>0.33027536197930035</v>
      </c>
      <c r="E3">
        <v>0.49536394373064363</v>
      </c>
      <c r="F3">
        <f>AVERAGE(C3:E3)</f>
        <v>0.38154107880203925</v>
      </c>
      <c r="G3">
        <f>STDEV(C3:E3)</f>
        <v>9.8735037046237248E-2</v>
      </c>
      <c r="H3">
        <f t="shared" ref="H3:H18" si="0">G3/SQRT(3)</f>
        <v>5.7004700217092752E-2</v>
      </c>
    </row>
    <row r="4" spans="1:21">
      <c r="A4">
        <v>3</v>
      </c>
      <c r="B4" t="s">
        <v>1</v>
      </c>
      <c r="C4">
        <v>9.8800522201280772E-2</v>
      </c>
      <c r="D4">
        <v>7.7628839308457154E-2</v>
      </c>
      <c r="E4">
        <v>0.17615901406733911</v>
      </c>
      <c r="F4">
        <f>AVERAGE(C4:E4)</f>
        <v>0.11752945852569234</v>
      </c>
      <c r="G4">
        <f>STDEV(C4:E4)</f>
        <v>5.1866449911159872E-2</v>
      </c>
      <c r="H4">
        <f t="shared" si="0"/>
        <v>2.9945108818118394E-2</v>
      </c>
    </row>
    <row r="5" spans="1:21">
      <c r="A5">
        <v>4</v>
      </c>
      <c r="B5" t="s">
        <v>1</v>
      </c>
      <c r="C5">
        <v>4.7988582953288506E-2</v>
      </c>
      <c r="D5">
        <v>4.6577403279858709E-2</v>
      </c>
      <c r="E5">
        <v>0.12185413848642675</v>
      </c>
      <c r="F5">
        <f>AVERAGE(C5:E5)</f>
        <v>7.2140041573191316E-2</v>
      </c>
      <c r="G5">
        <f>STDEV(C5:E5)</f>
        <v>4.3059452283344249E-2</v>
      </c>
      <c r="H5">
        <f t="shared" si="0"/>
        <v>2.4860386366946648E-2</v>
      </c>
    </row>
    <row r="6" spans="1:21">
      <c r="A6">
        <v>5</v>
      </c>
      <c r="B6" t="s">
        <v>1</v>
      </c>
      <c r="C6">
        <v>6.4925729877978566E-2</v>
      </c>
      <c r="D6">
        <v>3.3874293849380122E-2</v>
      </c>
      <c r="E6">
        <v>0.14701984717286365</v>
      </c>
      <c r="F6">
        <f>AVERAGE(C6:E6)</f>
        <v>8.1939956966740779E-2</v>
      </c>
      <c r="G6">
        <f>STDEV(C6:E6)</f>
        <v>5.8460174493327445E-2</v>
      </c>
      <c r="H6">
        <f t="shared" si="0"/>
        <v>3.3751997480595097E-2</v>
      </c>
    </row>
    <row r="7" spans="1:21">
      <c r="A7">
        <v>6</v>
      </c>
      <c r="B7" t="s">
        <v>1</v>
      </c>
      <c r="C7">
        <v>1.6937146924690061E-2</v>
      </c>
      <c r="D7">
        <v>4.2342867311725152E-2</v>
      </c>
      <c r="E7">
        <v>7.5496652690451083E-2</v>
      </c>
      <c r="F7">
        <f>AVERAGE(C7:E7)</f>
        <v>4.4925555642288763E-2</v>
      </c>
      <c r="G7">
        <f>STDEV(C7:E7)</f>
        <v>2.9365058115763565E-2</v>
      </c>
      <c r="H7">
        <f t="shared" si="0"/>
        <v>1.6953924207905102E-2</v>
      </c>
    </row>
    <row r="8" spans="1:21">
      <c r="A8">
        <v>7</v>
      </c>
      <c r="B8" t="s">
        <v>1</v>
      </c>
      <c r="C8">
        <v>2.3994540713605298E-2</v>
      </c>
      <c r="D8">
        <v>3.1051436028598445E-2</v>
      </c>
      <c r="E8">
        <v>4.1059541518590967E-2</v>
      </c>
      <c r="F8">
        <f>AVERAGE(C8:E8)</f>
        <v>3.2035172753598233E-2</v>
      </c>
      <c r="G8">
        <f>STDEV(C8:E8)</f>
        <v>8.5749266222298216E-3</v>
      </c>
      <c r="H8">
        <f t="shared" si="0"/>
        <v>4.9507361936256761E-3</v>
      </c>
    </row>
    <row r="9" spans="1:21">
      <c r="A9">
        <v>8</v>
      </c>
      <c r="B9" t="s">
        <v>1</v>
      </c>
      <c r="C9">
        <v>1.9760004745471738E-2</v>
      </c>
      <c r="D9">
        <v>1.2703109430478591E-2</v>
      </c>
      <c r="E9">
        <v>3.4437111171860116E-2</v>
      </c>
      <c r="F9">
        <f>AVERAGE(C9:E9)</f>
        <v>2.2300075115936815E-2</v>
      </c>
      <c r="G9">
        <f>STDEV(C9:E9)</f>
        <v>1.1087410700374539E-2</v>
      </c>
      <c r="H9">
        <f t="shared" si="0"/>
        <v>6.4013195524771777E-3</v>
      </c>
    </row>
    <row r="10" spans="1:21">
      <c r="A10">
        <v>9</v>
      </c>
      <c r="B10" t="s">
        <v>1</v>
      </c>
      <c r="C10">
        <v>1.1291431283126707E-2</v>
      </c>
      <c r="D10">
        <v>2.8228578207816768E-3</v>
      </c>
      <c r="E10">
        <v>1.7218792270359891E-2</v>
      </c>
      <c r="F10">
        <f>AVERAGE(C10:E10)</f>
        <v>1.0444360458089426E-2</v>
      </c>
      <c r="G10">
        <f>STDEV(C10:E10)</f>
        <v>7.2352525115651775E-3</v>
      </c>
      <c r="H10">
        <f t="shared" si="0"/>
        <v>4.1772749852070712E-3</v>
      </c>
    </row>
    <row r="11" spans="1:21">
      <c r="A11">
        <v>10</v>
      </c>
      <c r="B11" t="s">
        <v>1</v>
      </c>
      <c r="C11">
        <v>7.0573937889152356E-3</v>
      </c>
      <c r="D11">
        <v>1.4114289103908384E-2</v>
      </c>
      <c r="E11">
        <v>1.589430620101372E-2</v>
      </c>
      <c r="F11">
        <f>AVERAGE(C11:E11)</f>
        <v>1.2355329697945778E-2</v>
      </c>
      <c r="G11">
        <f>STDEV(C11:E11)</f>
        <v>4.6736718850004166E-3</v>
      </c>
      <c r="H11">
        <f t="shared" si="0"/>
        <v>2.6983457209089762E-3</v>
      </c>
    </row>
    <row r="12" spans="1:21">
      <c r="A12">
        <v>11</v>
      </c>
      <c r="B12" t="s">
        <v>1</v>
      </c>
      <c r="C12">
        <v>1.4116781473518822E-3</v>
      </c>
      <c r="D12">
        <v>5.6457156415633536E-3</v>
      </c>
      <c r="E12">
        <v>2.6489721386923422E-3</v>
      </c>
      <c r="F12">
        <f>AVERAGE(C12:E12)</f>
        <v>3.2354553092025259E-3</v>
      </c>
      <c r="G12">
        <f>STDEV(C12:E12)</f>
        <v>2.1770944530648873E-3</v>
      </c>
      <c r="H12">
        <f t="shared" si="0"/>
        <v>1.2569460685282539E-3</v>
      </c>
    </row>
    <row r="13" spans="1:21">
      <c r="A13">
        <v>12</v>
      </c>
      <c r="B13" t="s">
        <v>1</v>
      </c>
      <c r="C13">
        <v>4.2345359681335588E-3</v>
      </c>
      <c r="D13">
        <v>7.0573937889152356E-3</v>
      </c>
      <c r="E13">
        <v>6.6224303467308553E-3</v>
      </c>
      <c r="F13">
        <f>AVERAGE(C13:E13)</f>
        <v>5.9714533679265493E-3</v>
      </c>
      <c r="G13">
        <f>STDEV(C13:E13)</f>
        <v>1.5198552033950324E-3</v>
      </c>
      <c r="H13">
        <f t="shared" si="0"/>
        <v>8.7748881080937542E-4</v>
      </c>
    </row>
    <row r="14" spans="1:21">
      <c r="A14">
        <v>13</v>
      </c>
      <c r="B14" t="s">
        <v>1</v>
      </c>
      <c r="C14">
        <v>5.6457156415633536E-3</v>
      </c>
      <c r="D14">
        <v>8.4685734623450304E-3</v>
      </c>
      <c r="E14">
        <v>6.6224303467308553E-3</v>
      </c>
      <c r="F14">
        <f>AVERAGE(C14:E14)</f>
        <v>6.9122398168797458E-3</v>
      </c>
      <c r="G14">
        <f>STDEV(C14:E14)</f>
        <v>1.433570268883969E-3</v>
      </c>
      <c r="H14">
        <f t="shared" si="0"/>
        <v>8.276721806424037E-4</v>
      </c>
    </row>
    <row r="15" spans="1:21">
      <c r="A15">
        <v>14</v>
      </c>
      <c r="B15" t="s">
        <v>1</v>
      </c>
      <c r="C15">
        <v>1.2703109430478591E-2</v>
      </c>
      <c r="D15">
        <v>8.4685734623450304E-3</v>
      </c>
      <c r="E15">
        <v>7.9469164160770253E-3</v>
      </c>
      <c r="F15">
        <f>AVERAGE(C15:E15)</f>
        <v>9.7061997696335483E-3</v>
      </c>
      <c r="G15">
        <f>STDEV(C15:E15)</f>
        <v>2.6084731462926781E-3</v>
      </c>
      <c r="H15">
        <f t="shared" si="0"/>
        <v>1.5060026731859878E-3</v>
      </c>
    </row>
    <row r="16" spans="1:21">
      <c r="A16">
        <v>15</v>
      </c>
      <c r="B16" t="s">
        <v>1</v>
      </c>
      <c r="C16">
        <v>2.8228578207816768E-3</v>
      </c>
      <c r="D16">
        <v>4.2345359681335588E-3</v>
      </c>
      <c r="E16">
        <v>5.2979442773846835E-3</v>
      </c>
      <c r="F16">
        <f>AVERAGE(C16:E16)</f>
        <v>4.1184460220999733E-3</v>
      </c>
      <c r="G16">
        <f>STDEV(C16:E16)</f>
        <v>1.2416202714970739E-3</v>
      </c>
      <c r="H16">
        <f t="shared" si="0"/>
        <v>7.1684979798013182E-4</v>
      </c>
    </row>
    <row r="17" spans="1:9">
      <c r="A17">
        <v>16</v>
      </c>
      <c r="B17" t="s">
        <v>1</v>
      </c>
      <c r="C17">
        <v>2.8228578207816768E-3</v>
      </c>
      <c r="D17">
        <v>7.0573937889152356E-3</v>
      </c>
      <c r="E17">
        <v>6.6224303467308553E-3</v>
      </c>
      <c r="F17">
        <f>AVERAGE(C17:E17)</f>
        <v>5.5008939854759228E-3</v>
      </c>
      <c r="G17">
        <f>STDEV(C17:E17)</f>
        <v>2.3294219397882645E-3</v>
      </c>
      <c r="H17">
        <f t="shared" si="0"/>
        <v>1.3448923839929749E-3</v>
      </c>
    </row>
    <row r="18" spans="1:9">
      <c r="A18">
        <v>17</v>
      </c>
      <c r="B18" t="s">
        <v>1</v>
      </c>
      <c r="C18">
        <v>4.2345359681335588E-3</v>
      </c>
      <c r="D18">
        <v>0</v>
      </c>
      <c r="E18">
        <v>9.2714024854231979E-3</v>
      </c>
      <c r="F18">
        <f>AVERAGE(C18:E18)</f>
        <v>4.5019794845189186E-3</v>
      </c>
      <c r="G18">
        <f>STDEV(C18:E18)</f>
        <v>4.6414836569269842E-3</v>
      </c>
      <c r="H18">
        <f t="shared" si="0"/>
        <v>2.6797618387660433E-3</v>
      </c>
    </row>
    <row r="20" spans="1:9">
      <c r="A20" s="4" t="s">
        <v>30</v>
      </c>
      <c r="B20" s="4"/>
      <c r="C20" s="4"/>
      <c r="D20" s="4"/>
      <c r="E20" s="4"/>
      <c r="F20" s="4"/>
      <c r="G20" s="4"/>
      <c r="H20" s="4"/>
      <c r="I20" s="2"/>
    </row>
    <row r="21" spans="1:9">
      <c r="A21" s="4"/>
      <c r="B21" s="4"/>
      <c r="C21" s="4"/>
      <c r="D21" s="4"/>
      <c r="E21" s="4"/>
      <c r="F21" s="4"/>
      <c r="G21" s="4"/>
      <c r="H21" s="4"/>
      <c r="I21" s="2"/>
    </row>
  </sheetData>
  <mergeCells count="1">
    <mergeCell ref="A20:H2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G10" sqref="G10"/>
    </sheetView>
  </sheetViews>
  <sheetFormatPr baseColWidth="10" defaultRowHeight="15" x14ac:dyDescent="0"/>
  <cols>
    <col min="2" max="3" width="18.28515625" bestFit="1" customWidth="1"/>
    <col min="4" max="4" width="19.140625" bestFit="1" customWidth="1"/>
  </cols>
  <sheetData>
    <row r="1" spans="1:4">
      <c r="A1" s="6" t="s">
        <v>43</v>
      </c>
      <c r="B1" s="5" t="s">
        <v>44</v>
      </c>
      <c r="C1" s="5" t="s">
        <v>44</v>
      </c>
      <c r="D1" s="5" t="s">
        <v>44</v>
      </c>
    </row>
    <row r="2" spans="1:4">
      <c r="A2" s="6"/>
      <c r="B2" s="5"/>
      <c r="C2" s="5"/>
      <c r="D2" s="5"/>
    </row>
    <row r="3" spans="1:4">
      <c r="A3" s="6" t="s">
        <v>45</v>
      </c>
      <c r="B3" s="5" t="s">
        <v>46</v>
      </c>
      <c r="C3" s="5" t="s">
        <v>73</v>
      </c>
      <c r="D3" s="5" t="s">
        <v>81</v>
      </c>
    </row>
    <row r="4" spans="1:4">
      <c r="A4" s="6" t="s">
        <v>47</v>
      </c>
      <c r="B4" s="5" t="s">
        <v>47</v>
      </c>
      <c r="C4" s="5" t="s">
        <v>47</v>
      </c>
      <c r="D4" s="5" t="s">
        <v>47</v>
      </c>
    </row>
    <row r="5" spans="1:4">
      <c r="A5" s="6" t="s">
        <v>48</v>
      </c>
      <c r="B5" s="5" t="s">
        <v>49</v>
      </c>
      <c r="C5" s="5" t="s">
        <v>46</v>
      </c>
      <c r="D5" s="5" t="s">
        <v>73</v>
      </c>
    </row>
    <row r="6" spans="1:4">
      <c r="A6" s="6"/>
      <c r="B6" s="5"/>
      <c r="C6" s="5"/>
      <c r="D6" s="5"/>
    </row>
    <row r="7" spans="1:4">
      <c r="A7" s="6" t="s">
        <v>50</v>
      </c>
      <c r="B7" s="5"/>
      <c r="C7" s="5"/>
      <c r="D7" s="5"/>
    </row>
    <row r="8" spans="1:4">
      <c r="A8" s="6" t="s">
        <v>51</v>
      </c>
      <c r="B8" s="5">
        <v>7.9799999999999996E-2</v>
      </c>
      <c r="C8" s="5">
        <v>1.49E-2</v>
      </c>
      <c r="D8" s="5">
        <v>0.30830000000000002</v>
      </c>
    </row>
    <row r="9" spans="1:4">
      <c r="A9" s="6" t="s">
        <v>52</v>
      </c>
      <c r="B9" s="5" t="s">
        <v>53</v>
      </c>
      <c r="C9" s="5" t="s">
        <v>74</v>
      </c>
      <c r="D9" s="5" t="s">
        <v>53</v>
      </c>
    </row>
    <row r="10" spans="1:4">
      <c r="A10" s="6" t="s">
        <v>54</v>
      </c>
      <c r="B10" s="5" t="s">
        <v>55</v>
      </c>
      <c r="C10" s="5" t="s">
        <v>75</v>
      </c>
      <c r="D10" s="5" t="s">
        <v>55</v>
      </c>
    </row>
    <row r="11" spans="1:4">
      <c r="A11" s="6" t="s">
        <v>56</v>
      </c>
      <c r="B11" s="5" t="s">
        <v>57</v>
      </c>
      <c r="C11" s="5" t="s">
        <v>57</v>
      </c>
      <c r="D11" s="5" t="s">
        <v>57</v>
      </c>
    </row>
    <row r="12" spans="1:4">
      <c r="A12" s="6" t="s">
        <v>58</v>
      </c>
      <c r="B12" s="5" t="s">
        <v>59</v>
      </c>
      <c r="C12" s="5" t="s">
        <v>76</v>
      </c>
      <c r="D12" s="5" t="s">
        <v>82</v>
      </c>
    </row>
    <row r="13" spans="1:4">
      <c r="A13" s="6"/>
      <c r="B13" s="5"/>
      <c r="C13" s="5"/>
      <c r="D13" s="5"/>
    </row>
    <row r="14" spans="1:4">
      <c r="A14" s="6" t="s">
        <v>60</v>
      </c>
      <c r="B14" s="5"/>
      <c r="C14" s="5"/>
      <c r="D14" s="5"/>
    </row>
    <row r="15" spans="1:4">
      <c r="A15" s="6" t="s">
        <v>61</v>
      </c>
      <c r="B15" s="5" t="s">
        <v>62</v>
      </c>
      <c r="C15" s="5" t="s">
        <v>64</v>
      </c>
      <c r="D15" s="5" t="s">
        <v>77</v>
      </c>
    </row>
    <row r="16" spans="1:4">
      <c r="A16" s="6" t="s">
        <v>63</v>
      </c>
      <c r="B16" s="5" t="s">
        <v>64</v>
      </c>
      <c r="C16" s="5" t="s">
        <v>77</v>
      </c>
      <c r="D16" s="5" t="s">
        <v>83</v>
      </c>
    </row>
    <row r="17" spans="1:4">
      <c r="A17" s="6" t="s">
        <v>65</v>
      </c>
      <c r="B17" s="5" t="s">
        <v>66</v>
      </c>
      <c r="C17" s="5" t="s">
        <v>78</v>
      </c>
      <c r="D17" s="5" t="s">
        <v>84</v>
      </c>
    </row>
    <row r="18" spans="1:4">
      <c r="A18" s="6" t="s">
        <v>67</v>
      </c>
      <c r="B18" s="5" t="s">
        <v>68</v>
      </c>
      <c r="C18" s="5" t="s">
        <v>79</v>
      </c>
      <c r="D18" s="5" t="s">
        <v>85</v>
      </c>
    </row>
    <row r="19" spans="1:4">
      <c r="A19" s="6" t="s">
        <v>69</v>
      </c>
      <c r="B19" s="5">
        <v>0.57669999999999999</v>
      </c>
      <c r="C19" s="5">
        <v>0.80779999999999996</v>
      </c>
      <c r="D19" s="5">
        <v>0.25369999999999998</v>
      </c>
    </row>
    <row r="20" spans="1:4">
      <c r="A20" s="6"/>
      <c r="B20" s="5"/>
      <c r="C20" s="5"/>
      <c r="D20" s="5"/>
    </row>
    <row r="21" spans="1:4">
      <c r="A21" s="6" t="s">
        <v>70</v>
      </c>
      <c r="B21" s="5"/>
      <c r="C21" s="5"/>
      <c r="D21" s="5"/>
    </row>
    <row r="22" spans="1:4">
      <c r="A22" s="6" t="s">
        <v>71</v>
      </c>
      <c r="B22" s="5" t="s">
        <v>72</v>
      </c>
      <c r="C22" s="5" t="s">
        <v>80</v>
      </c>
      <c r="D22" s="5" t="s">
        <v>86</v>
      </c>
    </row>
    <row r="23" spans="1:4">
      <c r="A23" s="6" t="s">
        <v>51</v>
      </c>
      <c r="B23" s="5">
        <v>0.13439999999999999</v>
      </c>
      <c r="C23" s="5">
        <v>0.4325</v>
      </c>
      <c r="D23" s="5">
        <v>0.81599999999999995</v>
      </c>
    </row>
    <row r="24" spans="1:4">
      <c r="A24" s="6" t="s">
        <v>52</v>
      </c>
      <c r="B24" s="5" t="s">
        <v>53</v>
      </c>
      <c r="C24" s="5" t="s">
        <v>53</v>
      </c>
      <c r="D24" s="5" t="s">
        <v>53</v>
      </c>
    </row>
    <row r="25" spans="1:4">
      <c r="A25" s="6" t="s">
        <v>54</v>
      </c>
      <c r="B25" s="5" t="s">
        <v>55</v>
      </c>
      <c r="C25" s="5" t="s">
        <v>55</v>
      </c>
      <c r="D25" s="5" t="s">
        <v>55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 1</vt:lpstr>
      <vt:lpstr>rep 2 and 3</vt:lpstr>
      <vt:lpstr>Compiled</vt:lpstr>
      <vt:lpstr>unpaired t test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Mable</dc:creator>
  <cp:lastModifiedBy>Mable</cp:lastModifiedBy>
  <dcterms:created xsi:type="dcterms:W3CDTF">2018-06-09T00:59:05Z</dcterms:created>
  <dcterms:modified xsi:type="dcterms:W3CDTF">2019-12-16T03:58:40Z</dcterms:modified>
</cp:coreProperties>
</file>