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7"/>
  <workbookPr filterPrivacy="1"/>
  <xr:revisionPtr revIDLastSave="0" documentId="13_ncr:1_{BFA614B2-E904-0247-BADC-4CD619CD56DC}" xr6:coauthVersionLast="36" xr6:coauthVersionMax="36" xr10:uidLastSave="{00000000-0000-0000-0000-000000000000}"/>
  <bookViews>
    <workbookView xWindow="8540" yWindow="460" windowWidth="32840" windowHeight="27260" activeTab="8" xr2:uid="{00000000-000D-0000-FFFF-FFFF00000000}"/>
  </bookViews>
  <sheets>
    <sheet name="Figure 1" sheetId="1" r:id="rId1"/>
    <sheet name="Figure 2" sheetId="5" r:id="rId2"/>
    <sheet name="Figure 2 - fig. supp. 1" sheetId="21" r:id="rId3"/>
    <sheet name="Figure 3" sheetId="8" r:id="rId4"/>
    <sheet name="Figure 3 - fig. supp. 2" sheetId="13" r:id="rId5"/>
    <sheet name="Figure 4" sheetId="17" r:id="rId6"/>
    <sheet name="Figure 4 - fig. supp. 1" sheetId="15" r:id="rId7"/>
    <sheet name="Figure 5" sheetId="18" r:id="rId8"/>
    <sheet name="Figure 5 - fig. supp. 1" sheetId="12" r:id="rId9"/>
    <sheet name="Figure 6" sheetId="1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3" i="17" l="1"/>
  <c r="S13" i="17"/>
  <c r="R13" i="17"/>
  <c r="O13" i="17"/>
  <c r="N13" i="17"/>
  <c r="T10" i="17"/>
  <c r="S10" i="17"/>
  <c r="R10" i="17"/>
  <c r="O10" i="17"/>
  <c r="N10" i="17"/>
  <c r="T7" i="17"/>
  <c r="S7" i="17"/>
  <c r="R7" i="17"/>
  <c r="O7" i="17"/>
  <c r="N7" i="17"/>
  <c r="T4" i="17"/>
  <c r="S4" i="17"/>
  <c r="R4" i="17"/>
  <c r="O4" i="17"/>
  <c r="N4" i="17"/>
  <c r="G5" i="5" l="1"/>
  <c r="H5" i="5"/>
  <c r="I5" i="5"/>
  <c r="G6" i="5"/>
  <c r="H6" i="5"/>
  <c r="G8" i="5"/>
  <c r="H8" i="5"/>
  <c r="I8" i="5"/>
  <c r="G9" i="5"/>
  <c r="H9" i="5"/>
  <c r="D11" i="5"/>
  <c r="G11" i="5" s="1"/>
  <c r="E11" i="5"/>
  <c r="F11" i="5"/>
  <c r="D12" i="5"/>
  <c r="E12" i="5"/>
  <c r="F12" i="5"/>
  <c r="H12" i="5" s="1"/>
  <c r="G17" i="5"/>
  <c r="H17" i="5"/>
  <c r="I17" i="5"/>
  <c r="G18" i="5"/>
  <c r="H18" i="5"/>
  <c r="G20" i="5"/>
  <c r="H20" i="5"/>
  <c r="I20" i="5"/>
  <c r="G21" i="5"/>
  <c r="H21" i="5"/>
  <c r="D23" i="5"/>
  <c r="G23" i="5" s="1"/>
  <c r="E23" i="5"/>
  <c r="F23" i="5"/>
  <c r="D24" i="5"/>
  <c r="E24" i="5"/>
  <c r="F24" i="5"/>
  <c r="J10" i="21"/>
  <c r="I10" i="21"/>
  <c r="H10" i="21"/>
  <c r="E10" i="21"/>
  <c r="D10" i="21"/>
  <c r="J4" i="21"/>
  <c r="I4" i="21"/>
  <c r="H4" i="21"/>
  <c r="E4" i="21"/>
  <c r="D4" i="21"/>
  <c r="C18" i="1"/>
  <c r="D18" i="1"/>
  <c r="C19" i="1"/>
  <c r="D19" i="1"/>
  <c r="C21" i="1"/>
  <c r="G12" i="5" l="1"/>
  <c r="G24" i="5"/>
  <c r="I11" i="5"/>
  <c r="H11" i="5"/>
  <c r="I23" i="5"/>
  <c r="H23" i="5"/>
  <c r="H24" i="5"/>
  <c r="D8" i="17"/>
  <c r="E8" i="17"/>
  <c r="H8" i="17"/>
  <c r="I8" i="17"/>
  <c r="J8" i="17"/>
  <c r="D11" i="17"/>
  <c r="E11" i="17"/>
  <c r="H11" i="17"/>
  <c r="I11" i="17"/>
  <c r="J11" i="17"/>
  <c r="D4" i="18"/>
  <c r="E4" i="18"/>
  <c r="G4" i="18"/>
  <c r="H4" i="18"/>
  <c r="I4" i="18"/>
  <c r="D7" i="18"/>
  <c r="E7" i="18"/>
  <c r="G7" i="18"/>
  <c r="H7" i="18"/>
  <c r="I7" i="18"/>
  <c r="D4" i="19"/>
  <c r="E4" i="19"/>
  <c r="G4" i="19"/>
  <c r="H4" i="19"/>
  <c r="I4" i="19"/>
  <c r="D7" i="19"/>
  <c r="E7" i="19"/>
  <c r="G7" i="19"/>
  <c r="H7" i="19"/>
  <c r="I7" i="19"/>
  <c r="D10" i="19"/>
  <c r="E10" i="19"/>
  <c r="G10" i="19"/>
  <c r="H10" i="19"/>
  <c r="I10" i="19"/>
  <c r="D31" i="8"/>
  <c r="E31" i="8"/>
  <c r="G31" i="8"/>
  <c r="H31" i="8"/>
  <c r="I31" i="8"/>
  <c r="D34" i="8"/>
  <c r="E34" i="8"/>
  <c r="G34" i="8"/>
  <c r="H34" i="8"/>
  <c r="I34" i="8"/>
  <c r="D37" i="8"/>
  <c r="E37" i="8"/>
  <c r="G37" i="8"/>
  <c r="H37" i="8"/>
  <c r="I37" i="8"/>
  <c r="V26" i="8"/>
  <c r="U26" i="8"/>
  <c r="T26" i="8"/>
  <c r="R26" i="8"/>
  <c r="Q26" i="8"/>
  <c r="V23" i="8"/>
  <c r="U23" i="8"/>
  <c r="T23" i="8"/>
  <c r="R23" i="8"/>
  <c r="Q23" i="8"/>
  <c r="V20" i="8"/>
  <c r="U20" i="8"/>
  <c r="T20" i="8"/>
  <c r="R20" i="8"/>
  <c r="Q20" i="8"/>
  <c r="C16" i="19"/>
  <c r="D16" i="19"/>
  <c r="G16" i="19"/>
  <c r="H16" i="19"/>
  <c r="I16" i="19"/>
  <c r="H27" i="8"/>
  <c r="M27" i="8"/>
  <c r="H28" i="8"/>
  <c r="M28" i="8"/>
  <c r="C20" i="8"/>
  <c r="D20" i="8"/>
  <c r="G20" i="8"/>
  <c r="H20" i="8"/>
  <c r="I20" i="8"/>
  <c r="D31" i="5"/>
  <c r="E31" i="5"/>
  <c r="H31" i="5"/>
  <c r="I31" i="5"/>
  <c r="J31" i="5"/>
  <c r="D37" i="5"/>
  <c r="E37" i="5"/>
  <c r="H37" i="5"/>
  <c r="I37" i="5"/>
  <c r="J37" i="5"/>
  <c r="V4" i="5"/>
  <c r="W4" i="5"/>
  <c r="Z4" i="5"/>
  <c r="AA4" i="5"/>
  <c r="AB4" i="5"/>
  <c r="V7" i="5"/>
  <c r="W7" i="5"/>
  <c r="Z7" i="5"/>
  <c r="AA7" i="5"/>
  <c r="AB7" i="5"/>
  <c r="V10" i="5"/>
  <c r="W10" i="5"/>
  <c r="Z10" i="5"/>
  <c r="AA10" i="5"/>
  <c r="AB10" i="5"/>
  <c r="V13" i="5"/>
  <c r="W13" i="5"/>
  <c r="Z13" i="5"/>
  <c r="AA13" i="5"/>
  <c r="AB13" i="5"/>
  <c r="V16" i="5"/>
  <c r="W16" i="5"/>
  <c r="Z16" i="5"/>
  <c r="AA16" i="5"/>
  <c r="AB16" i="5"/>
  <c r="V19" i="5"/>
  <c r="W19" i="5"/>
  <c r="Z19" i="5"/>
  <c r="AA19" i="5"/>
  <c r="AB19" i="5"/>
  <c r="V22" i="5"/>
  <c r="W22" i="5"/>
  <c r="Z22" i="5"/>
  <c r="AA22" i="5"/>
  <c r="AB22" i="5"/>
  <c r="V25" i="5"/>
  <c r="W25" i="5"/>
  <c r="Z25" i="5"/>
  <c r="AA25" i="5"/>
  <c r="AB25" i="5"/>
  <c r="V28" i="5"/>
  <c r="W28" i="5"/>
  <c r="Z28" i="5"/>
  <c r="AA28" i="5"/>
  <c r="AB28" i="5"/>
  <c r="V31" i="5"/>
  <c r="W31" i="5"/>
  <c r="Z31" i="5"/>
  <c r="AA31" i="5"/>
  <c r="AB31" i="5"/>
  <c r="V34" i="5"/>
  <c r="W34" i="5"/>
  <c r="Z34" i="5"/>
  <c r="AA34" i="5"/>
  <c r="AB34" i="5"/>
  <c r="V37" i="5"/>
  <c r="W37" i="5"/>
  <c r="Z37" i="5"/>
  <c r="AA37" i="5"/>
  <c r="AB37" i="5"/>
  <c r="V40" i="5"/>
  <c r="W40" i="5"/>
  <c r="Z40" i="5"/>
  <c r="AA40" i="5"/>
  <c r="AB40" i="5"/>
  <c r="V43" i="5"/>
  <c r="W43" i="5"/>
  <c r="Z43" i="5"/>
  <c r="AA43" i="5"/>
  <c r="AB43" i="5"/>
  <c r="V46" i="5"/>
  <c r="W46" i="5"/>
  <c r="Z46" i="5"/>
  <c r="AA46" i="5"/>
  <c r="AB46" i="5"/>
  <c r="M16" i="5"/>
  <c r="N16" i="5"/>
  <c r="P16" i="5"/>
  <c r="Q16" i="5"/>
  <c r="R16" i="5"/>
  <c r="M19" i="5"/>
  <c r="N19" i="5"/>
  <c r="P19" i="5"/>
  <c r="Q19" i="5"/>
  <c r="R19" i="5"/>
  <c r="M22" i="5"/>
  <c r="N22" i="5"/>
  <c r="P22" i="5"/>
  <c r="Q22" i="5"/>
  <c r="R22" i="5"/>
  <c r="M25" i="5"/>
  <c r="N25" i="5"/>
  <c r="P25" i="5"/>
  <c r="Q25" i="5"/>
  <c r="R25" i="5"/>
  <c r="F9" i="15"/>
  <c r="E9" i="15"/>
  <c r="D9" i="15"/>
  <c r="F6" i="15"/>
  <c r="E6" i="15"/>
  <c r="D6" i="15"/>
  <c r="E3" i="15"/>
  <c r="D3" i="15"/>
  <c r="S7" i="15"/>
  <c r="R7" i="15"/>
  <c r="Q7" i="15"/>
  <c r="N7" i="15"/>
  <c r="M7" i="15"/>
  <c r="S4" i="15"/>
  <c r="R4" i="15"/>
  <c r="Q4" i="15"/>
  <c r="N4" i="15"/>
  <c r="M4" i="15"/>
  <c r="D15" i="15"/>
  <c r="E15" i="15"/>
  <c r="G15" i="15"/>
  <c r="H15" i="15"/>
  <c r="I15" i="15"/>
  <c r="F16" i="12" l="1"/>
  <c r="F8" i="12"/>
  <c r="E16" i="12"/>
  <c r="D16" i="12"/>
  <c r="E8" i="12"/>
  <c r="D8" i="12"/>
  <c r="F12" i="12"/>
  <c r="E12" i="12"/>
  <c r="D12" i="12"/>
  <c r="E4" i="12"/>
  <c r="D4" i="12"/>
  <c r="Q23" i="13" l="1"/>
  <c r="P22" i="13"/>
  <c r="Q22" i="13"/>
  <c r="O23" i="13"/>
  <c r="O22" i="13"/>
  <c r="N22" i="13"/>
  <c r="O21" i="13"/>
  <c r="P21" i="13"/>
  <c r="Q21" i="13"/>
  <c r="E21" i="13"/>
  <c r="G21" i="13"/>
  <c r="I21" i="13"/>
  <c r="C21" i="13"/>
  <c r="J10" i="13" s="1"/>
  <c r="N21" i="13"/>
  <c r="D14" i="13" l="1"/>
  <c r="F12" i="13"/>
  <c r="H9" i="13"/>
  <c r="J8" i="13"/>
  <c r="D13" i="13"/>
  <c r="F9" i="13"/>
  <c r="H6" i="13"/>
  <c r="F6" i="13"/>
  <c r="H17" i="13"/>
  <c r="J16" i="13"/>
  <c r="F17" i="13"/>
  <c r="H14" i="13"/>
  <c r="J13" i="13"/>
  <c r="D18" i="13"/>
  <c r="D10" i="13"/>
  <c r="F16" i="13"/>
  <c r="F8" i="13"/>
  <c r="H13" i="13"/>
  <c r="J6" i="13"/>
  <c r="J12" i="13"/>
  <c r="D17" i="13"/>
  <c r="D9" i="13"/>
  <c r="F13" i="13"/>
  <c r="H18" i="13"/>
  <c r="H10" i="13"/>
  <c r="J17" i="13"/>
  <c r="J9" i="13"/>
  <c r="D6" i="13"/>
  <c r="D16" i="13"/>
  <c r="D12" i="13"/>
  <c r="D8" i="13"/>
  <c r="F19" i="13"/>
  <c r="F15" i="13"/>
  <c r="F11" i="13"/>
  <c r="F7" i="13"/>
  <c r="H16" i="13"/>
  <c r="H12" i="13"/>
  <c r="H8" i="13"/>
  <c r="J19" i="13"/>
  <c r="J15" i="13"/>
  <c r="J11" i="13"/>
  <c r="J7" i="13"/>
  <c r="D19" i="13"/>
  <c r="D15" i="13"/>
  <c r="D11" i="13"/>
  <c r="D7" i="13"/>
  <c r="F18" i="13"/>
  <c r="F14" i="13"/>
  <c r="F10" i="13"/>
  <c r="H19" i="13"/>
  <c r="H15" i="13"/>
  <c r="H11" i="13"/>
  <c r="H7" i="13"/>
  <c r="J18" i="13"/>
  <c r="J14" i="13"/>
  <c r="F24" i="13" l="1"/>
  <c r="F22" i="13"/>
  <c r="F23" i="13"/>
  <c r="H22" i="13"/>
  <c r="J23" i="13"/>
  <c r="J24" i="13"/>
  <c r="H23" i="13"/>
  <c r="D23" i="13"/>
  <c r="D22" i="13"/>
  <c r="J22" i="13"/>
  <c r="R14" i="8" l="1"/>
  <c r="Q14" i="8"/>
  <c r="R11" i="8"/>
  <c r="Q11" i="8"/>
  <c r="R8" i="8"/>
  <c r="Q8" i="8"/>
  <c r="R5" i="8"/>
  <c r="Q5" i="8"/>
  <c r="O14" i="8"/>
  <c r="N14" i="8"/>
  <c r="L14" i="8"/>
  <c r="K14" i="8"/>
  <c r="H14" i="8"/>
  <c r="G14" i="8"/>
  <c r="E14" i="8"/>
  <c r="D14" i="8"/>
  <c r="O11" i="8"/>
  <c r="N11" i="8"/>
  <c r="L11" i="8"/>
  <c r="K11" i="8"/>
  <c r="H11" i="8"/>
  <c r="G11" i="8"/>
  <c r="E11" i="8"/>
  <c r="D11" i="8"/>
  <c r="O8" i="8"/>
  <c r="N8" i="8"/>
  <c r="L8" i="8"/>
  <c r="K8" i="8"/>
  <c r="H8" i="8"/>
  <c r="G8" i="8"/>
  <c r="E8" i="8"/>
  <c r="D8" i="8"/>
  <c r="H5" i="8"/>
  <c r="G5" i="8"/>
  <c r="L5" i="8"/>
  <c r="K5" i="8"/>
  <c r="E5" i="8"/>
  <c r="D5" i="8"/>
  <c r="O5" i="8"/>
  <c r="N5" i="8"/>
  <c r="P12" i="5" l="1"/>
  <c r="L12" i="5"/>
  <c r="N11" i="5"/>
  <c r="P11" i="5"/>
  <c r="R11" i="5"/>
  <c r="L11" i="5"/>
  <c r="L10" i="5"/>
  <c r="N10" i="5"/>
  <c r="P10" i="5"/>
  <c r="R10" i="5"/>
</calcChain>
</file>

<file path=xl/sharedStrings.xml><?xml version="1.0" encoding="utf-8"?>
<sst xmlns="http://schemas.openxmlformats.org/spreadsheetml/2006/main" count="313" uniqueCount="118">
  <si>
    <t>average</t>
  </si>
  <si>
    <t>sem</t>
  </si>
  <si>
    <t>t test</t>
  </si>
  <si>
    <t>whole epidermis</t>
  </si>
  <si>
    <t>mut</t>
  </si>
  <si>
    <t>wt</t>
  </si>
  <si>
    <t>living layers</t>
  </si>
  <si>
    <t>ear</t>
  </si>
  <si>
    <t>SC</t>
  </si>
  <si>
    <t>tail</t>
  </si>
  <si>
    <t>373a</t>
  </si>
  <si>
    <t>paw</t>
  </si>
  <si>
    <t>back</t>
  </si>
  <si>
    <t>t value</t>
  </si>
  <si>
    <t>wt ctrl</t>
  </si>
  <si>
    <t>wt ac</t>
  </si>
  <si>
    <t>373a ctrl</t>
  </si>
  <si>
    <t>373a ac</t>
  </si>
  <si>
    <t>untreated</t>
  </si>
  <si>
    <t>ptgs2</t>
  </si>
  <si>
    <t>S100A8</t>
  </si>
  <si>
    <t>A100A9</t>
  </si>
  <si>
    <t>MMP9</t>
  </si>
  <si>
    <t>ac/ctrl</t>
  </si>
  <si>
    <t>S100A9</t>
  </si>
  <si>
    <t>DEFB3</t>
  </si>
  <si>
    <t>TSLP</t>
  </si>
  <si>
    <t>S100A10</t>
  </si>
  <si>
    <t>IL-1a</t>
  </si>
  <si>
    <t>IL-1b</t>
  </si>
  <si>
    <t>HSPb1</t>
  </si>
  <si>
    <t>HSPa8</t>
  </si>
  <si>
    <t>sprr2d</t>
  </si>
  <si>
    <t>sprr3</t>
  </si>
  <si>
    <t>S100A1</t>
  </si>
  <si>
    <t>S100A2</t>
  </si>
  <si>
    <t>S100A7</t>
  </si>
  <si>
    <t>HMGB1</t>
  </si>
  <si>
    <t>averge</t>
  </si>
  <si>
    <t>Cyr61</t>
  </si>
  <si>
    <t>Zeb1</t>
  </si>
  <si>
    <t>Ctgf</t>
  </si>
  <si>
    <t>Snail2</t>
  </si>
  <si>
    <t>YAP</t>
  </si>
  <si>
    <t>p-YAP</t>
  </si>
  <si>
    <t>WT</t>
  </si>
  <si>
    <t>basal</t>
  </si>
  <si>
    <t>suprabasal</t>
  </si>
  <si>
    <t>suprabasla</t>
  </si>
  <si>
    <t>mean</t>
  </si>
  <si>
    <t>3 d</t>
  </si>
  <si>
    <t>2 h</t>
  </si>
  <si>
    <t>1 d</t>
  </si>
  <si>
    <t>7 d</t>
  </si>
  <si>
    <t>area</t>
  </si>
  <si>
    <t>t      value</t>
  </si>
  <si>
    <t>circumference</t>
  </si>
  <si>
    <t>aspect ratio</t>
  </si>
  <si>
    <t>flg</t>
  </si>
  <si>
    <t>lor</t>
  </si>
  <si>
    <t>claudin3</t>
  </si>
  <si>
    <t>a-cat</t>
  </si>
  <si>
    <t>Dsg1</t>
  </si>
  <si>
    <t>Lamin A/C</t>
  </si>
  <si>
    <t>GFP-K14WT</t>
  </si>
  <si>
    <t>C367A</t>
  </si>
  <si>
    <t>CF</t>
  </si>
  <si>
    <t>CFC367</t>
  </si>
  <si>
    <t>suprabasal nuclei</t>
  </si>
  <si>
    <t>basal nuclei</t>
  </si>
  <si>
    <t>nuclear area</t>
  </si>
  <si>
    <t>nuclear invaginations (%)</t>
  </si>
  <si>
    <t>relative area</t>
  </si>
  <si>
    <t>relative</t>
  </si>
  <si>
    <t>K10</t>
  </si>
  <si>
    <t>E-cad</t>
  </si>
  <si>
    <t>desmoplakin</t>
  </si>
  <si>
    <t>no Ca2+</t>
  </si>
  <si>
    <t>with Ca2+</t>
  </si>
  <si>
    <t>filaggrin</t>
  </si>
  <si>
    <t>0 h</t>
  </si>
  <si>
    <t>15 h</t>
  </si>
  <si>
    <t>4 d</t>
  </si>
  <si>
    <t>Wildtype</t>
  </si>
  <si>
    <t>C373A</t>
  </si>
  <si>
    <t>Average distance of nuclear p63 cells to basal lamina (μm)</t>
  </si>
  <si>
    <t>Percentage of cells with nuclear p63 (%)</t>
  </si>
  <si>
    <t>pRL-TK</t>
  </si>
  <si>
    <t>pRL-TK, Cyr61-luc</t>
  </si>
  <si>
    <t>pRL-TK, Cyr61-luc, K5, K14</t>
  </si>
  <si>
    <t>pRL-TK, Cyr61-luc, K5, K14 CF</t>
  </si>
  <si>
    <t>relative to prl-tk</t>
  </si>
  <si>
    <t>compiled raw F/R</t>
  </si>
  <si>
    <t>Fig. 4B: Western quantitation</t>
  </si>
  <si>
    <t>Supp. Fig. 4E: PLA</t>
  </si>
  <si>
    <t>Supp. Figure 4D: Western quantitation</t>
  </si>
  <si>
    <t>Supp. Fig. 4B: Western quantitation</t>
  </si>
  <si>
    <t>Figure 3B: EdU incorporation</t>
  </si>
  <si>
    <t>Fig. 3D: TUNEL</t>
  </si>
  <si>
    <t>Figure 6F: Multinucleation</t>
  </si>
  <si>
    <t xml:space="preserve">Supp. Figure 3C: EM quantitation </t>
  </si>
  <si>
    <t>Fig. 6B: IHC quantitation</t>
  </si>
  <si>
    <t>Fig. 3H: IHC quantitation</t>
  </si>
  <si>
    <t>Fig. 3J: IHC quantitation</t>
  </si>
  <si>
    <t>Fig. 3F: p63 IHC quantitation</t>
  </si>
  <si>
    <t xml:space="preserve"> Fig. 5B: Nuclear YAP IF quantitation</t>
  </si>
  <si>
    <t>Fig. 4G: Western quantitation</t>
  </si>
  <si>
    <t>Supp. Fig. 5B: IF Quantitation</t>
  </si>
  <si>
    <t>Fig. 5C: Luciferase quantitation</t>
  </si>
  <si>
    <t>Fig. 1E: body weight</t>
  </si>
  <si>
    <t>Fig. 1G: Western blot quantitation</t>
  </si>
  <si>
    <t>Fig. 2B: epidermal thickness</t>
  </si>
  <si>
    <t>Fig. 2C: TEWL</t>
  </si>
  <si>
    <t>Fig. 2D: qPCR</t>
  </si>
  <si>
    <t>Fig. 2E: qPCR</t>
  </si>
  <si>
    <t>Fig. 2G: Tail CE shape</t>
  </si>
  <si>
    <t>Fig. 4E: qPCR</t>
  </si>
  <si>
    <t>Supp. Fig. 2B: Ear CE Shape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</si>
</sst>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NumberFormat="1" applyBorder="1"/>
    <xf numFmtId="0" fontId="0" fillId="0" borderId="5" xfId="0" applyNumberFormat="1" applyBorder="1"/>
    <xf numFmtId="0" fontId="0" fillId="0" borderId="0" xfId="0" applyNumberFormat="1" applyFont="1" applyFill="1" applyBorder="1"/>
    <xf numFmtId="0" fontId="0" fillId="0" borderId="0" xfId="0" applyNumberFormat="1" applyFill="1" applyBorder="1"/>
    <xf numFmtId="0" fontId="0" fillId="0" borderId="5" xfId="0" applyNumberForma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wrapText="1"/>
    </xf>
    <xf numFmtId="0" fontId="0" fillId="0" borderId="5" xfId="0" applyBorder="1" applyAlignment="1">
      <alignment horizontal="right" wrapText="1"/>
    </xf>
    <xf numFmtId="0" fontId="1" fillId="0" borderId="4" xfId="0" applyFont="1" applyBorder="1"/>
    <xf numFmtId="0" fontId="2" fillId="0" borderId="0" xfId="0" applyFont="1" applyBorder="1"/>
    <xf numFmtId="0" fontId="2" fillId="0" borderId="7" xfId="0" applyFont="1" applyBorder="1"/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1"/>
  <sheetViews>
    <sheetView workbookViewId="0">
      <selection activeCell="F9" sqref="F9:M31"/>
    </sheetView>
  </sheetViews>
  <sheetFormatPr baseColWidth="10" defaultColWidth="8.83203125" defaultRowHeight="15" x14ac:dyDescent="0.2"/>
  <cols>
    <col min="2" max="2" width="9.33203125" customWidth="1"/>
  </cols>
  <sheetData>
    <row r="2" spans="2:14" ht="19" x14ac:dyDescent="0.25">
      <c r="B2" s="1" t="s">
        <v>110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4" x14ac:dyDescent="0.2">
      <c r="B3" s="4"/>
      <c r="C3" s="5" t="s">
        <v>5</v>
      </c>
      <c r="D3" s="5"/>
      <c r="E3" s="5"/>
      <c r="F3" s="5" t="s">
        <v>0</v>
      </c>
      <c r="G3" s="5" t="s">
        <v>1</v>
      </c>
      <c r="H3" s="5"/>
      <c r="I3" s="5" t="s">
        <v>10</v>
      </c>
      <c r="J3" s="5"/>
      <c r="K3" s="5"/>
      <c r="L3" s="5" t="s">
        <v>0</v>
      </c>
      <c r="M3" s="5" t="s">
        <v>1</v>
      </c>
      <c r="N3" s="6" t="s">
        <v>2</v>
      </c>
    </row>
    <row r="4" spans="2:14" x14ac:dyDescent="0.2">
      <c r="B4" s="4" t="s">
        <v>7</v>
      </c>
      <c r="C4" s="5">
        <v>1</v>
      </c>
      <c r="D4" s="5">
        <v>1</v>
      </c>
      <c r="E4" s="5">
        <v>1</v>
      </c>
      <c r="F4" s="5">
        <v>1</v>
      </c>
      <c r="G4" s="5">
        <v>0</v>
      </c>
      <c r="H4" s="5"/>
      <c r="I4" s="5">
        <v>0.25907333025328294</v>
      </c>
      <c r="J4" s="5">
        <v>0.64</v>
      </c>
      <c r="K4" s="5">
        <v>0.37</v>
      </c>
      <c r="L4" s="5">
        <v>0.42302444341776102</v>
      </c>
      <c r="M4" s="5">
        <v>0.1385369546924278</v>
      </c>
      <c r="N4" s="6">
        <v>3.635200634487662E-2</v>
      </c>
    </row>
    <row r="5" spans="2:14" x14ac:dyDescent="0.2">
      <c r="B5" s="4" t="s">
        <v>11</v>
      </c>
      <c r="C5" s="5">
        <v>0.52081949518351467</v>
      </c>
      <c r="D5" s="5">
        <v>0.63400000000000001</v>
      </c>
      <c r="E5" s="5">
        <v>0.75800000000000001</v>
      </c>
      <c r="F5" s="5">
        <v>0.63760649839450489</v>
      </c>
      <c r="G5" s="5">
        <v>8.3885049589461927E-2</v>
      </c>
      <c r="H5" s="5"/>
      <c r="I5" s="5">
        <v>0.78494209135479942</v>
      </c>
      <c r="J5" s="5">
        <v>0.48799999999999999</v>
      </c>
      <c r="K5" s="5">
        <v>0.69</v>
      </c>
      <c r="L5" s="5">
        <v>0.65431403045159975</v>
      </c>
      <c r="M5" s="5">
        <v>0.10723518014508475</v>
      </c>
      <c r="N5" s="6">
        <v>0.90645614374857775</v>
      </c>
    </row>
    <row r="6" spans="2:14" x14ac:dyDescent="0.2">
      <c r="B6" s="4" t="s">
        <v>12</v>
      </c>
      <c r="C6" s="5">
        <v>0.66968274400712002</v>
      </c>
      <c r="D6" s="5">
        <v>0.34699999999999998</v>
      </c>
      <c r="E6" s="5">
        <v>0.217</v>
      </c>
      <c r="F6" s="5">
        <v>0.41122758133570669</v>
      </c>
      <c r="G6" s="5">
        <v>0.16480944046630039</v>
      </c>
      <c r="H6" s="5"/>
      <c r="I6" s="5">
        <v>0.57271973932237297</v>
      </c>
      <c r="J6" s="5">
        <v>0.42699999999999999</v>
      </c>
      <c r="K6" s="5">
        <v>0.20899999999999999</v>
      </c>
      <c r="L6" s="5">
        <v>0.40290657977412431</v>
      </c>
      <c r="M6" s="5">
        <v>0.12943798103110843</v>
      </c>
      <c r="N6" s="6">
        <v>0.88557921818057206</v>
      </c>
    </row>
    <row r="7" spans="2:14" x14ac:dyDescent="0.2">
      <c r="B7" s="12" t="s">
        <v>9</v>
      </c>
      <c r="C7" s="13">
        <v>2.1735005049024299</v>
      </c>
      <c r="D7" s="13">
        <v>1.97</v>
      </c>
      <c r="E7" s="13">
        <v>3.46</v>
      </c>
      <c r="F7" s="13">
        <v>2.5345001683008097</v>
      </c>
      <c r="G7" s="13">
        <v>0.57129920695302372</v>
      </c>
      <c r="H7" s="13"/>
      <c r="I7" s="13">
        <v>1.1569666692873286</v>
      </c>
      <c r="J7" s="13">
        <v>1.1200000000000001</v>
      </c>
      <c r="K7" s="13">
        <v>2.4089999999999998</v>
      </c>
      <c r="L7" s="13">
        <v>1.5619888897624428</v>
      </c>
      <c r="M7" s="13">
        <v>0.51885089346986002</v>
      </c>
      <c r="N7" s="14">
        <v>4.0473351073864582E-3</v>
      </c>
    </row>
    <row r="9" spans="2:14" ht="19" x14ac:dyDescent="0.25">
      <c r="B9" s="1" t="s">
        <v>109</v>
      </c>
      <c r="C9" s="2"/>
      <c r="D9" s="3"/>
    </row>
    <row r="10" spans="2:14" x14ac:dyDescent="0.2">
      <c r="B10" s="4"/>
      <c r="C10" s="5" t="s">
        <v>5</v>
      </c>
      <c r="D10" s="6" t="s">
        <v>4</v>
      </c>
    </row>
    <row r="11" spans="2:14" x14ac:dyDescent="0.2">
      <c r="B11" s="4"/>
      <c r="C11" s="5">
        <v>25.7</v>
      </c>
      <c r="D11" s="6">
        <v>24.5</v>
      </c>
    </row>
    <row r="12" spans="2:14" x14ac:dyDescent="0.2">
      <c r="B12" s="4"/>
      <c r="C12" s="5">
        <v>25.9</v>
      </c>
      <c r="D12" s="6">
        <v>27.07</v>
      </c>
    </row>
    <row r="13" spans="2:14" x14ac:dyDescent="0.2">
      <c r="B13" s="4"/>
      <c r="C13" s="5">
        <v>25.95</v>
      </c>
      <c r="D13" s="6">
        <v>25.6</v>
      </c>
    </row>
    <row r="14" spans="2:14" x14ac:dyDescent="0.2">
      <c r="B14" s="4"/>
      <c r="C14" s="5">
        <v>27.1</v>
      </c>
      <c r="D14" s="6">
        <v>24.8</v>
      </c>
    </row>
    <row r="15" spans="2:14" x14ac:dyDescent="0.2">
      <c r="B15" s="4"/>
      <c r="C15" s="5">
        <v>24.9</v>
      </c>
      <c r="D15" s="6">
        <v>23.26</v>
      </c>
    </row>
    <row r="16" spans="2:14" x14ac:dyDescent="0.2">
      <c r="B16" s="4"/>
      <c r="C16" s="5">
        <v>29.5</v>
      </c>
      <c r="D16" s="6">
        <v>30.13</v>
      </c>
    </row>
    <row r="17" spans="2:4" x14ac:dyDescent="0.2">
      <c r="B17" s="4"/>
      <c r="C17" s="5">
        <v>28.1</v>
      </c>
      <c r="D17" s="6">
        <v>25.9</v>
      </c>
    </row>
    <row r="18" spans="2:4" x14ac:dyDescent="0.2">
      <c r="B18" s="4" t="s">
        <v>0</v>
      </c>
      <c r="C18" s="5">
        <f>AVERAGE(C11:C17)</f>
        <v>26.735714285714288</v>
      </c>
      <c r="D18" s="6">
        <f>AVERAGE(D11:D17)</f>
        <v>25.894285714285719</v>
      </c>
    </row>
    <row r="19" spans="2:4" x14ac:dyDescent="0.2">
      <c r="B19" s="4" t="s">
        <v>1</v>
      </c>
      <c r="C19" s="5">
        <f>STDEV(C11:C17)/SQRT(6)</f>
        <v>0.65391070212163283</v>
      </c>
      <c r="D19" s="6">
        <f>STDEV(D11:D17)/SQRT(6)</f>
        <v>0.90509624148441037</v>
      </c>
    </row>
    <row r="20" spans="2:4" x14ac:dyDescent="0.2">
      <c r="B20" s="4"/>
      <c r="C20" s="5"/>
      <c r="D20" s="6"/>
    </row>
    <row r="21" spans="2:4" x14ac:dyDescent="0.2">
      <c r="B21" s="12" t="s">
        <v>13</v>
      </c>
      <c r="C21" s="13">
        <f>_xlfn.T.TEST(C11:C17,D11:D17,2,1)</f>
        <v>0.1542215550176764</v>
      </c>
      <c r="D21" s="1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5E09-F0FF-6E47-B407-2A2A045CBCB9}">
  <dimension ref="B2:I18"/>
  <sheetViews>
    <sheetView workbookViewId="0">
      <selection activeCell="I33" sqref="I33"/>
    </sheetView>
  </sheetViews>
  <sheetFormatPr baseColWidth="10" defaultRowHeight="15" x14ac:dyDescent="0.2"/>
  <sheetData>
    <row r="2" spans="2:9" ht="19" x14ac:dyDescent="0.25">
      <c r="B2" s="1" t="s">
        <v>101</v>
      </c>
      <c r="C2" s="2"/>
      <c r="D2" s="2"/>
      <c r="E2" s="2"/>
      <c r="F2" s="2"/>
      <c r="G2" s="2"/>
      <c r="H2" s="2"/>
      <c r="I2" s="3"/>
    </row>
    <row r="3" spans="2:9" x14ac:dyDescent="0.2">
      <c r="B3" s="4"/>
      <c r="C3" s="5" t="s">
        <v>5</v>
      </c>
      <c r="D3" s="5" t="s">
        <v>49</v>
      </c>
      <c r="E3" s="5" t="s">
        <v>1</v>
      </c>
      <c r="F3" s="5" t="s">
        <v>10</v>
      </c>
      <c r="G3" s="5" t="s">
        <v>49</v>
      </c>
      <c r="H3" s="5" t="s">
        <v>1</v>
      </c>
      <c r="I3" s="6" t="s">
        <v>13</v>
      </c>
    </row>
    <row r="4" spans="2:9" x14ac:dyDescent="0.2">
      <c r="B4" s="4" t="s">
        <v>61</v>
      </c>
      <c r="C4" s="5">
        <v>1.2</v>
      </c>
      <c r="D4" s="5">
        <f>AVERAGE(C4:C6)</f>
        <v>1.0933333333333335</v>
      </c>
      <c r="E4" s="5">
        <f>STDEV(C4:C6)/SQRT(2)</f>
        <v>0.11860297916438038</v>
      </c>
      <c r="F4" s="5">
        <v>1.55</v>
      </c>
      <c r="G4" s="5">
        <f>AVERAGE(F4:F6)</f>
        <v>1.7299999999999998</v>
      </c>
      <c r="H4" s="5">
        <f>STDEV(F4:F6)/SQRT(2)</f>
        <v>0.17378147196982832</v>
      </c>
      <c r="I4" s="6">
        <f>_xlfn.T.TEST(C4:C6,F4:F6,2,2)</f>
        <v>2.0724213624979788E-2</v>
      </c>
    </row>
    <row r="5" spans="2:9" x14ac:dyDescent="0.2">
      <c r="B5" s="4"/>
      <c r="C5" s="5">
        <v>0.9</v>
      </c>
      <c r="D5" s="5"/>
      <c r="E5" s="5"/>
      <c r="F5" s="5">
        <v>2.0099999999999998</v>
      </c>
      <c r="G5" s="5"/>
      <c r="H5" s="5"/>
      <c r="I5" s="6"/>
    </row>
    <row r="6" spans="2:9" x14ac:dyDescent="0.2">
      <c r="B6" s="4"/>
      <c r="C6" s="5">
        <v>1.18</v>
      </c>
      <c r="D6" s="5"/>
      <c r="E6" s="5"/>
      <c r="F6" s="5">
        <v>1.63</v>
      </c>
      <c r="G6" s="5"/>
      <c r="H6" s="5"/>
      <c r="I6" s="6"/>
    </row>
    <row r="7" spans="2:9" x14ac:dyDescent="0.2">
      <c r="B7" s="4" t="s">
        <v>62</v>
      </c>
      <c r="C7" s="5">
        <v>1.17</v>
      </c>
      <c r="D7" s="5">
        <f>AVERAGE(C7:C9)</f>
        <v>1.0900000000000001</v>
      </c>
      <c r="E7" s="5">
        <f>STDEV(C7:C9)/SQRT(2)</f>
        <v>0.11045361017187305</v>
      </c>
      <c r="F7" s="5">
        <v>1.31</v>
      </c>
      <c r="G7" s="5">
        <f>AVERAGE(F7:F9)</f>
        <v>1.1333333333333335</v>
      </c>
      <c r="H7" s="5">
        <f>STDEV(F7:F9)/SQRT(2)</f>
        <v>0.12048513047951859</v>
      </c>
      <c r="I7" s="6">
        <f>_xlfn.T.TEST(C7:C9,F7:F9,2,2)</f>
        <v>0.76168295544035558</v>
      </c>
    </row>
    <row r="8" spans="2:9" x14ac:dyDescent="0.2">
      <c r="B8" s="4"/>
      <c r="C8" s="5">
        <v>0.91</v>
      </c>
      <c r="D8" s="5"/>
      <c r="E8" s="5"/>
      <c r="F8" s="5">
        <v>1.1200000000000001</v>
      </c>
      <c r="G8" s="5"/>
      <c r="H8" s="5"/>
      <c r="I8" s="6"/>
    </row>
    <row r="9" spans="2:9" x14ac:dyDescent="0.2">
      <c r="B9" s="4"/>
      <c r="C9" s="5">
        <v>1.19</v>
      </c>
      <c r="D9" s="5"/>
      <c r="E9" s="5"/>
      <c r="F9" s="5">
        <v>0.97</v>
      </c>
      <c r="G9" s="5"/>
      <c r="H9" s="5"/>
      <c r="I9" s="6"/>
    </row>
    <row r="10" spans="2:9" x14ac:dyDescent="0.2">
      <c r="B10" s="4" t="s">
        <v>63</v>
      </c>
      <c r="C10" s="5">
        <v>1.1100000000000001</v>
      </c>
      <c r="D10" s="5">
        <f>AVERAGE(C10:C12)</f>
        <v>0.97000000000000008</v>
      </c>
      <c r="E10" s="5">
        <f>STDEV(C10:C12)/SQRT(2)</f>
        <v>8.6023252670425404E-2</v>
      </c>
      <c r="F10" s="5">
        <v>1.97</v>
      </c>
      <c r="G10" s="5">
        <f>AVERAGE(F10:F12)</f>
        <v>2.42</v>
      </c>
      <c r="H10" s="5">
        <f>STDEV(F10:F12)/SQRT(2)</f>
        <v>0.28539446385660716</v>
      </c>
      <c r="I10" s="6">
        <f>_xlfn.T.TEST(C10:C12,F10:F12,2,2)</f>
        <v>3.9842606227889505E-3</v>
      </c>
    </row>
    <row r="11" spans="2:9" x14ac:dyDescent="0.2">
      <c r="B11" s="4"/>
      <c r="C11" s="5">
        <v>0.91</v>
      </c>
      <c r="D11" s="5"/>
      <c r="E11" s="5"/>
      <c r="F11" s="5">
        <v>2.54</v>
      </c>
      <c r="G11" s="5"/>
      <c r="H11" s="5"/>
      <c r="I11" s="6"/>
    </row>
    <row r="12" spans="2:9" x14ac:dyDescent="0.2">
      <c r="B12" s="12"/>
      <c r="C12" s="13">
        <v>0.89</v>
      </c>
      <c r="D12" s="13"/>
      <c r="E12" s="13"/>
      <c r="F12" s="13">
        <v>2.75</v>
      </c>
      <c r="G12" s="13"/>
      <c r="H12" s="13"/>
      <c r="I12" s="14"/>
    </row>
    <row r="14" spans="2:9" ht="19" x14ac:dyDescent="0.25">
      <c r="B14" s="1" t="s">
        <v>99</v>
      </c>
      <c r="C14" s="2"/>
      <c r="D14" s="2"/>
      <c r="E14" s="2"/>
      <c r="F14" s="2"/>
      <c r="G14" s="2"/>
      <c r="H14" s="2"/>
      <c r="I14" s="3"/>
    </row>
    <row r="15" spans="2:9" x14ac:dyDescent="0.2">
      <c r="B15" s="4" t="s">
        <v>45</v>
      </c>
      <c r="C15" s="5" t="s">
        <v>49</v>
      </c>
      <c r="D15" s="5" t="s">
        <v>1</v>
      </c>
      <c r="E15" s="5"/>
      <c r="F15" s="5" t="s">
        <v>10</v>
      </c>
      <c r="G15" s="5" t="s">
        <v>49</v>
      </c>
      <c r="H15" s="5" t="s">
        <v>1</v>
      </c>
      <c r="I15" s="6" t="s">
        <v>13</v>
      </c>
    </row>
    <row r="16" spans="2:9" x14ac:dyDescent="0.2">
      <c r="B16" s="4">
        <v>2.8</v>
      </c>
      <c r="C16" s="5">
        <f>AVERAGE(B16:B18)</f>
        <v>2.6666666666666665</v>
      </c>
      <c r="D16" s="5">
        <f>STDEV(B16:B18)/SQRT(2)</f>
        <v>0.64161255183067145</v>
      </c>
      <c r="E16" s="5"/>
      <c r="F16" s="5">
        <v>14.3</v>
      </c>
      <c r="G16" s="5">
        <f>AVERAGE(F16:F18)</f>
        <v>14.766666666666666</v>
      </c>
      <c r="H16" s="5">
        <f>STDEV(F16:F18)/SQRT(2)</f>
        <v>1.2355835328567086</v>
      </c>
      <c r="I16" s="6">
        <f>_xlfn.T.TEST(B16:B18,F16:F18,2,1)</f>
        <v>2.0653910541015897E-3</v>
      </c>
    </row>
    <row r="17" spans="2:9" x14ac:dyDescent="0.2">
      <c r="B17" s="4">
        <v>1.7</v>
      </c>
      <c r="C17" s="5"/>
      <c r="D17" s="5"/>
      <c r="E17" s="5"/>
      <c r="F17" s="5">
        <v>13.3</v>
      </c>
      <c r="G17" s="5"/>
      <c r="H17" s="5"/>
      <c r="I17" s="6"/>
    </row>
    <row r="18" spans="2:9" x14ac:dyDescent="0.2">
      <c r="B18" s="12">
        <v>3.5</v>
      </c>
      <c r="C18" s="13"/>
      <c r="D18" s="13"/>
      <c r="E18" s="13"/>
      <c r="F18" s="13">
        <v>16.7</v>
      </c>
      <c r="G18" s="13"/>
      <c r="H18" s="13"/>
      <c r="I18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B48"/>
  <sheetViews>
    <sheetView zoomScaleNormal="100" workbookViewId="0">
      <selection activeCell="AH24" sqref="AH24"/>
    </sheetView>
  </sheetViews>
  <sheetFormatPr baseColWidth="10" defaultColWidth="8.83203125" defaultRowHeight="15" x14ac:dyDescent="0.2"/>
  <sheetData>
    <row r="2" spans="2:28" ht="19" x14ac:dyDescent="0.25">
      <c r="B2" s="1" t="s">
        <v>111</v>
      </c>
      <c r="C2" s="2"/>
      <c r="D2" s="2"/>
      <c r="E2" s="2"/>
      <c r="F2" s="2"/>
      <c r="G2" s="2"/>
      <c r="H2" s="2"/>
      <c r="I2" s="3"/>
      <c r="K2" s="1" t="s">
        <v>112</v>
      </c>
      <c r="L2" s="2"/>
      <c r="M2" s="2"/>
      <c r="N2" s="2"/>
      <c r="O2" s="2"/>
      <c r="P2" s="2"/>
      <c r="Q2" s="2"/>
      <c r="R2" s="3"/>
      <c r="T2" s="1" t="s">
        <v>114</v>
      </c>
      <c r="U2" s="2"/>
      <c r="V2" s="2"/>
      <c r="W2" s="2"/>
      <c r="X2" s="2"/>
      <c r="Y2" s="2"/>
      <c r="Z2" s="2"/>
      <c r="AA2" s="2"/>
      <c r="AB2" s="3"/>
    </row>
    <row r="3" spans="2:28" x14ac:dyDescent="0.2">
      <c r="B3" s="4"/>
      <c r="C3" s="5"/>
      <c r="D3" s="5"/>
      <c r="E3" s="5"/>
      <c r="F3" s="5"/>
      <c r="G3" s="5"/>
      <c r="H3" s="5"/>
      <c r="I3" s="6"/>
      <c r="K3" s="4"/>
      <c r="L3" s="5" t="s">
        <v>14</v>
      </c>
      <c r="M3" s="5"/>
      <c r="N3" s="5" t="s">
        <v>15</v>
      </c>
      <c r="O3" s="5"/>
      <c r="P3" s="5" t="s">
        <v>16</v>
      </c>
      <c r="Q3" s="5"/>
      <c r="R3" s="6" t="s">
        <v>17</v>
      </c>
      <c r="T3" s="4" t="s">
        <v>23</v>
      </c>
      <c r="U3" s="5" t="s">
        <v>5</v>
      </c>
      <c r="V3" s="5" t="s">
        <v>0</v>
      </c>
      <c r="W3" s="5" t="s">
        <v>1</v>
      </c>
      <c r="X3" s="5"/>
      <c r="Y3" s="5" t="s">
        <v>10</v>
      </c>
      <c r="Z3" s="5" t="s">
        <v>38</v>
      </c>
      <c r="AA3" s="5" t="s">
        <v>1</v>
      </c>
      <c r="AB3" s="6" t="s">
        <v>13</v>
      </c>
    </row>
    <row r="4" spans="2:28" x14ac:dyDescent="0.2">
      <c r="B4" s="17" t="s">
        <v>7</v>
      </c>
      <c r="C4" s="5"/>
      <c r="D4" s="5"/>
      <c r="E4" s="5"/>
      <c r="F4" s="5"/>
      <c r="G4" s="5" t="s">
        <v>0</v>
      </c>
      <c r="H4" s="5" t="s">
        <v>1</v>
      </c>
      <c r="I4" s="6" t="s">
        <v>2</v>
      </c>
      <c r="K4" s="4"/>
      <c r="L4" s="7">
        <v>2.5299999999999998</v>
      </c>
      <c r="M4" s="5"/>
      <c r="N4" s="7">
        <v>17.010000000000002</v>
      </c>
      <c r="O4" s="5"/>
      <c r="P4" s="7">
        <v>7.62</v>
      </c>
      <c r="Q4" s="5"/>
      <c r="R4" s="8">
        <v>26.77</v>
      </c>
      <c r="T4" s="4" t="s">
        <v>34</v>
      </c>
      <c r="U4" s="5">
        <v>2.4</v>
      </c>
      <c r="V4" s="5">
        <f>AVERAGE(U4:U6)</f>
        <v>2.8333333333333335</v>
      </c>
      <c r="W4" s="5">
        <f>STDEV(U4:U6)/SQRT(2)</f>
        <v>0.28577380332470464</v>
      </c>
      <c r="X4" s="5"/>
      <c r="Y4" s="5">
        <v>7.8</v>
      </c>
      <c r="Z4" s="5">
        <f>AVERAGE(Y4:Y6)</f>
        <v>6.1333333333333329</v>
      </c>
      <c r="AA4" s="5">
        <f>STDEV(Y4:Y6)/SQRT(2)</f>
        <v>1.1052903087726205</v>
      </c>
      <c r="AB4" s="6">
        <f>_xlfn.T.TEST(U4:U6,Y4:Y6,2,2)</f>
        <v>2.400839156866752E-2</v>
      </c>
    </row>
    <row r="5" spans="2:28" x14ac:dyDescent="0.2">
      <c r="B5" s="4" t="s">
        <v>3</v>
      </c>
      <c r="C5" s="5" t="s">
        <v>4</v>
      </c>
      <c r="D5" s="5">
        <v>27.7</v>
      </c>
      <c r="E5" s="5">
        <v>27.4</v>
      </c>
      <c r="F5" s="5">
        <v>25.5</v>
      </c>
      <c r="G5" s="5">
        <f>AVERAGE(D5:F5)</f>
        <v>26.866666666666664</v>
      </c>
      <c r="H5" s="5">
        <f>STDEV(D5:F5)/SQRT(2)</f>
        <v>0.84360338232291721</v>
      </c>
      <c r="I5" s="6">
        <f>_xlfn.T.TEST(D5:F5,D6:F6,2,2)</f>
        <v>1.6159728768832006E-3</v>
      </c>
      <c r="K5" s="4"/>
      <c r="L5" s="7">
        <v>4.6500000000000004</v>
      </c>
      <c r="M5" s="5"/>
      <c r="N5" s="7">
        <v>14.65</v>
      </c>
      <c r="O5" s="5"/>
      <c r="P5" s="7">
        <v>5.55</v>
      </c>
      <c r="Q5" s="5"/>
      <c r="R5" s="8">
        <v>18.55</v>
      </c>
      <c r="T5" s="4"/>
      <c r="U5" s="5">
        <v>3.2</v>
      </c>
      <c r="V5" s="5"/>
      <c r="W5" s="5"/>
      <c r="X5" s="5"/>
      <c r="Y5" s="5">
        <v>5.9</v>
      </c>
      <c r="Z5" s="5"/>
      <c r="AA5" s="5"/>
      <c r="AB5" s="6"/>
    </row>
    <row r="6" spans="2:28" x14ac:dyDescent="0.2">
      <c r="B6" s="4"/>
      <c r="C6" s="5" t="s">
        <v>5</v>
      </c>
      <c r="D6" s="5">
        <v>21.4</v>
      </c>
      <c r="E6" s="5">
        <v>20.5</v>
      </c>
      <c r="F6" s="5">
        <v>19.8</v>
      </c>
      <c r="G6" s="5">
        <f>AVERAGE(D6:F6)</f>
        <v>20.566666666666666</v>
      </c>
      <c r="H6" s="5">
        <f>STDEV(D6:F6)/SQRT(2)</f>
        <v>0.56715665090578427</v>
      </c>
      <c r="I6" s="6"/>
      <c r="K6" s="4"/>
      <c r="L6" s="7">
        <v>2.98</v>
      </c>
      <c r="M6" s="5"/>
      <c r="N6" s="7">
        <v>9.7200000000000006</v>
      </c>
      <c r="O6" s="5"/>
      <c r="P6" s="7">
        <v>5.43</v>
      </c>
      <c r="Q6" s="5"/>
      <c r="R6" s="8">
        <v>17.55</v>
      </c>
      <c r="T6" s="4"/>
      <c r="U6" s="5">
        <v>2.9</v>
      </c>
      <c r="V6" s="5"/>
      <c r="W6" s="5"/>
      <c r="X6" s="5"/>
      <c r="Y6" s="5">
        <v>4.7</v>
      </c>
      <c r="Z6" s="5"/>
      <c r="AA6" s="5"/>
      <c r="AB6" s="6"/>
    </row>
    <row r="7" spans="2:28" x14ac:dyDescent="0.2">
      <c r="B7" s="4"/>
      <c r="C7" s="5"/>
      <c r="D7" s="5"/>
      <c r="E7" s="5"/>
      <c r="F7" s="5"/>
      <c r="G7" s="5"/>
      <c r="H7" s="5"/>
      <c r="I7" s="6"/>
      <c r="K7" s="4"/>
      <c r="L7" s="7">
        <v>3.64</v>
      </c>
      <c r="M7" s="5"/>
      <c r="N7" s="7">
        <v>11.32</v>
      </c>
      <c r="O7" s="5"/>
      <c r="P7" s="7">
        <v>7.64</v>
      </c>
      <c r="Q7" s="5"/>
      <c r="R7" s="8">
        <v>15.05</v>
      </c>
      <c r="T7" s="4" t="s">
        <v>35</v>
      </c>
      <c r="U7" s="5">
        <v>3.7</v>
      </c>
      <c r="V7" s="5">
        <f>AVERAGE(U7:U9)</f>
        <v>3.7666666666666671</v>
      </c>
      <c r="W7" s="5">
        <f>STDEV(U7:U9)/SQRT(2)</f>
        <v>0.9201449161228169</v>
      </c>
      <c r="X7" s="5"/>
      <c r="Y7" s="5">
        <v>10.5</v>
      </c>
      <c r="Z7" s="5">
        <f>AVERAGE(Y7:Y9)</f>
        <v>10.566666666666666</v>
      </c>
      <c r="AA7" s="5">
        <f>STDEV(Y7:Y9)/SQRT(2)</f>
        <v>1.2027745701779167</v>
      </c>
      <c r="AB7" s="6">
        <f>_xlfn.T.TEST(U7:U9,Y7:Y9,2,2)</f>
        <v>5.329976636287136E-3</v>
      </c>
    </row>
    <row r="8" spans="2:28" x14ac:dyDescent="0.2">
      <c r="B8" s="4" t="s">
        <v>6</v>
      </c>
      <c r="C8" s="5" t="s">
        <v>4</v>
      </c>
      <c r="D8" s="5">
        <v>21.7</v>
      </c>
      <c r="E8" s="5">
        <v>24.5</v>
      </c>
      <c r="F8" s="5">
        <v>19.600000000000001</v>
      </c>
      <c r="G8" s="5">
        <f>AVERAGE(D8:F8)</f>
        <v>21.933333333333337</v>
      </c>
      <c r="H8" s="5">
        <f>STDEV(D8:F8)/SQRT(2)</f>
        <v>1.7382941830043224</v>
      </c>
      <c r="I8" s="6">
        <f>_xlfn.T.TEST(D8:F8,D9:F9,2,2)</f>
        <v>4.5274499559957077E-2</v>
      </c>
      <c r="K8" s="4"/>
      <c r="L8" s="7">
        <v>2.48</v>
      </c>
      <c r="M8" s="5"/>
      <c r="N8" s="7">
        <v>8.01</v>
      </c>
      <c r="O8" s="5"/>
      <c r="P8" s="7">
        <v>6.25</v>
      </c>
      <c r="Q8" s="5"/>
      <c r="R8" s="8">
        <v>18.05</v>
      </c>
      <c r="T8" s="4"/>
      <c r="U8" s="5">
        <v>5.0999999999999996</v>
      </c>
      <c r="V8" s="5"/>
      <c r="W8" s="5"/>
      <c r="X8" s="5"/>
      <c r="Y8" s="5">
        <v>8.9</v>
      </c>
      <c r="Z8" s="5"/>
      <c r="AA8" s="5"/>
      <c r="AB8" s="6"/>
    </row>
    <row r="9" spans="2:28" x14ac:dyDescent="0.2">
      <c r="B9" s="4"/>
      <c r="C9" s="5" t="s">
        <v>5</v>
      </c>
      <c r="D9" s="5">
        <v>18.100000000000001</v>
      </c>
      <c r="E9" s="5">
        <v>17.899999999999999</v>
      </c>
      <c r="F9" s="5">
        <v>15.3</v>
      </c>
      <c r="G9" s="5">
        <f>AVERAGE(D9:F9)</f>
        <v>17.099999999999998</v>
      </c>
      <c r="H9" s="5">
        <f>STDEV(D9:F9)/SQRT(2)</f>
        <v>1.1045361017187256</v>
      </c>
      <c r="I9" s="6"/>
      <c r="K9" s="4"/>
      <c r="L9" s="7">
        <v>1.42</v>
      </c>
      <c r="M9" s="5"/>
      <c r="N9" s="7">
        <v>9.16</v>
      </c>
      <c r="O9" s="5"/>
      <c r="P9" s="7">
        <v>9.64</v>
      </c>
      <c r="Q9" s="5"/>
      <c r="R9" s="8">
        <v>19.2</v>
      </c>
      <c r="T9" s="4"/>
      <c r="U9" s="5">
        <v>2.5</v>
      </c>
      <c r="V9" s="5"/>
      <c r="W9" s="5"/>
      <c r="X9" s="5"/>
      <c r="Y9" s="5">
        <v>12.3</v>
      </c>
      <c r="Z9" s="5"/>
      <c r="AA9" s="5"/>
      <c r="AB9" s="6"/>
    </row>
    <row r="10" spans="2:28" x14ac:dyDescent="0.2">
      <c r="B10" s="4"/>
      <c r="C10" s="5"/>
      <c r="D10" s="5"/>
      <c r="E10" s="5"/>
      <c r="F10" s="5"/>
      <c r="G10" s="5"/>
      <c r="H10" s="5"/>
      <c r="I10" s="6"/>
      <c r="K10" s="4" t="s">
        <v>0</v>
      </c>
      <c r="L10" s="9">
        <f>AVERAGE(L4:L9)</f>
        <v>2.9500000000000006</v>
      </c>
      <c r="M10" s="10"/>
      <c r="N10" s="10">
        <f>AVERAGE(N4:N9)</f>
        <v>11.645000000000001</v>
      </c>
      <c r="O10" s="10"/>
      <c r="P10" s="10">
        <f>AVERAGE(P4:P9)</f>
        <v>7.0216666666666674</v>
      </c>
      <c r="Q10" s="10"/>
      <c r="R10" s="11">
        <f>AVERAGE(R4:R9)</f>
        <v>19.195</v>
      </c>
      <c r="T10" s="4" t="s">
        <v>36</v>
      </c>
      <c r="U10" s="5">
        <v>2.1</v>
      </c>
      <c r="V10" s="5">
        <f>AVERAGE(U10:U12)</f>
        <v>2.4000000000000004</v>
      </c>
      <c r="W10" s="5">
        <f>STDEV(U10:U12)/SQRT(2)</f>
        <v>0.4949747468305824</v>
      </c>
      <c r="X10" s="5"/>
      <c r="Y10" s="5">
        <v>5.6</v>
      </c>
      <c r="Z10" s="5">
        <f>AVERAGE(Y10:Y12)</f>
        <v>5.666666666666667</v>
      </c>
      <c r="AA10" s="5">
        <f>STDEV(Y10:Y12)/SQRT(2)</f>
        <v>0.63770421565696322</v>
      </c>
      <c r="AB10" s="6">
        <f>_xlfn.T.TEST(U10:U12,Y10:Y12,2,2)</f>
        <v>7.7276881684965552E-3</v>
      </c>
    </row>
    <row r="11" spans="2:28" x14ac:dyDescent="0.2">
      <c r="B11" s="4" t="s">
        <v>8</v>
      </c>
      <c r="C11" s="5" t="s">
        <v>4</v>
      </c>
      <c r="D11" s="5">
        <f t="shared" ref="D11:F12" si="0">D5-D8</f>
        <v>6</v>
      </c>
      <c r="E11" s="5">
        <f t="shared" si="0"/>
        <v>2.8999999999999986</v>
      </c>
      <c r="F11" s="5">
        <f t="shared" si="0"/>
        <v>5.8999999999999986</v>
      </c>
      <c r="G11" s="5">
        <f>AVERAGE(D11:F11)</f>
        <v>4.9333333333333327</v>
      </c>
      <c r="H11" s="5">
        <f>STDEV(D11:F11)/SQRT(2)</f>
        <v>1.2456591294036525</v>
      </c>
      <c r="I11" s="6">
        <f>_xlfn.T.TEST(D11:F11,D12:F12,2,2)</f>
        <v>0.27423833229495193</v>
      </c>
      <c r="K11" s="4" t="s">
        <v>1</v>
      </c>
      <c r="L11" s="5">
        <f>STDEV(L4:L9)/SQRT(5)</f>
        <v>0.49417405840452566</v>
      </c>
      <c r="M11" s="5"/>
      <c r="N11" s="5">
        <f>STDEV(N4:N9)/SQRT(5)</f>
        <v>1.562215734141734</v>
      </c>
      <c r="O11" s="5"/>
      <c r="P11" s="5">
        <f>STDEV(P4:P9)/SQRT(5)</f>
        <v>0.71807195554020342</v>
      </c>
      <c r="Q11" s="5"/>
      <c r="R11" s="6">
        <f>STDEV(R4:R9)/SQRT(5)</f>
        <v>1.7775798153669531</v>
      </c>
      <c r="T11" s="4"/>
      <c r="U11" s="5">
        <v>3.2</v>
      </c>
      <c r="V11" s="5"/>
      <c r="W11" s="5"/>
      <c r="X11" s="5"/>
      <c r="Y11" s="5">
        <v>6.6</v>
      </c>
      <c r="Z11" s="5"/>
      <c r="AA11" s="5"/>
      <c r="AB11" s="6"/>
    </row>
    <row r="12" spans="2:28" x14ac:dyDescent="0.2">
      <c r="B12" s="4"/>
      <c r="C12" s="5" t="s">
        <v>5</v>
      </c>
      <c r="D12" s="5">
        <f t="shared" si="0"/>
        <v>3.2999999999999972</v>
      </c>
      <c r="E12" s="5">
        <f t="shared" si="0"/>
        <v>2.6000000000000014</v>
      </c>
      <c r="F12" s="5">
        <f t="shared" si="0"/>
        <v>4.5</v>
      </c>
      <c r="G12" s="5">
        <f>AVERAGE(D12:F12)</f>
        <v>3.4666666666666663</v>
      </c>
      <c r="H12" s="5">
        <f>STDEV(D12:F12)/SQRT(2)</f>
        <v>0.67946057035465102</v>
      </c>
      <c r="I12" s="6"/>
      <c r="K12" s="12" t="s">
        <v>2</v>
      </c>
      <c r="L12" s="13">
        <f>_xlfn.T.TEST(L4:L9,N4:N9,2,2)</f>
        <v>1.6989671808572112E-4</v>
      </c>
      <c r="M12" s="13"/>
      <c r="N12" s="13"/>
      <c r="O12" s="13"/>
      <c r="P12" s="13">
        <f>_xlfn.T.TEST(P4:P9,R4:R9,2,2)</f>
        <v>3.9195245345592787E-5</v>
      </c>
      <c r="Q12" s="13"/>
      <c r="R12" s="14"/>
      <c r="T12" s="4"/>
      <c r="U12" s="5">
        <v>1.9</v>
      </c>
      <c r="V12" s="5"/>
      <c r="W12" s="5"/>
      <c r="X12" s="5"/>
      <c r="Y12" s="5">
        <v>4.8</v>
      </c>
      <c r="Z12" s="5"/>
      <c r="AA12" s="5"/>
      <c r="AB12" s="6"/>
    </row>
    <row r="13" spans="2:28" x14ac:dyDescent="0.2">
      <c r="B13" s="4"/>
      <c r="C13" s="5"/>
      <c r="D13" s="5"/>
      <c r="E13" s="5"/>
      <c r="F13" s="5"/>
      <c r="G13" s="5"/>
      <c r="H13" s="5"/>
      <c r="I13" s="6"/>
      <c r="T13" s="4" t="s">
        <v>20</v>
      </c>
      <c r="U13" s="5">
        <v>6.5</v>
      </c>
      <c r="V13" s="5">
        <f>AVERAGE(U13:U15)</f>
        <v>3.4666666666666668</v>
      </c>
      <c r="W13" s="5">
        <f>STDEV(U13:U15)/SQRT(2)</f>
        <v>1.9135481877043663</v>
      </c>
      <c r="X13" s="5"/>
      <c r="Y13" s="5">
        <v>16</v>
      </c>
      <c r="Z13" s="5">
        <f>AVERAGE(Y13:Y15)</f>
        <v>14.6</v>
      </c>
      <c r="AA13" s="5">
        <f>STDEV(Y13:Y15)/SQRT(2)</f>
        <v>2.8879058156387356</v>
      </c>
      <c r="AB13" s="6">
        <f>_xlfn.T.TEST(U13:U15,Y13:Y15,2,2)</f>
        <v>1.7017556977300684E-2</v>
      </c>
    </row>
    <row r="14" spans="2:28" ht="19" x14ac:dyDescent="0.25">
      <c r="B14" s="4"/>
      <c r="C14" s="5"/>
      <c r="D14" s="5"/>
      <c r="E14" s="5"/>
      <c r="F14" s="5"/>
      <c r="G14" s="5"/>
      <c r="H14" s="5"/>
      <c r="I14" s="6"/>
      <c r="K14" s="1" t="s">
        <v>113</v>
      </c>
      <c r="L14" s="2"/>
      <c r="M14" s="2"/>
      <c r="N14" s="2"/>
      <c r="O14" s="2"/>
      <c r="P14" s="2"/>
      <c r="Q14" s="2"/>
      <c r="R14" s="3"/>
      <c r="T14" s="4"/>
      <c r="U14" s="5">
        <v>2.6</v>
      </c>
      <c r="V14" s="5"/>
      <c r="W14" s="5"/>
      <c r="X14" s="5"/>
      <c r="Y14" s="5">
        <v>17.8</v>
      </c>
      <c r="Z14" s="5"/>
      <c r="AA14" s="5"/>
      <c r="AB14" s="6"/>
    </row>
    <row r="15" spans="2:28" x14ac:dyDescent="0.2">
      <c r="B15" s="4"/>
      <c r="C15" s="5"/>
      <c r="D15" s="5"/>
      <c r="E15" s="5"/>
      <c r="F15" s="5"/>
      <c r="G15" s="5"/>
      <c r="H15" s="5"/>
      <c r="I15" s="6"/>
      <c r="K15" s="4" t="s">
        <v>18</v>
      </c>
      <c r="L15" s="5" t="s">
        <v>5</v>
      </c>
      <c r="M15" s="5" t="s">
        <v>0</v>
      </c>
      <c r="N15" s="5" t="s">
        <v>1</v>
      </c>
      <c r="O15" s="5" t="s">
        <v>10</v>
      </c>
      <c r="P15" s="5" t="s">
        <v>38</v>
      </c>
      <c r="Q15" s="5" t="s">
        <v>1</v>
      </c>
      <c r="R15" s="6" t="s">
        <v>13</v>
      </c>
      <c r="T15" s="4"/>
      <c r="U15" s="5">
        <v>1.3</v>
      </c>
      <c r="V15" s="5"/>
      <c r="W15" s="5"/>
      <c r="X15" s="5"/>
      <c r="Y15" s="5">
        <v>10</v>
      </c>
      <c r="Z15" s="5"/>
      <c r="AA15" s="5"/>
      <c r="AB15" s="6"/>
    </row>
    <row r="16" spans="2:28" x14ac:dyDescent="0.2">
      <c r="B16" s="17" t="s">
        <v>9</v>
      </c>
      <c r="C16" s="5"/>
      <c r="D16" s="5"/>
      <c r="E16" s="5"/>
      <c r="F16" s="5"/>
      <c r="G16" s="5" t="s">
        <v>0</v>
      </c>
      <c r="H16" s="5" t="s">
        <v>1</v>
      </c>
      <c r="I16" s="6" t="s">
        <v>2</v>
      </c>
      <c r="K16" s="4" t="s">
        <v>20</v>
      </c>
      <c r="L16" s="5">
        <v>0.90125046261082675</v>
      </c>
      <c r="M16" s="5">
        <f>AVERAGE(L16:L18)</f>
        <v>1.0156270956869289</v>
      </c>
      <c r="N16" s="5">
        <f>STDEV(L16:L18)/SQRT(2)</f>
        <v>7.0311149158510042E-2</v>
      </c>
      <c r="O16" s="5">
        <v>6.02346520161929</v>
      </c>
      <c r="P16" s="5">
        <f>AVERAGE(O16:O18)</f>
        <v>5.2973849064179817</v>
      </c>
      <c r="Q16" s="5">
        <f>STDEV(O16:O18)/SQRT(2)</f>
        <v>0.76567505533045777</v>
      </c>
      <c r="R16" s="6">
        <f>_xlfn.T.TEST(L16:L18,O16:O18,2,2)</f>
        <v>2.4162268687783401E-3</v>
      </c>
      <c r="T16" s="4" t="s">
        <v>24</v>
      </c>
      <c r="U16" s="5">
        <v>13</v>
      </c>
      <c r="V16" s="5">
        <f>AVERAGE(U16:U18)</f>
        <v>13.133333333333333</v>
      </c>
      <c r="W16" s="5">
        <f>STDEV(U16:U18)/SQRT(2)</f>
        <v>0.29439202887759452</v>
      </c>
      <c r="X16" s="5"/>
      <c r="Y16" s="5">
        <v>38</v>
      </c>
      <c r="Z16" s="5">
        <f>AVERAGE(Y16:Y18)</f>
        <v>31.333333333333332</v>
      </c>
      <c r="AA16" s="5">
        <f>STDEV(Y16:Y18)/SQRT(2)</f>
        <v>4.1432676315520123</v>
      </c>
      <c r="AB16" s="6">
        <f>_xlfn.T.TEST(U16:U18,Y16:Y18,2,2)</f>
        <v>5.8214438215388152E-3</v>
      </c>
    </row>
    <row r="17" spans="2:28" x14ac:dyDescent="0.2">
      <c r="B17" s="4" t="s">
        <v>3</v>
      </c>
      <c r="C17" s="5" t="s">
        <v>4</v>
      </c>
      <c r="D17" s="5">
        <v>43.1</v>
      </c>
      <c r="E17" s="5">
        <v>45.5</v>
      </c>
      <c r="F17" s="5">
        <v>39.9</v>
      </c>
      <c r="G17" s="5">
        <f>AVERAGE(D17:F17)</f>
        <v>42.833333333333336</v>
      </c>
      <c r="H17" s="5">
        <f>STDEV(D17:F17)/SQRT(2)</f>
        <v>1.9866219234335123</v>
      </c>
      <c r="I17" s="6">
        <f>_xlfn.T.TEST(D17:F17,D18:F18,2,2)</f>
        <v>1.7134097633479037E-2</v>
      </c>
      <c r="K17" s="4"/>
      <c r="L17" s="5">
        <v>1.06410882008962</v>
      </c>
      <c r="M17" s="5"/>
      <c r="N17" s="5"/>
      <c r="O17" s="5">
        <v>5.8158900692812239</v>
      </c>
      <c r="P17" s="5"/>
      <c r="Q17" s="5"/>
      <c r="R17" s="6"/>
      <c r="T17" s="4"/>
      <c r="U17" s="5">
        <v>12.8</v>
      </c>
      <c r="V17" s="5"/>
      <c r="W17" s="5"/>
      <c r="X17" s="5"/>
      <c r="Y17" s="5">
        <v>29</v>
      </c>
      <c r="Z17" s="5"/>
      <c r="AA17" s="5"/>
      <c r="AB17" s="6"/>
    </row>
    <row r="18" spans="2:28" x14ac:dyDescent="0.2">
      <c r="B18" s="4"/>
      <c r="C18" s="5" t="s">
        <v>5</v>
      </c>
      <c r="D18" s="5">
        <v>35.299999999999997</v>
      </c>
      <c r="E18" s="5">
        <v>25.4</v>
      </c>
      <c r="F18" s="5">
        <v>27.9</v>
      </c>
      <c r="G18" s="5">
        <f>AVERAGE(D18:F18)</f>
        <v>29.533333333333331</v>
      </c>
      <c r="H18" s="5">
        <f>STDEV(D18:F18)/SQRT(2)</f>
        <v>3.6402838717147525</v>
      </c>
      <c r="I18" s="6"/>
      <c r="K18" s="4"/>
      <c r="L18" s="5">
        <v>1.08152200436034</v>
      </c>
      <c r="M18" s="5"/>
      <c r="N18" s="5"/>
      <c r="O18" s="5">
        <v>4.0527994483534302</v>
      </c>
      <c r="P18" s="5"/>
      <c r="Q18" s="5"/>
      <c r="R18" s="6"/>
      <c r="T18" s="4"/>
      <c r="U18" s="5">
        <v>13.6</v>
      </c>
      <c r="V18" s="5"/>
      <c r="W18" s="5"/>
      <c r="X18" s="5"/>
      <c r="Y18" s="5">
        <v>27</v>
      </c>
      <c r="Z18" s="5"/>
      <c r="AA18" s="5"/>
      <c r="AB18" s="6"/>
    </row>
    <row r="19" spans="2:28" x14ac:dyDescent="0.2">
      <c r="B19" s="4"/>
      <c r="C19" s="5"/>
      <c r="D19" s="5"/>
      <c r="E19" s="5"/>
      <c r="F19" s="5"/>
      <c r="G19" s="5"/>
      <c r="H19" s="5"/>
      <c r="I19" s="6"/>
      <c r="K19" s="4" t="s">
        <v>21</v>
      </c>
      <c r="L19" s="5">
        <v>1.0140569133280299</v>
      </c>
      <c r="M19" s="5">
        <f>AVERAGE(L19:L21)</f>
        <v>1.0161597430859466</v>
      </c>
      <c r="N19" s="5">
        <f>STDEV(L19:L21)/SQRT(2)</f>
        <v>8.9252005880378071E-3</v>
      </c>
      <c r="O19" s="5">
        <v>10.0063310770407</v>
      </c>
      <c r="P19" s="5">
        <f>AVERAGE(O19:O21)</f>
        <v>9.8878500171029167</v>
      </c>
      <c r="Q19" s="5">
        <f>STDEV(O19:O21)/SQRT(2)</f>
        <v>0.14676899156486092</v>
      </c>
      <c r="R19" s="6">
        <f>_xlfn.T.TEST(L19:L21,O19:O21,2,2)</f>
        <v>2.0098172466776099E-7</v>
      </c>
      <c r="T19" s="4" t="s">
        <v>27</v>
      </c>
      <c r="U19" s="5">
        <v>10.7</v>
      </c>
      <c r="V19" s="5">
        <f>AVERAGE(U19:U21)</f>
        <v>9.3333333333333339</v>
      </c>
      <c r="W19" s="5">
        <f>STDEV(U19:U21)/SQRT(2)</f>
        <v>1.1669047376142854</v>
      </c>
      <c r="X19" s="5"/>
      <c r="Y19" s="5">
        <v>19.600000000000001</v>
      </c>
      <c r="Z19" s="5">
        <f>AVERAGE(Y19:Y21)</f>
        <v>20.233333333333334</v>
      </c>
      <c r="AA19" s="5">
        <f>STDEV(Y19:Y21)/SQRT(2)</f>
        <v>2.2608995259999234</v>
      </c>
      <c r="AB19" s="6">
        <f>_xlfn.T.TEST(U19:U21,Y19:Y21,2,2)</f>
        <v>6.3102333485180158E-3</v>
      </c>
    </row>
    <row r="20" spans="2:28" x14ac:dyDescent="0.2">
      <c r="B20" s="4" t="s">
        <v>6</v>
      </c>
      <c r="C20" s="5" t="s">
        <v>4</v>
      </c>
      <c r="D20" s="5">
        <v>24.2</v>
      </c>
      <c r="E20" s="5">
        <v>24.3</v>
      </c>
      <c r="F20" s="5">
        <v>22.2</v>
      </c>
      <c r="G20" s="5">
        <f>AVERAGE(D20:F20)</f>
        <v>23.566666666666666</v>
      </c>
      <c r="H20" s="5">
        <f>STDEV(D20:F20)/SQRT(2)</f>
        <v>0.83765545820860443</v>
      </c>
      <c r="I20" s="6">
        <f>_xlfn.T.TEST(D20:F20,D21:F21,2,2)</f>
        <v>4.4526926204938476E-3</v>
      </c>
      <c r="K20" s="4"/>
      <c r="L20" s="5">
        <v>1.0047210822513499</v>
      </c>
      <c r="M20" s="5"/>
      <c r="N20" s="5"/>
      <c r="O20" s="5">
        <v>9.6481823478313498</v>
      </c>
      <c r="P20" s="5"/>
      <c r="Q20" s="5"/>
      <c r="R20" s="6"/>
      <c r="T20" s="4"/>
      <c r="U20" s="5">
        <v>7.5</v>
      </c>
      <c r="V20" s="5"/>
      <c r="W20" s="5"/>
      <c r="X20" s="5"/>
      <c r="Y20" s="5">
        <v>17.399999999999999</v>
      </c>
      <c r="Z20" s="5"/>
      <c r="AA20" s="5"/>
      <c r="AB20" s="6"/>
    </row>
    <row r="21" spans="2:28" x14ac:dyDescent="0.2">
      <c r="B21" s="4"/>
      <c r="C21" s="5" t="s">
        <v>5</v>
      </c>
      <c r="D21" s="5">
        <v>19.5</v>
      </c>
      <c r="E21" s="5">
        <v>19.7</v>
      </c>
      <c r="F21" s="5">
        <v>19.600000000000001</v>
      </c>
      <c r="G21" s="5">
        <f>AVERAGE(D21:F21)</f>
        <v>19.600000000000001</v>
      </c>
      <c r="H21" s="5">
        <f>STDEV(D21:F21)/SQRT(2)</f>
        <v>7.0710678118654502E-2</v>
      </c>
      <c r="I21" s="6"/>
      <c r="K21" s="4"/>
      <c r="L21" s="5">
        <v>1.0297012336784599</v>
      </c>
      <c r="M21" s="5"/>
      <c r="N21" s="5"/>
      <c r="O21" s="5">
        <v>10.0090366264367</v>
      </c>
      <c r="P21" s="5"/>
      <c r="Q21" s="5"/>
      <c r="R21" s="6"/>
      <c r="T21" s="4"/>
      <c r="U21" s="5">
        <v>9.8000000000000007</v>
      </c>
      <c r="V21" s="5"/>
      <c r="W21" s="5"/>
      <c r="X21" s="5"/>
      <c r="Y21" s="5">
        <v>23.7</v>
      </c>
      <c r="Z21" s="5"/>
      <c r="AA21" s="5"/>
      <c r="AB21" s="6"/>
    </row>
    <row r="22" spans="2:28" x14ac:dyDescent="0.2">
      <c r="B22" s="4"/>
      <c r="C22" s="5"/>
      <c r="D22" s="5"/>
      <c r="E22" s="5"/>
      <c r="F22" s="5"/>
      <c r="G22" s="5"/>
      <c r="H22" s="5"/>
      <c r="I22" s="6"/>
      <c r="K22" s="4" t="s">
        <v>22</v>
      </c>
      <c r="L22" s="5">
        <v>1.1809926614295292</v>
      </c>
      <c r="M22" s="5">
        <f>AVERAGE(L22:L24)</f>
        <v>1.0697021626951984</v>
      </c>
      <c r="N22" s="5">
        <f>STDEV(L22:L24)/SQRT(2)</f>
        <v>6.8872266347615924E-2</v>
      </c>
      <c r="O22" s="5">
        <v>4.03731161991458</v>
      </c>
      <c r="P22" s="5">
        <f>AVERAGE(O22:O24)</f>
        <v>3.9687012941174671</v>
      </c>
      <c r="Q22" s="5">
        <f>STDEV(O22:O24)/SQRT(2)</f>
        <v>4.823864466336767E-2</v>
      </c>
      <c r="R22" s="6">
        <f>_xlfn.T.TEST(L22:L24,O22:O24,2,2)</f>
        <v>1.8803419398116545E-6</v>
      </c>
      <c r="T22" s="4" t="s">
        <v>28</v>
      </c>
      <c r="U22" s="5">
        <v>1.8</v>
      </c>
      <c r="V22" s="5">
        <f>AVERAGE(U22:U24)</f>
        <v>1.8666666666666665</v>
      </c>
      <c r="W22" s="5">
        <f>STDEV(U22:U24)/SQRT(2)</f>
        <v>8.1649658092772581E-2</v>
      </c>
      <c r="X22" s="5"/>
      <c r="Y22" s="5">
        <v>4.2</v>
      </c>
      <c r="Z22" s="5">
        <f>AVERAGE(Y22:Y24)</f>
        <v>4.3999999999999995</v>
      </c>
      <c r="AA22" s="5">
        <f>STDEV(Y22:Y24)/SQRT(2)</f>
        <v>0.71763500472036768</v>
      </c>
      <c r="AB22" s="6">
        <f>_xlfn.T.TEST(U22:U24,Y22:Y24,2,2)</f>
        <v>1.2687987767483758E-2</v>
      </c>
    </row>
    <row r="23" spans="2:28" x14ac:dyDescent="0.2">
      <c r="B23" s="4" t="s">
        <v>8</v>
      </c>
      <c r="C23" s="5" t="s">
        <v>4</v>
      </c>
      <c r="D23" s="5">
        <f t="shared" ref="D23:F24" si="1">D17-D20</f>
        <v>18.900000000000002</v>
      </c>
      <c r="E23" s="5">
        <f t="shared" si="1"/>
        <v>21.2</v>
      </c>
      <c r="F23" s="5">
        <f t="shared" si="1"/>
        <v>17.7</v>
      </c>
      <c r="G23" s="5">
        <f>AVERAGE(D23:F23)</f>
        <v>19.266666666666666</v>
      </c>
      <c r="H23" s="5">
        <f>STDEV(D23:F23)/SQRT(2)</f>
        <v>1.2576432986608985</v>
      </c>
      <c r="I23" s="6">
        <f>_xlfn.T.TEST(D23:F23,D24:F24,2,2)</f>
        <v>4.3277977769590151E-2</v>
      </c>
      <c r="K23" s="4"/>
      <c r="L23" s="5">
        <v>1.0281138266560659</v>
      </c>
      <c r="M23" s="5"/>
      <c r="N23" s="5"/>
      <c r="O23" s="5">
        <v>3.9679133070162198</v>
      </c>
      <c r="P23" s="5"/>
      <c r="Q23" s="5"/>
      <c r="R23" s="6"/>
      <c r="T23" s="4"/>
      <c r="U23" s="5">
        <v>2</v>
      </c>
      <c r="V23" s="5"/>
      <c r="W23" s="5"/>
      <c r="X23" s="5"/>
      <c r="Y23" s="5">
        <v>5.5</v>
      </c>
      <c r="Z23" s="5"/>
      <c r="AA23" s="5"/>
      <c r="AB23" s="6"/>
    </row>
    <row r="24" spans="2:28" x14ac:dyDescent="0.2">
      <c r="B24" s="12"/>
      <c r="C24" s="13" t="s">
        <v>5</v>
      </c>
      <c r="D24" s="13">
        <f t="shared" si="1"/>
        <v>15.799999999999997</v>
      </c>
      <c r="E24" s="13">
        <f t="shared" si="1"/>
        <v>5.6999999999999993</v>
      </c>
      <c r="F24" s="13">
        <f t="shared" si="1"/>
        <v>8.2999999999999972</v>
      </c>
      <c r="G24" s="13">
        <f>AVERAGE(D24:F24)</f>
        <v>9.9333333333333318</v>
      </c>
      <c r="H24" s="13">
        <f>STDEV(D24:F24)/SQRT(2)</f>
        <v>3.7083239700256319</v>
      </c>
      <c r="I24" s="14"/>
      <c r="K24" s="4"/>
      <c r="L24" s="5">
        <v>1</v>
      </c>
      <c r="M24" s="5"/>
      <c r="N24" s="5"/>
      <c r="O24" s="5">
        <v>3.9008789554216001</v>
      </c>
      <c r="P24" s="5"/>
      <c r="Q24" s="5"/>
      <c r="R24" s="6"/>
      <c r="T24" s="4"/>
      <c r="U24" s="5">
        <v>1.8</v>
      </c>
      <c r="V24" s="5"/>
      <c r="W24" s="5"/>
      <c r="X24" s="5"/>
      <c r="Y24" s="5">
        <v>3.5</v>
      </c>
      <c r="Z24" s="5"/>
      <c r="AA24" s="5"/>
      <c r="AB24" s="6"/>
    </row>
    <row r="25" spans="2:28" x14ac:dyDescent="0.2">
      <c r="K25" s="4" t="s">
        <v>19</v>
      </c>
      <c r="L25" s="5">
        <v>1.0281138266560659</v>
      </c>
      <c r="M25" s="5">
        <f>AVERAGE(L25:L27)</f>
        <v>0.9642170193213101</v>
      </c>
      <c r="N25" s="5">
        <f>STDEV(L25:L27)/SQRT(2)</f>
        <v>6.1845136899015343E-2</v>
      </c>
      <c r="O25" s="5">
        <v>7.094331113305512</v>
      </c>
      <c r="P25" s="5">
        <f>AVERAGE(O25:O27)</f>
        <v>7.4875351207443286</v>
      </c>
      <c r="Q25" s="5">
        <f>STDEV(O25:O27)/SQRT(2)</f>
        <v>0.2585381999448968</v>
      </c>
      <c r="R25" s="6">
        <f>_xlfn.T.TEST(L25:L27,O25:O27,2,2)</f>
        <v>7.3000699335395158E-6</v>
      </c>
      <c r="T25" s="4" t="s">
        <v>29</v>
      </c>
      <c r="U25" s="5">
        <v>0.4</v>
      </c>
      <c r="V25" s="5">
        <f>AVERAGE(U25:U27)</f>
        <v>1.3</v>
      </c>
      <c r="W25" s="5">
        <f>STDEV(U25:U27)/SQRT(2)</f>
        <v>0.63639610306789274</v>
      </c>
      <c r="X25" s="5"/>
      <c r="Y25" s="5">
        <v>59.7</v>
      </c>
      <c r="Z25" s="5">
        <f>AVERAGE(Y25:Y27)</f>
        <v>57.300000000000004</v>
      </c>
      <c r="AA25" s="5">
        <f>STDEV(Y25:Y27)/SQRT(2)</f>
        <v>9.3789658278511538</v>
      </c>
      <c r="AB25" s="6">
        <f>_xlfn.T.TEST(U25:U27,Y25:Y27,2,2)</f>
        <v>1.8762994538605903E-3</v>
      </c>
    </row>
    <row r="26" spans="2:28" x14ac:dyDescent="0.2">
      <c r="K26" s="4"/>
      <c r="L26" s="5">
        <v>1</v>
      </c>
      <c r="M26" s="5"/>
      <c r="N26" s="5"/>
      <c r="O26" s="5">
        <v>7.8172797474739371</v>
      </c>
      <c r="P26" s="5"/>
      <c r="Q26" s="5"/>
      <c r="R26" s="6"/>
      <c r="T26" s="4"/>
      <c r="U26" s="5">
        <v>1.3</v>
      </c>
      <c r="V26" s="5"/>
      <c r="W26" s="5"/>
      <c r="X26" s="5"/>
      <c r="Y26" s="5">
        <v>43</v>
      </c>
      <c r="Z26" s="5"/>
      <c r="AA26" s="5"/>
      <c r="AB26" s="6"/>
    </row>
    <row r="27" spans="2:28" x14ac:dyDescent="0.2">
      <c r="K27" s="12"/>
      <c r="L27" s="13">
        <v>0.86453723130786475</v>
      </c>
      <c r="M27" s="13"/>
      <c r="N27" s="13"/>
      <c r="O27" s="13">
        <v>7.5509945014535358</v>
      </c>
      <c r="P27" s="13"/>
      <c r="Q27" s="13"/>
      <c r="R27" s="14"/>
      <c r="T27" s="4"/>
      <c r="U27" s="5">
        <v>2.2000000000000002</v>
      </c>
      <c r="V27" s="5"/>
      <c r="W27" s="5"/>
      <c r="X27" s="5"/>
      <c r="Y27" s="5">
        <v>69.2</v>
      </c>
      <c r="Z27" s="5"/>
      <c r="AA27" s="5"/>
      <c r="AB27" s="6"/>
    </row>
    <row r="28" spans="2:28" x14ac:dyDescent="0.2">
      <c r="T28" s="4" t="s">
        <v>37</v>
      </c>
      <c r="U28" s="5">
        <v>0.78</v>
      </c>
      <c r="V28" s="5">
        <f>AVERAGE(U28:U30)</f>
        <v>1.0933333333333333</v>
      </c>
      <c r="W28" s="5">
        <f>STDEV(U28:U30)/SQRT(2)</f>
        <v>0.21924111536540469</v>
      </c>
      <c r="X28" s="5"/>
      <c r="Y28" s="5">
        <v>18.2</v>
      </c>
      <c r="Z28" s="5">
        <f>AVERAGE(Y28:Y30)</f>
        <v>20.900000000000002</v>
      </c>
      <c r="AA28" s="5">
        <f>STDEV(Y28:Y30)/SQRT(2)</f>
        <v>3.4300145772284969</v>
      </c>
      <c r="AB28" s="6">
        <f>_xlfn.T.TEST(U28:U30,Y28:Y30,2,2)</f>
        <v>2.1254543226231653E-3</v>
      </c>
    </row>
    <row r="29" spans="2:28" ht="19" x14ac:dyDescent="0.25">
      <c r="B29" s="1" t="s">
        <v>115</v>
      </c>
      <c r="C29" s="2"/>
      <c r="D29" s="2"/>
      <c r="E29" s="2"/>
      <c r="F29" s="2"/>
      <c r="G29" s="2"/>
      <c r="H29" s="2"/>
      <c r="I29" s="2"/>
      <c r="J29" s="3"/>
      <c r="T29" s="4"/>
      <c r="U29" s="5">
        <v>1.4</v>
      </c>
      <c r="V29" s="5"/>
      <c r="W29" s="5"/>
      <c r="X29" s="5"/>
      <c r="Y29" s="5">
        <v>18</v>
      </c>
      <c r="Z29" s="5"/>
      <c r="AA29" s="5"/>
      <c r="AB29" s="6"/>
    </row>
    <row r="30" spans="2:28" x14ac:dyDescent="0.2">
      <c r="B30" s="4" t="s">
        <v>54</v>
      </c>
      <c r="C30" s="5" t="s">
        <v>45</v>
      </c>
      <c r="D30" s="5" t="s">
        <v>49</v>
      </c>
      <c r="E30" s="5" t="s">
        <v>1</v>
      </c>
      <c r="F30" s="5"/>
      <c r="G30" s="5" t="s">
        <v>10</v>
      </c>
      <c r="H30" s="5" t="s">
        <v>49</v>
      </c>
      <c r="I30" s="5" t="s">
        <v>1</v>
      </c>
      <c r="J30" s="6" t="s">
        <v>55</v>
      </c>
      <c r="T30" s="4"/>
      <c r="U30" s="5">
        <v>1.1000000000000001</v>
      </c>
      <c r="V30" s="5"/>
      <c r="W30" s="5"/>
      <c r="X30" s="5"/>
      <c r="Y30" s="5">
        <v>26.5</v>
      </c>
      <c r="Z30" s="5"/>
      <c r="AA30" s="5"/>
      <c r="AB30" s="6"/>
    </row>
    <row r="31" spans="2:28" x14ac:dyDescent="0.2">
      <c r="B31" s="4"/>
      <c r="C31" s="5">
        <v>1.0358270400497727</v>
      </c>
      <c r="D31" s="5">
        <f>AVERAGE(C31:C34)</f>
        <v>0.99999999999999989</v>
      </c>
      <c r="E31" s="5">
        <f>STDEV(C31:C34)/SQRT(3)</f>
        <v>2.6541865897453047E-2</v>
      </c>
      <c r="F31" s="5"/>
      <c r="G31" s="5">
        <v>0.80807746530144886</v>
      </c>
      <c r="H31" s="15">
        <f>AVERAGE(G31:G34)</f>
        <v>0.88411944773541062</v>
      </c>
      <c r="I31" s="15">
        <f>STDEV(G31:G34)/SQRT(3)</f>
        <v>2.9718781785517675E-2</v>
      </c>
      <c r="J31" s="16">
        <f>_xlfn.T.TEST(C31:C34,G31:G34,2,2)</f>
        <v>1.5264712117243487E-2</v>
      </c>
      <c r="T31" s="4" t="s">
        <v>25</v>
      </c>
      <c r="U31" s="5">
        <v>2.1</v>
      </c>
      <c r="V31" s="5">
        <f>AVERAGE(U31:U33)</f>
        <v>1.4333333333333336</v>
      </c>
      <c r="W31" s="5">
        <f>STDEV(U31:U33)/SQRT(2)</f>
        <v>0.46007245806140845</v>
      </c>
      <c r="X31" s="5"/>
      <c r="Y31" s="5">
        <v>4.8</v>
      </c>
      <c r="Z31" s="5">
        <f>AVERAGE(Y31:Y33)</f>
        <v>4.0666666666666664</v>
      </c>
      <c r="AA31" s="5">
        <f>STDEV(Y31:Y33)/SQRT(2)</f>
        <v>0.47081489639418728</v>
      </c>
      <c r="AB31" s="6">
        <f>_xlfn.T.TEST(U31:U33,Y31:Y33,2,2)</f>
        <v>8.047622633612965E-3</v>
      </c>
    </row>
    <row r="32" spans="2:28" x14ac:dyDescent="0.2">
      <c r="B32" s="4"/>
      <c r="C32" s="5">
        <v>1.0435576853071409</v>
      </c>
      <c r="D32" s="5"/>
      <c r="E32" s="5"/>
      <c r="F32" s="5"/>
      <c r="G32" s="5">
        <v>0.91813326096884573</v>
      </c>
      <c r="H32" s="15"/>
      <c r="I32" s="15"/>
      <c r="J32" s="16"/>
      <c r="T32" s="4"/>
      <c r="U32" s="5">
        <v>0.8</v>
      </c>
      <c r="V32" s="5"/>
      <c r="W32" s="5"/>
      <c r="X32" s="5"/>
      <c r="Y32" s="5">
        <v>3.9</v>
      </c>
      <c r="Z32" s="5"/>
      <c r="AA32" s="5"/>
      <c r="AB32" s="6"/>
    </row>
    <row r="33" spans="2:28" x14ac:dyDescent="0.2">
      <c r="B33" s="4"/>
      <c r="C33" s="5">
        <v>0.95825583935083747</v>
      </c>
      <c r="D33" s="5"/>
      <c r="E33" s="5"/>
      <c r="F33" s="5"/>
      <c r="G33" s="5">
        <v>0.91308173436496798</v>
      </c>
      <c r="H33" s="15"/>
      <c r="I33" s="15"/>
      <c r="J33" s="16"/>
      <c r="T33" s="4"/>
      <c r="U33" s="5">
        <v>1.4</v>
      </c>
      <c r="V33" s="5"/>
      <c r="W33" s="5"/>
      <c r="X33" s="5"/>
      <c r="Y33" s="5">
        <v>3.5</v>
      </c>
      <c r="Z33" s="5"/>
      <c r="AA33" s="5"/>
      <c r="AB33" s="6"/>
    </row>
    <row r="34" spans="2:28" x14ac:dyDescent="0.2">
      <c r="B34" s="4"/>
      <c r="C34" s="5">
        <v>0.96235943529224877</v>
      </c>
      <c r="D34" s="5"/>
      <c r="E34" s="5"/>
      <c r="F34" s="5"/>
      <c r="G34" s="5">
        <v>0.89718533030638004</v>
      </c>
      <c r="H34" s="5"/>
      <c r="I34" s="5"/>
      <c r="J34" s="6"/>
      <c r="T34" s="4" t="s">
        <v>26</v>
      </c>
      <c r="U34" s="5">
        <v>2.2999999999999998</v>
      </c>
      <c r="V34" s="5">
        <f>AVERAGE(U34:U36)</f>
        <v>1.5666666666666667</v>
      </c>
      <c r="W34" s="5">
        <f>STDEV(U34:U36)/SQRT(2)</f>
        <v>0.44907311951024859</v>
      </c>
      <c r="X34" s="5"/>
      <c r="Y34" s="5">
        <v>5.2</v>
      </c>
      <c r="Z34" s="5">
        <f>AVERAGE(Y34:Y36)</f>
        <v>4.0666666666666664</v>
      </c>
      <c r="AA34" s="5">
        <f>STDEV(Y34:Y36)/SQRT(2)</f>
        <v>0.69402209378857016</v>
      </c>
      <c r="AB34" s="6">
        <f>_xlfn.T.TEST(U34:U36,Y34:Y36,2,2)</f>
        <v>2.0762898618435898E-2</v>
      </c>
    </row>
    <row r="35" spans="2:28" x14ac:dyDescent="0.2">
      <c r="B35" s="4"/>
      <c r="C35" s="5"/>
      <c r="D35" s="5"/>
      <c r="E35" s="5"/>
      <c r="F35" s="5"/>
      <c r="G35" s="5"/>
      <c r="H35" s="5"/>
      <c r="I35" s="5"/>
      <c r="J35" s="6"/>
      <c r="T35" s="4"/>
      <c r="U35" s="5">
        <v>1.2</v>
      </c>
      <c r="V35" s="5"/>
      <c r="W35" s="5"/>
      <c r="X35" s="5"/>
      <c r="Y35" s="5">
        <v>3.5</v>
      </c>
      <c r="Z35" s="5"/>
      <c r="AA35" s="5"/>
      <c r="AB35" s="6"/>
    </row>
    <row r="36" spans="2:28" x14ac:dyDescent="0.2">
      <c r="B36" s="4" t="s">
        <v>56</v>
      </c>
      <c r="C36" s="5"/>
      <c r="D36" s="5" t="s">
        <v>49</v>
      </c>
      <c r="E36" s="5" t="s">
        <v>1</v>
      </c>
      <c r="F36" s="5"/>
      <c r="G36" s="5" t="s">
        <v>10</v>
      </c>
      <c r="H36" s="5" t="s">
        <v>49</v>
      </c>
      <c r="I36" s="5" t="s">
        <v>1</v>
      </c>
      <c r="J36" s="6" t="s">
        <v>55</v>
      </c>
      <c r="T36" s="4"/>
      <c r="U36" s="5">
        <v>1.2</v>
      </c>
      <c r="V36" s="5"/>
      <c r="W36" s="5"/>
      <c r="X36" s="5"/>
      <c r="Y36" s="5">
        <v>3.5</v>
      </c>
      <c r="Z36" s="5"/>
      <c r="AA36" s="5"/>
      <c r="AB36" s="6"/>
    </row>
    <row r="37" spans="2:28" x14ac:dyDescent="0.2">
      <c r="B37" s="4"/>
      <c r="C37" s="5">
        <v>1.0272484937137198</v>
      </c>
      <c r="D37" s="5">
        <f>AVERAGE(C37:C40)</f>
        <v>1</v>
      </c>
      <c r="E37" s="5">
        <f>STDEV(C37:C40)/SQRT(3)</f>
        <v>2.0986124430548706E-2</v>
      </c>
      <c r="F37" s="5"/>
      <c r="G37" s="5">
        <v>0.88431138907375351</v>
      </c>
      <c r="H37" s="5">
        <f>AVERAGE(G37:G40)</f>
        <v>0.91987098239641041</v>
      </c>
      <c r="I37" s="5">
        <f>STDEV(G37:G40)/SQRT(3)</f>
        <v>1.6631501179045653E-2</v>
      </c>
      <c r="J37" s="6">
        <f>_xlfn.T.TEST(C37:C40,G37:G40,2,2)</f>
        <v>1.354403201732911E-2</v>
      </c>
      <c r="T37" s="4" t="s">
        <v>30</v>
      </c>
      <c r="U37" s="5">
        <v>0.6</v>
      </c>
      <c r="V37" s="5">
        <f>AVERAGE(U37:U39)</f>
        <v>1</v>
      </c>
      <c r="W37" s="5">
        <f>STDEV(U37:U39)/SQRT(2)</f>
        <v>0.32403703492039293</v>
      </c>
      <c r="X37" s="5"/>
      <c r="Y37" s="5">
        <v>0.9</v>
      </c>
      <c r="Z37" s="5">
        <f>AVERAGE(Y37:Y39)</f>
        <v>1.2333333333333334</v>
      </c>
      <c r="AA37" s="5">
        <f>STDEV(Y37:Y39)/SQRT(2)</f>
        <v>0.21602468994692858</v>
      </c>
      <c r="AB37" s="6">
        <f>_xlfn.T.TEST(U37:U39,Y37:Y39,2,2)</f>
        <v>0.50376210232788443</v>
      </c>
    </row>
    <row r="38" spans="2:28" x14ac:dyDescent="0.2">
      <c r="B38" s="4"/>
      <c r="C38" s="5">
        <v>0.99082938001735565</v>
      </c>
      <c r="D38" s="5"/>
      <c r="E38" s="5"/>
      <c r="F38" s="5"/>
      <c r="G38" s="5">
        <v>0.90970816440166746</v>
      </c>
      <c r="H38" s="5"/>
      <c r="I38" s="5"/>
      <c r="J38" s="6"/>
      <c r="T38" s="4"/>
      <c r="U38" s="5">
        <v>1.5</v>
      </c>
      <c r="V38" s="5"/>
      <c r="W38" s="5"/>
      <c r="X38" s="5"/>
      <c r="Y38" s="5">
        <v>1.5</v>
      </c>
      <c r="Z38" s="5"/>
      <c r="AA38" s="5"/>
      <c r="AB38" s="6"/>
    </row>
    <row r="39" spans="2:28" x14ac:dyDescent="0.2">
      <c r="B39" s="4"/>
      <c r="C39" s="5">
        <v>0.95240090670532429</v>
      </c>
      <c r="D39" s="5"/>
      <c r="E39" s="5"/>
      <c r="F39" s="5"/>
      <c r="G39" s="5">
        <v>0.94891379334870618</v>
      </c>
      <c r="H39" s="5"/>
      <c r="I39" s="5"/>
      <c r="J39" s="6"/>
      <c r="T39" s="4"/>
      <c r="U39" s="5">
        <v>0.9</v>
      </c>
      <c r="V39" s="5"/>
      <c r="W39" s="5"/>
      <c r="X39" s="5"/>
      <c r="Y39" s="5">
        <v>1.3</v>
      </c>
      <c r="Z39" s="5"/>
      <c r="AA39" s="5"/>
      <c r="AB39" s="6"/>
    </row>
    <row r="40" spans="2:28" x14ac:dyDescent="0.2">
      <c r="B40" s="4"/>
      <c r="C40" s="5">
        <v>1.0295212195636005</v>
      </c>
      <c r="D40" s="5"/>
      <c r="E40" s="5"/>
      <c r="F40" s="5"/>
      <c r="G40" s="5">
        <v>0.93655058276151404</v>
      </c>
      <c r="H40" s="5"/>
      <c r="I40" s="5"/>
      <c r="J40" s="6"/>
      <c r="T40" s="4" t="s">
        <v>31</v>
      </c>
      <c r="U40" s="5">
        <v>0.9</v>
      </c>
      <c r="V40" s="5">
        <f>AVERAGE(U40:U42)</f>
        <v>1.1333333333333333</v>
      </c>
      <c r="W40" s="5">
        <f>STDEV(U40:U42)/SQRT(2)</f>
        <v>0.22730302828309801</v>
      </c>
      <c r="X40" s="5"/>
      <c r="Y40" s="5">
        <v>1.3</v>
      </c>
      <c r="Z40" s="5">
        <f>AVERAGE(Y40:Y42)</f>
        <v>1.3666666666666665</v>
      </c>
      <c r="AA40" s="5">
        <f>STDEV(Y40:Y42)/SQRT(2)</f>
        <v>0.21602468994692908</v>
      </c>
      <c r="AB40" s="6">
        <f>_xlfn.T.TEST(U40:U42,Y40:Y42,2,2)</f>
        <v>0.41367853187424619</v>
      </c>
    </row>
    <row r="41" spans="2:28" x14ac:dyDescent="0.2">
      <c r="B41" s="4"/>
      <c r="C41" s="5"/>
      <c r="D41" s="5"/>
      <c r="E41" s="5"/>
      <c r="F41" s="5"/>
      <c r="G41" s="5"/>
      <c r="H41" s="5"/>
      <c r="I41" s="5"/>
      <c r="J41" s="6"/>
      <c r="T41" s="4"/>
      <c r="U41" s="5">
        <v>1.5</v>
      </c>
      <c r="V41" s="5"/>
      <c r="W41" s="5"/>
      <c r="X41" s="5"/>
      <c r="Y41" s="5">
        <v>1.7</v>
      </c>
      <c r="Z41" s="5"/>
      <c r="AA41" s="5"/>
      <c r="AB41" s="6"/>
    </row>
    <row r="42" spans="2:28" x14ac:dyDescent="0.2">
      <c r="B42" s="4" t="s">
        <v>57</v>
      </c>
      <c r="C42" s="5" t="s">
        <v>45</v>
      </c>
      <c r="D42" s="5" t="s">
        <v>49</v>
      </c>
      <c r="E42" s="5" t="s">
        <v>1</v>
      </c>
      <c r="F42" s="5"/>
      <c r="G42" s="5" t="s">
        <v>10</v>
      </c>
      <c r="H42" s="5" t="s">
        <v>49</v>
      </c>
      <c r="I42" s="5" t="s">
        <v>1</v>
      </c>
      <c r="J42" s="6" t="s">
        <v>55</v>
      </c>
      <c r="T42" s="4"/>
      <c r="U42" s="5">
        <v>1</v>
      </c>
      <c r="V42" s="5"/>
      <c r="W42" s="5"/>
      <c r="X42" s="5"/>
      <c r="Y42" s="5">
        <v>1.1000000000000001</v>
      </c>
      <c r="Z42" s="5"/>
      <c r="AA42" s="5"/>
      <c r="AB42" s="6"/>
    </row>
    <row r="43" spans="2:28" x14ac:dyDescent="0.2">
      <c r="B43" s="4"/>
      <c r="C43" s="5">
        <v>0.97826191590565004</v>
      </c>
      <c r="D43" s="5">
        <v>1</v>
      </c>
      <c r="E43" s="5">
        <v>8.4745354538365309E-3</v>
      </c>
      <c r="F43" s="5"/>
      <c r="G43" s="5">
        <v>1.1006940162445489</v>
      </c>
      <c r="H43" s="5">
        <v>1.1194571101551092</v>
      </c>
      <c r="I43" s="5">
        <v>1.2465096044923346E-2</v>
      </c>
      <c r="J43" s="6">
        <v>9.5822315044731817E-5</v>
      </c>
      <c r="T43" s="4" t="s">
        <v>32</v>
      </c>
      <c r="U43" s="5">
        <v>4.5999999999999996</v>
      </c>
      <c r="V43" s="5">
        <f>AVERAGE(U43:U45)</f>
        <v>3.5</v>
      </c>
      <c r="W43" s="5">
        <f>STDEV(U43:U45)/SQRT(2)</f>
        <v>1.9912307751739871</v>
      </c>
      <c r="X43" s="5"/>
      <c r="Y43" s="5">
        <v>2.6</v>
      </c>
      <c r="Z43" s="5">
        <f>AVERAGE(Y43:Y45)</f>
        <v>2.0333333333333332</v>
      </c>
      <c r="AA43" s="5">
        <f>STDEV(Y43:Y45)/SQRT(2)</f>
        <v>0.36285901761795541</v>
      </c>
      <c r="AB43" s="6">
        <f>_xlfn.T.TEST(U43:U45,Y43:Y45,2,2)</f>
        <v>0.42495892398407087</v>
      </c>
    </row>
    <row r="44" spans="2:28" x14ac:dyDescent="0.2">
      <c r="B44" s="4"/>
      <c r="C44" s="5">
        <v>1.0090753987122978</v>
      </c>
      <c r="D44" s="5"/>
      <c r="E44" s="5"/>
      <c r="F44" s="5"/>
      <c r="G44" s="5">
        <v>1.1426139554447168</v>
      </c>
      <c r="H44" s="5"/>
      <c r="I44" s="5"/>
      <c r="J44" s="6"/>
      <c r="T44" s="4"/>
      <c r="U44" s="5">
        <v>0.3</v>
      </c>
      <c r="V44" s="5"/>
      <c r="W44" s="5"/>
      <c r="X44" s="5"/>
      <c r="Y44" s="5">
        <v>1.9</v>
      </c>
      <c r="Z44" s="5"/>
      <c r="AA44" s="5"/>
      <c r="AB44" s="6"/>
    </row>
    <row r="45" spans="2:28" x14ac:dyDescent="0.2">
      <c r="B45" s="4"/>
      <c r="C45" s="5">
        <v>1.0039563902702011</v>
      </c>
      <c r="D45" s="5"/>
      <c r="E45" s="5"/>
      <c r="F45" s="5"/>
      <c r="G45" s="5">
        <v>1.1014415450093014</v>
      </c>
      <c r="H45" s="5"/>
      <c r="I45" s="5"/>
      <c r="J45" s="6"/>
      <c r="T45" s="4"/>
      <c r="U45" s="5">
        <v>5.6</v>
      </c>
      <c r="V45" s="5"/>
      <c r="W45" s="5"/>
      <c r="X45" s="5"/>
      <c r="Y45" s="5">
        <v>1.6</v>
      </c>
      <c r="Z45" s="5"/>
      <c r="AA45" s="5"/>
      <c r="AB45" s="6"/>
    </row>
    <row r="46" spans="2:28" x14ac:dyDescent="0.2">
      <c r="B46" s="12"/>
      <c r="C46" s="13">
        <v>1.0087062951118511</v>
      </c>
      <c r="D46" s="13"/>
      <c r="E46" s="13"/>
      <c r="F46" s="13"/>
      <c r="G46" s="13">
        <v>1.1330789239218695</v>
      </c>
      <c r="H46" s="13"/>
      <c r="I46" s="13"/>
      <c r="J46" s="14"/>
      <c r="T46" s="4" t="s">
        <v>33</v>
      </c>
      <c r="U46" s="5">
        <v>0.22</v>
      </c>
      <c r="V46" s="5">
        <f>AVERAGE(U46:U48)</f>
        <v>1.04</v>
      </c>
      <c r="W46" s="5">
        <f>STDEV(U46:U48)/SQRT(2)</f>
        <v>0.55982140009113623</v>
      </c>
      <c r="X46" s="5"/>
      <c r="Y46" s="5">
        <v>3.8</v>
      </c>
      <c r="Z46" s="5">
        <f>AVERAGE(Y46:Y48)</f>
        <v>4.7</v>
      </c>
      <c r="AA46" s="5">
        <f>STDEV(Y46:Y48)/SQRT(2)</f>
        <v>0.71763500472036412</v>
      </c>
      <c r="AB46" s="6">
        <f>_xlfn.T.TEST(U46:U48,Y46:Y48,2,2)</f>
        <v>7.9010303471570946E-3</v>
      </c>
    </row>
    <row r="47" spans="2:28" x14ac:dyDescent="0.2">
      <c r="T47" s="4"/>
      <c r="U47" s="5">
        <v>1.8</v>
      </c>
      <c r="V47" s="5"/>
      <c r="W47" s="5"/>
      <c r="X47" s="5"/>
      <c r="Y47" s="5">
        <v>4.5</v>
      </c>
      <c r="Z47" s="5"/>
      <c r="AA47" s="5"/>
      <c r="AB47" s="6"/>
    </row>
    <row r="48" spans="2:28" x14ac:dyDescent="0.2">
      <c r="T48" s="12"/>
      <c r="U48" s="13">
        <v>1.1000000000000001</v>
      </c>
      <c r="V48" s="13"/>
      <c r="W48" s="13"/>
      <c r="X48" s="13"/>
      <c r="Y48" s="13">
        <v>5.8</v>
      </c>
      <c r="Z48" s="13"/>
      <c r="AA48" s="13"/>
      <c r="AB48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90BFB-02F0-4847-BE7E-DA96BC22ACC3}">
  <dimension ref="B2:J19"/>
  <sheetViews>
    <sheetView workbookViewId="0">
      <selection activeCell="J25" sqref="J25"/>
    </sheetView>
  </sheetViews>
  <sheetFormatPr baseColWidth="10" defaultRowHeight="15" x14ac:dyDescent="0.2"/>
  <sheetData>
    <row r="2" spans="2:10" ht="19" x14ac:dyDescent="0.25">
      <c r="B2" s="1" t="s">
        <v>117</v>
      </c>
      <c r="C2" s="2"/>
      <c r="D2" s="2"/>
      <c r="E2" s="2"/>
      <c r="F2" s="2"/>
      <c r="G2" s="2"/>
      <c r="H2" s="2"/>
      <c r="I2" s="2"/>
      <c r="J2" s="3"/>
    </row>
    <row r="3" spans="2:10" x14ac:dyDescent="0.2">
      <c r="B3" s="4" t="s">
        <v>54</v>
      </c>
      <c r="C3" s="5" t="s">
        <v>45</v>
      </c>
      <c r="D3" s="5" t="s">
        <v>49</v>
      </c>
      <c r="E3" s="5" t="s">
        <v>1</v>
      </c>
      <c r="F3" s="5"/>
      <c r="G3" s="5" t="s">
        <v>10</v>
      </c>
      <c r="H3" s="5" t="s">
        <v>49</v>
      </c>
      <c r="I3" s="5" t="s">
        <v>1</v>
      </c>
      <c r="J3" s="6" t="s">
        <v>55</v>
      </c>
    </row>
    <row r="4" spans="2:10" x14ac:dyDescent="0.2">
      <c r="B4" s="4"/>
      <c r="C4" s="5">
        <v>0.98890727797458555</v>
      </c>
      <c r="D4" s="5">
        <f>AVERAGE(C4:C7)</f>
        <v>1</v>
      </c>
      <c r="E4" s="5">
        <f>STDEV(C4:C7)/SQRT(3)</f>
        <v>2.3270657489159879E-2</v>
      </c>
      <c r="F4" s="5"/>
      <c r="G4" s="5">
        <v>0.94225082408939997</v>
      </c>
      <c r="H4" s="5">
        <f>AVERAGE(G4:G7)</f>
        <v>0.92743311539987361</v>
      </c>
      <c r="I4" s="5">
        <f>STDEV(G4:G7)/SQRT(3)</f>
        <v>7.4955378148093997E-3</v>
      </c>
      <c r="J4" s="6">
        <f>_xlfn.T.TEST(C4:C7,G4:G7,2,2)</f>
        <v>1.4015952704869576E-2</v>
      </c>
    </row>
    <row r="5" spans="2:10" x14ac:dyDescent="0.2">
      <c r="B5" s="4"/>
      <c r="C5" s="5">
        <v>0.9642871797677518</v>
      </c>
      <c r="D5" s="5"/>
      <c r="E5" s="5"/>
      <c r="F5" s="5"/>
      <c r="G5" s="5">
        <v>0.91121732707800995</v>
      </c>
      <c r="H5" s="5"/>
      <c r="I5" s="5"/>
      <c r="J5" s="6"/>
    </row>
    <row r="6" spans="2:10" x14ac:dyDescent="0.2">
      <c r="B6" s="4"/>
      <c r="C6" s="5">
        <v>0.98890727797458555</v>
      </c>
      <c r="D6" s="5"/>
      <c r="E6" s="5"/>
      <c r="F6" s="5"/>
      <c r="G6" s="5">
        <v>0.93146038215863536</v>
      </c>
      <c r="H6" s="5"/>
      <c r="I6" s="5"/>
      <c r="J6" s="6"/>
    </row>
    <row r="7" spans="2:10" x14ac:dyDescent="0.2">
      <c r="B7" s="4"/>
      <c r="C7" s="5">
        <v>1.057898264283077</v>
      </c>
      <c r="D7" s="5"/>
      <c r="E7" s="5"/>
      <c r="F7" s="5"/>
      <c r="G7" s="5">
        <v>0.92480392827344904</v>
      </c>
      <c r="H7" s="5"/>
      <c r="I7" s="5"/>
      <c r="J7" s="6"/>
    </row>
    <row r="8" spans="2:10" x14ac:dyDescent="0.2">
      <c r="B8" s="4"/>
      <c r="C8" s="5"/>
      <c r="D8" s="5"/>
      <c r="E8" s="5"/>
      <c r="F8" s="5"/>
      <c r="G8" s="5"/>
      <c r="H8" s="5"/>
      <c r="I8" s="5"/>
      <c r="J8" s="6"/>
    </row>
    <row r="9" spans="2:10" x14ac:dyDescent="0.2">
      <c r="B9" s="4" t="s">
        <v>56</v>
      </c>
      <c r="C9" s="5"/>
      <c r="D9" s="5" t="s">
        <v>49</v>
      </c>
      <c r="E9" s="5" t="s">
        <v>1</v>
      </c>
      <c r="F9" s="5"/>
      <c r="G9" s="5" t="s">
        <v>10</v>
      </c>
      <c r="H9" s="5" t="s">
        <v>49</v>
      </c>
      <c r="I9" s="5" t="s">
        <v>1</v>
      </c>
      <c r="J9" s="6" t="s">
        <v>55</v>
      </c>
    </row>
    <row r="10" spans="2:10" x14ac:dyDescent="0.2">
      <c r="B10" s="4"/>
      <c r="C10" s="5">
        <v>1.077160845631375</v>
      </c>
      <c r="D10" s="5">
        <f>AVERAGE(C10:C13)</f>
        <v>1.0250000000000001</v>
      </c>
      <c r="E10" s="5">
        <f>STDEV(C10:C13)/SQRT(3)</f>
        <v>3.924762437821272E-2</v>
      </c>
      <c r="F10" s="5"/>
      <c r="G10" s="5">
        <v>0.93297338795652995</v>
      </c>
      <c r="H10" s="5">
        <f>AVERAGE(G10:G13)</f>
        <v>0.88556187685644128</v>
      </c>
      <c r="I10" s="5">
        <f>STDEV(G10:G13)/SQRT(3)</f>
        <v>2.200927939672492E-2</v>
      </c>
      <c r="J10" s="6">
        <f>_xlfn.T.TEST(C10:C13,G10:G13,2,2)</f>
        <v>1.1668715894561612E-2</v>
      </c>
    </row>
    <row r="11" spans="2:10" x14ac:dyDescent="0.2">
      <c r="B11" s="4"/>
      <c r="C11" s="5">
        <v>1.0855504448750515</v>
      </c>
      <c r="D11" s="5"/>
      <c r="E11" s="5"/>
      <c r="F11" s="5"/>
      <c r="G11" s="5">
        <v>0.89553495638414005</v>
      </c>
      <c r="H11" s="5"/>
      <c r="I11" s="5"/>
      <c r="J11" s="6"/>
    </row>
    <row r="12" spans="2:10" x14ac:dyDescent="0.2">
      <c r="B12" s="4"/>
      <c r="C12" s="5">
        <v>0.94493405657657503</v>
      </c>
      <c r="D12" s="5"/>
      <c r="E12" s="5"/>
      <c r="F12" s="5"/>
      <c r="G12" s="5">
        <v>0.84334430714147002</v>
      </c>
      <c r="H12" s="5"/>
      <c r="I12" s="5"/>
      <c r="J12" s="6"/>
    </row>
    <row r="13" spans="2:10" x14ac:dyDescent="0.2">
      <c r="B13" s="4"/>
      <c r="C13" s="5">
        <v>0.99235465291699865</v>
      </c>
      <c r="D13" s="5"/>
      <c r="E13" s="5"/>
      <c r="F13" s="5"/>
      <c r="G13" s="5">
        <v>0.87039485594362498</v>
      </c>
      <c r="H13" s="5"/>
      <c r="I13" s="5"/>
      <c r="J13" s="6"/>
    </row>
    <row r="14" spans="2:10" x14ac:dyDescent="0.2">
      <c r="B14" s="4"/>
      <c r="C14" s="5"/>
      <c r="D14" s="5"/>
      <c r="E14" s="5"/>
      <c r="F14" s="5"/>
      <c r="G14" s="5"/>
      <c r="H14" s="5"/>
      <c r="I14" s="5"/>
      <c r="J14" s="6"/>
    </row>
    <row r="15" spans="2:10" x14ac:dyDescent="0.2">
      <c r="B15" s="4" t="s">
        <v>57</v>
      </c>
      <c r="C15" s="5" t="s">
        <v>45</v>
      </c>
      <c r="D15" s="5" t="s">
        <v>49</v>
      </c>
      <c r="E15" s="5" t="s">
        <v>1</v>
      </c>
      <c r="F15" s="5"/>
      <c r="G15" s="5" t="s">
        <v>10</v>
      </c>
      <c r="H15" s="5" t="s">
        <v>49</v>
      </c>
      <c r="I15" s="5" t="s">
        <v>1</v>
      </c>
      <c r="J15" s="6" t="s">
        <v>55</v>
      </c>
    </row>
    <row r="16" spans="2:10" x14ac:dyDescent="0.2">
      <c r="B16" s="4"/>
      <c r="C16" s="18">
        <v>0.85894773257841983</v>
      </c>
      <c r="D16" s="5">
        <v>0.99999999999999978</v>
      </c>
      <c r="E16" s="5">
        <v>0.10293276434245911</v>
      </c>
      <c r="F16" s="5"/>
      <c r="G16" s="18">
        <v>1.5951822695051829</v>
      </c>
      <c r="H16" s="5">
        <v>1.359649536349278</v>
      </c>
      <c r="I16" s="5">
        <v>0.12928046462430626</v>
      </c>
      <c r="J16" s="6">
        <v>4.5715061195496724E-2</v>
      </c>
    </row>
    <row r="17" spans="2:10" x14ac:dyDescent="0.2">
      <c r="B17" s="4"/>
      <c r="C17" s="18">
        <v>1.0581551446386186</v>
      </c>
      <c r="D17" s="5"/>
      <c r="E17" s="5"/>
      <c r="F17" s="5"/>
      <c r="G17" s="18">
        <v>1.1287163735049592</v>
      </c>
      <c r="H17" s="5"/>
      <c r="I17" s="5"/>
      <c r="J17" s="6"/>
    </row>
    <row r="18" spans="2:10" x14ac:dyDescent="0.2">
      <c r="B18" s="4"/>
      <c r="C18" s="18">
        <v>0.85618839797113389</v>
      </c>
      <c r="D18" s="5"/>
      <c r="E18" s="5"/>
      <c r="F18" s="5"/>
      <c r="G18" s="18">
        <v>1.2131197704533616</v>
      </c>
      <c r="H18" s="5"/>
      <c r="I18" s="5"/>
      <c r="J18" s="6"/>
    </row>
    <row r="19" spans="2:10" x14ac:dyDescent="0.2">
      <c r="B19" s="12"/>
      <c r="C19" s="19">
        <v>1.2267087248118269</v>
      </c>
      <c r="D19" s="13"/>
      <c r="E19" s="13"/>
      <c r="F19" s="13"/>
      <c r="G19" s="19">
        <v>1.5015797319336079</v>
      </c>
      <c r="H19" s="13"/>
      <c r="I19" s="13"/>
      <c r="J19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V39"/>
  <sheetViews>
    <sheetView workbookViewId="0">
      <selection activeCell="J38" sqref="J38"/>
    </sheetView>
  </sheetViews>
  <sheetFormatPr baseColWidth="10" defaultColWidth="8.83203125" defaultRowHeight="15" x14ac:dyDescent="0.2"/>
  <cols>
    <col min="4" max="4" width="13.1640625" customWidth="1"/>
  </cols>
  <sheetData>
    <row r="2" spans="2:18" ht="19" x14ac:dyDescent="0.25">
      <c r="B2" s="1" t="s">
        <v>97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2:18" x14ac:dyDescent="0.2">
      <c r="B3" s="4"/>
      <c r="C3" s="5" t="s">
        <v>45</v>
      </c>
      <c r="D3" s="5"/>
      <c r="E3" s="5"/>
      <c r="F3" s="5"/>
      <c r="G3" s="5"/>
      <c r="H3" s="5"/>
      <c r="I3" s="5"/>
      <c r="J3" s="5" t="s">
        <v>10</v>
      </c>
      <c r="K3" s="5"/>
      <c r="L3" s="5"/>
      <c r="M3" s="5"/>
      <c r="N3" s="5"/>
      <c r="O3" s="5"/>
      <c r="P3" s="5"/>
      <c r="Q3" s="5" t="s">
        <v>2</v>
      </c>
      <c r="R3" s="6"/>
    </row>
    <row r="4" spans="2:18" x14ac:dyDescent="0.2">
      <c r="B4" s="4"/>
      <c r="C4" s="5" t="s">
        <v>46</v>
      </c>
      <c r="D4" s="5" t="s">
        <v>49</v>
      </c>
      <c r="E4" s="5" t="s">
        <v>1</v>
      </c>
      <c r="F4" s="5" t="s">
        <v>47</v>
      </c>
      <c r="G4" s="5" t="s">
        <v>49</v>
      </c>
      <c r="H4" s="5" t="s">
        <v>1</v>
      </c>
      <c r="I4" s="5"/>
      <c r="J4" s="5" t="s">
        <v>46</v>
      </c>
      <c r="K4" s="5" t="s">
        <v>49</v>
      </c>
      <c r="L4" s="5" t="s">
        <v>1</v>
      </c>
      <c r="M4" s="5" t="s">
        <v>48</v>
      </c>
      <c r="N4" s="5" t="s">
        <v>49</v>
      </c>
      <c r="O4" s="5" t="s">
        <v>1</v>
      </c>
      <c r="P4" s="5"/>
      <c r="Q4" s="5" t="s">
        <v>46</v>
      </c>
      <c r="R4" s="6" t="s">
        <v>47</v>
      </c>
    </row>
    <row r="5" spans="2:18" x14ac:dyDescent="0.2">
      <c r="B5" s="4" t="s">
        <v>51</v>
      </c>
      <c r="C5" s="5">
        <v>11.9</v>
      </c>
      <c r="D5" s="5">
        <f>AVERAGE(C5:C7)</f>
        <v>10.266666666666667</v>
      </c>
      <c r="E5" s="5">
        <f>STDEV(C5:C7)/SQRT(2)</f>
        <v>1.3347908700117281</v>
      </c>
      <c r="F5" s="5">
        <v>0</v>
      </c>
      <c r="G5" s="5">
        <f>AVERAGE(F5:F7)</f>
        <v>0</v>
      </c>
      <c r="H5" s="5">
        <f>STDEV(F5:F7)/SQRT(2)</f>
        <v>0</v>
      </c>
      <c r="I5" s="5"/>
      <c r="J5" s="5">
        <v>16.5</v>
      </c>
      <c r="K5" s="5">
        <f>AVERAGE(J5:J7)</f>
        <v>16.466666666666669</v>
      </c>
      <c r="L5" s="5">
        <f>STDEV(J5:J7)/SQRT(2)</f>
        <v>1.661826304601846</v>
      </c>
      <c r="M5" s="5">
        <v>1</v>
      </c>
      <c r="N5" s="5">
        <f>AVERAGE(M5:M7)</f>
        <v>0.33333333333333331</v>
      </c>
      <c r="O5" s="5">
        <f>STDEV(M5:M7)/SQRT(2)</f>
        <v>0.40824829046386302</v>
      </c>
      <c r="P5" s="5"/>
      <c r="Q5" s="5">
        <f>_xlfn.T.TEST(C5:C7,J5:J7,2,2)</f>
        <v>2.3534091928626641E-2</v>
      </c>
      <c r="R5" s="6">
        <f>_xlfn.T.TEST(F5:F7,M5:M7,2,2)</f>
        <v>0.37390096630005903</v>
      </c>
    </row>
    <row r="6" spans="2:18" x14ac:dyDescent="0.2">
      <c r="B6" s="4"/>
      <c r="C6" s="5">
        <v>8.1999999999999993</v>
      </c>
      <c r="D6" s="5"/>
      <c r="E6" s="5"/>
      <c r="F6" s="5">
        <v>0</v>
      </c>
      <c r="G6" s="5"/>
      <c r="H6" s="5"/>
      <c r="I6" s="5"/>
      <c r="J6" s="5">
        <v>14.1</v>
      </c>
      <c r="K6" s="5"/>
      <c r="L6" s="5"/>
      <c r="M6" s="5">
        <v>0</v>
      </c>
      <c r="N6" s="5"/>
      <c r="O6" s="5"/>
      <c r="P6" s="5"/>
      <c r="Q6" s="5"/>
      <c r="R6" s="6"/>
    </row>
    <row r="7" spans="2:18" x14ac:dyDescent="0.2">
      <c r="B7" s="4"/>
      <c r="C7" s="5">
        <v>10.7</v>
      </c>
      <c r="D7" s="5"/>
      <c r="E7" s="5"/>
      <c r="F7" s="5">
        <v>0</v>
      </c>
      <c r="G7" s="5"/>
      <c r="H7" s="5"/>
      <c r="I7" s="5"/>
      <c r="J7" s="5">
        <v>18.8</v>
      </c>
      <c r="K7" s="5"/>
      <c r="L7" s="5"/>
      <c r="M7" s="5">
        <v>0</v>
      </c>
      <c r="N7" s="5"/>
      <c r="O7" s="5"/>
      <c r="P7" s="5"/>
      <c r="Q7" s="5"/>
      <c r="R7" s="6"/>
    </row>
    <row r="8" spans="2:18" x14ac:dyDescent="0.2">
      <c r="B8" s="4" t="s">
        <v>52</v>
      </c>
      <c r="C8" s="5">
        <v>15.7</v>
      </c>
      <c r="D8" s="5">
        <f>AVERAGE(C8:C10)</f>
        <v>14.299999999999999</v>
      </c>
      <c r="E8" s="5">
        <f>STDEV(C8:C10)/SQRT(2)</f>
        <v>1.2569805089976582</v>
      </c>
      <c r="F8" s="5">
        <v>2.2000000000000002</v>
      </c>
      <c r="G8" s="5">
        <f>AVERAGE(F8:F10)</f>
        <v>1.8333333333333333</v>
      </c>
      <c r="H8" s="5">
        <f>STDEV(F8:F10)/SQRT(2)</f>
        <v>0.24832774042918959</v>
      </c>
      <c r="I8" s="5"/>
      <c r="J8" s="5">
        <v>41.7</v>
      </c>
      <c r="K8" s="5">
        <f>AVERAGE(J8:J10)</f>
        <v>33.699999999999996</v>
      </c>
      <c r="L8" s="5">
        <f>STDEV(J8:J10)/SQRT(2)</f>
        <v>4.9315312023751972</v>
      </c>
      <c r="M8" s="5">
        <v>4.0999999999999996</v>
      </c>
      <c r="N8" s="5">
        <f>AVERAGE(M8:M10)</f>
        <v>3.3333333333333335</v>
      </c>
      <c r="O8" s="5">
        <f>STDEV(M8:M10)/SQRT(2)</f>
        <v>0.56715665090578404</v>
      </c>
      <c r="P8" s="5"/>
      <c r="Q8" s="5">
        <f>_xlfn.T.TEST(C8:C10,J8:J10,2,2)</f>
        <v>9.5274270136755709E-3</v>
      </c>
      <c r="R8" s="6">
        <f>_xlfn.T.TEST(F8:F10,M8:M10,2,2)</f>
        <v>4.12581584234155E-2</v>
      </c>
    </row>
    <row r="9" spans="2:18" x14ac:dyDescent="0.2">
      <c r="B9" s="4"/>
      <c r="C9" s="5">
        <v>12.3</v>
      </c>
      <c r="D9" s="5"/>
      <c r="E9" s="5"/>
      <c r="F9" s="5">
        <v>1.5</v>
      </c>
      <c r="G9" s="5"/>
      <c r="H9" s="5"/>
      <c r="I9" s="5"/>
      <c r="J9" s="5">
        <v>30.5</v>
      </c>
      <c r="K9" s="5"/>
      <c r="L9" s="5"/>
      <c r="M9" s="5">
        <v>3.4</v>
      </c>
      <c r="N9" s="5"/>
      <c r="O9" s="5"/>
      <c r="P9" s="5"/>
      <c r="Q9" s="5"/>
      <c r="R9" s="6"/>
    </row>
    <row r="10" spans="2:18" x14ac:dyDescent="0.2">
      <c r="B10" s="4"/>
      <c r="C10" s="5">
        <v>14.9</v>
      </c>
      <c r="D10" s="5"/>
      <c r="E10" s="5"/>
      <c r="F10" s="5">
        <v>1.8</v>
      </c>
      <c r="G10" s="5"/>
      <c r="H10" s="5"/>
      <c r="I10" s="5"/>
      <c r="J10" s="5">
        <v>28.9</v>
      </c>
      <c r="K10" s="5"/>
      <c r="L10" s="5"/>
      <c r="M10" s="5">
        <v>2.5</v>
      </c>
      <c r="N10" s="5"/>
      <c r="O10" s="5"/>
      <c r="P10" s="5"/>
      <c r="Q10" s="5"/>
      <c r="R10" s="6"/>
    </row>
    <row r="11" spans="2:18" x14ac:dyDescent="0.2">
      <c r="B11" s="4" t="s">
        <v>50</v>
      </c>
      <c r="C11" s="5">
        <v>17.100000000000001</v>
      </c>
      <c r="D11" s="5">
        <f>AVERAGE(C11:C13)</f>
        <v>19.833333333333332</v>
      </c>
      <c r="E11" s="5">
        <f>STDEV(C11:C13)/SQRT(2)</f>
        <v>1.9096247449870103</v>
      </c>
      <c r="F11" s="5">
        <v>10.5</v>
      </c>
      <c r="G11" s="5">
        <f>AVERAGE(F11:F13)</f>
        <v>9.4666666666666668</v>
      </c>
      <c r="H11" s="5">
        <f>STDEV(F11:F13)/SQRT(2)</f>
        <v>1.265569700437978</v>
      </c>
      <c r="I11" s="5"/>
      <c r="J11" s="5">
        <v>32.5</v>
      </c>
      <c r="K11" s="5">
        <f>AVERAGE(J11:J13)</f>
        <v>30.533333333333331</v>
      </c>
      <c r="L11" s="5">
        <f>STDEV(J11:J13)/SQRT(2)</f>
        <v>1.208994072221476</v>
      </c>
      <c r="M11" s="5">
        <v>27.9</v>
      </c>
      <c r="N11" s="5">
        <f>AVERAGE(M11:M13)</f>
        <v>24</v>
      </c>
      <c r="O11" s="5">
        <f>STDEV(M11:M13)/SQRT(2)</f>
        <v>2.658006772000391</v>
      </c>
      <c r="P11" s="5"/>
      <c r="Q11" s="5">
        <f>_xlfn.T.TEST(C11:C13,J11:J13,2,2)</f>
        <v>4.3997591043309376E-3</v>
      </c>
      <c r="R11" s="6">
        <f>_xlfn.T.TEST(F11:F13,M11:M13,2,2)</f>
        <v>3.7747633162253046E-3</v>
      </c>
    </row>
    <row r="12" spans="2:18" x14ac:dyDescent="0.2">
      <c r="B12" s="4"/>
      <c r="C12" s="5">
        <v>19.899999999999999</v>
      </c>
      <c r="D12" s="5"/>
      <c r="E12" s="5"/>
      <c r="F12" s="5">
        <v>7.4</v>
      </c>
      <c r="G12" s="5"/>
      <c r="H12" s="5"/>
      <c r="I12" s="5"/>
      <c r="J12" s="5">
        <v>29.7</v>
      </c>
      <c r="K12" s="5"/>
      <c r="L12" s="5"/>
      <c r="M12" s="5">
        <v>20.399999999999999</v>
      </c>
      <c r="N12" s="5"/>
      <c r="O12" s="5"/>
      <c r="P12" s="5"/>
      <c r="Q12" s="5"/>
      <c r="R12" s="6"/>
    </row>
    <row r="13" spans="2:18" x14ac:dyDescent="0.2">
      <c r="B13" s="4"/>
      <c r="C13" s="5">
        <v>22.5</v>
      </c>
      <c r="D13" s="5"/>
      <c r="E13" s="5"/>
      <c r="F13" s="5">
        <v>10.5</v>
      </c>
      <c r="G13" s="5"/>
      <c r="H13" s="5"/>
      <c r="I13" s="5"/>
      <c r="J13" s="5">
        <v>29.4</v>
      </c>
      <c r="K13" s="5"/>
      <c r="L13" s="5"/>
      <c r="M13" s="5">
        <v>23.7</v>
      </c>
      <c r="N13" s="5"/>
      <c r="O13" s="5"/>
      <c r="P13" s="5"/>
      <c r="Q13" s="5"/>
      <c r="R13" s="6"/>
    </row>
    <row r="14" spans="2:18" x14ac:dyDescent="0.2">
      <c r="B14" s="4" t="s">
        <v>53</v>
      </c>
      <c r="C14" s="5">
        <v>16.3</v>
      </c>
      <c r="D14" s="5">
        <f>AVERAGE(C14:C16)</f>
        <v>13.533333333333333</v>
      </c>
      <c r="E14" s="5">
        <f>STDEV(C14:C16)/SQRT(2)</f>
        <v>2.0571015207487098</v>
      </c>
      <c r="F14" s="5">
        <v>38.4</v>
      </c>
      <c r="G14" s="5">
        <f>AVERAGE(F14:F16)</f>
        <v>30.066666666666666</v>
      </c>
      <c r="H14" s="5">
        <f>STDEV(F14:F16)/SQRT(2)</f>
        <v>5.7027771012609758</v>
      </c>
      <c r="I14" s="5"/>
      <c r="J14" s="5">
        <v>12.7</v>
      </c>
      <c r="K14" s="5">
        <f>AVERAGE(J14:J16)</f>
        <v>10.200000000000001</v>
      </c>
      <c r="L14" s="5">
        <f>STDEV(J14:J16)/SQRT(2)</f>
        <v>1.563649577111182</v>
      </c>
      <c r="M14" s="5">
        <v>95.5</v>
      </c>
      <c r="N14" s="5">
        <f>AVERAGE(M14:M16)</f>
        <v>82.4</v>
      </c>
      <c r="O14" s="5">
        <f>STDEV(M14:M16)/SQRT(2)</f>
        <v>8.031500482475245</v>
      </c>
      <c r="P14" s="5"/>
      <c r="Q14" s="5">
        <f>_xlfn.T.TEST(C14:C16,J14:J16,2,2)</f>
        <v>0.18926776777871385</v>
      </c>
      <c r="R14" s="6">
        <f>_xlfn.T.TEST(F14:F16,M14:M16,2,2)</f>
        <v>2.8785442925061233E-3</v>
      </c>
    </row>
    <row r="15" spans="2:18" x14ac:dyDescent="0.2">
      <c r="B15" s="4"/>
      <c r="C15" s="5">
        <v>10.5</v>
      </c>
      <c r="D15" s="5"/>
      <c r="E15" s="5"/>
      <c r="F15" s="5">
        <v>29.5</v>
      </c>
      <c r="G15" s="5"/>
      <c r="H15" s="5"/>
      <c r="I15" s="5"/>
      <c r="J15" s="5">
        <v>9.4</v>
      </c>
      <c r="K15" s="5"/>
      <c r="L15" s="5"/>
      <c r="M15" s="5">
        <v>75.3</v>
      </c>
      <c r="N15" s="5"/>
      <c r="O15" s="5"/>
      <c r="P15" s="5"/>
      <c r="Q15" s="5"/>
      <c r="R15" s="6"/>
    </row>
    <row r="16" spans="2:18" x14ac:dyDescent="0.2">
      <c r="B16" s="12"/>
      <c r="C16" s="13">
        <v>13.8</v>
      </c>
      <c r="D16" s="13"/>
      <c r="E16" s="13"/>
      <c r="F16" s="13">
        <v>22.3</v>
      </c>
      <c r="G16" s="13"/>
      <c r="H16" s="13"/>
      <c r="I16" s="13"/>
      <c r="J16" s="13">
        <v>8.5</v>
      </c>
      <c r="K16" s="13"/>
      <c r="L16" s="13"/>
      <c r="M16" s="13">
        <v>76.400000000000006</v>
      </c>
      <c r="N16" s="13"/>
      <c r="O16" s="13"/>
      <c r="P16" s="13"/>
      <c r="Q16" s="13"/>
      <c r="R16" s="14"/>
    </row>
    <row r="18" spans="2:22" ht="19" x14ac:dyDescent="0.25">
      <c r="B18" s="1" t="s">
        <v>98</v>
      </c>
      <c r="C18" s="2"/>
      <c r="D18" s="2"/>
      <c r="E18" s="2"/>
      <c r="F18" s="2"/>
      <c r="G18" s="2"/>
      <c r="H18" s="2"/>
      <c r="I18" s="3"/>
      <c r="O18" s="1" t="s">
        <v>102</v>
      </c>
      <c r="P18" s="2"/>
      <c r="Q18" s="2"/>
      <c r="R18" s="2"/>
      <c r="S18" s="2"/>
      <c r="T18" s="2"/>
      <c r="U18" s="2"/>
      <c r="V18" s="3"/>
    </row>
    <row r="19" spans="2:22" x14ac:dyDescent="0.2">
      <c r="B19" s="4" t="s">
        <v>5</v>
      </c>
      <c r="C19" s="5" t="s">
        <v>0</v>
      </c>
      <c r="D19" s="5" t="s">
        <v>1</v>
      </c>
      <c r="E19" s="5"/>
      <c r="F19" s="5" t="s">
        <v>10</v>
      </c>
      <c r="G19" s="5" t="s">
        <v>0</v>
      </c>
      <c r="H19" s="5" t="s">
        <v>1</v>
      </c>
      <c r="I19" s="6" t="s">
        <v>13</v>
      </c>
      <c r="O19" s="4"/>
      <c r="P19" s="5" t="s">
        <v>5</v>
      </c>
      <c r="Q19" s="5" t="s">
        <v>49</v>
      </c>
      <c r="R19" s="5" t="s">
        <v>1</v>
      </c>
      <c r="S19" s="5" t="s">
        <v>10</v>
      </c>
      <c r="T19" s="5" t="s">
        <v>49</v>
      </c>
      <c r="U19" s="5" t="s">
        <v>1</v>
      </c>
      <c r="V19" s="6" t="s">
        <v>13</v>
      </c>
    </row>
    <row r="20" spans="2:22" x14ac:dyDescent="0.2">
      <c r="B20" s="4">
        <v>25</v>
      </c>
      <c r="C20" s="5">
        <f>AVERAGE(B20:B23)</f>
        <v>24.157499999999999</v>
      </c>
      <c r="D20" s="5">
        <f>STDEV(B20:B23)/SQRT(3)</f>
        <v>3.7429826935806791</v>
      </c>
      <c r="E20" s="5"/>
      <c r="F20" s="5">
        <v>41.34</v>
      </c>
      <c r="G20" s="5">
        <f>AVERAGE(F20:F23)</f>
        <v>38.975000000000001</v>
      </c>
      <c r="H20" s="5">
        <f>STDEV(F20:F23)/SQRT(3)</f>
        <v>2.6921511431897227</v>
      </c>
      <c r="I20" s="6">
        <f>_xlfn.T.TEST(B20:B23,F20:F23,2,2)</f>
        <v>9.9581830561910559E-3</v>
      </c>
      <c r="O20" s="4" t="s">
        <v>74</v>
      </c>
      <c r="P20" s="5">
        <v>0.91</v>
      </c>
      <c r="Q20" s="5">
        <f>AVERAGE(P20:P22)</f>
        <v>1.01</v>
      </c>
      <c r="R20" s="5">
        <f>STDEV(P20:P22)/SQRT(2)</f>
        <v>8.336666000266528E-2</v>
      </c>
      <c r="S20" s="5">
        <v>0.71</v>
      </c>
      <c r="T20" s="5">
        <f>AVERAGE(S20:S22)</f>
        <v>0.63</v>
      </c>
      <c r="U20" s="5">
        <f>STDEV(S20:S22)/SQRT(2)</f>
        <v>4.9497474683058318E-2</v>
      </c>
      <c r="V20" s="6">
        <f>_xlfn.T.TEST(P20:P22,S20:S22,2,2)</f>
        <v>8.6464779919436605E-3</v>
      </c>
    </row>
    <row r="21" spans="2:22" x14ac:dyDescent="0.2">
      <c r="B21" s="4">
        <v>31.82</v>
      </c>
      <c r="C21" s="5"/>
      <c r="D21" s="5"/>
      <c r="E21" s="5"/>
      <c r="F21" s="5">
        <v>42.42</v>
      </c>
      <c r="G21" s="5"/>
      <c r="H21" s="5"/>
      <c r="I21" s="6"/>
      <c r="O21" s="4"/>
      <c r="P21" s="5">
        <v>0.98</v>
      </c>
      <c r="Q21" s="5"/>
      <c r="R21" s="5"/>
      <c r="S21" s="5">
        <v>0.6</v>
      </c>
      <c r="T21" s="5"/>
      <c r="U21" s="5"/>
      <c r="V21" s="6"/>
    </row>
    <row r="22" spans="2:22" x14ac:dyDescent="0.2">
      <c r="B22" s="4">
        <v>23.81</v>
      </c>
      <c r="C22" s="5"/>
      <c r="D22" s="5"/>
      <c r="E22" s="5"/>
      <c r="F22" s="5">
        <v>40</v>
      </c>
      <c r="G22" s="5"/>
      <c r="H22" s="5"/>
      <c r="I22" s="6"/>
      <c r="O22" s="4"/>
      <c r="P22" s="5">
        <v>1.1399999999999999</v>
      </c>
      <c r="Q22" s="5"/>
      <c r="R22" s="5"/>
      <c r="S22" s="5">
        <v>0.57999999999999996</v>
      </c>
      <c r="T22" s="5"/>
      <c r="U22" s="5"/>
      <c r="V22" s="6"/>
    </row>
    <row r="23" spans="2:22" x14ac:dyDescent="0.2">
      <c r="B23" s="12">
        <v>16</v>
      </c>
      <c r="C23" s="13"/>
      <c r="D23" s="13"/>
      <c r="E23" s="13"/>
      <c r="F23" s="13">
        <v>32.14</v>
      </c>
      <c r="G23" s="13"/>
      <c r="H23" s="13"/>
      <c r="I23" s="14"/>
      <c r="O23" s="4" t="s">
        <v>58</v>
      </c>
      <c r="P23" s="5">
        <v>1.1000000000000001</v>
      </c>
      <c r="Q23" s="5">
        <f>AVERAGE(P23:P25)</f>
        <v>1.0033333333333332</v>
      </c>
      <c r="R23" s="5">
        <f>STDEV(P23:P25)/SQRT(2)</f>
        <v>6.4161255183067215E-2</v>
      </c>
      <c r="S23" s="5">
        <v>0.37</v>
      </c>
      <c r="T23" s="5">
        <f>AVERAGE(S23:S25)</f>
        <v>0.38000000000000006</v>
      </c>
      <c r="U23" s="5">
        <f>STDEV(S23:S25)/SQRT(2)</f>
        <v>5.3385391260156477E-2</v>
      </c>
      <c r="V23" s="6">
        <f>_xlfn.T.TEST(P23:P25,S23:S25,2,2)</f>
        <v>7.9304454797131385E-4</v>
      </c>
    </row>
    <row r="24" spans="2:22" x14ac:dyDescent="0.2">
      <c r="O24" s="4"/>
      <c r="P24" s="5">
        <v>0.92</v>
      </c>
      <c r="Q24" s="5"/>
      <c r="R24" s="5"/>
      <c r="S24" s="5">
        <v>0.46</v>
      </c>
      <c r="T24" s="5"/>
      <c r="U24" s="5"/>
      <c r="V24" s="6"/>
    </row>
    <row r="25" spans="2:22" ht="19" x14ac:dyDescent="0.25">
      <c r="B25" s="1" t="s">
        <v>104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O25" s="4"/>
      <c r="P25" s="5">
        <v>0.99</v>
      </c>
      <c r="Q25" s="5"/>
      <c r="R25" s="5"/>
      <c r="S25" s="5">
        <v>0.31</v>
      </c>
      <c r="T25" s="5"/>
      <c r="U25" s="5"/>
      <c r="V25" s="6"/>
    </row>
    <row r="26" spans="2:22" x14ac:dyDescent="0.2">
      <c r="B26" s="4"/>
      <c r="C26" s="5"/>
      <c r="D26" s="5"/>
      <c r="E26" s="5" t="s">
        <v>83</v>
      </c>
      <c r="F26" s="5" t="s">
        <v>83</v>
      </c>
      <c r="G26" s="5" t="s">
        <v>83</v>
      </c>
      <c r="H26" s="5" t="s">
        <v>49</v>
      </c>
      <c r="I26" s="5"/>
      <c r="J26" s="5" t="s">
        <v>84</v>
      </c>
      <c r="K26" s="5" t="s">
        <v>84</v>
      </c>
      <c r="L26" s="5" t="s">
        <v>84</v>
      </c>
      <c r="M26" s="6" t="s">
        <v>49</v>
      </c>
      <c r="O26" s="4" t="s">
        <v>59</v>
      </c>
      <c r="P26" s="5">
        <v>0.89</v>
      </c>
      <c r="Q26" s="5">
        <f>AVERAGE(P26:P28)</f>
        <v>1.0166666666666666</v>
      </c>
      <c r="R26" s="5">
        <f>STDEV(P26:P28)/SQRT(2)</f>
        <v>8.0415587212098821E-2</v>
      </c>
      <c r="S26" s="5">
        <v>0.66</v>
      </c>
      <c r="T26" s="5">
        <f>AVERAGE(S26:S28)</f>
        <v>0.52333333333333332</v>
      </c>
      <c r="U26" s="5">
        <f>STDEV(S26:S28)/SQRT(2)</f>
        <v>8.7273516410573598E-2</v>
      </c>
      <c r="V26" s="6">
        <f>_xlfn.T.TEST(P26:P28,S26:S28,2,2)</f>
        <v>7.0248133801015505E-3</v>
      </c>
    </row>
    <row r="27" spans="2:22" x14ac:dyDescent="0.2">
      <c r="B27" s="4" t="s">
        <v>86</v>
      </c>
      <c r="C27" s="5"/>
      <c r="D27" s="5"/>
      <c r="E27" s="5">
        <v>74.545455000000004</v>
      </c>
      <c r="F27" s="5">
        <v>67.924528300000006</v>
      </c>
      <c r="G27" s="5">
        <v>73.913043479999999</v>
      </c>
      <c r="H27" s="5">
        <f>AVERAGE(E27:G27)</f>
        <v>72.127675593333336</v>
      </c>
      <c r="I27" s="5"/>
      <c r="J27" s="5">
        <v>56.92307692</v>
      </c>
      <c r="K27" s="5">
        <v>48.780487999999998</v>
      </c>
      <c r="L27" s="5">
        <v>47.692307999999997</v>
      </c>
      <c r="M27" s="6">
        <f>AVERAGE(J27:L27)</f>
        <v>51.131957639999996</v>
      </c>
      <c r="O27" s="4"/>
      <c r="P27" s="5">
        <v>1.05</v>
      </c>
      <c r="Q27" s="5"/>
      <c r="R27" s="5"/>
      <c r="S27" s="5">
        <v>0.42</v>
      </c>
      <c r="T27" s="5"/>
      <c r="U27" s="5"/>
      <c r="V27" s="6"/>
    </row>
    <row r="28" spans="2:22" x14ac:dyDescent="0.2">
      <c r="B28" s="12" t="s">
        <v>85</v>
      </c>
      <c r="C28" s="13"/>
      <c r="D28" s="13"/>
      <c r="E28" s="13">
        <v>11.301869999999999</v>
      </c>
      <c r="F28" s="13">
        <v>10.739637310000001</v>
      </c>
      <c r="G28" s="13">
        <v>7.9296030000000002</v>
      </c>
      <c r="H28" s="13">
        <f>AVERAGE(E28:G28)</f>
        <v>9.9903701033333334</v>
      </c>
      <c r="I28" s="13"/>
      <c r="J28" s="13">
        <v>12.266170000000001</v>
      </c>
      <c r="K28" s="13">
        <v>13.56995</v>
      </c>
      <c r="L28" s="13">
        <v>11.451560000000001</v>
      </c>
      <c r="M28" s="14">
        <f>AVERAGE(J28:L28)</f>
        <v>12.429226666666667</v>
      </c>
      <c r="O28" s="12"/>
      <c r="P28" s="13">
        <v>1.1100000000000001</v>
      </c>
      <c r="Q28" s="13"/>
      <c r="R28" s="13"/>
      <c r="S28" s="13">
        <v>0.49</v>
      </c>
      <c r="T28" s="13"/>
      <c r="U28" s="13"/>
      <c r="V28" s="14"/>
    </row>
    <row r="30" spans="2:22" ht="19" x14ac:dyDescent="0.25">
      <c r="B30" s="1" t="s">
        <v>103</v>
      </c>
      <c r="C30" s="2"/>
      <c r="D30" s="2"/>
      <c r="E30" s="2"/>
      <c r="F30" s="2"/>
      <c r="G30" s="2"/>
      <c r="H30" s="2"/>
      <c r="I30" s="3"/>
    </row>
    <row r="31" spans="2:22" x14ac:dyDescent="0.2">
      <c r="B31" s="4" t="s">
        <v>60</v>
      </c>
      <c r="C31" s="5">
        <v>1.02</v>
      </c>
      <c r="D31" s="5">
        <f>AVERAGE(C31:C33)</f>
        <v>1</v>
      </c>
      <c r="E31" s="5">
        <f>STDEV(C31:C33)/SQRT(2)</f>
        <v>1.8708286933869726E-2</v>
      </c>
      <c r="F31" s="5">
        <v>0.73</v>
      </c>
      <c r="G31" s="5">
        <f>AVERAGE(F31:F33)</f>
        <v>0.66666666666666663</v>
      </c>
      <c r="H31" s="5">
        <f>STDEV(F31:F33)/SQRT(2)</f>
        <v>4.2622372841814735E-2</v>
      </c>
      <c r="I31" s="6">
        <f>_xlfn.T.TEST(C31:C33,F31:F33,2,2)</f>
        <v>9.3176462397781914E-4</v>
      </c>
    </row>
    <row r="32" spans="2:22" x14ac:dyDescent="0.2">
      <c r="B32" s="4"/>
      <c r="C32" s="5">
        <v>0.97</v>
      </c>
      <c r="D32" s="5"/>
      <c r="E32" s="5"/>
      <c r="F32" s="5">
        <v>0.61</v>
      </c>
      <c r="G32" s="5"/>
      <c r="H32" s="5"/>
      <c r="I32" s="6"/>
    </row>
    <row r="33" spans="2:9" x14ac:dyDescent="0.2">
      <c r="B33" s="4"/>
      <c r="C33" s="5">
        <v>1.01</v>
      </c>
      <c r="D33" s="5"/>
      <c r="E33" s="5"/>
      <c r="F33" s="5">
        <v>0.66</v>
      </c>
      <c r="G33" s="5"/>
      <c r="H33" s="5"/>
      <c r="I33" s="6"/>
    </row>
    <row r="34" spans="2:9" x14ac:dyDescent="0.2">
      <c r="B34" s="4" t="s">
        <v>75</v>
      </c>
      <c r="C34" s="5">
        <v>1.1000000000000001</v>
      </c>
      <c r="D34" s="5">
        <f>AVERAGE(C34:C36)</f>
        <v>1.01</v>
      </c>
      <c r="E34" s="5">
        <f>STDEV(C34:C36)/SQRT(2)</f>
        <v>6.7453687816160207E-2</v>
      </c>
      <c r="F34" s="5">
        <v>1.07</v>
      </c>
      <c r="G34" s="5">
        <f>AVERAGE(F34:F36)</f>
        <v>1.0533333333333335</v>
      </c>
      <c r="H34" s="5">
        <f>STDEV(F34:F36)/SQRT(2)</f>
        <v>4.0207793606049425E-2</v>
      </c>
      <c r="I34" s="6">
        <f>_xlfn.T.TEST(C34:C36,F34:F36,2,2)</f>
        <v>0.53620237691851491</v>
      </c>
    </row>
    <row r="35" spans="2:9" x14ac:dyDescent="0.2">
      <c r="B35" s="4"/>
      <c r="C35" s="5">
        <v>1.02</v>
      </c>
      <c r="D35" s="5"/>
      <c r="E35" s="5"/>
      <c r="F35" s="5">
        <v>0.99</v>
      </c>
      <c r="G35" s="5"/>
      <c r="H35" s="5"/>
      <c r="I35" s="6"/>
    </row>
    <row r="36" spans="2:9" x14ac:dyDescent="0.2">
      <c r="B36" s="4"/>
      <c r="C36" s="5">
        <v>0.91</v>
      </c>
      <c r="D36" s="5"/>
      <c r="E36" s="5"/>
      <c r="F36" s="5">
        <v>1.1000000000000001</v>
      </c>
      <c r="G36" s="5"/>
      <c r="H36" s="5"/>
      <c r="I36" s="6"/>
    </row>
    <row r="37" spans="2:9" x14ac:dyDescent="0.2">
      <c r="B37" s="4" t="s">
        <v>76</v>
      </c>
      <c r="C37" s="5">
        <v>0.91</v>
      </c>
      <c r="D37" s="5">
        <f>AVERAGE(C37:C39)</f>
        <v>0.9966666666666667</v>
      </c>
      <c r="E37" s="5">
        <f>STDEV(C37:C39)/SQRT(2)</f>
        <v>6.7946057035465052E-2</v>
      </c>
      <c r="F37" s="5">
        <v>1.05</v>
      </c>
      <c r="G37" s="5">
        <f>AVERAGE(F37:F39)</f>
        <v>0.96333333333333337</v>
      </c>
      <c r="H37" s="5">
        <f>STDEV(F37:F39)/SQRT(2)</f>
        <v>5.3541261347363367E-2</v>
      </c>
      <c r="I37" s="6">
        <f>_xlfn.T.TEST(C37:C39,F37:F39,2,2)</f>
        <v>0.66156996233757859</v>
      </c>
    </row>
    <row r="38" spans="2:9" x14ac:dyDescent="0.2">
      <c r="B38" s="4"/>
      <c r="C38" s="5">
        <v>0.98</v>
      </c>
      <c r="D38" s="5"/>
      <c r="E38" s="5"/>
      <c r="F38" s="5">
        <v>0.91</v>
      </c>
      <c r="G38" s="5"/>
      <c r="H38" s="5"/>
      <c r="I38" s="6"/>
    </row>
    <row r="39" spans="2:9" x14ac:dyDescent="0.2">
      <c r="B39" s="12"/>
      <c r="C39" s="13">
        <v>1.1000000000000001</v>
      </c>
      <c r="D39" s="13"/>
      <c r="E39" s="13"/>
      <c r="F39" s="13">
        <v>0.93</v>
      </c>
      <c r="G39" s="13"/>
      <c r="H39" s="13"/>
      <c r="I39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Q24"/>
  <sheetViews>
    <sheetView workbookViewId="0">
      <selection activeCell="H31" sqref="H31"/>
    </sheetView>
  </sheetViews>
  <sheetFormatPr baseColWidth="10" defaultColWidth="8.83203125" defaultRowHeight="15" x14ac:dyDescent="0.2"/>
  <cols>
    <col min="14" max="14" width="12" bestFit="1" customWidth="1"/>
  </cols>
  <sheetData>
    <row r="2" spans="2:17" ht="19" x14ac:dyDescent="0.25">
      <c r="B2" s="1" t="s">
        <v>100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2:17" x14ac:dyDescent="0.2">
      <c r="B3" s="4"/>
      <c r="C3" s="5" t="s">
        <v>70</v>
      </c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71</v>
      </c>
      <c r="O3" s="5"/>
      <c r="P3" s="5"/>
      <c r="Q3" s="6"/>
    </row>
    <row r="4" spans="2:17" x14ac:dyDescent="0.2">
      <c r="B4" s="4"/>
      <c r="C4" s="5" t="s">
        <v>69</v>
      </c>
      <c r="D4" s="5"/>
      <c r="E4" s="5"/>
      <c r="F4" s="5"/>
      <c r="G4" s="5" t="s">
        <v>68</v>
      </c>
      <c r="H4" s="5"/>
      <c r="I4" s="5"/>
      <c r="J4" s="5"/>
      <c r="K4" s="5"/>
      <c r="L4" s="5"/>
      <c r="M4" s="5"/>
      <c r="N4" s="5" t="s">
        <v>69</v>
      </c>
      <c r="O4" s="5"/>
      <c r="P4" s="5" t="s">
        <v>47</v>
      </c>
      <c r="Q4" s="6"/>
    </row>
    <row r="5" spans="2:17" x14ac:dyDescent="0.2">
      <c r="B5" s="4"/>
      <c r="C5" s="5" t="s">
        <v>5</v>
      </c>
      <c r="D5" s="5" t="s">
        <v>73</v>
      </c>
      <c r="E5" s="5" t="s">
        <v>10</v>
      </c>
      <c r="F5" s="5" t="s">
        <v>73</v>
      </c>
      <c r="G5" s="5" t="s">
        <v>5</v>
      </c>
      <c r="H5" s="5" t="s">
        <v>73</v>
      </c>
      <c r="I5" s="5" t="s">
        <v>10</v>
      </c>
      <c r="J5" s="5" t="s">
        <v>73</v>
      </c>
      <c r="K5" s="5"/>
      <c r="L5" s="5"/>
      <c r="M5" s="5"/>
      <c r="N5" s="5" t="s">
        <v>5</v>
      </c>
      <c r="O5" s="5" t="s">
        <v>10</v>
      </c>
      <c r="P5" s="5" t="s">
        <v>5</v>
      </c>
      <c r="Q5" s="6" t="s">
        <v>10</v>
      </c>
    </row>
    <row r="6" spans="2:17" x14ac:dyDescent="0.2">
      <c r="B6" s="4"/>
      <c r="C6" s="5">
        <v>2.4</v>
      </c>
      <c r="D6" s="5">
        <f t="shared" ref="D6:D19" si="0">C6/C$21</f>
        <v>1.0090090090090089</v>
      </c>
      <c r="E6" s="5">
        <v>2.2000000000000002</v>
      </c>
      <c r="F6" s="5">
        <f t="shared" ref="F6:F19" si="1">E6/C$21</f>
        <v>0.92492492492492495</v>
      </c>
      <c r="G6" s="5">
        <v>1.6</v>
      </c>
      <c r="H6" s="5">
        <f t="shared" ref="H6:H19" si="2">G6/C$21</f>
        <v>0.67267267267267272</v>
      </c>
      <c r="I6" s="5">
        <v>1.5</v>
      </c>
      <c r="J6" s="5">
        <f t="shared" ref="J6:J19" si="3">I6/C$21</f>
        <v>0.63063063063063063</v>
      </c>
      <c r="K6" s="5"/>
      <c r="L6" s="5"/>
      <c r="M6" s="5"/>
      <c r="N6" s="5">
        <v>17.2</v>
      </c>
      <c r="O6" s="5">
        <v>24.5</v>
      </c>
      <c r="P6" s="5">
        <v>7.5</v>
      </c>
      <c r="Q6" s="6">
        <v>12.4</v>
      </c>
    </row>
    <row r="7" spans="2:17" x14ac:dyDescent="0.2">
      <c r="B7" s="4"/>
      <c r="C7" s="5">
        <v>3.2</v>
      </c>
      <c r="D7" s="5">
        <f t="shared" si="0"/>
        <v>1.3453453453453454</v>
      </c>
      <c r="E7" s="5">
        <v>1.5</v>
      </c>
      <c r="F7" s="5">
        <f t="shared" si="1"/>
        <v>0.63063063063063063</v>
      </c>
      <c r="G7" s="5">
        <v>2.1</v>
      </c>
      <c r="H7" s="5">
        <f t="shared" si="2"/>
        <v>0.88288288288288297</v>
      </c>
      <c r="I7" s="5">
        <v>1.4</v>
      </c>
      <c r="J7" s="5">
        <f t="shared" si="3"/>
        <v>0.58858858858858853</v>
      </c>
      <c r="K7" s="5"/>
      <c r="L7" s="5"/>
      <c r="M7" s="5"/>
      <c r="N7" s="5">
        <v>22.7</v>
      </c>
      <c r="O7" s="5">
        <v>25.4</v>
      </c>
      <c r="P7" s="5">
        <v>10.4</v>
      </c>
      <c r="Q7" s="6">
        <v>8.9</v>
      </c>
    </row>
    <row r="8" spans="2:17" x14ac:dyDescent="0.2">
      <c r="B8" s="4"/>
      <c r="C8" s="5">
        <v>1.8</v>
      </c>
      <c r="D8" s="5">
        <f t="shared" si="0"/>
        <v>0.7567567567567568</v>
      </c>
      <c r="E8" s="5">
        <v>1.4</v>
      </c>
      <c r="F8" s="5">
        <f t="shared" si="1"/>
        <v>0.58858858858858853</v>
      </c>
      <c r="G8" s="5">
        <v>1.1000000000000001</v>
      </c>
      <c r="H8" s="5">
        <f t="shared" si="2"/>
        <v>0.46246246246246248</v>
      </c>
      <c r="I8" s="5">
        <v>1.4</v>
      </c>
      <c r="J8" s="5">
        <f t="shared" si="3"/>
        <v>0.58858858858858853</v>
      </c>
      <c r="K8" s="5"/>
      <c r="L8" s="5"/>
      <c r="M8" s="5"/>
      <c r="N8" s="5">
        <v>19.3</v>
      </c>
      <c r="O8" s="5">
        <v>16.7</v>
      </c>
      <c r="P8" s="5">
        <v>12.7</v>
      </c>
      <c r="Q8" s="6">
        <v>20.5</v>
      </c>
    </row>
    <row r="9" spans="2:17" x14ac:dyDescent="0.2">
      <c r="B9" s="4"/>
      <c r="C9" s="5">
        <v>2.8</v>
      </c>
      <c r="D9" s="5">
        <f t="shared" si="0"/>
        <v>1.1771771771771771</v>
      </c>
      <c r="E9" s="5">
        <v>1.5</v>
      </c>
      <c r="F9" s="5">
        <f t="shared" si="1"/>
        <v>0.63063063063063063</v>
      </c>
      <c r="G9" s="5">
        <v>2.2000000000000002</v>
      </c>
      <c r="H9" s="5">
        <f t="shared" si="2"/>
        <v>0.92492492492492495</v>
      </c>
      <c r="I9" s="5">
        <v>2</v>
      </c>
      <c r="J9" s="5">
        <f t="shared" si="3"/>
        <v>0.84084084084084088</v>
      </c>
      <c r="K9" s="5"/>
      <c r="L9" s="5"/>
      <c r="M9" s="5"/>
      <c r="N9" s="5">
        <v>10.4</v>
      </c>
      <c r="O9" s="5">
        <v>18.899999999999999</v>
      </c>
      <c r="P9" s="5">
        <v>5.6</v>
      </c>
      <c r="Q9" s="6">
        <v>16.7</v>
      </c>
    </row>
    <row r="10" spans="2:17" x14ac:dyDescent="0.2">
      <c r="B10" s="4"/>
      <c r="C10" s="5">
        <v>2.2999999999999998</v>
      </c>
      <c r="D10" s="5">
        <f t="shared" si="0"/>
        <v>0.96696696696696693</v>
      </c>
      <c r="E10" s="5">
        <v>1.6</v>
      </c>
      <c r="F10" s="5">
        <f t="shared" si="1"/>
        <v>0.67267267267267272</v>
      </c>
      <c r="G10" s="5">
        <v>3.5</v>
      </c>
      <c r="H10" s="5">
        <f t="shared" si="2"/>
        <v>1.4714714714714714</v>
      </c>
      <c r="I10" s="5">
        <v>2.2000000000000002</v>
      </c>
      <c r="J10" s="5">
        <f t="shared" si="3"/>
        <v>0.92492492492492495</v>
      </c>
      <c r="K10" s="5"/>
      <c r="L10" s="5"/>
      <c r="M10" s="5"/>
      <c r="N10" s="5">
        <v>13.5</v>
      </c>
      <c r="O10" s="5">
        <v>30.2</v>
      </c>
      <c r="P10" s="5">
        <v>4.9000000000000004</v>
      </c>
      <c r="Q10" s="6">
        <v>12.5</v>
      </c>
    </row>
    <row r="11" spans="2:17" x14ac:dyDescent="0.2">
      <c r="B11" s="4"/>
      <c r="C11" s="5">
        <v>1.9</v>
      </c>
      <c r="D11" s="5">
        <f t="shared" si="0"/>
        <v>0.79879879879879878</v>
      </c>
      <c r="E11" s="5">
        <v>2</v>
      </c>
      <c r="F11" s="5">
        <f t="shared" si="1"/>
        <v>0.84084084084084088</v>
      </c>
      <c r="G11" s="5">
        <v>3.4</v>
      </c>
      <c r="H11" s="5">
        <f t="shared" si="2"/>
        <v>1.4294294294294294</v>
      </c>
      <c r="I11" s="5">
        <v>2.7</v>
      </c>
      <c r="J11" s="5">
        <f t="shared" si="3"/>
        <v>1.1351351351351353</v>
      </c>
      <c r="K11" s="5"/>
      <c r="L11" s="5"/>
      <c r="M11" s="5"/>
      <c r="N11" s="5">
        <v>16</v>
      </c>
      <c r="O11" s="5">
        <v>20.5</v>
      </c>
      <c r="P11" s="5">
        <v>8.6</v>
      </c>
      <c r="Q11" s="6">
        <v>8.4</v>
      </c>
    </row>
    <row r="12" spans="2:17" x14ac:dyDescent="0.2">
      <c r="B12" s="4"/>
      <c r="C12" s="5">
        <v>1.6</v>
      </c>
      <c r="D12" s="5">
        <f t="shared" si="0"/>
        <v>0.67267267267267272</v>
      </c>
      <c r="E12" s="5">
        <v>1.8</v>
      </c>
      <c r="F12" s="5">
        <f t="shared" si="1"/>
        <v>0.7567567567567568</v>
      </c>
      <c r="G12" s="5">
        <v>2.7</v>
      </c>
      <c r="H12" s="5">
        <f t="shared" si="2"/>
        <v>1.1351351351351353</v>
      </c>
      <c r="I12" s="5">
        <v>1.3</v>
      </c>
      <c r="J12" s="5">
        <f t="shared" si="3"/>
        <v>0.54654654654654655</v>
      </c>
      <c r="K12" s="5"/>
      <c r="L12" s="5"/>
      <c r="M12" s="5"/>
      <c r="N12" s="5">
        <v>23.8</v>
      </c>
      <c r="O12" s="5">
        <v>19.899999999999999</v>
      </c>
      <c r="P12" s="5">
        <v>5.7</v>
      </c>
      <c r="Q12" s="6">
        <v>6.7</v>
      </c>
    </row>
    <row r="13" spans="2:17" x14ac:dyDescent="0.2">
      <c r="B13" s="4"/>
      <c r="C13" s="5">
        <v>1.8</v>
      </c>
      <c r="D13" s="5">
        <f t="shared" si="0"/>
        <v>0.7567567567567568</v>
      </c>
      <c r="E13" s="5">
        <v>1.7</v>
      </c>
      <c r="F13" s="5">
        <f t="shared" si="1"/>
        <v>0.71471471471471471</v>
      </c>
      <c r="G13" s="5">
        <v>2.8</v>
      </c>
      <c r="H13" s="5">
        <f t="shared" si="2"/>
        <v>1.1771771771771771</v>
      </c>
      <c r="I13" s="5">
        <v>1.7</v>
      </c>
      <c r="J13" s="5">
        <f t="shared" si="3"/>
        <v>0.71471471471471471</v>
      </c>
      <c r="K13" s="5"/>
      <c r="L13" s="5"/>
      <c r="M13" s="5"/>
      <c r="N13" s="5">
        <v>15.4</v>
      </c>
      <c r="O13" s="5">
        <v>26.8</v>
      </c>
      <c r="P13" s="5">
        <v>4.0999999999999996</v>
      </c>
      <c r="Q13" s="6">
        <v>10.3</v>
      </c>
    </row>
    <row r="14" spans="2:17" x14ac:dyDescent="0.2">
      <c r="B14" s="4"/>
      <c r="C14" s="5">
        <v>2.9</v>
      </c>
      <c r="D14" s="5">
        <f t="shared" si="0"/>
        <v>1.2192192192192193</v>
      </c>
      <c r="E14" s="5">
        <v>1.9</v>
      </c>
      <c r="F14" s="5">
        <f t="shared" si="1"/>
        <v>0.79879879879879878</v>
      </c>
      <c r="G14" s="5">
        <v>3</v>
      </c>
      <c r="H14" s="5">
        <f t="shared" si="2"/>
        <v>1.2612612612612613</v>
      </c>
      <c r="I14" s="5">
        <v>1.9</v>
      </c>
      <c r="J14" s="5">
        <f t="shared" si="3"/>
        <v>0.79879879879879878</v>
      </c>
      <c r="K14" s="5"/>
      <c r="L14" s="5"/>
      <c r="M14" s="5"/>
      <c r="N14" s="5">
        <v>16.899999999999999</v>
      </c>
      <c r="O14" s="5">
        <v>29.4</v>
      </c>
      <c r="P14" s="5">
        <v>9.1999999999999993</v>
      </c>
      <c r="Q14" s="6">
        <v>12.1</v>
      </c>
    </row>
    <row r="15" spans="2:17" x14ac:dyDescent="0.2">
      <c r="B15" s="4"/>
      <c r="C15" s="5">
        <v>3</v>
      </c>
      <c r="D15" s="5">
        <f t="shared" si="0"/>
        <v>1.2612612612612613</v>
      </c>
      <c r="E15" s="5">
        <v>2</v>
      </c>
      <c r="F15" s="5">
        <f t="shared" si="1"/>
        <v>0.84084084084084088</v>
      </c>
      <c r="G15" s="5">
        <v>2.9</v>
      </c>
      <c r="H15" s="5">
        <f t="shared" si="2"/>
        <v>1.2192192192192193</v>
      </c>
      <c r="I15" s="5">
        <v>1.2</v>
      </c>
      <c r="J15" s="5">
        <f t="shared" si="3"/>
        <v>0.50450450450450446</v>
      </c>
      <c r="K15" s="5"/>
      <c r="L15" s="5"/>
      <c r="M15" s="5"/>
      <c r="N15" s="5">
        <v>13.2</v>
      </c>
      <c r="O15" s="5">
        <v>25.5</v>
      </c>
      <c r="P15" s="5">
        <v>6.5</v>
      </c>
      <c r="Q15" s="6">
        <v>13.4</v>
      </c>
    </row>
    <row r="16" spans="2:17" x14ac:dyDescent="0.2">
      <c r="B16" s="4"/>
      <c r="C16" s="5">
        <v>3.1</v>
      </c>
      <c r="D16" s="5">
        <f t="shared" si="0"/>
        <v>1.3033033033033032</v>
      </c>
      <c r="E16" s="5">
        <v>1.6</v>
      </c>
      <c r="F16" s="5">
        <f t="shared" si="1"/>
        <v>0.67267267267267272</v>
      </c>
      <c r="G16" s="5">
        <v>1.8</v>
      </c>
      <c r="H16" s="5">
        <f t="shared" si="2"/>
        <v>0.7567567567567568</v>
      </c>
      <c r="I16" s="5">
        <v>1.6</v>
      </c>
      <c r="J16" s="5">
        <f t="shared" si="3"/>
        <v>0.67267267267267272</v>
      </c>
      <c r="K16" s="5"/>
      <c r="L16" s="5"/>
      <c r="M16" s="5"/>
      <c r="N16" s="5">
        <v>11.7</v>
      </c>
      <c r="O16" s="5">
        <v>36.700000000000003</v>
      </c>
      <c r="P16" s="5">
        <v>4.3</v>
      </c>
      <c r="Q16" s="6">
        <v>7.5</v>
      </c>
    </row>
    <row r="17" spans="2:17" x14ac:dyDescent="0.2">
      <c r="B17" s="4"/>
      <c r="C17" s="5">
        <v>2.7</v>
      </c>
      <c r="D17" s="5">
        <f t="shared" si="0"/>
        <v>1.1351351351351353</v>
      </c>
      <c r="E17" s="5">
        <v>1.4</v>
      </c>
      <c r="F17" s="5">
        <f t="shared" si="1"/>
        <v>0.58858858858858853</v>
      </c>
      <c r="G17" s="5">
        <v>2.4</v>
      </c>
      <c r="H17" s="5">
        <f t="shared" si="2"/>
        <v>1.0090090090090089</v>
      </c>
      <c r="I17" s="5">
        <v>1.8</v>
      </c>
      <c r="J17" s="5">
        <f t="shared" si="3"/>
        <v>0.7567567567567568</v>
      </c>
      <c r="K17" s="5"/>
      <c r="L17" s="5"/>
      <c r="M17" s="5"/>
      <c r="N17" s="5">
        <v>15.8</v>
      </c>
      <c r="O17" s="5">
        <v>25.4</v>
      </c>
      <c r="P17" s="5">
        <v>7.7</v>
      </c>
      <c r="Q17" s="6">
        <v>16.899999999999999</v>
      </c>
    </row>
    <row r="18" spans="2:17" x14ac:dyDescent="0.2">
      <c r="B18" s="4"/>
      <c r="C18" s="5">
        <v>1.9</v>
      </c>
      <c r="D18" s="5">
        <f t="shared" si="0"/>
        <v>0.79879879879879878</v>
      </c>
      <c r="E18" s="5">
        <v>1.3</v>
      </c>
      <c r="F18" s="5">
        <f t="shared" si="1"/>
        <v>0.54654654654654655</v>
      </c>
      <c r="G18" s="5">
        <v>3.3</v>
      </c>
      <c r="H18" s="5">
        <f t="shared" si="2"/>
        <v>1.3873873873873874</v>
      </c>
      <c r="I18" s="5">
        <v>1.4</v>
      </c>
      <c r="J18" s="5">
        <f t="shared" si="3"/>
        <v>0.58858858858858853</v>
      </c>
      <c r="K18" s="5"/>
      <c r="L18" s="5"/>
      <c r="M18" s="5"/>
      <c r="N18" s="5">
        <v>20.5</v>
      </c>
      <c r="O18" s="5">
        <v>28.8</v>
      </c>
      <c r="P18" s="5">
        <v>10.199999999999999</v>
      </c>
      <c r="Q18" s="6">
        <v>12.7</v>
      </c>
    </row>
    <row r="19" spans="2:17" x14ac:dyDescent="0.2">
      <c r="B19" s="4"/>
      <c r="C19" s="5">
        <v>1.9</v>
      </c>
      <c r="D19" s="5">
        <f t="shared" si="0"/>
        <v>0.79879879879879878</v>
      </c>
      <c r="E19" s="5">
        <v>1.5</v>
      </c>
      <c r="F19" s="5">
        <f t="shared" si="1"/>
        <v>0.63063063063063063</v>
      </c>
      <c r="G19" s="5">
        <v>3.2</v>
      </c>
      <c r="H19" s="5">
        <f t="shared" si="2"/>
        <v>1.3453453453453454</v>
      </c>
      <c r="I19" s="5">
        <v>1.7</v>
      </c>
      <c r="J19" s="5">
        <f t="shared" si="3"/>
        <v>0.71471471471471471</v>
      </c>
      <c r="K19" s="5"/>
      <c r="L19" s="5"/>
      <c r="M19" s="5"/>
      <c r="N19" s="5">
        <v>12.6</v>
      </c>
      <c r="O19" s="5">
        <v>20.5</v>
      </c>
      <c r="P19" s="5">
        <v>6.5</v>
      </c>
      <c r="Q19" s="6">
        <v>13.8</v>
      </c>
    </row>
    <row r="20" spans="2:17" x14ac:dyDescent="0.2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6"/>
    </row>
    <row r="21" spans="2:17" x14ac:dyDescent="0.2">
      <c r="B21" s="4" t="s">
        <v>0</v>
      </c>
      <c r="C21" s="5">
        <f>AVERAGE(C6:C19)</f>
        <v>2.3785714285714286</v>
      </c>
      <c r="D21" s="5"/>
      <c r="E21" s="5">
        <f t="shared" ref="E21:I21" si="4">AVERAGE(E6:E19)</f>
        <v>1.6714285714285715</v>
      </c>
      <c r="F21" s="5"/>
      <c r="G21" s="5">
        <f t="shared" si="4"/>
        <v>2.5714285714285716</v>
      </c>
      <c r="H21" s="5"/>
      <c r="I21" s="5">
        <f t="shared" si="4"/>
        <v>1.6999999999999997</v>
      </c>
      <c r="J21" s="5"/>
      <c r="K21" s="5"/>
      <c r="L21" s="5"/>
      <c r="M21" s="5" t="s">
        <v>0</v>
      </c>
      <c r="N21" s="5">
        <f>AVERAGE(N6:N19)</f>
        <v>16.357142857142858</v>
      </c>
      <c r="O21" s="5">
        <f t="shared" ref="O21:Q21" si="5">AVERAGE(O6:O19)</f>
        <v>24.942857142857143</v>
      </c>
      <c r="P21" s="5">
        <f t="shared" si="5"/>
        <v>7.4214285714285717</v>
      </c>
      <c r="Q21" s="6">
        <f t="shared" si="5"/>
        <v>12.342857142857143</v>
      </c>
    </row>
    <row r="22" spans="2:17" x14ac:dyDescent="0.2">
      <c r="B22" s="4" t="s">
        <v>72</v>
      </c>
      <c r="C22" s="5"/>
      <c r="D22" s="5">
        <f>AVERAGE(D6:D19)</f>
        <v>1.0000000000000002</v>
      </c>
      <c r="E22" s="5"/>
      <c r="F22" s="5">
        <f>AVERAGE(F6:F19)</f>
        <v>0.70270270270270274</v>
      </c>
      <c r="G22" s="5"/>
      <c r="H22" s="5">
        <f>AVERAGE(H6:H19)</f>
        <v>1.0810810810810811</v>
      </c>
      <c r="I22" s="5"/>
      <c r="J22" s="5">
        <f>AVERAGE(J6:J19)</f>
        <v>0.71471471471471482</v>
      </c>
      <c r="K22" s="5"/>
      <c r="L22" s="5"/>
      <c r="M22" s="5" t="s">
        <v>1</v>
      </c>
      <c r="N22" s="5">
        <f>STDEV(N5:N18)/SQRT(13)</f>
        <v>1.1266933344182359</v>
      </c>
      <c r="O22" s="5">
        <f>STDEV(O5:O18)/SQRT(13)</f>
        <v>1.504473932840203</v>
      </c>
      <c r="P22" s="5">
        <f t="shared" ref="P22:Q22" si="6">STDEV(P5:P18)/SQRT(13)</f>
        <v>0.73068825462284981</v>
      </c>
      <c r="Q22" s="6">
        <f t="shared" si="6"/>
        <v>1.1161049839982438</v>
      </c>
    </row>
    <row r="23" spans="2:17" x14ac:dyDescent="0.2">
      <c r="B23" s="4" t="s">
        <v>1</v>
      </c>
      <c r="C23" s="5"/>
      <c r="D23" s="5">
        <f>STDEV(D6:D19)/SQRT(13)</f>
        <v>6.5512089065021553E-2</v>
      </c>
      <c r="E23" s="5"/>
      <c r="F23" s="5">
        <f t="shared" ref="F23:J23" si="7">STDEV(F6:F19)/SQRT(13)</f>
        <v>3.1497455392116902E-2</v>
      </c>
      <c r="G23" s="5"/>
      <c r="H23" s="5">
        <f t="shared" si="7"/>
        <v>8.5126014195833932E-2</v>
      </c>
      <c r="I23" s="5"/>
      <c r="J23" s="5">
        <f t="shared" si="7"/>
        <v>4.7087797851664094E-2</v>
      </c>
      <c r="K23" s="5"/>
      <c r="L23" s="5"/>
      <c r="M23" s="5" t="s">
        <v>13</v>
      </c>
      <c r="N23" s="5"/>
      <c r="O23" s="5">
        <f>_xlfn.T.TEST(N6:N19,O6:O19,2,2)</f>
        <v>6.0334590728207848E-5</v>
      </c>
      <c r="P23" s="5"/>
      <c r="Q23" s="6">
        <f t="shared" ref="Q23" si="8">_xlfn.T.TEST(P6:P19,Q6:Q19,2,2)</f>
        <v>5.1616742789676261E-4</v>
      </c>
    </row>
    <row r="24" spans="2:17" x14ac:dyDescent="0.2">
      <c r="B24" s="12" t="s">
        <v>13</v>
      </c>
      <c r="C24" s="13"/>
      <c r="D24" s="13"/>
      <c r="E24" s="13"/>
      <c r="F24" s="13">
        <f>_xlfn.T.TEST(D6:D19,F6:F19,2,2)</f>
        <v>2.466360675173365E-4</v>
      </c>
      <c r="G24" s="13"/>
      <c r="H24" s="13"/>
      <c r="I24" s="13"/>
      <c r="J24" s="13">
        <f>_xlfn.T.TEST(H6:H19,J6:J19,2,2)</f>
        <v>5.9369211115295061E-4</v>
      </c>
      <c r="K24" s="13"/>
      <c r="L24" s="13"/>
      <c r="M24" s="13"/>
      <c r="N24" s="13"/>
      <c r="O24" s="13"/>
      <c r="P24" s="13"/>
      <c r="Q24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7D39F-5341-5F4F-AC39-7F4FC9CBAAA9}">
  <dimension ref="B2:T34"/>
  <sheetViews>
    <sheetView workbookViewId="0">
      <selection activeCell="L34" sqref="L34"/>
    </sheetView>
  </sheetViews>
  <sheetFormatPr baseColWidth="10" defaultRowHeight="15" x14ac:dyDescent="0.2"/>
  <sheetData>
    <row r="2" spans="2:20" ht="19" x14ac:dyDescent="0.25">
      <c r="B2" s="1" t="s">
        <v>93</v>
      </c>
      <c r="C2" s="2"/>
      <c r="D2" s="2"/>
      <c r="E2" s="3"/>
      <c r="L2" s="1" t="s">
        <v>116</v>
      </c>
      <c r="M2" s="2"/>
      <c r="N2" s="2"/>
      <c r="O2" s="2"/>
      <c r="P2" s="2"/>
      <c r="Q2" s="2"/>
      <c r="R2" s="2"/>
      <c r="S2" s="2"/>
      <c r="T2" s="3"/>
    </row>
    <row r="3" spans="2:20" x14ac:dyDescent="0.2">
      <c r="B3" s="4"/>
      <c r="C3" s="5" t="s">
        <v>5</v>
      </c>
      <c r="D3" s="5"/>
      <c r="E3" s="6" t="s">
        <v>10</v>
      </c>
      <c r="L3" s="4"/>
      <c r="M3" s="5" t="s">
        <v>5</v>
      </c>
      <c r="N3" s="5" t="s">
        <v>0</v>
      </c>
      <c r="O3" s="5" t="s">
        <v>1</v>
      </c>
      <c r="P3" s="5"/>
      <c r="Q3" s="5" t="s">
        <v>10</v>
      </c>
      <c r="R3" s="5" t="s">
        <v>0</v>
      </c>
      <c r="S3" s="5" t="s">
        <v>1</v>
      </c>
      <c r="T3" s="6" t="s">
        <v>13</v>
      </c>
    </row>
    <row r="4" spans="2:20" x14ac:dyDescent="0.2">
      <c r="B4" s="12"/>
      <c r="C4" s="13">
        <v>1</v>
      </c>
      <c r="D4" s="13"/>
      <c r="E4" s="14">
        <v>0.46457568056674248</v>
      </c>
      <c r="L4" s="4" t="s">
        <v>39</v>
      </c>
      <c r="M4" s="5">
        <v>0.79842648298790442</v>
      </c>
      <c r="N4" s="5">
        <f>AVERAGE(M4:M6)</f>
        <v>1</v>
      </c>
      <c r="O4" s="5">
        <f>STDEV(M4:M6)/SQRT(2)</f>
        <v>0.28515853926658663</v>
      </c>
      <c r="P4" s="5"/>
      <c r="Q4" s="5">
        <v>3.6180979846815742</v>
      </c>
      <c r="R4" s="5">
        <f>AVERAGE(Q4:Q6)</f>
        <v>3.121090307685265</v>
      </c>
      <c r="S4" s="5">
        <f>STDEV(Q4:Q6)/SQRT(2)</f>
        <v>0.31544025523822006</v>
      </c>
      <c r="T4" s="6">
        <f>_xlfn.T.TEST(M4:M6,Q4:Q6,2,2)</f>
        <v>3.6338302217240001E-3</v>
      </c>
    </row>
    <row r="5" spans="2:20" x14ac:dyDescent="0.2">
      <c r="L5" s="4"/>
      <c r="M5" s="5">
        <v>1.4643206262031825</v>
      </c>
      <c r="N5" s="5"/>
      <c r="O5" s="5"/>
      <c r="P5" s="5"/>
      <c r="Q5" s="5">
        <v>2.9898154587953001</v>
      </c>
      <c r="R5" s="5"/>
      <c r="S5" s="5"/>
      <c r="T5" s="6"/>
    </row>
    <row r="6" spans="2:20" ht="19" x14ac:dyDescent="0.25">
      <c r="B6" s="1" t="s">
        <v>106</v>
      </c>
      <c r="C6" s="2"/>
      <c r="D6" s="2"/>
      <c r="E6" s="2"/>
      <c r="F6" s="2"/>
      <c r="G6" s="2"/>
      <c r="H6" s="2"/>
      <c r="I6" s="2"/>
      <c r="J6" s="3"/>
      <c r="L6" s="4"/>
      <c r="M6" s="5">
        <v>0.73725289080891321</v>
      </c>
      <c r="N6" s="5"/>
      <c r="O6" s="5"/>
      <c r="P6" s="5"/>
      <c r="Q6" s="5">
        <v>2.7553574795789202</v>
      </c>
      <c r="R6" s="5"/>
      <c r="S6" s="5"/>
      <c r="T6" s="6"/>
    </row>
    <row r="7" spans="2:20" x14ac:dyDescent="0.2">
      <c r="B7" s="4"/>
      <c r="C7" s="5" t="s">
        <v>5</v>
      </c>
      <c r="D7" s="5" t="s">
        <v>0</v>
      </c>
      <c r="E7" s="5" t="s">
        <v>1</v>
      </c>
      <c r="F7" s="5"/>
      <c r="G7" s="5" t="s">
        <v>10</v>
      </c>
      <c r="H7" s="5" t="s">
        <v>0</v>
      </c>
      <c r="I7" s="5" t="s">
        <v>1</v>
      </c>
      <c r="J7" s="6" t="s">
        <v>13</v>
      </c>
      <c r="L7" s="4" t="s">
        <v>40</v>
      </c>
      <c r="M7" s="5">
        <v>1.0617500452178774</v>
      </c>
      <c r="N7" s="5">
        <f>AVERAGE(M7:M9)</f>
        <v>1</v>
      </c>
      <c r="O7" s="5">
        <f>STDEV(M7:M9)/SQRT(2)</f>
        <v>8.2516761514815989E-2</v>
      </c>
      <c r="P7" s="5"/>
      <c r="Q7" s="5">
        <v>3.9488817594533319</v>
      </c>
      <c r="R7" s="5">
        <f>AVERAGE(Q7:Q9)</f>
        <v>3.1875104624157777</v>
      </c>
      <c r="S7" s="5">
        <f>STDEV(Q7:Q9)/SQRT(2)</f>
        <v>0.49284465766421892</v>
      </c>
      <c r="T7" s="6">
        <f>_xlfn.T.TEST(M7:M9,Q7:Q9,2,2)</f>
        <v>5.8406448319291522E-3</v>
      </c>
    </row>
    <row r="8" spans="2:20" x14ac:dyDescent="0.2">
      <c r="B8" s="4" t="s">
        <v>43</v>
      </c>
      <c r="C8" s="5">
        <v>0.95</v>
      </c>
      <c r="D8" s="5">
        <f>AVERAGE(C8:C10)</f>
        <v>1</v>
      </c>
      <c r="E8" s="5">
        <f>STDEV(C8:C10)/SQRT(2)</f>
        <v>3.937003937005909E-2</v>
      </c>
      <c r="F8" s="5"/>
      <c r="G8" s="5">
        <v>1.07</v>
      </c>
      <c r="H8" s="5">
        <f>AVERAGE(G8:G10)</f>
        <v>1.0133333333333334</v>
      </c>
      <c r="I8" s="5">
        <f>STDEV(G8:G10)/SQRT(2)</f>
        <v>3.6285901761795435E-2</v>
      </c>
      <c r="J8" s="6">
        <f>_xlfn.T.TEST(C8:C10,G8:G10,2,2)</f>
        <v>0.77557962420632265</v>
      </c>
      <c r="L8" s="4"/>
      <c r="M8" s="5">
        <v>1.072846868997793</v>
      </c>
      <c r="N8" s="5"/>
      <c r="O8" s="5"/>
      <c r="P8" s="5"/>
      <c r="Q8" s="5">
        <v>3.0327164343963902</v>
      </c>
      <c r="R8" s="5"/>
      <c r="S8" s="5"/>
      <c r="T8" s="6"/>
    </row>
    <row r="9" spans="2:20" x14ac:dyDescent="0.2">
      <c r="B9" s="4"/>
      <c r="C9" s="5">
        <v>0.99</v>
      </c>
      <c r="D9" s="5"/>
      <c r="E9" s="5"/>
      <c r="F9" s="5"/>
      <c r="G9" s="5">
        <v>1</v>
      </c>
      <c r="H9" s="5"/>
      <c r="I9" s="5"/>
      <c r="J9" s="6"/>
      <c r="L9" s="4"/>
      <c r="M9" s="5">
        <v>0.86540308578432956</v>
      </c>
      <c r="N9" s="5"/>
      <c r="O9" s="5"/>
      <c r="P9" s="5"/>
      <c r="Q9" s="5">
        <v>2.5809331933976098</v>
      </c>
      <c r="R9" s="5"/>
      <c r="S9" s="5"/>
      <c r="T9" s="6"/>
    </row>
    <row r="10" spans="2:20" x14ac:dyDescent="0.2">
      <c r="B10" s="4"/>
      <c r="C10" s="5">
        <v>1.06</v>
      </c>
      <c r="D10" s="5"/>
      <c r="E10" s="5"/>
      <c r="F10" s="5"/>
      <c r="G10" s="5">
        <v>0.97</v>
      </c>
      <c r="H10" s="5"/>
      <c r="I10" s="5"/>
      <c r="J10" s="6"/>
      <c r="L10" s="4" t="s">
        <v>41</v>
      </c>
      <c r="M10" s="5">
        <v>0.64064617179237959</v>
      </c>
      <c r="N10" s="5">
        <f>AVERAGE(M10:M12)</f>
        <v>0.99999999999999967</v>
      </c>
      <c r="O10" s="5">
        <f>STDEV(M10:M12)/SQRT(2)</f>
        <v>0.22714325056240892</v>
      </c>
      <c r="P10" s="5"/>
      <c r="Q10" s="5">
        <v>5.7861337922312774</v>
      </c>
      <c r="R10" s="5">
        <f>AVERAGE(Q10:Q12)</f>
        <v>4.311134686489539</v>
      </c>
      <c r="S10" s="5">
        <f>STDEV(Q10:Q12)/SQRT(2)</f>
        <v>0.90703230138642466</v>
      </c>
      <c r="T10" s="6">
        <f>_xlfn.T.TEST(M10:M12,Q10:Q12,2,2)</f>
        <v>1.2281643493924674E-2</v>
      </c>
    </row>
    <row r="11" spans="2:20" x14ac:dyDescent="0.2">
      <c r="B11" s="4" t="s">
        <v>44</v>
      </c>
      <c r="C11" s="5">
        <v>0.99</v>
      </c>
      <c r="D11" s="5">
        <f>AVERAGE(C11:C13)</f>
        <v>1.0033333333333334</v>
      </c>
      <c r="E11" s="5">
        <f>STDEV(C11:C13)/SQRT(2)</f>
        <v>2.2730302828309776E-2</v>
      </c>
      <c r="F11" s="5"/>
      <c r="G11" s="5">
        <v>0.96</v>
      </c>
      <c r="H11" s="5">
        <f>AVERAGE(G11:G13)</f>
        <v>0.99333333333333329</v>
      </c>
      <c r="I11" s="5">
        <f>STDEV(G11:G13)/SQRT(2)</f>
        <v>2.483277404291892E-2</v>
      </c>
      <c r="J11" s="6">
        <f>_xlfn.T.TEST(C11:C13,G11:G13,2,2)</f>
        <v>0.73441849365617562</v>
      </c>
      <c r="L11" s="4"/>
      <c r="M11" s="5">
        <v>1.1000733201741986</v>
      </c>
      <c r="N11" s="5"/>
      <c r="O11" s="5"/>
      <c r="P11" s="5"/>
      <c r="Q11" s="5">
        <v>3.45659488386451</v>
      </c>
      <c r="R11" s="5"/>
      <c r="S11" s="5"/>
      <c r="T11" s="6"/>
    </row>
    <row r="12" spans="2:20" x14ac:dyDescent="0.2">
      <c r="B12" s="4"/>
      <c r="C12" s="5">
        <v>1.04</v>
      </c>
      <c r="D12" s="5"/>
      <c r="E12" s="5"/>
      <c r="F12" s="5"/>
      <c r="G12" s="5">
        <v>1.03</v>
      </c>
      <c r="H12" s="5"/>
      <c r="I12" s="5"/>
      <c r="J12" s="6"/>
      <c r="L12" s="4"/>
      <c r="M12" s="5">
        <v>1.2592805080334213</v>
      </c>
      <c r="N12" s="5"/>
      <c r="O12" s="5"/>
      <c r="P12" s="5"/>
      <c r="Q12" s="5">
        <v>3.6906753833728301</v>
      </c>
      <c r="R12" s="5"/>
      <c r="S12" s="5"/>
      <c r="T12" s="6"/>
    </row>
    <row r="13" spans="2:20" x14ac:dyDescent="0.2">
      <c r="B13" s="12"/>
      <c r="C13" s="13">
        <v>0.98</v>
      </c>
      <c r="D13" s="13"/>
      <c r="E13" s="13"/>
      <c r="F13" s="13"/>
      <c r="G13" s="13">
        <v>0.99</v>
      </c>
      <c r="H13" s="13"/>
      <c r="I13" s="13"/>
      <c r="J13" s="14"/>
      <c r="L13" s="4" t="s">
        <v>42</v>
      </c>
      <c r="M13" s="5">
        <v>0.77801015250119443</v>
      </c>
      <c r="N13" s="5">
        <f>AVERAGE(M13:M15)</f>
        <v>0.99999999999999989</v>
      </c>
      <c r="O13" s="5">
        <f>STDEV(M13:M15)/SQRT(2)</f>
        <v>0.35337393722448451</v>
      </c>
      <c r="P13" s="5"/>
      <c r="Q13" s="5">
        <v>6.6477258479724561</v>
      </c>
      <c r="R13" s="5">
        <f>AVERAGE(Q13:Q15)</f>
        <v>4.8528562310303451</v>
      </c>
      <c r="S13" s="5">
        <f>STDEV(Q13:Q15)/SQRT(2)</f>
        <v>1.2259598782880732</v>
      </c>
      <c r="T13" s="6">
        <f>_xlfn.T.TEST(M13:M15,Q13:Q15,2,2)</f>
        <v>2.0863499900389926E-2</v>
      </c>
    </row>
    <row r="14" spans="2:20" x14ac:dyDescent="0.2">
      <c r="L14" s="4"/>
      <c r="M14" s="5">
        <v>1.5722829679524366</v>
      </c>
      <c r="N14" s="5"/>
      <c r="O14" s="5"/>
      <c r="P14" s="5"/>
      <c r="Q14" s="5">
        <v>3.18744515991976</v>
      </c>
      <c r="R14" s="5"/>
      <c r="S14" s="5"/>
      <c r="T14" s="6"/>
    </row>
    <row r="15" spans="2:20" x14ac:dyDescent="0.2">
      <c r="L15" s="12"/>
      <c r="M15" s="13">
        <v>0.64970687954636874</v>
      </c>
      <c r="N15" s="13"/>
      <c r="O15" s="13"/>
      <c r="P15" s="13"/>
      <c r="Q15" s="13">
        <v>4.7233976851988198</v>
      </c>
      <c r="R15" s="13"/>
      <c r="S15" s="13"/>
      <c r="T15" s="14"/>
    </row>
    <row r="27" spans="14:19" x14ac:dyDescent="0.2">
      <c r="N27" s="5"/>
      <c r="O27" s="5"/>
      <c r="P27" s="5"/>
      <c r="Q27" s="5"/>
      <c r="R27" s="5"/>
      <c r="S27" s="5"/>
    </row>
    <row r="28" spans="14:19" x14ac:dyDescent="0.2">
      <c r="N28" s="5"/>
      <c r="O28" s="5"/>
      <c r="P28" s="5"/>
      <c r="Q28" s="5"/>
      <c r="R28" s="5"/>
      <c r="S28" s="5"/>
    </row>
    <row r="29" spans="14:19" ht="19" x14ac:dyDescent="0.25">
      <c r="N29" s="5"/>
      <c r="O29" s="20"/>
      <c r="P29" s="5"/>
      <c r="Q29" s="5"/>
      <c r="R29" s="5"/>
      <c r="S29" s="5"/>
    </row>
    <row r="30" spans="14:19" x14ac:dyDescent="0.2">
      <c r="N30" s="5"/>
      <c r="O30" s="5"/>
      <c r="P30" s="5"/>
      <c r="Q30" s="5"/>
      <c r="R30" s="5"/>
      <c r="S30" s="5"/>
    </row>
    <row r="31" spans="14:19" x14ac:dyDescent="0.2">
      <c r="N31" s="5"/>
      <c r="O31" s="5"/>
      <c r="P31" s="5"/>
      <c r="Q31" s="5"/>
      <c r="R31" s="5"/>
      <c r="S31" s="5"/>
    </row>
    <row r="32" spans="14:19" x14ac:dyDescent="0.2">
      <c r="N32" s="5"/>
      <c r="O32" s="5"/>
      <c r="P32" s="5"/>
      <c r="Q32" s="5"/>
      <c r="R32" s="5"/>
      <c r="S32" s="5"/>
    </row>
    <row r="33" spans="14:19" x14ac:dyDescent="0.2">
      <c r="N33" s="5"/>
      <c r="O33" s="5"/>
      <c r="P33" s="5"/>
      <c r="Q33" s="5"/>
      <c r="R33" s="5"/>
      <c r="S33" s="5"/>
    </row>
    <row r="34" spans="14:19" x14ac:dyDescent="0.2">
      <c r="N34" s="5"/>
      <c r="O34" s="5"/>
      <c r="P34" s="5"/>
      <c r="Q34" s="5"/>
      <c r="R34" s="5"/>
      <c r="S34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7"/>
  <sheetViews>
    <sheetView workbookViewId="0">
      <selection activeCell="O66" sqref="O66"/>
    </sheetView>
  </sheetViews>
  <sheetFormatPr baseColWidth="10" defaultColWidth="8.83203125" defaultRowHeight="15" x14ac:dyDescent="0.2"/>
  <sheetData>
    <row r="2" spans="2:19" ht="19" x14ac:dyDescent="0.25">
      <c r="B2" s="1" t="s">
        <v>96</v>
      </c>
      <c r="C2" s="2"/>
      <c r="D2" s="2"/>
      <c r="E2" s="2"/>
      <c r="F2" s="3"/>
      <c r="K2" s="1" t="s">
        <v>95</v>
      </c>
      <c r="L2" s="2"/>
      <c r="M2" s="2"/>
      <c r="N2" s="2"/>
      <c r="O2" s="2"/>
      <c r="P2" s="2"/>
      <c r="Q2" s="2"/>
      <c r="R2" s="2"/>
      <c r="S2" s="3"/>
    </row>
    <row r="3" spans="2:19" x14ac:dyDescent="0.2">
      <c r="B3" s="4" t="s">
        <v>80</v>
      </c>
      <c r="C3" s="5">
        <v>1.01</v>
      </c>
      <c r="D3" s="5">
        <f>AVERAGE(C3:C5)</f>
        <v>1</v>
      </c>
      <c r="E3" s="5">
        <f>STDEV(C3:C5)/SQRT(2)</f>
        <v>5.338539126015656E-2</v>
      </c>
      <c r="F3" s="6"/>
      <c r="K3" s="4"/>
      <c r="L3" s="5" t="s">
        <v>5</v>
      </c>
      <c r="M3" s="5" t="s">
        <v>0</v>
      </c>
      <c r="N3" s="5" t="s">
        <v>1</v>
      </c>
      <c r="O3" s="5"/>
      <c r="P3" s="5" t="s">
        <v>10</v>
      </c>
      <c r="Q3" s="5" t="s">
        <v>0</v>
      </c>
      <c r="R3" s="5" t="s">
        <v>1</v>
      </c>
      <c r="S3" s="6" t="s">
        <v>13</v>
      </c>
    </row>
    <row r="4" spans="2:19" x14ac:dyDescent="0.2">
      <c r="B4" s="4"/>
      <c r="C4" s="5">
        <v>1.07</v>
      </c>
      <c r="D4" s="5"/>
      <c r="E4" s="5"/>
      <c r="F4" s="6"/>
      <c r="K4" s="4" t="s">
        <v>74</v>
      </c>
      <c r="L4" s="5">
        <v>0.98897758026817573</v>
      </c>
      <c r="M4" s="5">
        <f>AVERAGE(L4:L6)</f>
        <v>1</v>
      </c>
      <c r="N4" s="5">
        <f>STDEV(L4:L6)/SQRT(2)</f>
        <v>9.6243552422689543E-3</v>
      </c>
      <c r="O4" s="5"/>
      <c r="P4" s="5">
        <v>0.83627241973182398</v>
      </c>
      <c r="Q4" s="5">
        <f>AVERAGE(P4:P6)</f>
        <v>0.76356071882560383</v>
      </c>
      <c r="R4" s="5">
        <f>STDEV(P4:P6)/SQRT(2)</f>
        <v>9.5032448885267851E-2</v>
      </c>
      <c r="S4" s="6">
        <f>_xlfn.T.TEST(L4:L6,P4:P6,2,2)</f>
        <v>3.8718238371626898E-2</v>
      </c>
    </row>
    <row r="5" spans="2:19" x14ac:dyDescent="0.2">
      <c r="B5" s="4"/>
      <c r="C5" s="5">
        <v>0.92</v>
      </c>
      <c r="D5" s="5"/>
      <c r="E5" s="5"/>
      <c r="F5" s="6" t="s">
        <v>13</v>
      </c>
      <c r="K5" s="4"/>
      <c r="L5" s="5">
        <v>0.99580883257473252</v>
      </c>
      <c r="M5" s="5"/>
      <c r="N5" s="5"/>
      <c r="O5" s="5"/>
      <c r="P5" s="5">
        <v>0.84593603149218843</v>
      </c>
      <c r="Q5" s="5"/>
      <c r="R5" s="5"/>
      <c r="S5" s="6"/>
    </row>
    <row r="6" spans="2:19" x14ac:dyDescent="0.2">
      <c r="B6" s="4" t="s">
        <v>81</v>
      </c>
      <c r="C6" s="5">
        <v>0.97</v>
      </c>
      <c r="D6" s="5">
        <f>AVERAGE(C6:C8)</f>
        <v>1.0966666666666665</v>
      </c>
      <c r="E6" s="5">
        <f>STDEV(C6:C8)/SQRT(2)</f>
        <v>7.7888809636986134E-2</v>
      </c>
      <c r="F6" s="6">
        <f>_xlfn.T.TEST(C3:C5,C6:C8,2,1)</f>
        <v>0.34073880517854294</v>
      </c>
      <c r="K6" s="4"/>
      <c r="L6" s="5">
        <v>1.0152135871570918</v>
      </c>
      <c r="M6" s="5"/>
      <c r="N6" s="5"/>
      <c r="O6" s="5"/>
      <c r="P6" s="5">
        <v>0.60847370525279865</v>
      </c>
      <c r="Q6" s="5"/>
      <c r="R6" s="5"/>
      <c r="S6" s="6"/>
    </row>
    <row r="7" spans="2:19" x14ac:dyDescent="0.2">
      <c r="B7" s="4"/>
      <c r="C7" s="5">
        <v>1.17</v>
      </c>
      <c r="D7" s="5"/>
      <c r="E7" s="5"/>
      <c r="F7" s="6"/>
      <c r="K7" s="4" t="s">
        <v>79</v>
      </c>
      <c r="L7" s="5">
        <v>1.1955221404430147</v>
      </c>
      <c r="M7" s="5">
        <f>AVERAGE(L7:L9)</f>
        <v>1.0000000000000002</v>
      </c>
      <c r="N7" s="5">
        <f>STDEV(L7:L9)/SQRT(2)</f>
        <v>0.12749386003937652</v>
      </c>
      <c r="O7" s="5"/>
      <c r="P7" s="5">
        <v>0.71174663531760196</v>
      </c>
      <c r="Q7" s="5">
        <f>AVERAGE(P7:P9)</f>
        <v>0.59132570576871935</v>
      </c>
      <c r="R7" s="5">
        <f>STDEV(P7:P9)/SQRT(2)</f>
        <v>7.4630132698906407E-2</v>
      </c>
      <c r="S7" s="6">
        <f>_xlfn.T.TEST(L7:L9,P7:P9,2,2)</f>
        <v>2.7579084777532448E-2</v>
      </c>
    </row>
    <row r="8" spans="2:19" x14ac:dyDescent="0.2">
      <c r="B8" s="4"/>
      <c r="C8" s="5">
        <v>1.1499999999999999</v>
      </c>
      <c r="D8" s="5"/>
      <c r="E8" s="5"/>
      <c r="F8" s="6"/>
      <c r="K8" s="4"/>
      <c r="L8" s="5">
        <v>0.96418800679273997</v>
      </c>
      <c r="M8" s="5"/>
      <c r="N8" s="5"/>
      <c r="O8" s="5"/>
      <c r="P8" s="5">
        <v>0.51488523149798004</v>
      </c>
      <c r="Q8" s="5"/>
      <c r="R8" s="5"/>
      <c r="S8" s="6"/>
    </row>
    <row r="9" spans="2:19" x14ac:dyDescent="0.2">
      <c r="B9" s="4" t="s">
        <v>82</v>
      </c>
      <c r="C9" s="5">
        <v>2.6</v>
      </c>
      <c r="D9" s="5">
        <f>AVERAGE(C9:C11)</f>
        <v>2.3000000000000003</v>
      </c>
      <c r="E9" s="5">
        <f>STDEV(C9:C11)/SQRT(2)</f>
        <v>0.25495097567963737</v>
      </c>
      <c r="F9" s="6">
        <f>_xlfn.T.TEST(C3:C5,C9:C11,2,1)</f>
        <v>1.7984213785345503E-2</v>
      </c>
      <c r="K9" s="12"/>
      <c r="L9" s="13">
        <v>0.84028985276424562</v>
      </c>
      <c r="M9" s="13"/>
      <c r="N9" s="13"/>
      <c r="O9" s="13"/>
      <c r="P9" s="13">
        <v>0.54734525049057603</v>
      </c>
      <c r="Q9" s="13"/>
      <c r="R9" s="13"/>
      <c r="S9" s="14"/>
    </row>
    <row r="10" spans="2:19" x14ac:dyDescent="0.2">
      <c r="B10" s="4"/>
      <c r="C10" s="5">
        <v>2.4</v>
      </c>
      <c r="D10" s="5"/>
      <c r="E10" s="5"/>
      <c r="F10" s="6"/>
    </row>
    <row r="11" spans="2:19" x14ac:dyDescent="0.2">
      <c r="B11" s="12"/>
      <c r="C11" s="13">
        <v>1.9</v>
      </c>
      <c r="D11" s="13"/>
      <c r="E11" s="13"/>
      <c r="F11" s="14"/>
    </row>
    <row r="13" spans="2:19" ht="19" x14ac:dyDescent="0.25">
      <c r="B13" s="1" t="s">
        <v>94</v>
      </c>
      <c r="C13" s="2"/>
      <c r="D13" s="2"/>
      <c r="E13" s="2"/>
      <c r="F13" s="2"/>
      <c r="G13" s="2"/>
      <c r="H13" s="2"/>
      <c r="I13" s="3"/>
    </row>
    <row r="14" spans="2:19" x14ac:dyDescent="0.2">
      <c r="B14" s="4"/>
      <c r="C14" s="5" t="s">
        <v>5</v>
      </c>
      <c r="D14" s="5" t="s">
        <v>49</v>
      </c>
      <c r="E14" s="5" t="s">
        <v>1</v>
      </c>
      <c r="F14" s="5" t="s">
        <v>10</v>
      </c>
      <c r="G14" s="5" t="s">
        <v>49</v>
      </c>
      <c r="H14" s="5" t="s">
        <v>1</v>
      </c>
      <c r="I14" s="6" t="s">
        <v>13</v>
      </c>
    </row>
    <row r="15" spans="2:19" x14ac:dyDescent="0.2">
      <c r="B15" s="4"/>
      <c r="C15" s="5">
        <v>0.91</v>
      </c>
      <c r="D15" s="5">
        <f>AVERAGE(C15:C17)</f>
        <v>1.03</v>
      </c>
      <c r="E15" s="5">
        <f>STDEV(C15:C17)/SQRT(2)</f>
        <v>9.2736184954957307E-2</v>
      </c>
      <c r="F15" s="5">
        <v>0.37</v>
      </c>
      <c r="G15" s="5">
        <f>AVERAGE(F15:F17)</f>
        <v>0.39666666666666667</v>
      </c>
      <c r="H15" s="5">
        <f>STDEV(F15:F17)/SQRT(2)</f>
        <v>2.1602468994692862E-2</v>
      </c>
      <c r="I15" s="6">
        <f>_xlfn.T.TEST(C15:C17,F15:F17,2,2)</f>
        <v>1.2357120476811099E-3</v>
      </c>
    </row>
    <row r="16" spans="2:19" x14ac:dyDescent="0.2">
      <c r="B16" s="4"/>
      <c r="C16" s="5">
        <v>1.17</v>
      </c>
      <c r="D16" s="5"/>
      <c r="E16" s="5"/>
      <c r="F16" s="5">
        <v>0.43</v>
      </c>
      <c r="G16" s="5"/>
      <c r="H16" s="5"/>
      <c r="I16" s="6"/>
    </row>
    <row r="17" spans="2:9" x14ac:dyDescent="0.2">
      <c r="B17" s="12"/>
      <c r="C17" s="13">
        <v>1.01</v>
      </c>
      <c r="D17" s="13"/>
      <c r="E17" s="13"/>
      <c r="F17" s="13">
        <v>0.39</v>
      </c>
      <c r="G17" s="13"/>
      <c r="H17" s="13"/>
      <c r="I17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562EC-4C6B-874E-B054-48E48F0A26E8}">
  <dimension ref="B2:O54"/>
  <sheetViews>
    <sheetView zoomScale="91" workbookViewId="0">
      <selection activeCell="I18" sqref="I18"/>
    </sheetView>
  </sheetViews>
  <sheetFormatPr baseColWidth="10" defaultRowHeight="15" x14ac:dyDescent="0.2"/>
  <cols>
    <col min="12" max="12" width="18" customWidth="1"/>
    <col min="14" max="14" width="14.5" bestFit="1" customWidth="1"/>
    <col min="15" max="15" width="21.5" bestFit="1" customWidth="1"/>
    <col min="16" max="16" width="23.6640625" bestFit="1" customWidth="1"/>
  </cols>
  <sheetData>
    <row r="2" spans="2:15" ht="19" x14ac:dyDescent="0.25">
      <c r="B2" s="1" t="s">
        <v>105</v>
      </c>
      <c r="C2" s="2"/>
      <c r="D2" s="2"/>
      <c r="E2" s="2"/>
      <c r="F2" s="2"/>
      <c r="G2" s="2"/>
      <c r="H2" s="2"/>
      <c r="I2" s="3"/>
      <c r="K2" s="1" t="s">
        <v>108</v>
      </c>
      <c r="L2" s="2"/>
      <c r="M2" s="2"/>
      <c r="N2" s="2"/>
      <c r="O2" s="3"/>
    </row>
    <row r="3" spans="2:15" x14ac:dyDescent="0.2">
      <c r="B3" s="4"/>
      <c r="C3" s="5" t="s">
        <v>5</v>
      </c>
      <c r="D3" s="5" t="s">
        <v>49</v>
      </c>
      <c r="E3" s="5" t="s">
        <v>1</v>
      </c>
      <c r="F3" s="5" t="s">
        <v>10</v>
      </c>
      <c r="G3" s="5" t="s">
        <v>49</v>
      </c>
      <c r="H3" s="5" t="s">
        <v>1</v>
      </c>
      <c r="I3" s="6" t="s">
        <v>13</v>
      </c>
      <c r="K3" s="4"/>
      <c r="L3" s="5" t="s">
        <v>87</v>
      </c>
      <c r="M3" s="5" t="s">
        <v>88</v>
      </c>
      <c r="N3" s="5" t="s">
        <v>89</v>
      </c>
      <c r="O3" s="6" t="s">
        <v>90</v>
      </c>
    </row>
    <row r="4" spans="2:15" x14ac:dyDescent="0.2">
      <c r="B4" s="4" t="s">
        <v>77</v>
      </c>
      <c r="C4" s="5">
        <v>97.1</v>
      </c>
      <c r="D4" s="5">
        <f>AVERAGE(C4:C6)</f>
        <v>97.09999999999998</v>
      </c>
      <c r="E4" s="5">
        <f>STDEV(C4:C6)/SQRT(2)</f>
        <v>0.70710678118654746</v>
      </c>
      <c r="F4" s="5">
        <v>99.1</v>
      </c>
      <c r="G4" s="5">
        <f>AVERAGE(F4:F6)</f>
        <v>97.766666666666652</v>
      </c>
      <c r="H4" s="5">
        <f>STDEV(F4:F6)/SQRT(2)</f>
        <v>1.0801234497346432</v>
      </c>
      <c r="I4" s="6">
        <f>_xlfn.T.TEST(C4:C6,F4:F6,2,2)</f>
        <v>0.56143804425052313</v>
      </c>
      <c r="K4" s="4" t="s">
        <v>91</v>
      </c>
      <c r="L4" s="5">
        <v>1</v>
      </c>
      <c r="M4" s="5">
        <v>8.5236541598694906</v>
      </c>
      <c r="N4" s="5">
        <v>2.6280587275693299</v>
      </c>
      <c r="O4" s="6">
        <v>5.5573681348559001</v>
      </c>
    </row>
    <row r="5" spans="2:15" x14ac:dyDescent="0.2">
      <c r="B5" s="4"/>
      <c r="C5" s="5">
        <v>96.1</v>
      </c>
      <c r="D5" s="5"/>
      <c r="E5" s="5"/>
      <c r="F5" s="5">
        <v>98.1</v>
      </c>
      <c r="G5" s="5"/>
      <c r="H5" s="5"/>
      <c r="I5" s="6"/>
      <c r="K5" s="4"/>
      <c r="L5" s="5"/>
      <c r="M5" s="5"/>
      <c r="N5" s="5"/>
      <c r="O5" s="6"/>
    </row>
    <row r="6" spans="2:15" x14ac:dyDescent="0.2">
      <c r="B6" s="4"/>
      <c r="C6" s="5">
        <v>98.1</v>
      </c>
      <c r="D6" s="5"/>
      <c r="E6" s="5"/>
      <c r="F6" s="5">
        <v>96.1</v>
      </c>
      <c r="G6" s="5"/>
      <c r="H6" s="5"/>
      <c r="I6" s="6"/>
      <c r="K6" s="4" t="s">
        <v>49</v>
      </c>
      <c r="L6" s="5">
        <v>0.36780000000000002</v>
      </c>
      <c r="M6" s="5">
        <v>3.1349999999999998</v>
      </c>
      <c r="N6" s="5">
        <v>0.96660000000000001</v>
      </c>
      <c r="O6" s="6">
        <v>2.044</v>
      </c>
    </row>
    <row r="7" spans="2:15" x14ac:dyDescent="0.2">
      <c r="B7" s="4" t="s">
        <v>78</v>
      </c>
      <c r="C7" s="5">
        <v>29.4</v>
      </c>
      <c r="D7" s="5">
        <f>AVERAGE(C7:C9)</f>
        <v>26.433333333333334</v>
      </c>
      <c r="E7" s="5">
        <f>STDEV(C7:C9)/SQRT(2)</f>
        <v>3.9435601512677114</v>
      </c>
      <c r="F7" s="5">
        <v>89.3</v>
      </c>
      <c r="G7" s="5">
        <f>AVERAGE(F7:F9)</f>
        <v>94.133333333333326</v>
      </c>
      <c r="H7" s="5">
        <f>STDEV(F7:F9)/SQRT(2)</f>
        <v>2.9852414754365624</v>
      </c>
      <c r="I7" s="6">
        <f>_xlfn.T.TEST(C7:C9,F7:F9,2,2)</f>
        <v>7.4201468508973645E-5</v>
      </c>
      <c r="K7" s="4"/>
      <c r="L7" s="5"/>
      <c r="M7" s="5"/>
      <c r="N7" s="5"/>
      <c r="O7" s="6"/>
    </row>
    <row r="8" spans="2:15" x14ac:dyDescent="0.2">
      <c r="B8" s="4"/>
      <c r="C8" s="5">
        <v>20</v>
      </c>
      <c r="D8" s="5"/>
      <c r="E8" s="5"/>
      <c r="F8" s="5">
        <v>97.1</v>
      </c>
      <c r="G8" s="5"/>
      <c r="H8" s="5"/>
      <c r="I8" s="6"/>
      <c r="K8" s="4" t="s">
        <v>92</v>
      </c>
      <c r="L8" s="5">
        <v>0.58218199999999998</v>
      </c>
      <c r="M8" s="5">
        <v>1.7468250000000001</v>
      </c>
      <c r="N8" s="5">
        <v>3.494272</v>
      </c>
      <c r="O8" s="6">
        <v>0.49652499999999999</v>
      </c>
    </row>
    <row r="9" spans="2:15" x14ac:dyDescent="0.2">
      <c r="B9" s="12"/>
      <c r="C9" s="13">
        <v>29.9</v>
      </c>
      <c r="D9" s="13"/>
      <c r="E9" s="13"/>
      <c r="F9" s="13">
        <v>96</v>
      </c>
      <c r="G9" s="13"/>
      <c r="H9" s="13"/>
      <c r="I9" s="14"/>
      <c r="K9" s="4"/>
      <c r="L9" s="5">
        <v>0</v>
      </c>
      <c r="M9" s="5">
        <v>1.9650240000000001</v>
      </c>
      <c r="N9" s="5">
        <v>0.69870200000000005</v>
      </c>
      <c r="O9" s="6">
        <v>0.82754099999999997</v>
      </c>
    </row>
    <row r="10" spans="2:15" x14ac:dyDescent="0.2">
      <c r="K10" s="4"/>
      <c r="L10" s="5">
        <v>0.349296</v>
      </c>
      <c r="M10" s="5">
        <v>4.6580000000000004</v>
      </c>
      <c r="N10" s="5">
        <v>0</v>
      </c>
      <c r="O10" s="6">
        <v>0.99332600000000004</v>
      </c>
    </row>
    <row r="11" spans="2:15" x14ac:dyDescent="0.2">
      <c r="K11" s="4"/>
      <c r="L11" s="5">
        <v>0.24854799999999999</v>
      </c>
      <c r="M11" s="5">
        <v>1.2477210000000001</v>
      </c>
      <c r="N11" s="5">
        <v>0</v>
      </c>
      <c r="O11" s="6">
        <v>3.4756740000000002</v>
      </c>
    </row>
    <row r="12" spans="2:15" x14ac:dyDescent="0.2">
      <c r="K12" s="4"/>
      <c r="L12" s="5">
        <v>1.74011</v>
      </c>
      <c r="M12" s="5">
        <v>1.2477210000000001</v>
      </c>
      <c r="N12" s="5">
        <v>1.74011</v>
      </c>
      <c r="O12" s="6">
        <v>0.33104699999999998</v>
      </c>
    </row>
    <row r="13" spans="2:15" x14ac:dyDescent="0.2">
      <c r="K13" s="4"/>
      <c r="L13" s="5">
        <v>0.57992999999999995</v>
      </c>
      <c r="M13" s="5">
        <v>3.494272</v>
      </c>
      <c r="N13" s="5">
        <v>1.74011</v>
      </c>
      <c r="O13" s="6">
        <v>2.9909469999999998</v>
      </c>
    </row>
    <row r="14" spans="2:15" x14ac:dyDescent="0.2">
      <c r="K14" s="4"/>
      <c r="L14" s="5">
        <v>0</v>
      </c>
      <c r="M14" s="5">
        <v>1.74011</v>
      </c>
      <c r="N14" s="5">
        <v>1.74011</v>
      </c>
      <c r="O14" s="6">
        <v>0.49836999999999998</v>
      </c>
    </row>
    <row r="15" spans="2:15" x14ac:dyDescent="0.2">
      <c r="K15" s="4"/>
      <c r="L15" s="5">
        <v>0.86981600000000003</v>
      </c>
      <c r="M15" s="5">
        <v>1.739357</v>
      </c>
      <c r="N15" s="5">
        <v>0.50082700000000002</v>
      </c>
      <c r="O15" s="6">
        <v>0</v>
      </c>
    </row>
    <row r="16" spans="2:15" x14ac:dyDescent="0.2">
      <c r="K16" s="4"/>
      <c r="L16" s="5">
        <v>0.50082700000000002</v>
      </c>
      <c r="M16" s="5">
        <v>0</v>
      </c>
      <c r="N16" s="5">
        <v>1.001655</v>
      </c>
      <c r="O16" s="6">
        <v>2.9907659999999998</v>
      </c>
    </row>
    <row r="17" spans="11:15" x14ac:dyDescent="0.2">
      <c r="K17" s="4"/>
      <c r="L17" s="5">
        <v>0</v>
      </c>
      <c r="M17" s="5">
        <v>2.3195389999999998</v>
      </c>
      <c r="N17" s="5">
        <v>2.0033089999999998</v>
      </c>
      <c r="O17" s="6">
        <v>0.33224700000000001</v>
      </c>
    </row>
    <row r="18" spans="11:15" x14ac:dyDescent="0.2">
      <c r="K18" s="4"/>
      <c r="L18" s="5">
        <v>1.001655</v>
      </c>
      <c r="M18" s="5">
        <v>0.86981600000000003</v>
      </c>
      <c r="N18" s="5">
        <v>0</v>
      </c>
      <c r="O18" s="6">
        <v>1.4953829999999999</v>
      </c>
    </row>
    <row r="19" spans="11:15" x14ac:dyDescent="0.2">
      <c r="K19" s="4"/>
      <c r="L19" s="5">
        <v>0.24918499999999999</v>
      </c>
      <c r="M19" s="5">
        <v>3.47967</v>
      </c>
      <c r="N19" s="5">
        <v>0</v>
      </c>
      <c r="O19" s="6">
        <v>2.0033089999999998</v>
      </c>
    </row>
    <row r="20" spans="11:15" x14ac:dyDescent="0.2">
      <c r="K20" s="4"/>
      <c r="L20" s="5">
        <v>1.4953829999999999</v>
      </c>
      <c r="M20" s="5">
        <v>0</v>
      </c>
      <c r="N20" s="5">
        <v>0.498506</v>
      </c>
      <c r="O20" s="6">
        <v>0</v>
      </c>
    </row>
    <row r="21" spans="11:15" x14ac:dyDescent="0.2">
      <c r="K21" s="4"/>
      <c r="L21" s="5">
        <v>0.49836999999999998</v>
      </c>
      <c r="M21" s="5">
        <v>4.0066189999999997</v>
      </c>
      <c r="N21" s="5">
        <v>0.99674099999999999</v>
      </c>
      <c r="O21" s="6">
        <v>3.0049640000000002</v>
      </c>
    </row>
    <row r="22" spans="11:15" x14ac:dyDescent="0.2">
      <c r="K22" s="4"/>
      <c r="L22" s="5">
        <v>0.33104699999999998</v>
      </c>
      <c r="M22" s="5">
        <v>0.50082700000000002</v>
      </c>
      <c r="N22" s="5">
        <v>0</v>
      </c>
      <c r="O22" s="6">
        <v>1.001655</v>
      </c>
    </row>
    <row r="23" spans="11:15" x14ac:dyDescent="0.2">
      <c r="K23" s="4"/>
      <c r="L23" s="5">
        <v>0</v>
      </c>
      <c r="M23" s="5">
        <v>1.001655</v>
      </c>
      <c r="N23" s="5">
        <v>0.99701200000000001</v>
      </c>
      <c r="O23" s="6">
        <v>4.0066189999999997</v>
      </c>
    </row>
    <row r="24" spans="11:15" x14ac:dyDescent="0.2">
      <c r="K24" s="4"/>
      <c r="L24" s="5">
        <v>0</v>
      </c>
      <c r="M24" s="5">
        <v>1.001655</v>
      </c>
      <c r="N24" s="5">
        <v>0.49836999999999998</v>
      </c>
      <c r="O24" s="6">
        <v>2.9907659999999998</v>
      </c>
    </row>
    <row r="25" spans="11:15" x14ac:dyDescent="0.2">
      <c r="K25" s="4"/>
      <c r="L25" s="5">
        <v>0</v>
      </c>
      <c r="M25" s="5">
        <v>0</v>
      </c>
      <c r="N25" s="5">
        <v>0</v>
      </c>
      <c r="O25" s="6">
        <v>0.99674099999999999</v>
      </c>
    </row>
    <row r="26" spans="11:15" x14ac:dyDescent="0.2">
      <c r="K26" s="4"/>
      <c r="L26" s="5">
        <v>0</v>
      </c>
      <c r="M26" s="5">
        <v>1.4953829999999999</v>
      </c>
      <c r="N26" s="5">
        <v>0</v>
      </c>
      <c r="O26" s="6">
        <v>16.94894</v>
      </c>
    </row>
    <row r="27" spans="11:15" x14ac:dyDescent="0.2">
      <c r="K27" s="4"/>
      <c r="L27" s="5">
        <v>0.24918499999999999</v>
      </c>
      <c r="M27" s="5">
        <v>4.9847910000000004</v>
      </c>
      <c r="N27" s="5">
        <v>0.33192344000000001</v>
      </c>
      <c r="O27" s="6">
        <v>1.4953829999999999</v>
      </c>
    </row>
    <row r="28" spans="11:15" x14ac:dyDescent="0.2">
      <c r="K28" s="4"/>
      <c r="L28" s="5">
        <v>1.4953829999999999</v>
      </c>
      <c r="M28" s="5">
        <v>3.9880499999999999</v>
      </c>
      <c r="N28" s="5">
        <v>0</v>
      </c>
      <c r="O28" s="6">
        <v>0.99674099999999999</v>
      </c>
    </row>
    <row r="29" spans="11:15" x14ac:dyDescent="0.2">
      <c r="K29" s="4"/>
      <c r="L29" s="5">
        <v>0.49836999999999998</v>
      </c>
      <c r="M29" s="5">
        <v>2.9910369999999999</v>
      </c>
      <c r="N29" s="5">
        <v>0.99876770999999998</v>
      </c>
      <c r="O29" s="6">
        <v>0.49652499999999999</v>
      </c>
    </row>
    <row r="30" spans="11:15" x14ac:dyDescent="0.2">
      <c r="K30" s="4"/>
      <c r="L30" s="5">
        <v>0.33104699999999998</v>
      </c>
      <c r="M30" s="5">
        <v>2.9909469999999998</v>
      </c>
      <c r="N30" s="5">
        <v>2.4974580199999998</v>
      </c>
      <c r="O30" s="6">
        <v>0.82754099999999997</v>
      </c>
    </row>
    <row r="31" spans="11:15" x14ac:dyDescent="0.2">
      <c r="K31" s="4"/>
      <c r="L31" s="5">
        <v>0</v>
      </c>
      <c r="M31" s="5">
        <v>4.984972</v>
      </c>
      <c r="N31" s="5">
        <v>0.39955632000000002</v>
      </c>
      <c r="O31" s="6">
        <v>0.99332600000000004</v>
      </c>
    </row>
    <row r="32" spans="11:15" x14ac:dyDescent="0.2">
      <c r="K32" s="4"/>
      <c r="L32" s="5">
        <v>0</v>
      </c>
      <c r="M32" s="5">
        <v>0.99304999999999999</v>
      </c>
      <c r="N32" s="5">
        <v>1.9975354299999999</v>
      </c>
      <c r="O32" s="6">
        <v>3.4756740000000002</v>
      </c>
    </row>
    <row r="33" spans="11:15" x14ac:dyDescent="0.2">
      <c r="K33" s="4"/>
      <c r="L33" s="5">
        <v>0</v>
      </c>
      <c r="M33" s="5">
        <v>0</v>
      </c>
      <c r="N33" s="5">
        <v>2.9966112100000002</v>
      </c>
      <c r="O33" s="6">
        <v>0.33104699999999998</v>
      </c>
    </row>
    <row r="34" spans="11:15" x14ac:dyDescent="0.2">
      <c r="K34" s="4"/>
      <c r="L34" s="5">
        <v>0</v>
      </c>
      <c r="M34" s="5">
        <v>1.9866520000000001</v>
      </c>
      <c r="N34" s="5"/>
      <c r="O34" s="6">
        <v>1.19873059</v>
      </c>
    </row>
    <row r="35" spans="11:15" x14ac:dyDescent="0.2">
      <c r="K35" s="4"/>
      <c r="L35" s="5">
        <v>0</v>
      </c>
      <c r="M35" s="5">
        <v>5.959956</v>
      </c>
      <c r="N35" s="5"/>
      <c r="O35" s="6">
        <v>2.6637567999999998</v>
      </c>
    </row>
    <row r="36" spans="11:15" x14ac:dyDescent="0.2">
      <c r="K36" s="4"/>
      <c r="L36" s="5">
        <v>0.49785884000000002</v>
      </c>
      <c r="M36" s="5">
        <v>1.4953829999999999</v>
      </c>
      <c r="N36" s="5"/>
      <c r="O36" s="6">
        <v>2.6637567999999998</v>
      </c>
    </row>
    <row r="37" spans="11:15" x14ac:dyDescent="0.2">
      <c r="K37" s="4"/>
      <c r="L37" s="5">
        <v>0</v>
      </c>
      <c r="M37" s="5">
        <v>4.9847910000000004</v>
      </c>
      <c r="N37" s="5"/>
      <c r="O37" s="6">
        <v>1.66488652</v>
      </c>
    </row>
    <row r="38" spans="11:15" x14ac:dyDescent="0.2">
      <c r="K38" s="4"/>
      <c r="L38" s="5">
        <v>0.14269994</v>
      </c>
      <c r="M38" s="5">
        <v>3.9880499999999999</v>
      </c>
      <c r="N38" s="5"/>
      <c r="O38" s="6">
        <v>1.1654598700000001</v>
      </c>
    </row>
    <row r="39" spans="11:15" x14ac:dyDescent="0.2">
      <c r="K39" s="4"/>
      <c r="L39" s="5">
        <v>0.12486039</v>
      </c>
      <c r="M39" s="5">
        <v>2.9910369999999999</v>
      </c>
      <c r="N39" s="5"/>
      <c r="O39" s="6"/>
    </row>
    <row r="40" spans="11:15" x14ac:dyDescent="0.2">
      <c r="K40" s="4"/>
      <c r="L40" s="5">
        <v>0.99897298999999995</v>
      </c>
      <c r="M40" s="5">
        <v>2.9909469999999998</v>
      </c>
      <c r="N40" s="5"/>
      <c r="O40" s="6"/>
    </row>
    <row r="41" spans="11:15" x14ac:dyDescent="0.2">
      <c r="K41" s="4"/>
      <c r="L41" s="5">
        <v>0.12486039</v>
      </c>
      <c r="M41" s="5">
        <v>4.984972</v>
      </c>
      <c r="N41" s="5"/>
      <c r="O41" s="6"/>
    </row>
    <row r="42" spans="11:15" x14ac:dyDescent="0.2">
      <c r="K42" s="4"/>
      <c r="L42" s="5">
        <v>0</v>
      </c>
      <c r="M42" s="5">
        <v>0.99304999999999999</v>
      </c>
      <c r="N42" s="5"/>
      <c r="O42" s="6"/>
    </row>
    <row r="43" spans="11:15" x14ac:dyDescent="0.2">
      <c r="K43" s="4"/>
      <c r="L43" s="5">
        <v>0.33300239999999998</v>
      </c>
      <c r="M43" s="5">
        <v>0</v>
      </c>
      <c r="N43" s="5"/>
      <c r="O43" s="6"/>
    </row>
    <row r="44" spans="11:15" x14ac:dyDescent="0.2">
      <c r="K44" s="4"/>
      <c r="L44" s="5"/>
      <c r="M44" s="5">
        <v>1.9866520000000001</v>
      </c>
      <c r="N44" s="5"/>
      <c r="O44" s="6"/>
    </row>
    <row r="45" spans="11:15" x14ac:dyDescent="0.2">
      <c r="K45" s="4"/>
      <c r="L45" s="5"/>
      <c r="M45" s="5">
        <v>5.959956</v>
      </c>
      <c r="N45" s="5"/>
      <c r="O45" s="6"/>
    </row>
    <row r="46" spans="11:15" x14ac:dyDescent="0.2">
      <c r="K46" s="4"/>
      <c r="L46" s="5"/>
      <c r="M46" s="5">
        <v>0.99587563000000001</v>
      </c>
      <c r="N46" s="5"/>
      <c r="O46" s="6"/>
    </row>
    <row r="47" spans="11:15" x14ac:dyDescent="0.2">
      <c r="K47" s="4"/>
      <c r="L47" s="5"/>
      <c r="M47" s="5">
        <v>0</v>
      </c>
      <c r="N47" s="5"/>
      <c r="O47" s="6"/>
    </row>
    <row r="48" spans="11:15" x14ac:dyDescent="0.2">
      <c r="K48" s="4"/>
      <c r="L48" s="5"/>
      <c r="M48" s="5">
        <v>1.9914340100000001</v>
      </c>
      <c r="N48" s="5"/>
      <c r="O48" s="6"/>
    </row>
    <row r="49" spans="11:15" x14ac:dyDescent="0.2">
      <c r="K49" s="4"/>
      <c r="L49" s="5"/>
      <c r="M49" s="5">
        <v>4.3953660299999999</v>
      </c>
      <c r="N49" s="5"/>
      <c r="O49" s="6"/>
    </row>
    <row r="50" spans="11:15" x14ac:dyDescent="0.2">
      <c r="K50" s="4"/>
      <c r="L50" s="5"/>
      <c r="M50" s="5">
        <v>13.983672200000001</v>
      </c>
      <c r="N50" s="5"/>
      <c r="O50" s="6"/>
    </row>
    <row r="51" spans="11:15" x14ac:dyDescent="0.2">
      <c r="K51" s="4"/>
      <c r="L51" s="5"/>
      <c r="M51" s="5">
        <v>8.9895255699999996</v>
      </c>
      <c r="N51" s="5"/>
      <c r="O51" s="6"/>
    </row>
    <row r="52" spans="11:15" x14ac:dyDescent="0.2">
      <c r="K52" s="4"/>
      <c r="L52" s="5"/>
      <c r="M52" s="5">
        <v>2.7471884100000001</v>
      </c>
      <c r="N52" s="5"/>
      <c r="O52" s="6"/>
    </row>
    <row r="53" spans="11:15" x14ac:dyDescent="0.2">
      <c r="K53" s="4"/>
      <c r="L53" s="5"/>
      <c r="M53" s="5">
        <v>15.4842089</v>
      </c>
      <c r="N53" s="5"/>
      <c r="O53" s="6"/>
    </row>
    <row r="54" spans="11:15" x14ac:dyDescent="0.2">
      <c r="K54" s="12"/>
      <c r="L54" s="13"/>
      <c r="M54" s="13">
        <v>6.9925028200000003</v>
      </c>
      <c r="N54" s="13"/>
      <c r="O54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F18"/>
  <sheetViews>
    <sheetView tabSelected="1" workbookViewId="0">
      <selection activeCell="E23" sqref="E23"/>
    </sheetView>
  </sheetViews>
  <sheetFormatPr baseColWidth="10" defaultColWidth="8.83203125" defaultRowHeight="15" x14ac:dyDescent="0.2"/>
  <cols>
    <col min="16" max="16" width="12" bestFit="1" customWidth="1"/>
  </cols>
  <sheetData>
    <row r="2" spans="2:6" ht="19" x14ac:dyDescent="0.25">
      <c r="B2" s="1" t="s">
        <v>107</v>
      </c>
      <c r="C2" s="2"/>
      <c r="D2" s="2"/>
      <c r="E2" s="2"/>
      <c r="F2" s="3"/>
    </row>
    <row r="3" spans="2:6" x14ac:dyDescent="0.2">
      <c r="B3" s="4"/>
      <c r="C3" s="5"/>
      <c r="D3" s="5" t="s">
        <v>49</v>
      </c>
      <c r="E3" s="5" t="s">
        <v>1</v>
      </c>
      <c r="F3" s="6"/>
    </row>
    <row r="4" spans="2:6" x14ac:dyDescent="0.2">
      <c r="B4" s="4" t="s">
        <v>64</v>
      </c>
      <c r="C4" s="5">
        <v>15.9</v>
      </c>
      <c r="D4" s="5">
        <f>AVERAGE(C4:C6)</f>
        <v>21.266666666666669</v>
      </c>
      <c r="E4" s="5">
        <f>STDEV(C4:C6)/SQRT(2)</f>
        <v>4.4058673001653856</v>
      </c>
      <c r="F4" s="6"/>
    </row>
    <row r="5" spans="2:6" x14ac:dyDescent="0.2">
      <c r="B5" s="4"/>
      <c r="C5" s="5">
        <v>19.8</v>
      </c>
      <c r="D5" s="5"/>
      <c r="E5" s="5"/>
      <c r="F5" s="6"/>
    </row>
    <row r="6" spans="2:6" x14ac:dyDescent="0.2">
      <c r="B6" s="4"/>
      <c r="C6" s="5">
        <v>28.1</v>
      </c>
      <c r="D6" s="5"/>
      <c r="E6" s="5"/>
      <c r="F6" s="6"/>
    </row>
    <row r="7" spans="2:6" x14ac:dyDescent="0.2">
      <c r="B7" s="4"/>
      <c r="C7" s="5"/>
      <c r="D7" s="5"/>
      <c r="E7" s="5"/>
      <c r="F7" s="6" t="s">
        <v>13</v>
      </c>
    </row>
    <row r="8" spans="2:6" x14ac:dyDescent="0.2">
      <c r="B8" s="4" t="s">
        <v>66</v>
      </c>
      <c r="C8" s="5">
        <v>86.2</v>
      </c>
      <c r="D8" s="5">
        <f>AVERAGE(C8:C10)</f>
        <v>83.533333333333346</v>
      </c>
      <c r="E8" s="5">
        <f>STDEV(C8:C10)/SQRT(2)</f>
        <v>1.6573070526208096</v>
      </c>
      <c r="F8" s="6">
        <f>_xlfn.T.TEST(C4:C6,C8:C10,2,2)</f>
        <v>8.4931517889537072E-5</v>
      </c>
    </row>
    <row r="9" spans="2:6" x14ac:dyDescent="0.2">
      <c r="B9" s="4"/>
      <c r="C9" s="5">
        <v>82.6</v>
      </c>
      <c r="D9" s="5"/>
      <c r="E9" s="5"/>
      <c r="F9" s="6"/>
    </row>
    <row r="10" spans="2:6" x14ac:dyDescent="0.2">
      <c r="B10" s="4"/>
      <c r="C10" s="5">
        <v>81.8</v>
      </c>
      <c r="D10" s="5"/>
      <c r="E10" s="5"/>
      <c r="F10" s="6"/>
    </row>
    <row r="11" spans="2:6" x14ac:dyDescent="0.2">
      <c r="B11" s="4"/>
      <c r="C11" s="5"/>
      <c r="D11" s="5"/>
      <c r="E11" s="5"/>
      <c r="F11" s="6"/>
    </row>
    <row r="12" spans="2:6" x14ac:dyDescent="0.2">
      <c r="B12" s="4" t="s">
        <v>65</v>
      </c>
      <c r="C12" s="5">
        <v>83.4</v>
      </c>
      <c r="D12" s="5">
        <f>AVERAGE(C12:C14)</f>
        <v>82.333333333333329</v>
      </c>
      <c r="E12" s="5">
        <f>STDEV(C12:C14)/SQRT(2)</f>
        <v>1.5577761927397242</v>
      </c>
      <c r="F12" s="6">
        <f>_xlfn.T.TEST(C4:C6,C12:C14,2,2)</f>
        <v>8.9119160219410843E-5</v>
      </c>
    </row>
    <row r="13" spans="2:6" x14ac:dyDescent="0.2">
      <c r="B13" s="4"/>
      <c r="C13" s="5">
        <v>83.8</v>
      </c>
      <c r="D13" s="5"/>
      <c r="E13" s="5"/>
      <c r="F13" s="6"/>
    </row>
    <row r="14" spans="2:6" x14ac:dyDescent="0.2">
      <c r="B14" s="4"/>
      <c r="C14" s="5">
        <v>79.8</v>
      </c>
      <c r="D14" s="5"/>
      <c r="E14" s="5"/>
      <c r="F14" s="6"/>
    </row>
    <row r="15" spans="2:6" x14ac:dyDescent="0.2">
      <c r="B15" s="4"/>
      <c r="C15" s="5"/>
      <c r="D15" s="5"/>
      <c r="E15" s="5"/>
      <c r="F15" s="6"/>
    </row>
    <row r="16" spans="2:6" x14ac:dyDescent="0.2">
      <c r="B16" s="4" t="s">
        <v>67</v>
      </c>
      <c r="C16" s="5">
        <v>27.5</v>
      </c>
      <c r="D16" s="5">
        <f>AVERAGE(C16:C18)</f>
        <v>23.433333333333337</v>
      </c>
      <c r="E16" s="5">
        <f>STDEV(C16:C18)/SQRT(2)</f>
        <v>5.3522580904387009</v>
      </c>
      <c r="F16" s="6">
        <f>_xlfn.T.TEST(C4:C6,C16:C18,2,2)</f>
        <v>0.72135147791492282</v>
      </c>
    </row>
    <row r="17" spans="2:6" x14ac:dyDescent="0.2">
      <c r="B17" s="4"/>
      <c r="C17" s="5">
        <v>14.7</v>
      </c>
      <c r="D17" s="5"/>
      <c r="E17" s="5"/>
      <c r="F17" s="6"/>
    </row>
    <row r="18" spans="2:6" x14ac:dyDescent="0.2">
      <c r="B18" s="12"/>
      <c r="C18" s="13">
        <v>28.1</v>
      </c>
      <c r="D18" s="13"/>
      <c r="E18" s="13"/>
      <c r="F18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2 - fig. supp. 1</vt:lpstr>
      <vt:lpstr>Figure 3</vt:lpstr>
      <vt:lpstr>Figure 3 - fig. supp. 2</vt:lpstr>
      <vt:lpstr>Figure 4</vt:lpstr>
      <vt:lpstr>Figure 4 - fig. supp. 1</vt:lpstr>
      <vt:lpstr>Figure 5</vt:lpstr>
      <vt:lpstr>Figure 5 - fig. supp. 1</vt:lpstr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2020-04-28T20:33:49Z</dcterms:modified>
</cp:coreProperties>
</file>