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9330" yWindow="0" windowWidth="13140" windowHeight="11760"/>
  </bookViews>
  <sheets>
    <sheet name="Figure 7E+F" sheetId="12" r:id="rId1"/>
    <sheet name="Figure 7H NOV" sheetId="2" r:id="rId2"/>
    <sheet name="Figure 7H DEC" sheetId="3" r:id="rId3"/>
    <sheet name="Figure 7H FEB" sheetId="4" r:id="rId4"/>
    <sheet name="Figure 7H MAR" sheetId="5" r:id="rId5"/>
    <sheet name="Figure 7H APR" sheetId="6" r:id="rId6"/>
    <sheet name="Figure 7H MAY" sheetId="7" r:id="rId7"/>
    <sheet name="Figure 7H JUN" sheetId="8" r:id="rId8"/>
    <sheet name="Figure 7H AUG" sheetId="9" r:id="rId9"/>
    <sheet name="Figure 7H COMBINED" sheetId="1" r:id="rId10"/>
    <sheet name="Figure 7H Final" sheetId="11" r:id="rId11"/>
  </sheets>
  <calcPr calcId="144525"/>
</workbook>
</file>

<file path=xl/calcChain.xml><?xml version="1.0" encoding="utf-8"?>
<calcChain xmlns="http://schemas.openxmlformats.org/spreadsheetml/2006/main">
  <c r="O31" i="11" l="1"/>
  <c r="P31" i="11"/>
  <c r="Q31" i="11"/>
  <c r="R31" i="11"/>
  <c r="S31" i="11"/>
  <c r="T31" i="11"/>
  <c r="U31" i="11"/>
  <c r="O32" i="11"/>
  <c r="P32" i="11"/>
  <c r="Q32" i="11"/>
  <c r="R32" i="11"/>
  <c r="S32" i="11"/>
  <c r="T32" i="11"/>
  <c r="O28" i="11"/>
  <c r="P28" i="11"/>
  <c r="Q28" i="11"/>
  <c r="R28" i="11"/>
  <c r="S28" i="11"/>
  <c r="T28" i="11"/>
  <c r="U28" i="11"/>
  <c r="V28" i="11"/>
  <c r="O29" i="11"/>
  <c r="P29" i="11"/>
  <c r="Q29" i="11"/>
  <c r="R29" i="11"/>
  <c r="S29" i="11"/>
  <c r="T29" i="11"/>
  <c r="U29" i="11"/>
  <c r="V29" i="11"/>
  <c r="Q30" i="11"/>
  <c r="R30" i="11"/>
  <c r="S30" i="11"/>
  <c r="T30" i="11"/>
  <c r="U30" i="11"/>
  <c r="V30" i="11"/>
  <c r="O30" i="11"/>
  <c r="P30" i="11"/>
  <c r="U26" i="11"/>
  <c r="T26" i="11"/>
  <c r="S26" i="11"/>
  <c r="R26" i="11"/>
  <c r="Q26" i="11"/>
  <c r="P26" i="11"/>
  <c r="O26" i="11"/>
  <c r="V25" i="11"/>
  <c r="U25" i="11"/>
  <c r="T25" i="11"/>
  <c r="S25" i="11"/>
  <c r="R25" i="11"/>
  <c r="Q25" i="11"/>
  <c r="P25" i="11"/>
  <c r="O25" i="11"/>
  <c r="V24" i="11"/>
  <c r="U24" i="11"/>
  <c r="T24" i="11"/>
  <c r="S24" i="11"/>
  <c r="R24" i="11"/>
  <c r="Q24" i="11"/>
  <c r="P24" i="11"/>
  <c r="O24" i="11"/>
  <c r="V23" i="11"/>
  <c r="U23" i="11"/>
  <c r="T23" i="11"/>
  <c r="S23" i="11"/>
  <c r="R23" i="11"/>
  <c r="Q23" i="11"/>
  <c r="P23" i="11"/>
  <c r="O23" i="11"/>
  <c r="R27" i="11"/>
  <c r="S27" i="11"/>
  <c r="T27" i="11"/>
  <c r="O27" i="11"/>
  <c r="P27" i="11"/>
  <c r="Q27" i="11"/>
  <c r="O19" i="11"/>
  <c r="P19" i="11"/>
  <c r="Q19" i="11"/>
  <c r="R19" i="11"/>
  <c r="S19" i="11"/>
  <c r="T19" i="11"/>
  <c r="U19" i="11"/>
  <c r="V19" i="11"/>
  <c r="O20" i="11"/>
  <c r="P20" i="11"/>
  <c r="Q20" i="11"/>
  <c r="R20" i="11"/>
  <c r="S20" i="11"/>
  <c r="T20" i="11"/>
  <c r="U20" i="11"/>
  <c r="V20" i="11"/>
  <c r="O21" i="11"/>
  <c r="P21" i="11"/>
  <c r="Q21" i="11"/>
  <c r="R21" i="11"/>
  <c r="S21" i="11"/>
  <c r="T21" i="11"/>
  <c r="U21" i="11"/>
  <c r="O22" i="11"/>
  <c r="P22" i="11"/>
  <c r="Q22" i="11"/>
  <c r="R22" i="11"/>
  <c r="S22" i="11"/>
  <c r="T22" i="11"/>
  <c r="R18" i="11"/>
  <c r="S18" i="11"/>
  <c r="T18" i="11"/>
  <c r="U18" i="11"/>
  <c r="V18" i="11"/>
  <c r="O18" i="11"/>
  <c r="P18" i="11"/>
  <c r="Q18" i="11"/>
  <c r="G33" i="2"/>
  <c r="J33" i="2" s="1"/>
  <c r="M33" i="2" s="1"/>
  <c r="G34" i="2"/>
  <c r="J34" i="2" s="1"/>
  <c r="M34" i="2" s="1"/>
  <c r="I34" i="2" l="1"/>
  <c r="L34" i="2" s="1"/>
  <c r="I33" i="2"/>
  <c r="L33" i="2" s="1"/>
  <c r="H34" i="2"/>
  <c r="K34" i="2" s="1"/>
  <c r="H33" i="2"/>
  <c r="K33" i="2" s="1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O37" i="11" l="1"/>
  <c r="P37" i="11"/>
  <c r="Q37" i="11"/>
  <c r="R37" i="11"/>
  <c r="S37" i="11"/>
  <c r="T37" i="11"/>
  <c r="U37" i="11"/>
  <c r="V37" i="11"/>
  <c r="O38" i="11"/>
  <c r="P38" i="11"/>
  <c r="Q38" i="11"/>
  <c r="R38" i="11"/>
  <c r="S38" i="11"/>
  <c r="T38" i="11"/>
  <c r="U38" i="11"/>
  <c r="V38" i="11"/>
  <c r="O39" i="11"/>
  <c r="P39" i="11"/>
  <c r="Q39" i="11"/>
  <c r="R39" i="11"/>
  <c r="S39" i="11"/>
  <c r="T39" i="11"/>
  <c r="U39" i="11"/>
  <c r="O40" i="11"/>
  <c r="P40" i="11"/>
  <c r="Q40" i="11"/>
  <c r="R40" i="11"/>
  <c r="S40" i="11"/>
  <c r="T40" i="11"/>
  <c r="O41" i="11"/>
  <c r="P41" i="11"/>
  <c r="Q41" i="11"/>
  <c r="R41" i="11"/>
  <c r="S41" i="11"/>
  <c r="T41" i="11"/>
  <c r="U41" i="11"/>
  <c r="V41" i="11"/>
  <c r="O42" i="11"/>
  <c r="P42" i="11"/>
  <c r="Q42" i="11"/>
  <c r="R42" i="11"/>
  <c r="S42" i="11"/>
  <c r="T42" i="11"/>
  <c r="U42" i="11"/>
  <c r="V42" i="11"/>
  <c r="O43" i="11"/>
  <c r="P43" i="11"/>
  <c r="Q43" i="11"/>
  <c r="R43" i="11"/>
  <c r="S43" i="11"/>
  <c r="T43" i="11"/>
  <c r="U43" i="11"/>
  <c r="V43" i="11"/>
  <c r="O44" i="11"/>
  <c r="P44" i="11"/>
  <c r="Q44" i="11"/>
  <c r="R44" i="11"/>
  <c r="S44" i="11"/>
  <c r="T44" i="11"/>
  <c r="U44" i="11"/>
  <c r="O45" i="11"/>
  <c r="P45" i="11"/>
  <c r="Q45" i="11"/>
  <c r="R45" i="11"/>
  <c r="S45" i="11"/>
  <c r="T45" i="11"/>
  <c r="O46" i="11"/>
  <c r="P46" i="11"/>
  <c r="Q46" i="11"/>
  <c r="R46" i="11"/>
  <c r="S46" i="11"/>
  <c r="T46" i="11"/>
  <c r="U46" i="11"/>
  <c r="V46" i="11"/>
  <c r="O47" i="11"/>
  <c r="P47" i="11"/>
  <c r="Q47" i="11"/>
  <c r="R47" i="11"/>
  <c r="S47" i="11"/>
  <c r="T47" i="11"/>
  <c r="U47" i="11"/>
  <c r="V47" i="11"/>
  <c r="O48" i="11"/>
  <c r="P48" i="11"/>
  <c r="Q48" i="11"/>
  <c r="R48" i="11"/>
  <c r="S48" i="11"/>
  <c r="T48" i="11"/>
  <c r="U48" i="11"/>
  <c r="V48" i="11"/>
  <c r="O49" i="11"/>
  <c r="P49" i="11"/>
  <c r="Q49" i="11"/>
  <c r="R49" i="11"/>
  <c r="S49" i="11"/>
  <c r="T49" i="11"/>
  <c r="U49" i="11"/>
  <c r="O50" i="11"/>
  <c r="P50" i="11"/>
  <c r="Q50" i="11"/>
  <c r="R50" i="11"/>
  <c r="S50" i="11"/>
  <c r="T50" i="11"/>
  <c r="P36" i="11"/>
  <c r="Q36" i="11"/>
  <c r="R36" i="11"/>
  <c r="S36" i="11"/>
  <c r="T36" i="11"/>
  <c r="U36" i="11"/>
  <c r="V36" i="11"/>
  <c r="G26" i="9" l="1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36" i="5"/>
  <c r="G35" i="5"/>
  <c r="G34" i="5"/>
  <c r="G33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36" i="4"/>
  <c r="G35" i="4"/>
  <c r="G34" i="4"/>
  <c r="G33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8" i="3"/>
  <c r="G29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3" i="2"/>
  <c r="U7" i="1" l="1"/>
  <c r="V7" i="1"/>
  <c r="O36" i="11" l="1"/>
  <c r="Z19" i="1" l="1"/>
  <c r="Y19" i="1"/>
  <c r="X19" i="1"/>
  <c r="W19" i="1"/>
  <c r="U19" i="1"/>
  <c r="T19" i="1"/>
  <c r="Q19" i="1"/>
  <c r="N19" i="1"/>
  <c r="K19" i="1"/>
  <c r="H19" i="1"/>
  <c r="E19" i="1"/>
  <c r="Z13" i="1"/>
  <c r="Y13" i="1"/>
  <c r="X13" i="1"/>
  <c r="W13" i="1"/>
  <c r="U13" i="1"/>
  <c r="T13" i="1"/>
  <c r="Q13" i="1"/>
  <c r="N13" i="1"/>
  <c r="K13" i="1"/>
  <c r="H13" i="1"/>
  <c r="E13" i="1"/>
  <c r="E7" i="1"/>
  <c r="H7" i="1"/>
  <c r="K7" i="1"/>
  <c r="N7" i="1"/>
  <c r="Q7" i="1"/>
  <c r="T7" i="1"/>
  <c r="W7" i="1"/>
  <c r="Y7" i="1"/>
  <c r="Z7" i="1"/>
  <c r="V22" i="9"/>
  <c r="U22" i="9"/>
  <c r="V21" i="9"/>
  <c r="U21" i="9"/>
  <c r="V14" i="9"/>
  <c r="U14" i="9"/>
  <c r="U8" i="9"/>
  <c r="X7" i="1" s="1"/>
  <c r="V7" i="9"/>
  <c r="U7" i="9"/>
  <c r="V22" i="8"/>
  <c r="U22" i="8"/>
  <c r="V15" i="8"/>
  <c r="U15" i="8"/>
  <c r="V8" i="8"/>
  <c r="U8" i="8"/>
  <c r="J38" i="7"/>
  <c r="M38" i="7" s="1"/>
  <c r="I38" i="7"/>
  <c r="L38" i="7" s="1"/>
  <c r="H38" i="7"/>
  <c r="K38" i="7" s="1"/>
  <c r="H37" i="7"/>
  <c r="K37" i="7" s="1"/>
  <c r="J37" i="7"/>
  <c r="M37" i="7" s="1"/>
  <c r="I37" i="7"/>
  <c r="L37" i="7" s="1"/>
  <c r="J36" i="7"/>
  <c r="M36" i="7" s="1"/>
  <c r="H35" i="7"/>
  <c r="K35" i="7" s="1"/>
  <c r="J34" i="7"/>
  <c r="M34" i="7" s="1"/>
  <c r="I34" i="7"/>
  <c r="L34" i="7" s="1"/>
  <c r="H34" i="7"/>
  <c r="K34" i="7" s="1"/>
  <c r="H33" i="7"/>
  <c r="K33" i="7" s="1"/>
  <c r="H37" i="6"/>
  <c r="K37" i="6" s="1"/>
  <c r="I37" i="6"/>
  <c r="L37" i="6" s="1"/>
  <c r="J37" i="6"/>
  <c r="M37" i="6" s="1"/>
  <c r="H38" i="6"/>
  <c r="K38" i="6" s="1"/>
  <c r="I38" i="6"/>
  <c r="L38" i="6" s="1"/>
  <c r="J38" i="6"/>
  <c r="M38" i="6" s="1"/>
  <c r="J35" i="6"/>
  <c r="M35" i="6" s="1"/>
  <c r="J36" i="6"/>
  <c r="M36" i="6" s="1"/>
  <c r="J33" i="6"/>
  <c r="M33" i="6" s="1"/>
  <c r="J36" i="5"/>
  <c r="M36" i="5" s="1"/>
  <c r="H36" i="5"/>
  <c r="K36" i="5" s="1"/>
  <c r="H35" i="5"/>
  <c r="K35" i="5" s="1"/>
  <c r="J35" i="5"/>
  <c r="M35" i="5" s="1"/>
  <c r="I35" i="5"/>
  <c r="L35" i="5" s="1"/>
  <c r="H33" i="5"/>
  <c r="K33" i="5" s="1"/>
  <c r="J33" i="5"/>
  <c r="M33" i="5" s="1"/>
  <c r="I33" i="5"/>
  <c r="L33" i="5" s="1"/>
  <c r="I36" i="4"/>
  <c r="L36" i="4" s="1"/>
  <c r="H36" i="4"/>
  <c r="K36" i="4" s="1"/>
  <c r="J35" i="4"/>
  <c r="M35" i="4" s="1"/>
  <c r="J34" i="4"/>
  <c r="M34" i="4" s="1"/>
  <c r="I33" i="4"/>
  <c r="L33" i="4" s="1"/>
  <c r="H33" i="4"/>
  <c r="K33" i="4" s="1"/>
  <c r="G34" i="3"/>
  <c r="G33" i="3"/>
  <c r="J33" i="3" s="1"/>
  <c r="M33" i="3" s="1"/>
  <c r="H33" i="3" l="1"/>
  <c r="K33" i="3" s="1"/>
  <c r="I33" i="7"/>
  <c r="L33" i="7" s="1"/>
  <c r="J33" i="7"/>
  <c r="M33" i="7" s="1"/>
  <c r="I35" i="7"/>
  <c r="L35" i="7" s="1"/>
  <c r="J35" i="7"/>
  <c r="M35" i="7" s="1"/>
  <c r="H36" i="7"/>
  <c r="K36" i="7" s="1"/>
  <c r="N33" i="7" s="1"/>
  <c r="U8" i="7" s="1"/>
  <c r="R7" i="1" s="1"/>
  <c r="G7" i="11" s="1"/>
  <c r="I36" i="7"/>
  <c r="L36" i="7" s="1"/>
  <c r="H36" i="6"/>
  <c r="K36" i="6" s="1"/>
  <c r="I36" i="6"/>
  <c r="L36" i="6" s="1"/>
  <c r="J34" i="6"/>
  <c r="M34" i="6" s="1"/>
  <c r="S33" i="6" s="1"/>
  <c r="V22" i="6" s="1"/>
  <c r="P19" i="1" s="1"/>
  <c r="I34" i="6"/>
  <c r="L34" i="6" s="1"/>
  <c r="H34" i="6"/>
  <c r="K34" i="6" s="1"/>
  <c r="I33" i="6"/>
  <c r="L33" i="6" s="1"/>
  <c r="H33" i="6"/>
  <c r="K33" i="6" s="1"/>
  <c r="I35" i="6"/>
  <c r="L35" i="6" s="1"/>
  <c r="H35" i="6"/>
  <c r="K35" i="6" s="1"/>
  <c r="I34" i="5"/>
  <c r="L34" i="5" s="1"/>
  <c r="H34" i="5"/>
  <c r="K34" i="5" s="1"/>
  <c r="O33" i="5" s="1"/>
  <c r="V8" i="5" s="1"/>
  <c r="M7" i="1" s="1"/>
  <c r="I36" i="5"/>
  <c r="L36" i="5" s="1"/>
  <c r="J34" i="5"/>
  <c r="M34" i="5" s="1"/>
  <c r="R33" i="5" s="1"/>
  <c r="U22" i="5" s="1"/>
  <c r="L19" i="1" s="1"/>
  <c r="E19" i="11" s="1"/>
  <c r="J36" i="4"/>
  <c r="M36" i="4" s="1"/>
  <c r="J33" i="4"/>
  <c r="M33" i="4" s="1"/>
  <c r="H34" i="4"/>
  <c r="K34" i="4" s="1"/>
  <c r="H35" i="4"/>
  <c r="K35" i="4" s="1"/>
  <c r="I34" i="4"/>
  <c r="L34" i="4" s="1"/>
  <c r="I35" i="4"/>
  <c r="L35" i="4" s="1"/>
  <c r="I34" i="3"/>
  <c r="L34" i="3" s="1"/>
  <c r="J34" i="3"/>
  <c r="M34" i="3" s="1"/>
  <c r="S33" i="3" s="1"/>
  <c r="V22" i="3" s="1"/>
  <c r="G19" i="1" s="1"/>
  <c r="I33" i="3"/>
  <c r="L33" i="3" s="1"/>
  <c r="H34" i="3"/>
  <c r="K34" i="3" s="1"/>
  <c r="Q33" i="7" l="1"/>
  <c r="V15" i="7" s="1"/>
  <c r="S13" i="1" s="1"/>
  <c r="P33" i="7"/>
  <c r="U15" i="7" s="1"/>
  <c r="R13" i="1" s="1"/>
  <c r="G13" i="11" s="1"/>
  <c r="R33" i="7"/>
  <c r="U22" i="7" s="1"/>
  <c r="R19" i="1" s="1"/>
  <c r="G19" i="11" s="1"/>
  <c r="S33" i="7"/>
  <c r="V22" i="7" s="1"/>
  <c r="S19" i="1" s="1"/>
  <c r="O33" i="7"/>
  <c r="V8" i="7" s="1"/>
  <c r="S7" i="1" s="1"/>
  <c r="R33" i="6"/>
  <c r="U22" i="6" s="1"/>
  <c r="O19" i="1" s="1"/>
  <c r="F19" i="11" s="1"/>
  <c r="N33" i="6"/>
  <c r="U8" i="6" s="1"/>
  <c r="O7" i="1" s="1"/>
  <c r="F7" i="11" s="1"/>
  <c r="O33" i="6"/>
  <c r="V8" i="6" s="1"/>
  <c r="P7" i="1" s="1"/>
  <c r="Q33" i="6"/>
  <c r="V15" i="6" s="1"/>
  <c r="P13" i="1" s="1"/>
  <c r="P33" i="6"/>
  <c r="U15" i="6" s="1"/>
  <c r="O13" i="1" s="1"/>
  <c r="F13" i="11" s="1"/>
  <c r="P33" i="5"/>
  <c r="U15" i="5" s="1"/>
  <c r="L13" i="1" s="1"/>
  <c r="E13" i="11" s="1"/>
  <c r="S33" i="5"/>
  <c r="V22" i="5" s="1"/>
  <c r="M19" i="1" s="1"/>
  <c r="N33" i="5"/>
  <c r="U8" i="5" s="1"/>
  <c r="L7" i="1" s="1"/>
  <c r="E7" i="11" s="1"/>
  <c r="Q33" i="5"/>
  <c r="V15" i="5" s="1"/>
  <c r="M13" i="1" s="1"/>
  <c r="Q33" i="4"/>
  <c r="V15" i="4" s="1"/>
  <c r="J13" i="1" s="1"/>
  <c r="P33" i="4"/>
  <c r="U15" i="4" s="1"/>
  <c r="I13" i="1" s="1"/>
  <c r="D13" i="11" s="1"/>
  <c r="O33" i="4"/>
  <c r="V8" i="4" s="1"/>
  <c r="J7" i="1" s="1"/>
  <c r="N33" i="4"/>
  <c r="U8" i="4" s="1"/>
  <c r="I7" i="1" s="1"/>
  <c r="D7" i="11" s="1"/>
  <c r="S33" i="4"/>
  <c r="V22" i="4" s="1"/>
  <c r="J19" i="1" s="1"/>
  <c r="R33" i="4"/>
  <c r="U22" i="4" s="1"/>
  <c r="I19" i="1" s="1"/>
  <c r="D19" i="11" s="1"/>
  <c r="O33" i="3"/>
  <c r="V8" i="3" s="1"/>
  <c r="G7" i="1" s="1"/>
  <c r="Q33" i="3"/>
  <c r="V15" i="3" s="1"/>
  <c r="G13" i="1" s="1"/>
  <c r="P33" i="3"/>
  <c r="U15" i="3" s="1"/>
  <c r="F13" i="1" s="1"/>
  <c r="C13" i="11" s="1"/>
  <c r="N33" i="3"/>
  <c r="U8" i="3" s="1"/>
  <c r="F7" i="1" s="1"/>
  <c r="C7" i="11" s="1"/>
  <c r="R33" i="3"/>
  <c r="U22" i="3" s="1"/>
  <c r="F19" i="1" s="1"/>
  <c r="C19" i="11" s="1"/>
  <c r="S33" i="2"/>
  <c r="V22" i="2" s="1"/>
  <c r="D19" i="1" s="1"/>
  <c r="R33" i="2"/>
  <c r="U22" i="2" s="1"/>
  <c r="C19" i="1" s="1"/>
  <c r="B19" i="11" s="1"/>
  <c r="Q33" i="2"/>
  <c r="V15" i="2" s="1"/>
  <c r="D13" i="1" s="1"/>
  <c r="P33" i="2"/>
  <c r="U15" i="2" s="1"/>
  <c r="C13" i="1" s="1"/>
  <c r="B13" i="11" s="1"/>
  <c r="O33" i="2"/>
  <c r="V8" i="2" s="1"/>
  <c r="D7" i="1" s="1"/>
  <c r="N33" i="2"/>
  <c r="U8" i="2" s="1"/>
  <c r="C7" i="1" s="1"/>
  <c r="B7" i="11" s="1"/>
  <c r="Z2" i="1" l="1"/>
  <c r="Z3" i="1"/>
  <c r="Z4" i="1"/>
  <c r="Z5" i="1"/>
  <c r="Z6" i="1"/>
  <c r="Z8" i="1"/>
  <c r="Z9" i="1"/>
  <c r="Z10" i="1"/>
  <c r="Z11" i="1"/>
  <c r="Z12" i="1"/>
  <c r="Z14" i="1"/>
  <c r="Z15" i="1"/>
  <c r="Z16" i="1"/>
  <c r="Z17" i="1"/>
  <c r="Z18" i="1"/>
  <c r="W2" i="1"/>
  <c r="W3" i="1"/>
  <c r="W4" i="1"/>
  <c r="W5" i="1"/>
  <c r="W6" i="1"/>
  <c r="W8" i="1"/>
  <c r="W9" i="1"/>
  <c r="W10" i="1"/>
  <c r="W11" i="1"/>
  <c r="W12" i="1"/>
  <c r="W14" i="1"/>
  <c r="W15" i="1"/>
  <c r="W16" i="1"/>
  <c r="W17" i="1"/>
  <c r="W18" i="1"/>
  <c r="T2" i="1"/>
  <c r="T3" i="1"/>
  <c r="T4" i="1"/>
  <c r="T5" i="1"/>
  <c r="T6" i="1"/>
  <c r="T8" i="1"/>
  <c r="T9" i="1"/>
  <c r="T10" i="1"/>
  <c r="T11" i="1"/>
  <c r="T12" i="1"/>
  <c r="T14" i="1"/>
  <c r="T15" i="1"/>
  <c r="T16" i="1"/>
  <c r="T17" i="1"/>
  <c r="T18" i="1"/>
  <c r="J26" i="9" l="1"/>
  <c r="M26" i="9" s="1"/>
  <c r="H25" i="9"/>
  <c r="K25" i="9" s="1"/>
  <c r="H24" i="9"/>
  <c r="K24" i="9" s="1"/>
  <c r="H23" i="9"/>
  <c r="K23" i="9" s="1"/>
  <c r="Y18" i="1"/>
  <c r="X18" i="1"/>
  <c r="H21" i="9"/>
  <c r="K21" i="9" s="1"/>
  <c r="H18" i="9"/>
  <c r="K18" i="9" s="1"/>
  <c r="H17" i="9"/>
  <c r="K17" i="9" s="1"/>
  <c r="H16" i="9"/>
  <c r="K16" i="9" s="1"/>
  <c r="H15" i="9"/>
  <c r="K15" i="9" s="1"/>
  <c r="Y12" i="1"/>
  <c r="X12" i="1"/>
  <c r="H13" i="9"/>
  <c r="K13" i="9" s="1"/>
  <c r="H12" i="9"/>
  <c r="K12" i="9" s="1"/>
  <c r="H11" i="9"/>
  <c r="K11" i="9" s="1"/>
  <c r="J10" i="9"/>
  <c r="M10" i="9" s="1"/>
  <c r="Y6" i="1"/>
  <c r="X6" i="1"/>
  <c r="H7" i="9"/>
  <c r="K7" i="9" s="1"/>
  <c r="H6" i="9"/>
  <c r="K6" i="9" s="1"/>
  <c r="H5" i="9"/>
  <c r="K5" i="9" s="1"/>
  <c r="I4" i="9"/>
  <c r="L4" i="9" s="1"/>
  <c r="H3" i="9"/>
  <c r="K3" i="9" s="1"/>
  <c r="H25" i="8"/>
  <c r="K25" i="8" s="1"/>
  <c r="I24" i="8"/>
  <c r="L24" i="8" s="1"/>
  <c r="H21" i="8"/>
  <c r="K21" i="8" s="1"/>
  <c r="J19" i="8"/>
  <c r="M19" i="8" s="1"/>
  <c r="I18" i="8"/>
  <c r="L18" i="8" s="1"/>
  <c r="H18" i="8"/>
  <c r="K18" i="8" s="1"/>
  <c r="J18" i="8"/>
  <c r="M18" i="8" s="1"/>
  <c r="H17" i="8"/>
  <c r="K17" i="8" s="1"/>
  <c r="J16" i="8"/>
  <c r="M16" i="8" s="1"/>
  <c r="I16" i="8"/>
  <c r="L16" i="8" s="1"/>
  <c r="H16" i="8"/>
  <c r="K16" i="8" s="1"/>
  <c r="H15" i="8"/>
  <c r="K15" i="8" s="1"/>
  <c r="I14" i="8"/>
  <c r="L14" i="8" s="1"/>
  <c r="J13" i="8"/>
  <c r="M13" i="8" s="1"/>
  <c r="I12" i="8"/>
  <c r="L12" i="8" s="1"/>
  <c r="H11" i="8"/>
  <c r="K11" i="8" s="1"/>
  <c r="I10" i="8"/>
  <c r="L10" i="8" s="1"/>
  <c r="I9" i="8"/>
  <c r="L9" i="8" s="1"/>
  <c r="J9" i="8"/>
  <c r="M9" i="8" s="1"/>
  <c r="I8" i="8"/>
  <c r="L8" i="8" s="1"/>
  <c r="J7" i="8"/>
  <c r="M7" i="8" s="1"/>
  <c r="J6" i="8"/>
  <c r="M6" i="8" s="1"/>
  <c r="H5" i="8"/>
  <c r="K5" i="8" s="1"/>
  <c r="I4" i="8"/>
  <c r="L4" i="8" s="1"/>
  <c r="H3" i="8"/>
  <c r="K3" i="8" s="1"/>
  <c r="H31" i="7"/>
  <c r="K31" i="7" s="1"/>
  <c r="H30" i="7"/>
  <c r="K30" i="7" s="1"/>
  <c r="H29" i="7"/>
  <c r="K29" i="7" s="1"/>
  <c r="H25" i="7"/>
  <c r="K25" i="7" s="1"/>
  <c r="J24" i="7"/>
  <c r="M24" i="7" s="1"/>
  <c r="H21" i="7"/>
  <c r="K21" i="7" s="1"/>
  <c r="J19" i="7"/>
  <c r="M19" i="7" s="1"/>
  <c r="H18" i="7"/>
  <c r="K18" i="7" s="1"/>
  <c r="H17" i="7"/>
  <c r="K17" i="7" s="1"/>
  <c r="I16" i="7"/>
  <c r="L16" i="7" s="1"/>
  <c r="H15" i="7"/>
  <c r="K15" i="7" s="1"/>
  <c r="I14" i="7"/>
  <c r="L14" i="7" s="1"/>
  <c r="J13" i="7"/>
  <c r="M13" i="7" s="1"/>
  <c r="J12" i="7"/>
  <c r="M12" i="7" s="1"/>
  <c r="H11" i="7"/>
  <c r="K11" i="7" s="1"/>
  <c r="I10" i="7"/>
  <c r="L10" i="7" s="1"/>
  <c r="J9" i="7"/>
  <c r="M9" i="7" s="1"/>
  <c r="I8" i="7"/>
  <c r="L8" i="7" s="1"/>
  <c r="J7" i="7"/>
  <c r="M7" i="7" s="1"/>
  <c r="H6" i="7"/>
  <c r="K6" i="7" s="1"/>
  <c r="H5" i="7"/>
  <c r="K5" i="7" s="1"/>
  <c r="I4" i="7"/>
  <c r="L4" i="7" s="1"/>
  <c r="H3" i="7"/>
  <c r="K3" i="7" s="1"/>
  <c r="Q2" i="1"/>
  <c r="Q3" i="1"/>
  <c r="Q4" i="1"/>
  <c r="Q5" i="1"/>
  <c r="Q6" i="1"/>
  <c r="Q8" i="1"/>
  <c r="Q9" i="1"/>
  <c r="Q10" i="1"/>
  <c r="Q11" i="1"/>
  <c r="Q12" i="1"/>
  <c r="Q14" i="1"/>
  <c r="Q15" i="1"/>
  <c r="Q16" i="1"/>
  <c r="Q17" i="1"/>
  <c r="Q18" i="1"/>
  <c r="H32" i="6"/>
  <c r="K32" i="6" s="1"/>
  <c r="H30" i="6"/>
  <c r="K30" i="6" s="1"/>
  <c r="I29" i="6"/>
  <c r="L29" i="6" s="1"/>
  <c r="H28" i="6"/>
  <c r="K28" i="6" s="1"/>
  <c r="J27" i="6"/>
  <c r="M27" i="6" s="1"/>
  <c r="H26" i="6"/>
  <c r="K26" i="6" s="1"/>
  <c r="H24" i="6"/>
  <c r="K24" i="6" s="1"/>
  <c r="I23" i="6"/>
  <c r="L23" i="6" s="1"/>
  <c r="J21" i="6"/>
  <c r="M21" i="6" s="1"/>
  <c r="I19" i="6"/>
  <c r="L19" i="6" s="1"/>
  <c r="H18" i="6"/>
  <c r="K18" i="6" s="1"/>
  <c r="H16" i="6"/>
  <c r="K16" i="6" s="1"/>
  <c r="I15" i="6"/>
  <c r="L15" i="6" s="1"/>
  <c r="J14" i="6"/>
  <c r="M14" i="6" s="1"/>
  <c r="J13" i="6"/>
  <c r="M13" i="6" s="1"/>
  <c r="H12" i="6"/>
  <c r="K12" i="6" s="1"/>
  <c r="I11" i="6"/>
  <c r="L11" i="6" s="1"/>
  <c r="J10" i="6"/>
  <c r="M10" i="6" s="1"/>
  <c r="J9" i="6"/>
  <c r="M9" i="6" s="1"/>
  <c r="J8" i="6"/>
  <c r="M8" i="6" s="1"/>
  <c r="J7" i="6"/>
  <c r="M7" i="6" s="1"/>
  <c r="H6" i="6"/>
  <c r="K6" i="6" s="1"/>
  <c r="I5" i="6"/>
  <c r="L5" i="6" s="1"/>
  <c r="I3" i="6"/>
  <c r="L3" i="6" s="1"/>
  <c r="N2" i="1"/>
  <c r="N3" i="1"/>
  <c r="N4" i="1"/>
  <c r="N5" i="1"/>
  <c r="N6" i="1"/>
  <c r="N8" i="1"/>
  <c r="N9" i="1"/>
  <c r="N10" i="1"/>
  <c r="N11" i="1"/>
  <c r="N12" i="1"/>
  <c r="N14" i="1"/>
  <c r="N15" i="1"/>
  <c r="N16" i="1"/>
  <c r="N17" i="1"/>
  <c r="N18" i="1"/>
  <c r="I6" i="8" l="1"/>
  <c r="L6" i="8" s="1"/>
  <c r="H9" i="8"/>
  <c r="K9" i="8" s="1"/>
  <c r="J25" i="8"/>
  <c r="M25" i="8" s="1"/>
  <c r="H6" i="8"/>
  <c r="K6" i="8" s="1"/>
  <c r="I25" i="8"/>
  <c r="L25" i="8" s="1"/>
  <c r="J3" i="8"/>
  <c r="M3" i="8" s="1"/>
  <c r="J12" i="8"/>
  <c r="M12" i="8" s="1"/>
  <c r="J21" i="8"/>
  <c r="M21" i="8" s="1"/>
  <c r="J24" i="8"/>
  <c r="M24" i="8" s="1"/>
  <c r="I3" i="8"/>
  <c r="L3" i="8" s="1"/>
  <c r="J4" i="8"/>
  <c r="M4" i="8" s="1"/>
  <c r="I21" i="8"/>
  <c r="L21" i="8" s="1"/>
  <c r="J12" i="9"/>
  <c r="M12" i="9" s="1"/>
  <c r="J18" i="9"/>
  <c r="M18" i="9" s="1"/>
  <c r="I12" i="9"/>
  <c r="L12" i="9" s="1"/>
  <c r="I18" i="9"/>
  <c r="L18" i="9" s="1"/>
  <c r="J16" i="9"/>
  <c r="M16" i="9" s="1"/>
  <c r="J24" i="9"/>
  <c r="M24" i="9" s="1"/>
  <c r="J3" i="9"/>
  <c r="M3" i="9" s="1"/>
  <c r="J15" i="9"/>
  <c r="M15" i="9" s="1"/>
  <c r="J21" i="9"/>
  <c r="M21" i="9" s="1"/>
  <c r="I6" i="9"/>
  <c r="L6" i="9" s="1"/>
  <c r="I25" i="9"/>
  <c r="L25" i="9" s="1"/>
  <c r="J6" i="9"/>
  <c r="M6" i="9" s="1"/>
  <c r="I16" i="9"/>
  <c r="L16" i="9" s="1"/>
  <c r="I24" i="9"/>
  <c r="L24" i="9" s="1"/>
  <c r="J25" i="9"/>
  <c r="M25" i="9" s="1"/>
  <c r="I11" i="9"/>
  <c r="L11" i="9" s="1"/>
  <c r="I17" i="9"/>
  <c r="L17" i="9" s="1"/>
  <c r="J11" i="9"/>
  <c r="M11" i="9" s="1"/>
  <c r="J17" i="9"/>
  <c r="M17" i="9" s="1"/>
  <c r="I3" i="9"/>
  <c r="L3" i="9" s="1"/>
  <c r="J4" i="9"/>
  <c r="M4" i="9" s="1"/>
  <c r="I15" i="9"/>
  <c r="L15" i="9" s="1"/>
  <c r="I21" i="9"/>
  <c r="L21" i="9" s="1"/>
  <c r="I14" i="9"/>
  <c r="L14" i="9" s="1"/>
  <c r="H14" i="9"/>
  <c r="K14" i="9" s="1"/>
  <c r="I22" i="9"/>
  <c r="L22" i="9" s="1"/>
  <c r="H22" i="9"/>
  <c r="K22" i="9" s="1"/>
  <c r="I8" i="9"/>
  <c r="L8" i="9" s="1"/>
  <c r="H8" i="9"/>
  <c r="K8" i="9" s="1"/>
  <c r="J19" i="9"/>
  <c r="M19" i="9" s="1"/>
  <c r="I19" i="9"/>
  <c r="L19" i="9" s="1"/>
  <c r="J22" i="9"/>
  <c r="M22" i="9" s="1"/>
  <c r="I5" i="9"/>
  <c r="L5" i="9" s="1"/>
  <c r="J8" i="9"/>
  <c r="M8" i="9" s="1"/>
  <c r="H19" i="9"/>
  <c r="K19" i="9" s="1"/>
  <c r="I20" i="9"/>
  <c r="L20" i="9" s="1"/>
  <c r="H20" i="9"/>
  <c r="K20" i="9" s="1"/>
  <c r="J9" i="9"/>
  <c r="M9" i="9" s="1"/>
  <c r="I9" i="9"/>
  <c r="L9" i="9" s="1"/>
  <c r="H9" i="9"/>
  <c r="K9" i="9" s="1"/>
  <c r="J14" i="9"/>
  <c r="M14" i="9" s="1"/>
  <c r="I26" i="9"/>
  <c r="L26" i="9" s="1"/>
  <c r="H26" i="9"/>
  <c r="K26" i="9" s="1"/>
  <c r="H4" i="9"/>
  <c r="K4" i="9" s="1"/>
  <c r="J5" i="9"/>
  <c r="M5" i="9" s="1"/>
  <c r="J7" i="9"/>
  <c r="M7" i="9" s="1"/>
  <c r="I7" i="9"/>
  <c r="L7" i="9" s="1"/>
  <c r="I10" i="9"/>
  <c r="L10" i="9" s="1"/>
  <c r="H10" i="9"/>
  <c r="K10" i="9" s="1"/>
  <c r="J13" i="9"/>
  <c r="M13" i="9" s="1"/>
  <c r="I13" i="9"/>
  <c r="L13" i="9" s="1"/>
  <c r="J20" i="9"/>
  <c r="M20" i="9" s="1"/>
  <c r="J23" i="9"/>
  <c r="M23" i="9" s="1"/>
  <c r="I23" i="9"/>
  <c r="L23" i="9" s="1"/>
  <c r="I19" i="8"/>
  <c r="L19" i="8" s="1"/>
  <c r="H7" i="8"/>
  <c r="K7" i="8" s="1"/>
  <c r="J8" i="8"/>
  <c r="M8" i="8" s="1"/>
  <c r="H12" i="8"/>
  <c r="K12" i="8" s="1"/>
  <c r="H24" i="8"/>
  <c r="K24" i="8" s="1"/>
  <c r="I7" i="8"/>
  <c r="L7" i="8" s="1"/>
  <c r="I13" i="8"/>
  <c r="L13" i="8" s="1"/>
  <c r="I20" i="8"/>
  <c r="L20" i="8" s="1"/>
  <c r="H20" i="8"/>
  <c r="K20" i="8" s="1"/>
  <c r="J23" i="8"/>
  <c r="M23" i="8" s="1"/>
  <c r="I23" i="8"/>
  <c r="L23" i="8" s="1"/>
  <c r="I11" i="8"/>
  <c r="I15" i="8"/>
  <c r="L15" i="8" s="1"/>
  <c r="I17" i="8"/>
  <c r="L17" i="8" s="1"/>
  <c r="J20" i="8"/>
  <c r="M20" i="8" s="1"/>
  <c r="I22" i="8"/>
  <c r="L22" i="8" s="1"/>
  <c r="H22" i="8"/>
  <c r="K22" i="8" s="1"/>
  <c r="H23" i="8"/>
  <c r="K23" i="8" s="1"/>
  <c r="J27" i="8"/>
  <c r="M27" i="8" s="1"/>
  <c r="I27" i="8"/>
  <c r="L27" i="8" s="1"/>
  <c r="I5" i="8"/>
  <c r="L5" i="8" s="1"/>
  <c r="H10" i="8"/>
  <c r="K10" i="8" s="1"/>
  <c r="J11" i="8"/>
  <c r="M11" i="8" s="1"/>
  <c r="H14" i="8"/>
  <c r="K14" i="8" s="1"/>
  <c r="J15" i="8"/>
  <c r="M15" i="8" s="1"/>
  <c r="J17" i="8"/>
  <c r="M17" i="8" s="1"/>
  <c r="J22" i="8"/>
  <c r="M22" i="8" s="1"/>
  <c r="I26" i="8"/>
  <c r="L26" i="8" s="1"/>
  <c r="H26" i="8"/>
  <c r="K26" i="8" s="1"/>
  <c r="H27" i="8"/>
  <c r="K27" i="8" s="1"/>
  <c r="H4" i="8"/>
  <c r="K4" i="8" s="1"/>
  <c r="J5" i="8"/>
  <c r="M5" i="8" s="1"/>
  <c r="H8" i="8"/>
  <c r="K8" i="8" s="1"/>
  <c r="J10" i="8"/>
  <c r="M10" i="8" s="1"/>
  <c r="H13" i="8"/>
  <c r="K13" i="8" s="1"/>
  <c r="J14" i="8"/>
  <c r="M14" i="8" s="1"/>
  <c r="H19" i="8"/>
  <c r="K19" i="8" s="1"/>
  <c r="J26" i="8"/>
  <c r="M26" i="8" s="1"/>
  <c r="J25" i="7"/>
  <c r="M25" i="7" s="1"/>
  <c r="I6" i="7"/>
  <c r="L6" i="7" s="1"/>
  <c r="I19" i="7"/>
  <c r="L19" i="7" s="1"/>
  <c r="J6" i="7"/>
  <c r="M6" i="7" s="1"/>
  <c r="I9" i="7"/>
  <c r="L9" i="7" s="1"/>
  <c r="I18" i="7"/>
  <c r="L18" i="7" s="1"/>
  <c r="J16" i="7"/>
  <c r="M16" i="7" s="1"/>
  <c r="J18" i="7"/>
  <c r="M18" i="7" s="1"/>
  <c r="J3" i="7"/>
  <c r="M3" i="7" s="1"/>
  <c r="J21" i="7"/>
  <c r="M21" i="7" s="1"/>
  <c r="H7" i="7"/>
  <c r="K7" i="7" s="1"/>
  <c r="J8" i="7"/>
  <c r="M8" i="7" s="1"/>
  <c r="H12" i="7"/>
  <c r="K12" i="7" s="1"/>
  <c r="H24" i="7"/>
  <c r="K24" i="7" s="1"/>
  <c r="I7" i="7"/>
  <c r="L7" i="7" s="1"/>
  <c r="I12" i="7"/>
  <c r="L12" i="7" s="1"/>
  <c r="I13" i="7"/>
  <c r="L13" i="7" s="1"/>
  <c r="H16" i="7"/>
  <c r="K16" i="7" s="1"/>
  <c r="I24" i="7"/>
  <c r="L24" i="7" s="1"/>
  <c r="I3" i="7"/>
  <c r="L3" i="7" s="1"/>
  <c r="J4" i="7"/>
  <c r="M4" i="7" s="1"/>
  <c r="H9" i="7"/>
  <c r="K9" i="7" s="1"/>
  <c r="I21" i="7"/>
  <c r="L21" i="7" s="1"/>
  <c r="I25" i="7"/>
  <c r="L25" i="7" s="1"/>
  <c r="I31" i="7"/>
  <c r="L31" i="7" s="1"/>
  <c r="I30" i="7"/>
  <c r="L30" i="7" s="1"/>
  <c r="J31" i="7"/>
  <c r="M31" i="7" s="1"/>
  <c r="J30" i="7"/>
  <c r="M30" i="7" s="1"/>
  <c r="I20" i="7"/>
  <c r="L20" i="7" s="1"/>
  <c r="H20" i="7"/>
  <c r="K20" i="7" s="1"/>
  <c r="J23" i="7"/>
  <c r="M23" i="7" s="1"/>
  <c r="I23" i="7"/>
  <c r="L23" i="7" s="1"/>
  <c r="I28" i="7"/>
  <c r="L28" i="7" s="1"/>
  <c r="H28" i="7"/>
  <c r="K28" i="7" s="1"/>
  <c r="I11" i="7"/>
  <c r="L11" i="7" s="1"/>
  <c r="I15" i="7"/>
  <c r="L15" i="7" s="1"/>
  <c r="I17" i="7"/>
  <c r="L17" i="7" s="1"/>
  <c r="J20" i="7"/>
  <c r="M20" i="7" s="1"/>
  <c r="I22" i="7"/>
  <c r="L22" i="7" s="1"/>
  <c r="H22" i="7"/>
  <c r="K22" i="7" s="1"/>
  <c r="H23" i="7"/>
  <c r="K23" i="7" s="1"/>
  <c r="J27" i="7"/>
  <c r="M27" i="7" s="1"/>
  <c r="I27" i="7"/>
  <c r="L27" i="7" s="1"/>
  <c r="J28" i="7"/>
  <c r="M28" i="7" s="1"/>
  <c r="I32" i="7"/>
  <c r="L32" i="7" s="1"/>
  <c r="H32" i="7"/>
  <c r="K32" i="7" s="1"/>
  <c r="I5" i="7"/>
  <c r="L5" i="7" s="1"/>
  <c r="H10" i="7"/>
  <c r="K10" i="7" s="1"/>
  <c r="J11" i="7"/>
  <c r="M11" i="7" s="1"/>
  <c r="H14" i="7"/>
  <c r="K14" i="7" s="1"/>
  <c r="J15" i="7"/>
  <c r="M15" i="7" s="1"/>
  <c r="J17" i="7"/>
  <c r="M17" i="7" s="1"/>
  <c r="J22" i="7"/>
  <c r="M22" i="7" s="1"/>
  <c r="I26" i="7"/>
  <c r="L26" i="7" s="1"/>
  <c r="H26" i="7"/>
  <c r="K26" i="7" s="1"/>
  <c r="H27" i="7"/>
  <c r="K27" i="7" s="1"/>
  <c r="J32" i="7"/>
  <c r="M32" i="7" s="1"/>
  <c r="H4" i="7"/>
  <c r="K4" i="7" s="1"/>
  <c r="J5" i="7"/>
  <c r="M5" i="7" s="1"/>
  <c r="H8" i="7"/>
  <c r="K8" i="7" s="1"/>
  <c r="J10" i="7"/>
  <c r="M10" i="7" s="1"/>
  <c r="H13" i="7"/>
  <c r="K13" i="7" s="1"/>
  <c r="J14" i="7"/>
  <c r="M14" i="7" s="1"/>
  <c r="H19" i="7"/>
  <c r="K19" i="7" s="1"/>
  <c r="J26" i="7"/>
  <c r="M26" i="7" s="1"/>
  <c r="J29" i="7"/>
  <c r="M29" i="7" s="1"/>
  <c r="I29" i="7"/>
  <c r="L29" i="7" s="1"/>
  <c r="J24" i="6"/>
  <c r="M24" i="6" s="1"/>
  <c r="J19" i="6"/>
  <c r="M19" i="6" s="1"/>
  <c r="J29" i="6"/>
  <c r="M29" i="6" s="1"/>
  <c r="I6" i="6"/>
  <c r="L6" i="6" s="1"/>
  <c r="H7" i="6"/>
  <c r="K7" i="6" s="1"/>
  <c r="I12" i="6"/>
  <c r="L12" i="6" s="1"/>
  <c r="H13" i="6"/>
  <c r="K13" i="6" s="1"/>
  <c r="J6" i="6"/>
  <c r="M6" i="6" s="1"/>
  <c r="I7" i="6"/>
  <c r="L7" i="6" s="1"/>
  <c r="J12" i="6"/>
  <c r="M12" i="6" s="1"/>
  <c r="I13" i="6"/>
  <c r="L13" i="6" s="1"/>
  <c r="H19" i="6"/>
  <c r="K19" i="6" s="1"/>
  <c r="J23" i="6"/>
  <c r="M23" i="6" s="1"/>
  <c r="H29" i="6"/>
  <c r="K29" i="6" s="1"/>
  <c r="H9" i="6"/>
  <c r="K9" i="6" s="1"/>
  <c r="I18" i="6"/>
  <c r="L18" i="6" s="1"/>
  <c r="H27" i="6"/>
  <c r="K27" i="6" s="1"/>
  <c r="I30" i="6"/>
  <c r="L30" i="6" s="1"/>
  <c r="J32" i="6"/>
  <c r="M32" i="6" s="1"/>
  <c r="I9" i="6"/>
  <c r="L9" i="6" s="1"/>
  <c r="J16" i="6"/>
  <c r="M16" i="6" s="1"/>
  <c r="J18" i="6"/>
  <c r="M18" i="6" s="1"/>
  <c r="H23" i="6"/>
  <c r="K23" i="6" s="1"/>
  <c r="I27" i="6"/>
  <c r="L27" i="6" s="1"/>
  <c r="J30" i="6"/>
  <c r="M30" i="6" s="1"/>
  <c r="I32" i="6"/>
  <c r="L32" i="6" s="1"/>
  <c r="I24" i="6"/>
  <c r="L24" i="6" s="1"/>
  <c r="I25" i="6"/>
  <c r="L25" i="6" s="1"/>
  <c r="H25" i="6"/>
  <c r="K25" i="6" s="1"/>
  <c r="H5" i="6"/>
  <c r="K5" i="6" s="1"/>
  <c r="H11" i="6"/>
  <c r="K11" i="6" s="1"/>
  <c r="H15" i="6"/>
  <c r="K15" i="6" s="1"/>
  <c r="J25" i="6"/>
  <c r="M25" i="6" s="1"/>
  <c r="I31" i="6"/>
  <c r="L31" i="6" s="1"/>
  <c r="H31" i="6"/>
  <c r="K31" i="6" s="1"/>
  <c r="H4" i="6"/>
  <c r="K4" i="6" s="1"/>
  <c r="H8" i="6"/>
  <c r="K8" i="6" s="1"/>
  <c r="H10" i="6"/>
  <c r="K10" i="6" s="1"/>
  <c r="J11" i="6"/>
  <c r="M11" i="6" s="1"/>
  <c r="H14" i="6"/>
  <c r="K14" i="6" s="1"/>
  <c r="J15" i="6"/>
  <c r="M15" i="6" s="1"/>
  <c r="I17" i="6"/>
  <c r="L17" i="6" s="1"/>
  <c r="H17" i="6"/>
  <c r="K17" i="6" s="1"/>
  <c r="J20" i="6"/>
  <c r="M20" i="6" s="1"/>
  <c r="I20" i="6"/>
  <c r="L20" i="6" s="1"/>
  <c r="J22" i="6"/>
  <c r="M22" i="6" s="1"/>
  <c r="I22" i="6"/>
  <c r="L22" i="6" s="1"/>
  <c r="J31" i="6"/>
  <c r="M31" i="6" s="1"/>
  <c r="H3" i="6"/>
  <c r="K3" i="6" s="1"/>
  <c r="I4" i="6"/>
  <c r="L4" i="6" s="1"/>
  <c r="I8" i="6"/>
  <c r="L8" i="6" s="1"/>
  <c r="I10" i="6"/>
  <c r="L10" i="6" s="1"/>
  <c r="I14" i="6"/>
  <c r="L14" i="6" s="1"/>
  <c r="I16" i="6"/>
  <c r="L16" i="6" s="1"/>
  <c r="J17" i="6"/>
  <c r="M17" i="6" s="1"/>
  <c r="H20" i="6"/>
  <c r="K20" i="6" s="1"/>
  <c r="I21" i="6"/>
  <c r="L21" i="6" s="1"/>
  <c r="H21" i="6"/>
  <c r="K21" i="6" s="1"/>
  <c r="H22" i="6"/>
  <c r="K22" i="6" s="1"/>
  <c r="J26" i="6"/>
  <c r="M26" i="6" s="1"/>
  <c r="I26" i="6"/>
  <c r="L26" i="6" s="1"/>
  <c r="J28" i="6"/>
  <c r="M28" i="6" s="1"/>
  <c r="I28" i="6"/>
  <c r="L28" i="6" s="1"/>
  <c r="K2" i="1"/>
  <c r="K3" i="1"/>
  <c r="K4" i="1"/>
  <c r="K5" i="1"/>
  <c r="K6" i="1"/>
  <c r="K8" i="1"/>
  <c r="K9" i="1"/>
  <c r="K10" i="1"/>
  <c r="K11" i="1"/>
  <c r="K12" i="1"/>
  <c r="K14" i="1"/>
  <c r="K15" i="1"/>
  <c r="K16" i="1"/>
  <c r="K17" i="1"/>
  <c r="K18" i="1"/>
  <c r="H2" i="1"/>
  <c r="H3" i="1"/>
  <c r="H4" i="1"/>
  <c r="H5" i="1"/>
  <c r="H6" i="1"/>
  <c r="H8" i="1"/>
  <c r="H9" i="1"/>
  <c r="H10" i="1"/>
  <c r="H11" i="1"/>
  <c r="H12" i="1"/>
  <c r="H14" i="1"/>
  <c r="H15" i="1"/>
  <c r="H16" i="1"/>
  <c r="H17" i="1"/>
  <c r="H18" i="1"/>
  <c r="E14" i="1"/>
  <c r="E2" i="1"/>
  <c r="E3" i="1"/>
  <c r="E4" i="1"/>
  <c r="E5" i="1"/>
  <c r="E6" i="1"/>
  <c r="E8" i="1"/>
  <c r="E9" i="1"/>
  <c r="E10" i="1"/>
  <c r="E11" i="1"/>
  <c r="E12" i="1"/>
  <c r="E15" i="1"/>
  <c r="E16" i="1"/>
  <c r="E17" i="1"/>
  <c r="E18" i="1"/>
  <c r="H30" i="5"/>
  <c r="K30" i="5" s="1"/>
  <c r="I15" i="5"/>
  <c r="L15" i="5" s="1"/>
  <c r="I7" i="5"/>
  <c r="L7" i="5" s="1"/>
  <c r="J3" i="5"/>
  <c r="M3" i="5" s="1"/>
  <c r="H26" i="4"/>
  <c r="K26" i="4" s="1"/>
  <c r="J4" i="3"/>
  <c r="M4" i="3" s="1"/>
  <c r="J22" i="3"/>
  <c r="M22" i="3" s="1"/>
  <c r="H7" i="3"/>
  <c r="K7" i="3" s="1"/>
  <c r="J8" i="3"/>
  <c r="M8" i="3" s="1"/>
  <c r="H8" i="3"/>
  <c r="K8" i="3" s="1"/>
  <c r="I8" i="3"/>
  <c r="L8" i="3" s="1"/>
  <c r="I9" i="3"/>
  <c r="L9" i="3" s="1"/>
  <c r="H10" i="3"/>
  <c r="K10" i="3" s="1"/>
  <c r="H11" i="3"/>
  <c r="K11" i="3" s="1"/>
  <c r="H12" i="3"/>
  <c r="K12" i="3" s="1"/>
  <c r="I13" i="3"/>
  <c r="L13" i="3" s="1"/>
  <c r="H14" i="3"/>
  <c r="K14" i="3" s="1"/>
  <c r="H15" i="3"/>
  <c r="K15" i="3" s="1"/>
  <c r="H16" i="3"/>
  <c r="K16" i="3" s="1"/>
  <c r="I17" i="3"/>
  <c r="L17" i="3" s="1"/>
  <c r="H18" i="3"/>
  <c r="K18" i="3" s="1"/>
  <c r="H19" i="3"/>
  <c r="K19" i="3" s="1"/>
  <c r="I20" i="3"/>
  <c r="L20" i="3" s="1"/>
  <c r="I21" i="3"/>
  <c r="L21" i="3" s="1"/>
  <c r="H22" i="3"/>
  <c r="K22" i="3" s="1"/>
  <c r="H23" i="3"/>
  <c r="K23" i="3" s="1"/>
  <c r="H24" i="3"/>
  <c r="K24" i="3" s="1"/>
  <c r="I25" i="3"/>
  <c r="L25" i="3" s="1"/>
  <c r="H25" i="3"/>
  <c r="K25" i="3" s="1"/>
  <c r="H26" i="3"/>
  <c r="K26" i="3" s="1"/>
  <c r="I27" i="3"/>
  <c r="L27" i="3" s="1"/>
  <c r="H28" i="3"/>
  <c r="K28" i="3" s="1"/>
  <c r="H29" i="3"/>
  <c r="K29" i="3" s="1"/>
  <c r="H14" i="2"/>
  <c r="K14" i="2" s="1"/>
  <c r="H15" i="2"/>
  <c r="K15" i="2" s="1"/>
  <c r="I16" i="2"/>
  <c r="L16" i="2" s="1"/>
  <c r="H17" i="2"/>
  <c r="K17" i="2" s="1"/>
  <c r="H18" i="2"/>
  <c r="K18" i="2" s="1"/>
  <c r="H19" i="2"/>
  <c r="K19" i="2" s="1"/>
  <c r="I20" i="2"/>
  <c r="L20" i="2" s="1"/>
  <c r="H21" i="2"/>
  <c r="K21" i="2" s="1"/>
  <c r="H22" i="2"/>
  <c r="K22" i="2" s="1"/>
  <c r="H23" i="2"/>
  <c r="K23" i="2" s="1"/>
  <c r="I24" i="2"/>
  <c r="L24" i="2" s="1"/>
  <c r="H25" i="2"/>
  <c r="K25" i="2" s="1"/>
  <c r="H26" i="2"/>
  <c r="K26" i="2" s="1"/>
  <c r="I8" i="2"/>
  <c r="L8" i="2" s="1"/>
  <c r="H3" i="4"/>
  <c r="K3" i="4" s="1"/>
  <c r="I6" i="3"/>
  <c r="L6" i="3" s="1"/>
  <c r="I5" i="3"/>
  <c r="L5" i="3" s="1"/>
  <c r="I4" i="3"/>
  <c r="L4" i="3" s="1"/>
  <c r="H3" i="3"/>
  <c r="K3" i="3" s="1"/>
  <c r="I27" i="2"/>
  <c r="L27" i="2" s="1"/>
  <c r="I13" i="2"/>
  <c r="L13" i="2" s="1"/>
  <c r="I12" i="2"/>
  <c r="L12" i="2" s="1"/>
  <c r="H10" i="2"/>
  <c r="K10" i="2" s="1"/>
  <c r="I9" i="2"/>
  <c r="L9" i="2" s="1"/>
  <c r="I7" i="2"/>
  <c r="L7" i="2" s="1"/>
  <c r="H6" i="2"/>
  <c r="K6" i="2" s="1"/>
  <c r="H5" i="2"/>
  <c r="K5" i="2" s="1"/>
  <c r="I4" i="2"/>
  <c r="L4" i="2" s="1"/>
  <c r="I3" i="2"/>
  <c r="L3" i="2" s="1"/>
  <c r="N27" i="8" l="1"/>
  <c r="U7" i="8" s="1"/>
  <c r="U6" i="1" s="1"/>
  <c r="H6" i="11" s="1"/>
  <c r="O27" i="8"/>
  <c r="V7" i="8" s="1"/>
  <c r="V6" i="1" s="1"/>
  <c r="R27" i="8"/>
  <c r="U21" i="8" s="1"/>
  <c r="S27" i="8"/>
  <c r="V21" i="8" s="1"/>
  <c r="P27" i="8"/>
  <c r="U14" i="8" s="1"/>
  <c r="Q27" i="8"/>
  <c r="V14" i="8" s="1"/>
  <c r="L11" i="8"/>
  <c r="Q9" i="8" s="1"/>
  <c r="V11" i="8" s="1"/>
  <c r="V9" i="1" s="1"/>
  <c r="N27" i="7"/>
  <c r="U7" i="7" s="1"/>
  <c r="O27" i="7"/>
  <c r="V7" i="7" s="1"/>
  <c r="P27" i="7"/>
  <c r="U14" i="7" s="1"/>
  <c r="Q27" i="7"/>
  <c r="V14" i="7" s="1"/>
  <c r="R27" i="7"/>
  <c r="U21" i="7" s="1"/>
  <c r="R18" i="1" s="1"/>
  <c r="G18" i="11" s="1"/>
  <c r="S27" i="7"/>
  <c r="V21" i="7" s="1"/>
  <c r="R27" i="6"/>
  <c r="U21" i="6" s="1"/>
  <c r="S27" i="6"/>
  <c r="V21" i="6" s="1"/>
  <c r="P18" i="1" s="1"/>
  <c r="Q27" i="6"/>
  <c r="V14" i="6" s="1"/>
  <c r="P12" i="1" s="1"/>
  <c r="P27" i="6"/>
  <c r="U14" i="6" s="1"/>
  <c r="O12" i="1" s="1"/>
  <c r="F12" i="11" s="1"/>
  <c r="N27" i="6"/>
  <c r="U7" i="6" s="1"/>
  <c r="O27" i="6"/>
  <c r="V7" i="6" s="1"/>
  <c r="Q27" i="2"/>
  <c r="V14" i="2" s="1"/>
  <c r="D12" i="1" s="1"/>
  <c r="P27" i="2"/>
  <c r="U14" i="2" s="1"/>
  <c r="J9" i="2"/>
  <c r="M9" i="2" s="1"/>
  <c r="J3" i="2"/>
  <c r="M3" i="2" s="1"/>
  <c r="J13" i="2"/>
  <c r="M13" i="2" s="1"/>
  <c r="J12" i="3"/>
  <c r="M12" i="3" s="1"/>
  <c r="I12" i="3"/>
  <c r="L12" i="3" s="1"/>
  <c r="J3" i="3"/>
  <c r="M3" i="3" s="1"/>
  <c r="J7" i="3"/>
  <c r="M7" i="3" s="1"/>
  <c r="P3" i="8"/>
  <c r="U10" i="8" s="1"/>
  <c r="R3" i="8"/>
  <c r="I5" i="5"/>
  <c r="L5" i="5" s="1"/>
  <c r="J5" i="5"/>
  <c r="M5" i="5" s="1"/>
  <c r="I9" i="5"/>
  <c r="L9" i="5" s="1"/>
  <c r="J9" i="5"/>
  <c r="M9" i="5" s="1"/>
  <c r="H12" i="5"/>
  <c r="K12" i="5" s="1"/>
  <c r="J12" i="5"/>
  <c r="M12" i="5" s="1"/>
  <c r="J19" i="5"/>
  <c r="M19" i="5" s="1"/>
  <c r="H24" i="5"/>
  <c r="K24" i="5" s="1"/>
  <c r="J24" i="5"/>
  <c r="M24" i="5" s="1"/>
  <c r="H27" i="5"/>
  <c r="K27" i="5" s="1"/>
  <c r="J27" i="5"/>
  <c r="M27" i="5" s="1"/>
  <c r="H31" i="5"/>
  <c r="K31" i="5" s="1"/>
  <c r="J31" i="5"/>
  <c r="M31" i="5" s="1"/>
  <c r="J6" i="5"/>
  <c r="M6" i="5" s="1"/>
  <c r="H8" i="5"/>
  <c r="K8" i="5" s="1"/>
  <c r="J8" i="5"/>
  <c r="M8" i="5" s="1"/>
  <c r="I13" i="5"/>
  <c r="L13" i="5" s="1"/>
  <c r="J13" i="5"/>
  <c r="M13" i="5" s="1"/>
  <c r="H19" i="5"/>
  <c r="K19" i="5" s="1"/>
  <c r="I21" i="5"/>
  <c r="L21" i="5" s="1"/>
  <c r="J21" i="5"/>
  <c r="M21" i="5" s="1"/>
  <c r="I25" i="5"/>
  <c r="L25" i="5" s="1"/>
  <c r="J25" i="5"/>
  <c r="M25" i="5" s="1"/>
  <c r="J7" i="5"/>
  <c r="M7" i="5" s="1"/>
  <c r="I8" i="5"/>
  <c r="L8" i="5" s="1"/>
  <c r="J10" i="5"/>
  <c r="M10" i="5" s="1"/>
  <c r="J14" i="5"/>
  <c r="M14" i="5" s="1"/>
  <c r="I17" i="5"/>
  <c r="L17" i="5" s="1"/>
  <c r="J17" i="5"/>
  <c r="M17" i="5" s="1"/>
  <c r="I19" i="5"/>
  <c r="L19" i="5" s="1"/>
  <c r="J22" i="5"/>
  <c r="M22" i="5" s="1"/>
  <c r="H28" i="5"/>
  <c r="K28" i="5" s="1"/>
  <c r="J28" i="5"/>
  <c r="M28" i="5" s="1"/>
  <c r="I30" i="5"/>
  <c r="L30" i="5" s="1"/>
  <c r="J30" i="5"/>
  <c r="M30" i="5" s="1"/>
  <c r="H4" i="5"/>
  <c r="K4" i="5" s="1"/>
  <c r="J4" i="5"/>
  <c r="M4" i="5" s="1"/>
  <c r="H7" i="5"/>
  <c r="K7" i="5" s="1"/>
  <c r="J11" i="5"/>
  <c r="M11" i="5" s="1"/>
  <c r="J15" i="5"/>
  <c r="M15" i="5" s="1"/>
  <c r="H20" i="5"/>
  <c r="K20" i="5" s="1"/>
  <c r="J20" i="5"/>
  <c r="M20" i="5" s="1"/>
  <c r="J23" i="5"/>
  <c r="M23" i="5" s="1"/>
  <c r="J26" i="5"/>
  <c r="M26" i="5" s="1"/>
  <c r="I29" i="5"/>
  <c r="L29" i="5" s="1"/>
  <c r="J29" i="5"/>
  <c r="M29" i="5" s="1"/>
  <c r="H21" i="4"/>
  <c r="K21" i="4" s="1"/>
  <c r="J21" i="4"/>
  <c r="M21" i="4" s="1"/>
  <c r="I13" i="4"/>
  <c r="L13" i="4" s="1"/>
  <c r="J13" i="4"/>
  <c r="M13" i="4" s="1"/>
  <c r="I4" i="4"/>
  <c r="L4" i="4" s="1"/>
  <c r="J4" i="4"/>
  <c r="M4" i="4" s="1"/>
  <c r="I29" i="4"/>
  <c r="L29" i="4" s="1"/>
  <c r="J29" i="4"/>
  <c r="M29" i="4" s="1"/>
  <c r="H20" i="4"/>
  <c r="K20" i="4" s="1"/>
  <c r="J20" i="4"/>
  <c r="M20" i="4" s="1"/>
  <c r="H12" i="4"/>
  <c r="K12" i="4" s="1"/>
  <c r="J12" i="4"/>
  <c r="M12" i="4" s="1"/>
  <c r="I6" i="4"/>
  <c r="L6" i="4" s="1"/>
  <c r="J6" i="4"/>
  <c r="M6" i="4" s="1"/>
  <c r="I26" i="4"/>
  <c r="L26" i="4" s="1"/>
  <c r="J26" i="4"/>
  <c r="M26" i="4" s="1"/>
  <c r="H22" i="4"/>
  <c r="K22" i="4" s="1"/>
  <c r="J22" i="4"/>
  <c r="M22" i="4" s="1"/>
  <c r="I18" i="4"/>
  <c r="L18" i="4" s="1"/>
  <c r="J18" i="4"/>
  <c r="M18" i="4" s="1"/>
  <c r="I14" i="4"/>
  <c r="L14" i="4" s="1"/>
  <c r="J14" i="4"/>
  <c r="M14" i="4" s="1"/>
  <c r="I10" i="4"/>
  <c r="L10" i="4" s="1"/>
  <c r="J10" i="4"/>
  <c r="M10" i="4" s="1"/>
  <c r="H7" i="4"/>
  <c r="K7" i="4" s="1"/>
  <c r="J7" i="4"/>
  <c r="M7" i="4" s="1"/>
  <c r="I25" i="4"/>
  <c r="L25" i="4" s="1"/>
  <c r="J25" i="4"/>
  <c r="M25" i="4" s="1"/>
  <c r="H17" i="4"/>
  <c r="K17" i="4" s="1"/>
  <c r="J17" i="4"/>
  <c r="M17" i="4" s="1"/>
  <c r="I9" i="4"/>
  <c r="L9" i="4" s="1"/>
  <c r="J9" i="4"/>
  <c r="M9" i="4" s="1"/>
  <c r="I27" i="4"/>
  <c r="L27" i="4" s="1"/>
  <c r="J27" i="4"/>
  <c r="M27" i="4" s="1"/>
  <c r="H24" i="4"/>
  <c r="K24" i="4" s="1"/>
  <c r="J24" i="4"/>
  <c r="M24" i="4" s="1"/>
  <c r="H16" i="4"/>
  <c r="K16" i="4" s="1"/>
  <c r="J16" i="4"/>
  <c r="M16" i="4" s="1"/>
  <c r="H8" i="4"/>
  <c r="K8" i="4" s="1"/>
  <c r="J8" i="4"/>
  <c r="M8" i="4" s="1"/>
  <c r="I5" i="4"/>
  <c r="L5" i="4" s="1"/>
  <c r="J5" i="4"/>
  <c r="M5" i="4" s="1"/>
  <c r="I28" i="4"/>
  <c r="L28" i="4" s="1"/>
  <c r="J28" i="4"/>
  <c r="M28" i="4" s="1"/>
  <c r="H19" i="4"/>
  <c r="K19" i="4" s="1"/>
  <c r="J19" i="4"/>
  <c r="M19" i="4" s="1"/>
  <c r="H15" i="4"/>
  <c r="K15" i="4" s="1"/>
  <c r="J15" i="4"/>
  <c r="M15" i="4" s="1"/>
  <c r="H11" i="4"/>
  <c r="K11" i="4" s="1"/>
  <c r="J11" i="4"/>
  <c r="M11" i="4" s="1"/>
  <c r="P21" i="8"/>
  <c r="U13" i="8" s="1"/>
  <c r="S21" i="8"/>
  <c r="P9" i="8"/>
  <c r="U11" i="8" s="1"/>
  <c r="O9" i="8"/>
  <c r="U8" i="1"/>
  <c r="H8" i="11" s="1"/>
  <c r="J27" i="2"/>
  <c r="M27" i="2" s="1"/>
  <c r="J8" i="2"/>
  <c r="M8" i="2" s="1"/>
  <c r="J21" i="2"/>
  <c r="M21" i="2" s="1"/>
  <c r="J4" i="2"/>
  <c r="M4" i="2" s="1"/>
  <c r="P15" i="9"/>
  <c r="U12" i="9" s="1"/>
  <c r="R15" i="9"/>
  <c r="N15" i="9"/>
  <c r="U5" i="9" s="1"/>
  <c r="R3" i="9"/>
  <c r="O15" i="9"/>
  <c r="Q15" i="9"/>
  <c r="Q3" i="9"/>
  <c r="R21" i="9"/>
  <c r="P21" i="9"/>
  <c r="U13" i="9" s="1"/>
  <c r="P3" i="9"/>
  <c r="U10" i="9" s="1"/>
  <c r="S15" i="9"/>
  <c r="N21" i="9"/>
  <c r="U6" i="9" s="1"/>
  <c r="S21" i="9"/>
  <c r="N9" i="9"/>
  <c r="U4" i="9" s="1"/>
  <c r="O9" i="9"/>
  <c r="O21" i="9"/>
  <c r="Q9" i="9"/>
  <c r="P9" i="9"/>
  <c r="U11" i="9" s="1"/>
  <c r="R9" i="9"/>
  <c r="S9" i="9"/>
  <c r="O3" i="9"/>
  <c r="N3" i="9"/>
  <c r="U3" i="9" s="1"/>
  <c r="S3" i="9"/>
  <c r="Q21" i="9"/>
  <c r="R9" i="8"/>
  <c r="S9" i="8"/>
  <c r="Q21" i="8"/>
  <c r="O15" i="8"/>
  <c r="N21" i="8"/>
  <c r="U6" i="8" s="1"/>
  <c r="N9" i="8"/>
  <c r="U4" i="8" s="1"/>
  <c r="O21" i="8"/>
  <c r="R21" i="8"/>
  <c r="N15" i="8"/>
  <c r="U5" i="8" s="1"/>
  <c r="U18" i="1"/>
  <c r="H18" i="11" s="1"/>
  <c r="P15" i="8"/>
  <c r="U12" i="8" s="1"/>
  <c r="Q15" i="8"/>
  <c r="O3" i="8"/>
  <c r="N3" i="8"/>
  <c r="U3" i="8" s="1"/>
  <c r="S15" i="8"/>
  <c r="R15" i="8"/>
  <c r="S3" i="8"/>
  <c r="Q3" i="8"/>
  <c r="Q21" i="7"/>
  <c r="R3" i="7"/>
  <c r="Q3" i="7"/>
  <c r="P9" i="7"/>
  <c r="U11" i="7" s="1"/>
  <c r="P3" i="7"/>
  <c r="U10" i="7" s="1"/>
  <c r="N9" i="7"/>
  <c r="U4" i="7" s="1"/>
  <c r="Q9" i="7"/>
  <c r="R9" i="7"/>
  <c r="S21" i="7"/>
  <c r="S9" i="7"/>
  <c r="O15" i="7"/>
  <c r="O9" i="7"/>
  <c r="O21" i="7"/>
  <c r="N21" i="7"/>
  <c r="U6" i="7" s="1"/>
  <c r="R21" i="7"/>
  <c r="P21" i="7"/>
  <c r="U13" i="7" s="1"/>
  <c r="S6" i="1"/>
  <c r="S12" i="1"/>
  <c r="S18" i="1"/>
  <c r="P15" i="7"/>
  <c r="U12" i="7" s="1"/>
  <c r="Q15" i="7"/>
  <c r="N15" i="7"/>
  <c r="U5" i="7" s="1"/>
  <c r="S3" i="7"/>
  <c r="O3" i="7"/>
  <c r="N3" i="7"/>
  <c r="U3" i="7" s="1"/>
  <c r="S15" i="7"/>
  <c r="R15" i="7"/>
  <c r="R9" i="6"/>
  <c r="S9" i="6"/>
  <c r="Q15" i="6"/>
  <c r="Q3" i="6"/>
  <c r="R21" i="6"/>
  <c r="N9" i="6"/>
  <c r="U4" i="6" s="1"/>
  <c r="Q9" i="6"/>
  <c r="P6" i="1"/>
  <c r="O21" i="6"/>
  <c r="N21" i="6"/>
  <c r="U6" i="6" s="1"/>
  <c r="O15" i="6"/>
  <c r="N15" i="6"/>
  <c r="U5" i="6" s="1"/>
  <c r="O18" i="1"/>
  <c r="F18" i="11" s="1"/>
  <c r="Q21" i="6"/>
  <c r="P21" i="6"/>
  <c r="N3" i="6"/>
  <c r="U3" i="6" s="1"/>
  <c r="O3" i="6"/>
  <c r="S15" i="6"/>
  <c r="R15" i="6"/>
  <c r="O9" i="6"/>
  <c r="S21" i="6"/>
  <c r="P15" i="6"/>
  <c r="U12" i="6" s="1"/>
  <c r="P3" i="6"/>
  <c r="P9" i="6"/>
  <c r="I23" i="4"/>
  <c r="L23" i="4" s="1"/>
  <c r="J23" i="4"/>
  <c r="M23" i="4" s="1"/>
  <c r="J18" i="5"/>
  <c r="M18" i="5" s="1"/>
  <c r="H16" i="5"/>
  <c r="K16" i="5" s="1"/>
  <c r="J16" i="5"/>
  <c r="M16" i="5" s="1"/>
  <c r="I27" i="5"/>
  <c r="L27" i="5" s="1"/>
  <c r="I4" i="5"/>
  <c r="L4" i="5" s="1"/>
  <c r="H23" i="5"/>
  <c r="K23" i="5" s="1"/>
  <c r="I24" i="5"/>
  <c r="L24" i="5" s="1"/>
  <c r="I28" i="5"/>
  <c r="L28" i="5" s="1"/>
  <c r="H3" i="5"/>
  <c r="K3" i="5" s="1"/>
  <c r="I16" i="5"/>
  <c r="L16" i="5" s="1"/>
  <c r="I23" i="5"/>
  <c r="L23" i="5" s="1"/>
  <c r="I3" i="5"/>
  <c r="L3" i="5" s="1"/>
  <c r="H15" i="5"/>
  <c r="K15" i="5" s="1"/>
  <c r="I20" i="5"/>
  <c r="L20" i="5" s="1"/>
  <c r="I12" i="5"/>
  <c r="L12" i="5" s="1"/>
  <c r="H11" i="5"/>
  <c r="K11" i="5" s="1"/>
  <c r="I11" i="5"/>
  <c r="L11" i="5" s="1"/>
  <c r="I31" i="5"/>
  <c r="L31" i="5" s="1"/>
  <c r="H6" i="5"/>
  <c r="K6" i="5" s="1"/>
  <c r="H5" i="5"/>
  <c r="K5" i="5" s="1"/>
  <c r="I6" i="5"/>
  <c r="L6" i="5" s="1"/>
  <c r="H9" i="5"/>
  <c r="K9" i="5" s="1"/>
  <c r="I10" i="5"/>
  <c r="L10" i="5" s="1"/>
  <c r="H13" i="5"/>
  <c r="K13" i="5" s="1"/>
  <c r="I14" i="5"/>
  <c r="L14" i="5" s="1"/>
  <c r="H17" i="5"/>
  <c r="K17" i="5" s="1"/>
  <c r="I18" i="5"/>
  <c r="L18" i="5" s="1"/>
  <c r="H21" i="5"/>
  <c r="K21" i="5" s="1"/>
  <c r="I22" i="5"/>
  <c r="L22" i="5" s="1"/>
  <c r="H25" i="5"/>
  <c r="K25" i="5" s="1"/>
  <c r="I26" i="5"/>
  <c r="L26" i="5" s="1"/>
  <c r="H29" i="5"/>
  <c r="K29" i="5" s="1"/>
  <c r="H10" i="5"/>
  <c r="K10" i="5" s="1"/>
  <c r="H14" i="5"/>
  <c r="K14" i="5" s="1"/>
  <c r="H18" i="5"/>
  <c r="K18" i="5" s="1"/>
  <c r="H22" i="5"/>
  <c r="K22" i="5" s="1"/>
  <c r="H26" i="5"/>
  <c r="K26" i="5" s="1"/>
  <c r="H13" i="4"/>
  <c r="K13" i="4" s="1"/>
  <c r="I16" i="4"/>
  <c r="L16" i="4" s="1"/>
  <c r="J3" i="4"/>
  <c r="M3" i="4" s="1"/>
  <c r="I20" i="4"/>
  <c r="L20" i="4" s="1"/>
  <c r="I17" i="4"/>
  <c r="L17" i="4" s="1"/>
  <c r="H9" i="4"/>
  <c r="K9" i="4" s="1"/>
  <c r="H25" i="4"/>
  <c r="K25" i="4" s="1"/>
  <c r="I22" i="4"/>
  <c r="L22" i="4" s="1"/>
  <c r="I21" i="4"/>
  <c r="L21" i="4" s="1"/>
  <c r="I8" i="4"/>
  <c r="L8" i="4" s="1"/>
  <c r="I12" i="4"/>
  <c r="L12" i="4" s="1"/>
  <c r="H29" i="4"/>
  <c r="K29" i="4" s="1"/>
  <c r="H23" i="4"/>
  <c r="K23" i="4" s="1"/>
  <c r="H18" i="4"/>
  <c r="K18" i="4" s="1"/>
  <c r="H14" i="4"/>
  <c r="K14" i="4" s="1"/>
  <c r="H10" i="4"/>
  <c r="K10" i="4" s="1"/>
  <c r="I24" i="4"/>
  <c r="L24" i="4" s="1"/>
  <c r="I19" i="4"/>
  <c r="L19" i="4" s="1"/>
  <c r="I15" i="4"/>
  <c r="L15" i="4" s="1"/>
  <c r="I11" i="4"/>
  <c r="L11" i="4" s="1"/>
  <c r="J11" i="3"/>
  <c r="M11" i="3" s="1"/>
  <c r="I24" i="3"/>
  <c r="L24" i="3" s="1"/>
  <c r="H9" i="3"/>
  <c r="K9" i="3" s="1"/>
  <c r="J24" i="3"/>
  <c r="M24" i="3" s="1"/>
  <c r="J14" i="3"/>
  <c r="M14" i="3" s="1"/>
  <c r="J10" i="3"/>
  <c r="M10" i="3" s="1"/>
  <c r="J6" i="3"/>
  <c r="M6" i="3" s="1"/>
  <c r="J25" i="3"/>
  <c r="M25" i="3" s="1"/>
  <c r="J21" i="3"/>
  <c r="M21" i="3" s="1"/>
  <c r="H21" i="3"/>
  <c r="J23" i="3"/>
  <c r="M23" i="3" s="1"/>
  <c r="J13" i="3"/>
  <c r="M13" i="3" s="1"/>
  <c r="J9" i="3"/>
  <c r="M9" i="3" s="1"/>
  <c r="J5" i="3"/>
  <c r="J26" i="3"/>
  <c r="M26" i="3" s="1"/>
  <c r="J29" i="3"/>
  <c r="M29" i="3" s="1"/>
  <c r="J28" i="3"/>
  <c r="M28" i="3" s="1"/>
  <c r="J27" i="3"/>
  <c r="M27" i="3" s="1"/>
  <c r="J20" i="3"/>
  <c r="M20" i="3" s="1"/>
  <c r="J16" i="3"/>
  <c r="M16" i="3" s="1"/>
  <c r="J19" i="3"/>
  <c r="M19" i="3" s="1"/>
  <c r="J15" i="3"/>
  <c r="M15" i="3" s="1"/>
  <c r="J17" i="3"/>
  <c r="M17" i="3" s="1"/>
  <c r="H20" i="3"/>
  <c r="K20" i="3" s="1"/>
  <c r="H17" i="3"/>
  <c r="K17" i="3" s="1"/>
  <c r="J18" i="3"/>
  <c r="M18" i="3" s="1"/>
  <c r="I16" i="3"/>
  <c r="L16" i="3" s="1"/>
  <c r="H13" i="3"/>
  <c r="K13" i="3" s="1"/>
  <c r="I11" i="2"/>
  <c r="L11" i="2" s="1"/>
  <c r="J11" i="2"/>
  <c r="M11" i="2" s="1"/>
  <c r="J17" i="2"/>
  <c r="M17" i="2" s="1"/>
  <c r="J5" i="2"/>
  <c r="M5" i="2" s="1"/>
  <c r="J25" i="2"/>
  <c r="M25" i="2" s="1"/>
  <c r="J24" i="2"/>
  <c r="M24" i="2" s="1"/>
  <c r="J20" i="2"/>
  <c r="M20" i="2" s="1"/>
  <c r="J16" i="2"/>
  <c r="M16" i="2" s="1"/>
  <c r="J12" i="2"/>
  <c r="M12" i="2" s="1"/>
  <c r="J23" i="2"/>
  <c r="M23" i="2" s="1"/>
  <c r="J19" i="2"/>
  <c r="M19" i="2" s="1"/>
  <c r="J15" i="2"/>
  <c r="M15" i="2" s="1"/>
  <c r="J7" i="2"/>
  <c r="M7" i="2" s="1"/>
  <c r="J26" i="2"/>
  <c r="M26" i="2" s="1"/>
  <c r="J22" i="2"/>
  <c r="M22" i="2" s="1"/>
  <c r="J18" i="2"/>
  <c r="M18" i="2" s="1"/>
  <c r="J14" i="2"/>
  <c r="M14" i="2" s="1"/>
  <c r="J10" i="2"/>
  <c r="M10" i="2" s="1"/>
  <c r="J6" i="2"/>
  <c r="M6" i="2" s="1"/>
  <c r="H27" i="3"/>
  <c r="K27" i="3" s="1"/>
  <c r="I29" i="3"/>
  <c r="L29" i="3" s="1"/>
  <c r="I23" i="3"/>
  <c r="L23" i="3" s="1"/>
  <c r="I19" i="3"/>
  <c r="L19" i="3" s="1"/>
  <c r="I15" i="3"/>
  <c r="L15" i="3" s="1"/>
  <c r="I11" i="3"/>
  <c r="L11" i="3" s="1"/>
  <c r="I7" i="3"/>
  <c r="L7" i="3" s="1"/>
  <c r="I28" i="3"/>
  <c r="L28" i="3" s="1"/>
  <c r="P27" i="3" s="1"/>
  <c r="I26" i="3"/>
  <c r="L26" i="3" s="1"/>
  <c r="I22" i="3"/>
  <c r="L22" i="3" s="1"/>
  <c r="I18" i="3"/>
  <c r="L18" i="3" s="1"/>
  <c r="I14" i="3"/>
  <c r="L14" i="3" s="1"/>
  <c r="I10" i="3"/>
  <c r="L10" i="3" s="1"/>
  <c r="I14" i="2"/>
  <c r="L14" i="2" s="1"/>
  <c r="I22" i="2"/>
  <c r="L22" i="2" s="1"/>
  <c r="I19" i="2"/>
  <c r="L19" i="2" s="1"/>
  <c r="I26" i="2"/>
  <c r="L26" i="2" s="1"/>
  <c r="I23" i="2"/>
  <c r="L23" i="2" s="1"/>
  <c r="I18" i="2"/>
  <c r="L18" i="2" s="1"/>
  <c r="I15" i="2"/>
  <c r="L15" i="2" s="1"/>
  <c r="H24" i="2"/>
  <c r="H20" i="2"/>
  <c r="K20" i="2" s="1"/>
  <c r="H16" i="2"/>
  <c r="K16" i="2" s="1"/>
  <c r="I25" i="2"/>
  <c r="L25" i="2" s="1"/>
  <c r="I21" i="2"/>
  <c r="L21" i="2" s="1"/>
  <c r="I17" i="2"/>
  <c r="L17" i="2" s="1"/>
  <c r="H8" i="2"/>
  <c r="K8" i="2" s="1"/>
  <c r="H11" i="2"/>
  <c r="K11" i="2" s="1"/>
  <c r="I6" i="2"/>
  <c r="L6" i="2" s="1"/>
  <c r="H5" i="4"/>
  <c r="K5" i="4" s="1"/>
  <c r="H6" i="4"/>
  <c r="K6" i="4" s="1"/>
  <c r="H27" i="4"/>
  <c r="K27" i="4" s="1"/>
  <c r="H28" i="4"/>
  <c r="K28" i="4" s="1"/>
  <c r="I3" i="4"/>
  <c r="L3" i="4" s="1"/>
  <c r="H4" i="4"/>
  <c r="K4" i="4" s="1"/>
  <c r="I7" i="4"/>
  <c r="L7" i="4" s="1"/>
  <c r="I3" i="3"/>
  <c r="L3" i="3" s="1"/>
  <c r="H4" i="3"/>
  <c r="K4" i="3" s="1"/>
  <c r="H5" i="3"/>
  <c r="K5" i="3" s="1"/>
  <c r="H6" i="3"/>
  <c r="K6" i="3" s="1"/>
  <c r="I5" i="2"/>
  <c r="L5" i="2" s="1"/>
  <c r="I10" i="2"/>
  <c r="L10" i="2" s="1"/>
  <c r="H27" i="2"/>
  <c r="K27" i="2" s="1"/>
  <c r="H3" i="2"/>
  <c r="K3" i="2" s="1"/>
  <c r="H7" i="2"/>
  <c r="K7" i="2" s="1"/>
  <c r="H12" i="2"/>
  <c r="K12" i="2" s="1"/>
  <c r="H4" i="2"/>
  <c r="K4" i="2" s="1"/>
  <c r="H9" i="2"/>
  <c r="K9" i="2" s="1"/>
  <c r="H13" i="2"/>
  <c r="K13" i="2" s="1"/>
  <c r="Q27" i="5" l="1"/>
  <c r="V14" i="5" s="1"/>
  <c r="P27" i="5"/>
  <c r="U14" i="5" s="1"/>
  <c r="R27" i="5"/>
  <c r="U21" i="5" s="1"/>
  <c r="S27" i="5"/>
  <c r="V21" i="5" s="1"/>
  <c r="N27" i="5"/>
  <c r="U7" i="5" s="1"/>
  <c r="O27" i="5"/>
  <c r="V7" i="5" s="1"/>
  <c r="N27" i="4"/>
  <c r="U7" i="4" s="1"/>
  <c r="O27" i="4"/>
  <c r="V7" i="4" s="1"/>
  <c r="Q27" i="4"/>
  <c r="V14" i="4" s="1"/>
  <c r="J12" i="1" s="1"/>
  <c r="P27" i="4"/>
  <c r="U14" i="4" s="1"/>
  <c r="I12" i="1" s="1"/>
  <c r="D12" i="11" s="1"/>
  <c r="R27" i="4"/>
  <c r="U21" i="4" s="1"/>
  <c r="S27" i="4"/>
  <c r="V21" i="4" s="1"/>
  <c r="V17" i="9"/>
  <c r="Y14" i="1" s="1"/>
  <c r="X15" i="1"/>
  <c r="I15" i="11" s="1"/>
  <c r="U18" i="9"/>
  <c r="V4" i="9"/>
  <c r="Y3" i="1" s="1"/>
  <c r="Y16" i="1"/>
  <c r="V19" i="9"/>
  <c r="V10" i="9"/>
  <c r="Y8" i="1" s="1"/>
  <c r="V12" i="9"/>
  <c r="Y10" i="1" s="1"/>
  <c r="U19" i="9"/>
  <c r="X16" i="1" s="1"/>
  <c r="I16" i="11" s="1"/>
  <c r="V3" i="9"/>
  <c r="Y2" i="1" s="1"/>
  <c r="V11" i="9"/>
  <c r="Y9" i="1" s="1"/>
  <c r="Y17" i="1"/>
  <c r="V20" i="9"/>
  <c r="V5" i="9"/>
  <c r="Y4" i="1" s="1"/>
  <c r="Y11" i="1"/>
  <c r="V13" i="9"/>
  <c r="V18" i="9"/>
  <c r="Y15" i="1" s="1"/>
  <c r="V6" i="9"/>
  <c r="Y5" i="1" s="1"/>
  <c r="U20" i="9"/>
  <c r="X17" i="1" s="1"/>
  <c r="I17" i="11" s="1"/>
  <c r="X14" i="1"/>
  <c r="I14" i="11" s="1"/>
  <c r="U17" i="9"/>
  <c r="V3" i="8"/>
  <c r="V2" i="1" s="1"/>
  <c r="U15" i="1"/>
  <c r="H15" i="11" s="1"/>
  <c r="U18" i="8"/>
  <c r="V10" i="8"/>
  <c r="V8" i="1" s="1"/>
  <c r="V15" i="1"/>
  <c r="V18" i="8"/>
  <c r="V17" i="8"/>
  <c r="V14" i="1" s="1"/>
  <c r="V20" i="8"/>
  <c r="V17" i="1" s="1"/>
  <c r="U19" i="8"/>
  <c r="U16" i="1" s="1"/>
  <c r="H16" i="11" s="1"/>
  <c r="V12" i="8"/>
  <c r="V10" i="1" s="1"/>
  <c r="U20" i="8"/>
  <c r="U17" i="1" s="1"/>
  <c r="H17" i="11" s="1"/>
  <c r="V4" i="1"/>
  <c r="V5" i="8"/>
  <c r="V19" i="8"/>
  <c r="V16" i="1" s="1"/>
  <c r="V5" i="1"/>
  <c r="V6" i="8"/>
  <c r="V13" i="8"/>
  <c r="V11" i="1" s="1"/>
  <c r="V4" i="8"/>
  <c r="V3" i="1" s="1"/>
  <c r="U17" i="8"/>
  <c r="U14" i="1" s="1"/>
  <c r="H14" i="11" s="1"/>
  <c r="V18" i="7"/>
  <c r="S15" i="1" s="1"/>
  <c r="U17" i="7"/>
  <c r="R14" i="1" s="1"/>
  <c r="G14" i="11" s="1"/>
  <c r="V3" i="7"/>
  <c r="S2" i="1" s="1"/>
  <c r="V20" i="7"/>
  <c r="S17" i="1" s="1"/>
  <c r="V13" i="7"/>
  <c r="S11" i="1" s="1"/>
  <c r="U19" i="7"/>
  <c r="R16" i="1" s="1"/>
  <c r="G16" i="11" s="1"/>
  <c r="V17" i="7"/>
  <c r="S14" i="1" s="1"/>
  <c r="V4" i="7"/>
  <c r="S3" i="1" s="1"/>
  <c r="U18" i="7"/>
  <c r="R15" i="1" s="1"/>
  <c r="G15" i="11" s="1"/>
  <c r="V12" i="7"/>
  <c r="S10" i="1" s="1"/>
  <c r="V6" i="7"/>
  <c r="S5" i="1" s="1"/>
  <c r="V19" i="7"/>
  <c r="S16" i="1" s="1"/>
  <c r="U20" i="7"/>
  <c r="R17" i="1" s="1"/>
  <c r="G17" i="11" s="1"/>
  <c r="V5" i="7"/>
  <c r="S4" i="1" s="1"/>
  <c r="V11" i="7"/>
  <c r="S9" i="1" s="1"/>
  <c r="V10" i="7"/>
  <c r="S8" i="1" s="1"/>
  <c r="U10" i="6"/>
  <c r="O8" i="1" s="1"/>
  <c r="F8" i="11" s="1"/>
  <c r="U19" i="6"/>
  <c r="O16" i="1" s="1"/>
  <c r="F16" i="11" s="1"/>
  <c r="U13" i="6"/>
  <c r="O11" i="1" s="1"/>
  <c r="F11" i="11" s="1"/>
  <c r="V5" i="6"/>
  <c r="P4" i="1" s="1"/>
  <c r="V18" i="6"/>
  <c r="P15" i="1" s="1"/>
  <c r="V19" i="6"/>
  <c r="P16" i="1" s="1"/>
  <c r="V13" i="6"/>
  <c r="P11" i="1" s="1"/>
  <c r="U20" i="6"/>
  <c r="O17" i="1" s="1"/>
  <c r="F17" i="11" s="1"/>
  <c r="U18" i="6"/>
  <c r="O15" i="1" s="1"/>
  <c r="F15" i="11" s="1"/>
  <c r="V20" i="6"/>
  <c r="P17" i="1" s="1"/>
  <c r="V3" i="6"/>
  <c r="P2" i="1" s="1"/>
  <c r="V6" i="6"/>
  <c r="P5" i="1" s="1"/>
  <c r="V11" i="6"/>
  <c r="P9" i="1" s="1"/>
  <c r="V10" i="6"/>
  <c r="P8" i="1" s="1"/>
  <c r="U11" i="6"/>
  <c r="O9" i="1" s="1"/>
  <c r="F9" i="11" s="1"/>
  <c r="V4" i="6"/>
  <c r="P3" i="1" s="1"/>
  <c r="V12" i="6"/>
  <c r="P10" i="1" s="1"/>
  <c r="Q27" i="3"/>
  <c r="V14" i="3" s="1"/>
  <c r="G12" i="1" s="1"/>
  <c r="R27" i="3"/>
  <c r="S27" i="3"/>
  <c r="V21" i="3" s="1"/>
  <c r="G18" i="1" s="1"/>
  <c r="M5" i="3"/>
  <c r="S3" i="3" s="1"/>
  <c r="V17" i="3" s="1"/>
  <c r="G14" i="1" s="1"/>
  <c r="O21" i="3"/>
  <c r="V6" i="3" s="1"/>
  <c r="G5" i="1" s="1"/>
  <c r="K21" i="3"/>
  <c r="N27" i="3"/>
  <c r="U7" i="3" s="1"/>
  <c r="O27" i="3"/>
  <c r="V7" i="3" s="1"/>
  <c r="G6" i="1" s="1"/>
  <c r="R27" i="2"/>
  <c r="S27" i="2"/>
  <c r="V21" i="2" s="1"/>
  <c r="D18" i="1" s="1"/>
  <c r="N27" i="2"/>
  <c r="U7" i="2" s="1"/>
  <c r="O27" i="2"/>
  <c r="V7" i="2" s="1"/>
  <c r="D6" i="1" s="1"/>
  <c r="K24" i="2"/>
  <c r="O21" i="2" s="1"/>
  <c r="V6" i="2" s="1"/>
  <c r="D5" i="1" s="1"/>
  <c r="S3" i="2"/>
  <c r="R21" i="2"/>
  <c r="S9" i="3"/>
  <c r="V18" i="3" s="1"/>
  <c r="G15" i="1" s="1"/>
  <c r="N21" i="3"/>
  <c r="U6" i="3" s="1"/>
  <c r="F5" i="1" s="1"/>
  <c r="O15" i="3"/>
  <c r="V5" i="3" s="1"/>
  <c r="G4" i="1" s="1"/>
  <c r="O15" i="4"/>
  <c r="S3" i="5"/>
  <c r="S21" i="5"/>
  <c r="L18" i="1"/>
  <c r="E18" i="11" s="1"/>
  <c r="O10" i="1"/>
  <c r="F10" i="11" s="1"/>
  <c r="R2" i="1"/>
  <c r="G2" i="11" s="1"/>
  <c r="U2" i="1"/>
  <c r="H2" i="11" s="1"/>
  <c r="U9" i="1"/>
  <c r="H9" i="11" s="1"/>
  <c r="U3" i="1"/>
  <c r="H3" i="11" s="1"/>
  <c r="U10" i="1"/>
  <c r="H10" i="11" s="1"/>
  <c r="U12" i="1"/>
  <c r="H12" i="11" s="1"/>
  <c r="U4" i="1"/>
  <c r="H4" i="11" s="1"/>
  <c r="U5" i="1"/>
  <c r="H5" i="11" s="1"/>
  <c r="U11" i="1"/>
  <c r="H11" i="11" s="1"/>
  <c r="X8" i="1"/>
  <c r="I8" i="11" s="1"/>
  <c r="X2" i="1"/>
  <c r="I2" i="11" s="1"/>
  <c r="X9" i="1"/>
  <c r="I9" i="11" s="1"/>
  <c r="X3" i="1"/>
  <c r="I3" i="11" s="1"/>
  <c r="X4" i="1"/>
  <c r="I4" i="11" s="1"/>
  <c r="X10" i="1"/>
  <c r="I10" i="11" s="1"/>
  <c r="X5" i="1"/>
  <c r="I5" i="11" s="1"/>
  <c r="X11" i="1"/>
  <c r="I11" i="11" s="1"/>
  <c r="R8" i="1"/>
  <c r="G8" i="11" s="1"/>
  <c r="R10" i="1"/>
  <c r="G10" i="11" s="1"/>
  <c r="R12" i="1"/>
  <c r="G12" i="11" s="1"/>
  <c r="R11" i="1"/>
  <c r="G11" i="11" s="1"/>
  <c r="R9" i="1"/>
  <c r="G9" i="11" s="1"/>
  <c r="R5" i="1"/>
  <c r="G5" i="11" s="1"/>
  <c r="R3" i="1"/>
  <c r="G3" i="11" s="1"/>
  <c r="R4" i="1"/>
  <c r="G4" i="11" s="1"/>
  <c r="R6" i="1"/>
  <c r="G6" i="11" s="1"/>
  <c r="O3" i="1"/>
  <c r="F3" i="11" s="1"/>
  <c r="O6" i="1"/>
  <c r="F6" i="11" s="1"/>
  <c r="O5" i="1"/>
  <c r="F5" i="11" s="1"/>
  <c r="O2" i="1"/>
  <c r="F2" i="11" s="1"/>
  <c r="O4" i="1"/>
  <c r="F4" i="11" s="1"/>
  <c r="J6" i="1"/>
  <c r="N3" i="3"/>
  <c r="U3" i="3" s="1"/>
  <c r="O3" i="3"/>
  <c r="V3" i="3" s="1"/>
  <c r="G2" i="1" s="1"/>
  <c r="S21" i="2"/>
  <c r="S9" i="2"/>
  <c r="R3" i="2"/>
  <c r="C12" i="1"/>
  <c r="B12" i="11" s="1"/>
  <c r="J18" i="1"/>
  <c r="R9" i="5"/>
  <c r="R3" i="5"/>
  <c r="S9" i="5"/>
  <c r="R15" i="5"/>
  <c r="R21" i="5"/>
  <c r="S15" i="5"/>
  <c r="M18" i="1"/>
  <c r="Q9" i="4"/>
  <c r="N9" i="4"/>
  <c r="U4" i="4" s="1"/>
  <c r="N15" i="4"/>
  <c r="U5" i="4" s="1"/>
  <c r="P9" i="4"/>
  <c r="U11" i="4" s="1"/>
  <c r="O21" i="4"/>
  <c r="R9" i="4"/>
  <c r="S21" i="4"/>
  <c r="Q3" i="4"/>
  <c r="P3" i="4"/>
  <c r="U10" i="4" s="1"/>
  <c r="R3" i="4"/>
  <c r="Q21" i="4"/>
  <c r="P21" i="4"/>
  <c r="U13" i="4" s="1"/>
  <c r="R21" i="4"/>
  <c r="N21" i="4"/>
  <c r="U6" i="4" s="1"/>
  <c r="R15" i="4"/>
  <c r="S15" i="4"/>
  <c r="O9" i="4"/>
  <c r="Q15" i="4"/>
  <c r="P15" i="4"/>
  <c r="U12" i="4" s="1"/>
  <c r="I18" i="1"/>
  <c r="D18" i="11" s="1"/>
  <c r="S9" i="4"/>
  <c r="O3" i="4"/>
  <c r="N3" i="4"/>
  <c r="U3" i="4" s="1"/>
  <c r="S3" i="4"/>
  <c r="R9" i="3"/>
  <c r="U18" i="3" s="1"/>
  <c r="F15" i="1" s="1"/>
  <c r="C15" i="11" s="1"/>
  <c r="O9" i="3"/>
  <c r="V4" i="3" s="1"/>
  <c r="G3" i="1" s="1"/>
  <c r="N9" i="3"/>
  <c r="U4" i="3" s="1"/>
  <c r="Q9" i="3"/>
  <c r="V11" i="3" s="1"/>
  <c r="G9" i="1" s="1"/>
  <c r="P9" i="3"/>
  <c r="U11" i="3" s="1"/>
  <c r="Q3" i="3"/>
  <c r="V10" i="3" s="1"/>
  <c r="G8" i="1" s="1"/>
  <c r="P3" i="3"/>
  <c r="U10" i="3" s="1"/>
  <c r="U14" i="3"/>
  <c r="Q21" i="3"/>
  <c r="V13" i="3" s="1"/>
  <c r="G11" i="1" s="1"/>
  <c r="P21" i="3"/>
  <c r="U13" i="3" s="1"/>
  <c r="S21" i="3"/>
  <c r="V20" i="3" s="1"/>
  <c r="G17" i="1" s="1"/>
  <c r="R21" i="3"/>
  <c r="U20" i="3" s="1"/>
  <c r="F17" i="1" s="1"/>
  <c r="C17" i="11" s="1"/>
  <c r="U21" i="3"/>
  <c r="F18" i="1" s="1"/>
  <c r="C18" i="11" s="1"/>
  <c r="Q15" i="3"/>
  <c r="V12" i="3" s="1"/>
  <c r="G10" i="1" s="1"/>
  <c r="P15" i="3"/>
  <c r="U12" i="3" s="1"/>
  <c r="N15" i="3"/>
  <c r="U5" i="3" s="1"/>
  <c r="S15" i="3"/>
  <c r="V19" i="3" s="1"/>
  <c r="G16" i="1" s="1"/>
  <c r="R15" i="3"/>
  <c r="U19" i="3" s="1"/>
  <c r="F16" i="1" s="1"/>
  <c r="C16" i="11" s="1"/>
  <c r="R15" i="2"/>
  <c r="S15" i="2"/>
  <c r="R9" i="2"/>
  <c r="P9" i="2"/>
  <c r="U11" i="2" s="1"/>
  <c r="N15" i="2"/>
  <c r="U5" i="2" s="1"/>
  <c r="Q3" i="2"/>
  <c r="P15" i="2"/>
  <c r="U12" i="2" s="1"/>
  <c r="P3" i="2"/>
  <c r="U10" i="2" s="1"/>
  <c r="Q15" i="2"/>
  <c r="O9" i="2"/>
  <c r="N9" i="2"/>
  <c r="U4" i="2" s="1"/>
  <c r="Q9" i="2"/>
  <c r="O15" i="2"/>
  <c r="P21" i="2"/>
  <c r="U13" i="2" s="1"/>
  <c r="Q21" i="2"/>
  <c r="O3" i="2"/>
  <c r="V3" i="2" s="1"/>
  <c r="D2" i="1" s="1"/>
  <c r="N3" i="2"/>
  <c r="U3" i="2" s="1"/>
  <c r="V19" i="5" l="1"/>
  <c r="M16" i="1" s="1"/>
  <c r="V18" i="5"/>
  <c r="M15" i="1" s="1"/>
  <c r="U17" i="5"/>
  <c r="L14" i="1" s="1"/>
  <c r="E14" i="11" s="1"/>
  <c r="U20" i="5"/>
  <c r="L17" i="1" s="1"/>
  <c r="E17" i="11" s="1"/>
  <c r="U18" i="5"/>
  <c r="L15" i="1" s="1"/>
  <c r="E15" i="11" s="1"/>
  <c r="V20" i="5"/>
  <c r="M17" i="1" s="1"/>
  <c r="U19" i="5"/>
  <c r="L16" i="1" s="1"/>
  <c r="E16" i="11" s="1"/>
  <c r="V17" i="5"/>
  <c r="M14" i="1" s="1"/>
  <c r="V13" i="4"/>
  <c r="J11" i="1" s="1"/>
  <c r="V3" i="4"/>
  <c r="J2" i="1" s="1"/>
  <c r="V12" i="4"/>
  <c r="J10" i="1" s="1"/>
  <c r="U17" i="4"/>
  <c r="I14" i="1" s="1"/>
  <c r="D14" i="11" s="1"/>
  <c r="U18" i="4"/>
  <c r="I15" i="1" s="1"/>
  <c r="D15" i="11" s="1"/>
  <c r="V17" i="4"/>
  <c r="J14" i="1" s="1"/>
  <c r="V19" i="4"/>
  <c r="J16" i="1" s="1"/>
  <c r="V10" i="4"/>
  <c r="J8" i="1" s="1"/>
  <c r="V5" i="4"/>
  <c r="J4" i="1" s="1"/>
  <c r="U19" i="4"/>
  <c r="I16" i="1" s="1"/>
  <c r="D16" i="11" s="1"/>
  <c r="V20" i="4"/>
  <c r="J17" i="1" s="1"/>
  <c r="V18" i="4"/>
  <c r="J15" i="1" s="1"/>
  <c r="V4" i="4"/>
  <c r="J3" i="1" s="1"/>
  <c r="U20" i="4"/>
  <c r="I17" i="1" s="1"/>
  <c r="D17" i="11" s="1"/>
  <c r="V6" i="4"/>
  <c r="J5" i="1" s="1"/>
  <c r="V11" i="4"/>
  <c r="J9" i="1" s="1"/>
  <c r="R3" i="3"/>
  <c r="U17" i="3" s="1"/>
  <c r="F14" i="1" s="1"/>
  <c r="C14" i="11" s="1"/>
  <c r="V4" i="2"/>
  <c r="D3" i="1" s="1"/>
  <c r="U18" i="2"/>
  <c r="C15" i="1" s="1"/>
  <c r="B15" i="11" s="1"/>
  <c r="U21" i="2"/>
  <c r="C18" i="1" s="1"/>
  <c r="B18" i="11" s="1"/>
  <c r="V5" i="2"/>
  <c r="D4" i="1" s="1"/>
  <c r="V19" i="2"/>
  <c r="D16" i="1" s="1"/>
  <c r="V18" i="2"/>
  <c r="D15" i="1" s="1"/>
  <c r="V11" i="2"/>
  <c r="D9" i="1" s="1"/>
  <c r="V12" i="2"/>
  <c r="D10" i="1" s="1"/>
  <c r="U19" i="2"/>
  <c r="C16" i="1" s="1"/>
  <c r="B16" i="11" s="1"/>
  <c r="V20" i="2"/>
  <c r="D17" i="1" s="1"/>
  <c r="U20" i="2"/>
  <c r="C17" i="1" s="1"/>
  <c r="B17" i="11" s="1"/>
  <c r="V13" i="2"/>
  <c r="D11" i="1" s="1"/>
  <c r="V10" i="2"/>
  <c r="D8" i="1" s="1"/>
  <c r="V17" i="2"/>
  <c r="D14" i="1" s="1"/>
  <c r="U17" i="2"/>
  <c r="C14" i="1" s="1"/>
  <c r="B14" i="11" s="1"/>
  <c r="C5" i="11"/>
  <c r="N21" i="2"/>
  <c r="I10" i="1"/>
  <c r="D10" i="11" s="1"/>
  <c r="I11" i="1"/>
  <c r="D11" i="11" s="1"/>
  <c r="I9" i="1"/>
  <c r="D9" i="11" s="1"/>
  <c r="I8" i="1"/>
  <c r="D8" i="11" s="1"/>
  <c r="I6" i="1"/>
  <c r="D6" i="11" s="1"/>
  <c r="I5" i="1"/>
  <c r="D5" i="11" s="1"/>
  <c r="I3" i="1"/>
  <c r="D3" i="11" s="1"/>
  <c r="I2" i="1"/>
  <c r="D2" i="11" s="1"/>
  <c r="I4" i="1"/>
  <c r="D4" i="11" s="1"/>
  <c r="F10" i="1"/>
  <c r="C10" i="11" s="1"/>
  <c r="F9" i="1"/>
  <c r="C9" i="11" s="1"/>
  <c r="F8" i="1"/>
  <c r="C8" i="11" s="1"/>
  <c r="F11" i="1"/>
  <c r="C11" i="11" s="1"/>
  <c r="F12" i="1"/>
  <c r="C12" i="11" s="1"/>
  <c r="F3" i="1"/>
  <c r="F6" i="1"/>
  <c r="F4" i="1"/>
  <c r="F2" i="1"/>
  <c r="C9" i="1"/>
  <c r="B9" i="11" s="1"/>
  <c r="C11" i="1"/>
  <c r="B11" i="11" s="1"/>
  <c r="C10" i="1"/>
  <c r="B10" i="11" s="1"/>
  <c r="C8" i="1"/>
  <c r="B8" i="11" s="1"/>
  <c r="C3" i="1"/>
  <c r="C2" i="1"/>
  <c r="C6" i="1"/>
  <c r="C4" i="1"/>
  <c r="J5" i="6"/>
  <c r="M5" i="6" s="1"/>
  <c r="J4" i="6"/>
  <c r="M4" i="6" s="1"/>
  <c r="J3" i="6"/>
  <c r="M3" i="6" s="1"/>
  <c r="U6" i="2" l="1"/>
  <c r="C5" i="1" s="1"/>
  <c r="B5" i="11" s="1"/>
  <c r="B6" i="11"/>
  <c r="C4" i="11"/>
  <c r="C6" i="11"/>
  <c r="B2" i="11"/>
  <c r="B3" i="11"/>
  <c r="C3" i="11"/>
  <c r="B4" i="11"/>
  <c r="C2" i="11"/>
  <c r="S3" i="6"/>
  <c r="R3" i="6"/>
  <c r="Q21" i="5"/>
  <c r="P21" i="5"/>
  <c r="Q9" i="5"/>
  <c r="P9" i="5"/>
  <c r="Q3" i="5"/>
  <c r="P3" i="5"/>
  <c r="Q15" i="5"/>
  <c r="M12" i="1"/>
  <c r="O3" i="5"/>
  <c r="O9" i="5"/>
  <c r="N21" i="5"/>
  <c r="U6" i="5" s="1"/>
  <c r="U17" i="6" l="1"/>
  <c r="O14" i="1" s="1"/>
  <c r="F14" i="11" s="1"/>
  <c r="V17" i="6"/>
  <c r="P14" i="1" s="1"/>
  <c r="L9" i="1"/>
  <c r="E9" i="11" s="1"/>
  <c r="U11" i="5"/>
  <c r="V12" i="5"/>
  <c r="M10" i="1" s="1"/>
  <c r="V11" i="5"/>
  <c r="M9" i="1" s="1"/>
  <c r="V4" i="5"/>
  <c r="M3" i="1" s="1"/>
  <c r="U10" i="5"/>
  <c r="L8" i="1" s="1"/>
  <c r="E8" i="11" s="1"/>
  <c r="U13" i="5"/>
  <c r="L11" i="1" s="1"/>
  <c r="E11" i="11" s="1"/>
  <c r="V3" i="5"/>
  <c r="M2" i="1" s="1"/>
  <c r="V10" i="5"/>
  <c r="M8" i="1" s="1"/>
  <c r="V13" i="5"/>
  <c r="M11" i="1" s="1"/>
  <c r="L5" i="1"/>
  <c r="E5" i="11" s="1"/>
  <c r="P15" i="5"/>
  <c r="N3" i="5"/>
  <c r="U3" i="5" s="1"/>
  <c r="L12" i="1"/>
  <c r="E12" i="11" s="1"/>
  <c r="N9" i="5"/>
  <c r="U4" i="5" s="1"/>
  <c r="M6" i="1"/>
  <c r="O15" i="5"/>
  <c r="N15" i="5"/>
  <c r="U5" i="5" s="1"/>
  <c r="O21" i="5"/>
  <c r="M4" i="1" l="1"/>
  <c r="V5" i="5"/>
  <c r="V6" i="5"/>
  <c r="M5" i="1" s="1"/>
  <c r="U12" i="5"/>
  <c r="L10" i="1" s="1"/>
  <c r="E10" i="11" s="1"/>
  <c r="L4" i="1"/>
  <c r="E4" i="11" s="1"/>
  <c r="L6" i="1"/>
  <c r="E6" i="11" s="1"/>
  <c r="L2" i="1"/>
  <c r="E2" i="11" s="1"/>
  <c r="L3" i="1"/>
  <c r="E3" i="11" s="1"/>
</calcChain>
</file>

<file path=xl/sharedStrings.xml><?xml version="1.0" encoding="utf-8"?>
<sst xmlns="http://schemas.openxmlformats.org/spreadsheetml/2006/main" count="1018" uniqueCount="169">
  <si>
    <t>Respiratory tree</t>
  </si>
  <si>
    <t>Muscle</t>
  </si>
  <si>
    <t>Intestine</t>
  </si>
  <si>
    <t>Neural ring</t>
  </si>
  <si>
    <t>Ovarian</t>
  </si>
  <si>
    <t>NOV</t>
  </si>
  <si>
    <t>DEC</t>
  </si>
  <si>
    <t>FEB</t>
  </si>
  <si>
    <t>MAR</t>
  </si>
  <si>
    <t>APR</t>
  </si>
  <si>
    <t>MAY</t>
  </si>
  <si>
    <t>JUN</t>
  </si>
  <si>
    <t>AUG</t>
  </si>
  <si>
    <t>KISSR1</t>
  </si>
  <si>
    <t>KISSR2</t>
  </si>
  <si>
    <t>δCT</t>
    <phoneticPr fontId="2" type="noConversion"/>
  </si>
  <si>
    <t>2-δCT</t>
    <phoneticPr fontId="2" type="noConversion"/>
  </si>
  <si>
    <t>AVERAGE</t>
    <phoneticPr fontId="2" type="noConversion"/>
  </si>
  <si>
    <t>SE</t>
    <phoneticPr fontId="2" type="noConversion"/>
  </si>
  <si>
    <t>ACTIN</t>
  </si>
  <si>
    <t>TUBB</t>
  </si>
  <si>
    <t>internal control</t>
    <phoneticPr fontId="2" type="noConversion"/>
  </si>
  <si>
    <t>KP</t>
    <phoneticPr fontId="2" type="noConversion"/>
  </si>
  <si>
    <t>ApojaKiss1</t>
    <phoneticPr fontId="2" type="noConversion"/>
  </si>
  <si>
    <t>ApojaKissR2</t>
    <phoneticPr fontId="2" type="noConversion"/>
  </si>
  <si>
    <t>ApojaKissR1</t>
    <phoneticPr fontId="2" type="noConversion"/>
  </si>
  <si>
    <t>Respiratory tree</t>
    <phoneticPr fontId="2" type="noConversion"/>
  </si>
  <si>
    <t>muscle</t>
    <phoneticPr fontId="2" type="noConversion"/>
  </si>
  <si>
    <t>intestine</t>
    <phoneticPr fontId="2" type="noConversion"/>
  </si>
  <si>
    <t>ovary</t>
    <phoneticPr fontId="2" type="noConversion"/>
  </si>
  <si>
    <t>testis</t>
    <phoneticPr fontId="2" type="noConversion"/>
  </si>
  <si>
    <t>testis</t>
    <phoneticPr fontId="2" type="noConversion"/>
  </si>
  <si>
    <t>Testis</t>
  </si>
  <si>
    <t>Testis</t>
    <phoneticPr fontId="2" type="noConversion"/>
  </si>
  <si>
    <t>Testis</t>
    <phoneticPr fontId="2" type="noConversion"/>
  </si>
  <si>
    <t>NOV</t>
    <phoneticPr fontId="2" type="noConversion"/>
  </si>
  <si>
    <t>DEC</t>
    <phoneticPr fontId="2" type="noConversion"/>
  </si>
  <si>
    <t>FEB</t>
    <phoneticPr fontId="2" type="noConversion"/>
  </si>
  <si>
    <t>MAR</t>
    <phoneticPr fontId="2" type="noConversion"/>
  </si>
  <si>
    <t>APR</t>
    <phoneticPr fontId="2" type="noConversion"/>
  </si>
  <si>
    <t>MAY</t>
    <phoneticPr fontId="2" type="noConversion"/>
  </si>
  <si>
    <t>JUN</t>
    <phoneticPr fontId="2" type="noConversion"/>
  </si>
  <si>
    <t>UAG</t>
  </si>
  <si>
    <t>UAG</t>
    <phoneticPr fontId="2" type="noConversion"/>
  </si>
  <si>
    <t>Logarithmized</t>
    <phoneticPr fontId="2" type="noConversion"/>
  </si>
  <si>
    <t>Normalized to peak values</t>
    <phoneticPr fontId="2" type="noConversion"/>
  </si>
  <si>
    <t>anterior part</t>
  </si>
  <si>
    <t>Anterior part</t>
  </si>
  <si>
    <t>body weight</t>
    <phoneticPr fontId="2" type="noConversion"/>
  </si>
  <si>
    <t>BLANK</t>
  </si>
  <si>
    <t>PBS</t>
  </si>
  <si>
    <t>0 d</t>
  </si>
  <si>
    <t>8 d</t>
  </si>
  <si>
    <t>16 d</t>
  </si>
  <si>
    <t>24 d</t>
  </si>
  <si>
    <t>32 d</t>
  </si>
  <si>
    <t>40 d</t>
    <phoneticPr fontId="2" type="noConversion"/>
  </si>
  <si>
    <t>Intestine weight</t>
    <phoneticPr fontId="2" type="noConversion"/>
  </si>
  <si>
    <t>Respiratory tree weight</t>
    <phoneticPr fontId="2" type="noConversion"/>
  </si>
  <si>
    <t>Tissue index</t>
    <phoneticPr fontId="2" type="noConversion"/>
  </si>
  <si>
    <t>Intestine</t>
    <phoneticPr fontId="2" type="noConversion"/>
  </si>
  <si>
    <t>Respiratory tree</t>
    <phoneticPr fontId="2" type="noConversion"/>
  </si>
  <si>
    <t>Body weight on 40d One way ANOVA multiple comparisons</t>
    <phoneticPr fontId="2" type="noConversion"/>
  </si>
  <si>
    <t>Number of families</t>
  </si>
  <si>
    <t>Table Analyzed</t>
  </si>
  <si>
    <t>Number of comparisons per family</t>
  </si>
  <si>
    <t>Alpha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</si>
  <si>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</si>
  <si>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</si>
  <si>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</si>
  <si>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</si>
  <si>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</si>
  <si>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</si>
  <si>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F</t>
  </si>
  <si>
    <t>P value</t>
  </si>
  <si>
    <t>BLANK vs. PBS</t>
  </si>
  <si>
    <t>No</t>
  </si>
  <si>
    <t>ns</t>
  </si>
  <si>
    <t>A-B</t>
  </si>
  <si>
    <t>P value summary</t>
  </si>
  <si>
    <t>A-C</t>
  </si>
  <si>
    <t>A-D</t>
  </si>
  <si>
    <t>R square</t>
  </si>
  <si>
    <t>B-C</t>
  </si>
  <si>
    <t>B-D</t>
  </si>
  <si>
    <t>C-D</t>
  </si>
  <si>
    <t>F (DFn, DFd)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</si>
  <si>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</si>
  <si>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</si>
  <si>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</si>
  <si>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</si>
  <si>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</si>
  <si>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</si>
  <si>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</si>
  <si>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</si>
  <si>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ANOVA table</t>
  </si>
  <si>
    <t>SS</t>
  </si>
  <si>
    <t>MS</t>
  </si>
  <si>
    <t>Treatment (between columns)</t>
  </si>
  <si>
    <t>Total</t>
  </si>
  <si>
    <t>Data summary</t>
  </si>
  <si>
    <t>Number of treatments (columns)</t>
  </si>
  <si>
    <t>Intestine index One way ANOVA multiple comparisons</t>
    <phoneticPr fontId="2" type="noConversion"/>
  </si>
  <si>
    <t>&lt;0.0001</t>
  </si>
  <si>
    <t>****</t>
  </si>
  <si>
    <t>Yes</t>
  </si>
  <si>
    <t>*</t>
  </si>
  <si>
    <t>P&lt;0.0001</t>
  </si>
  <si>
    <t xml:space="preserve">Respiratory tree One way ANOVA multiple comparisons </t>
    <phoneticPr fontId="2" type="noConversion"/>
  </si>
  <si>
    <t>ApojaKiss1b-10</t>
    <phoneticPr fontId="2" type="noConversion"/>
  </si>
  <si>
    <t>ApojaKiss1b-10</t>
    <phoneticPr fontId="2" type="noConversion"/>
  </si>
  <si>
    <t>ApojaKiss1b-10 + Pep234</t>
    <phoneticPr fontId="2" type="noConversion"/>
  </si>
  <si>
    <t>BLANK vs. ApojaKiss1b-10</t>
  </si>
  <si>
    <t>PBS vs. ApojaKiss1b-10</t>
  </si>
  <si>
    <t>BLANK vs. ApojaKiss1b-10 + Pep234</t>
  </si>
  <si>
    <t>PBS vs. ApojaKiss1b-10 + Pep234</t>
  </si>
  <si>
    <t>ApojaKiss1b-10 vs. ApojaKiss1b-10 + Pep234</t>
  </si>
  <si>
    <t>KissR1</t>
    <phoneticPr fontId="2" type="noConversion"/>
  </si>
  <si>
    <t>KissR2</t>
    <phoneticPr fontId="2" type="noConversion"/>
  </si>
  <si>
    <t>kiss</t>
    <phoneticPr fontId="2" type="noConversion"/>
  </si>
  <si>
    <t>ANOVA summary</t>
  </si>
  <si>
    <t>Significant diff. among means (P &lt; 0.05)?</t>
  </si>
  <si>
    <t>Brown-Forsythe test</t>
  </si>
  <si>
    <t>0.9889 (3, 16)</t>
  </si>
  <si>
    <t>Are SDs significantly different (P &lt; 0.05)?</t>
  </si>
  <si>
    <t>Bartlett's test</t>
  </si>
  <si>
    <t>Bartlett's statistic (corrected)</t>
  </si>
  <si>
    <t>F (3, 16) = 2.587</t>
  </si>
  <si>
    <t>P=0.0891</t>
  </si>
  <si>
    <t>Residual (within columns)</t>
  </si>
  <si>
    <t>Number of values (total)</t>
  </si>
  <si>
    <t>-9.535 to 28.83</t>
  </si>
  <si>
    <t>-0.5371 to 37.83</t>
  </si>
  <si>
    <t>-10.62 to 27.74</t>
  </si>
  <si>
    <t>-10.18 to 28.18</t>
  </si>
  <si>
    <t>-20.27 to 18.09</t>
  </si>
  <si>
    <t>-29.27 to 9.095</t>
  </si>
  <si>
    <t>-0.4405 to 0.9371</t>
  </si>
  <si>
    <t>0.9936 to 2.371</t>
  </si>
  <si>
    <t>-0.2622 to 1.115</t>
  </si>
  <si>
    <t>0.7453 to 2.123</t>
  </si>
  <si>
    <t>***</t>
  </si>
  <si>
    <t>-0.5105 to 0.867</t>
  </si>
  <si>
    <t>-1.945 to -0.5671</t>
  </si>
  <si>
    <t>40 Figure 7E-INT TATIO</t>
  </si>
  <si>
    <t>Data sets analyzed</t>
  </si>
  <si>
    <t>A : BLANK</t>
  </si>
  <si>
    <t>B : PBS</t>
  </si>
  <si>
    <t>C : ApojaKiss1b-10</t>
  </si>
  <si>
    <t>D : ApojaKiss1b-10 + Pep234</t>
  </si>
  <si>
    <t>1.961 (3, 16)</t>
  </si>
  <si>
    <t>F (3, 16) = 19.38</t>
  </si>
  <si>
    <t>Figure 6F-RESPIRATORY TREE</t>
  </si>
  <si>
    <t>C : ApojaKissb-10</t>
  </si>
  <si>
    <t>D : pep234+AjKiss1b-10</t>
  </si>
  <si>
    <t>-1.065 to 1.717</t>
  </si>
  <si>
    <t>BLANK vs. ApojaKissb-10</t>
  </si>
  <si>
    <t>-1.263 to 1.519</t>
  </si>
  <si>
    <t>BLANK vs. pep234+AjKiss1b-10</t>
  </si>
  <si>
    <t>-1.554 to 1.228</t>
  </si>
  <si>
    <t>PBS vs. ApojaKissb-10</t>
  </si>
  <si>
    <t>-1.588 to 1.194</t>
  </si>
  <si>
    <t>PBS vs. pep234+AjKiss1b-10</t>
  </si>
  <si>
    <t>-1.88 to 0.9019</t>
  </si>
  <si>
    <t>ApojaKissb-10 vs. pep234+AjKiss1b-10</t>
  </si>
  <si>
    <t>-1.683 to 1.099</t>
  </si>
  <si>
    <t>0.9558 (3, 16)</t>
  </si>
  <si>
    <t>F (3, 16) = 0.3614</t>
  </si>
  <si>
    <t>P=0.7817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</si>
</sst>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0"/>
      <name val="Arial"/>
      <family val="2"/>
    </font>
    <font>
      <sz val="10.5"/>
      <color theme="1"/>
      <name val="Calibri"/>
      <family val="2"/>
    </font>
    <font>
      <sz val="11"/>
      <color rgb="FF000000"/>
      <name val="等线"/>
      <family val="3"/>
      <charset val="134"/>
    </font>
    <font>
      <sz val="10"/>
      <color theme="1"/>
      <name val="Arial"/>
      <family val="2"/>
    </font>
    <font>
      <sz val="11"/>
      <color rgb="FFFF0000"/>
      <name val="等线"/>
      <family val="3"/>
      <charset val="134"/>
    </font>
    <font>
      <sz val="10"/>
      <color rgb="FFFF0000"/>
      <name val="Arial"/>
      <family val="2"/>
    </font>
    <font>
      <sz val="11"/>
      <color rgb="FFFF0000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176" fontId="0" fillId="0" borderId="1" xfId="0" applyNumberFormat="1" applyBorder="1"/>
    <xf numFmtId="176" fontId="1" fillId="0" borderId="1" xfId="0" applyNumberFormat="1" applyFont="1" applyBorder="1" applyAlignment="1">
      <alignment horizontal="left"/>
    </xf>
    <xf numFmtId="176" fontId="1" fillId="0" borderId="1" xfId="0" applyNumberFormat="1" applyFont="1" applyBorder="1"/>
    <xf numFmtId="176" fontId="1" fillId="0" borderId="1" xfId="0" applyNumberFormat="1" applyFont="1" applyFill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/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/>
    <xf numFmtId="0" fontId="1" fillId="2" borderId="1" xfId="0" applyFont="1" applyFill="1" applyBorder="1"/>
    <xf numFmtId="0" fontId="6" fillId="0" borderId="0" xfId="0" applyFont="1"/>
    <xf numFmtId="17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0" xfId="0" applyFont="1"/>
    <xf numFmtId="0" fontId="9" fillId="3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7"/>
  <sheetViews>
    <sheetView tabSelected="1" workbookViewId="0">
      <selection activeCell="A2" sqref="A2"/>
    </sheetView>
  </sheetViews>
  <sheetFormatPr defaultRowHeight="14.25" x14ac:dyDescent="0.2"/>
  <cols>
    <col min="1" max="1" width="17.125" customWidth="1"/>
    <col min="10" max="10" width="9.25" customWidth="1"/>
  </cols>
  <sheetData>
    <row r="2" spans="1:21" x14ac:dyDescent="0.2">
      <c r="A2" s="13" t="s">
        <v>48</v>
      </c>
      <c r="B2" s="29" t="s">
        <v>49</v>
      </c>
      <c r="C2" s="29"/>
      <c r="D2" s="29"/>
      <c r="E2" s="29"/>
      <c r="F2" s="29"/>
      <c r="G2" s="29" t="s">
        <v>50</v>
      </c>
      <c r="H2" s="29"/>
      <c r="I2" s="29"/>
      <c r="J2" s="29"/>
      <c r="K2" s="29"/>
      <c r="L2" s="29" t="s">
        <v>110</v>
      </c>
      <c r="M2" s="29"/>
      <c r="N2" s="29"/>
      <c r="O2" s="29"/>
      <c r="P2" s="29"/>
      <c r="Q2" s="29" t="s">
        <v>111</v>
      </c>
      <c r="R2" s="29"/>
      <c r="S2" s="29"/>
      <c r="T2" s="29"/>
      <c r="U2" s="29"/>
    </row>
    <row r="3" spans="1:21" x14ac:dyDescent="0.2">
      <c r="A3" s="14" t="s">
        <v>51</v>
      </c>
      <c r="B3" s="15">
        <v>105.66</v>
      </c>
      <c r="C3" s="15">
        <v>104.79</v>
      </c>
      <c r="D3" s="15">
        <v>94.27</v>
      </c>
      <c r="E3" s="15">
        <v>87.99</v>
      </c>
      <c r="F3" s="15">
        <v>82.29</v>
      </c>
      <c r="G3" s="15">
        <v>106.03</v>
      </c>
      <c r="H3" s="15">
        <v>103.89</v>
      </c>
      <c r="I3" s="15">
        <v>96.39</v>
      </c>
      <c r="J3" s="15">
        <v>89.43</v>
      </c>
      <c r="K3" s="15">
        <v>79.260000000000005</v>
      </c>
      <c r="L3" s="15">
        <v>98.06</v>
      </c>
      <c r="M3" s="15">
        <v>98.07</v>
      </c>
      <c r="N3" s="15">
        <v>92.01</v>
      </c>
      <c r="O3" s="15">
        <v>96.02</v>
      </c>
      <c r="P3" s="15">
        <v>84.78</v>
      </c>
      <c r="Q3" s="15">
        <v>104.38</v>
      </c>
      <c r="R3" s="15">
        <v>94.43</v>
      </c>
      <c r="S3" s="15">
        <v>93.42</v>
      </c>
      <c r="T3" s="15">
        <v>91.39</v>
      </c>
      <c r="U3" s="15">
        <v>91.12</v>
      </c>
    </row>
    <row r="4" spans="1:21" x14ac:dyDescent="0.2">
      <c r="A4" s="14" t="s">
        <v>52</v>
      </c>
      <c r="B4" s="15">
        <v>110.3</v>
      </c>
      <c r="C4" s="15">
        <v>104.6</v>
      </c>
      <c r="D4" s="15">
        <v>87.6</v>
      </c>
      <c r="E4" s="15">
        <v>85.96</v>
      </c>
      <c r="F4" s="15">
        <v>80.36</v>
      </c>
      <c r="G4" s="15">
        <v>99.61</v>
      </c>
      <c r="H4" s="15">
        <v>98</v>
      </c>
      <c r="I4" s="15">
        <v>92.64</v>
      </c>
      <c r="J4" s="15">
        <v>87.82</v>
      </c>
      <c r="K4" s="15">
        <v>73.150000000000006</v>
      </c>
      <c r="L4" s="15">
        <v>96.94</v>
      </c>
      <c r="M4" s="15">
        <v>93.67</v>
      </c>
      <c r="N4" s="15">
        <v>91.94</v>
      </c>
      <c r="O4" s="15">
        <v>89.69</v>
      </c>
      <c r="P4" s="15">
        <v>85.3</v>
      </c>
      <c r="Q4" s="15">
        <v>111.69</v>
      </c>
      <c r="R4" s="15">
        <v>90.78</v>
      </c>
      <c r="S4" s="15">
        <v>87.93</v>
      </c>
      <c r="T4" s="15">
        <v>83.57</v>
      </c>
      <c r="U4" s="15">
        <v>82.86</v>
      </c>
    </row>
    <row r="5" spans="1:21" x14ac:dyDescent="0.2">
      <c r="A5" s="14" t="s">
        <v>53</v>
      </c>
      <c r="B5" s="15">
        <v>104.31</v>
      </c>
      <c r="C5" s="15">
        <v>104.31</v>
      </c>
      <c r="D5" s="15">
        <v>92.72</v>
      </c>
      <c r="E5" s="15">
        <v>86.44</v>
      </c>
      <c r="F5" s="15">
        <v>76.11</v>
      </c>
      <c r="G5" s="15">
        <v>98.43</v>
      </c>
      <c r="H5" s="15">
        <v>98.32</v>
      </c>
      <c r="I5" s="15">
        <v>86.43</v>
      </c>
      <c r="J5" s="15">
        <v>80.33</v>
      </c>
      <c r="K5" s="15">
        <v>72.08</v>
      </c>
      <c r="L5" s="15">
        <v>88.05</v>
      </c>
      <c r="M5" s="15">
        <v>85.4</v>
      </c>
      <c r="N5" s="15">
        <v>82.44</v>
      </c>
      <c r="O5" s="15">
        <v>80.19</v>
      </c>
      <c r="P5" s="15">
        <v>76.72</v>
      </c>
      <c r="Q5" s="15">
        <v>110.07</v>
      </c>
      <c r="R5" s="15">
        <v>94.84</v>
      </c>
      <c r="S5" s="15">
        <v>86.51</v>
      </c>
      <c r="T5" s="15">
        <v>85.5</v>
      </c>
      <c r="U5" s="15">
        <v>81.33</v>
      </c>
    </row>
    <row r="6" spans="1:21" x14ac:dyDescent="0.2">
      <c r="A6" s="14" t="s">
        <v>54</v>
      </c>
      <c r="B6" s="15">
        <v>106.24</v>
      </c>
      <c r="C6" s="15">
        <v>103.34</v>
      </c>
      <c r="D6" s="15">
        <v>98.52</v>
      </c>
      <c r="E6" s="15">
        <v>83.45</v>
      </c>
      <c r="F6" s="15">
        <v>77.36</v>
      </c>
      <c r="G6" s="15">
        <v>96.93</v>
      </c>
      <c r="H6" s="15">
        <v>91.68</v>
      </c>
      <c r="I6" s="15">
        <v>86.43</v>
      </c>
      <c r="J6" s="15">
        <v>86.43</v>
      </c>
      <c r="K6" s="15">
        <v>73.150000000000006</v>
      </c>
      <c r="L6" s="15">
        <v>87.13</v>
      </c>
      <c r="M6" s="15">
        <v>84.78</v>
      </c>
      <c r="N6" s="15">
        <v>82.84</v>
      </c>
      <c r="O6" s="15">
        <v>75.180000000000007</v>
      </c>
      <c r="P6" s="15">
        <v>66.400000000000006</v>
      </c>
      <c r="Q6" s="15">
        <v>97.68</v>
      </c>
      <c r="R6" s="15">
        <v>92.81</v>
      </c>
      <c r="S6" s="15">
        <v>87.02</v>
      </c>
      <c r="T6" s="15">
        <v>85.5</v>
      </c>
      <c r="U6" s="15">
        <v>75.44</v>
      </c>
    </row>
    <row r="7" spans="1:21" x14ac:dyDescent="0.2">
      <c r="A7" s="14" t="s">
        <v>55</v>
      </c>
      <c r="B7" s="15">
        <v>103.44</v>
      </c>
      <c r="C7" s="15">
        <v>102.57</v>
      </c>
      <c r="D7" s="15">
        <v>101.9</v>
      </c>
      <c r="E7" s="15">
        <v>83.16</v>
      </c>
      <c r="F7" s="15">
        <v>78.23</v>
      </c>
      <c r="G7" s="15">
        <v>95.64</v>
      </c>
      <c r="H7" s="15">
        <v>87.72</v>
      </c>
      <c r="I7" s="15">
        <v>86.75</v>
      </c>
      <c r="J7" s="15">
        <v>83.75</v>
      </c>
      <c r="K7" s="15">
        <v>68.97</v>
      </c>
      <c r="L7" s="15">
        <v>89.48</v>
      </c>
      <c r="M7" s="15">
        <v>79.58</v>
      </c>
      <c r="N7" s="15">
        <v>77.63</v>
      </c>
      <c r="O7" s="15">
        <v>73.959999999999994</v>
      </c>
      <c r="P7" s="15">
        <v>67.83</v>
      </c>
      <c r="Q7" s="15">
        <v>100.42</v>
      </c>
      <c r="R7" s="15">
        <v>93.62</v>
      </c>
      <c r="S7" s="15">
        <v>84.48</v>
      </c>
      <c r="T7" s="15">
        <v>75.650000000000006</v>
      </c>
      <c r="U7" s="15">
        <v>69.25</v>
      </c>
    </row>
    <row r="8" spans="1:21" x14ac:dyDescent="0.2">
      <c r="A8" s="14" t="s">
        <v>56</v>
      </c>
      <c r="B8" s="15">
        <v>110.11</v>
      </c>
      <c r="C8" s="15">
        <v>106.92</v>
      </c>
      <c r="D8" s="15">
        <v>100.93</v>
      </c>
      <c r="E8" s="15">
        <v>85.48</v>
      </c>
      <c r="F8" s="15">
        <v>81.13</v>
      </c>
      <c r="G8" s="15">
        <v>97.78</v>
      </c>
      <c r="H8" s="15">
        <v>91.04</v>
      </c>
      <c r="I8" s="15">
        <v>87.61</v>
      </c>
      <c r="J8" s="15">
        <v>82.47</v>
      </c>
      <c r="K8" s="15">
        <v>77.44</v>
      </c>
      <c r="L8" s="15">
        <v>88.36</v>
      </c>
      <c r="M8" s="15">
        <v>79.17</v>
      </c>
      <c r="N8" s="15">
        <v>78.25</v>
      </c>
      <c r="O8" s="15">
        <v>74.88</v>
      </c>
      <c r="P8" s="15">
        <v>70.69</v>
      </c>
      <c r="Q8" s="15">
        <v>108.24</v>
      </c>
      <c r="R8" s="15">
        <v>94.63</v>
      </c>
      <c r="S8" s="15">
        <v>85.29</v>
      </c>
      <c r="T8" s="15">
        <v>77.47</v>
      </c>
      <c r="U8" s="15">
        <v>76.150000000000006</v>
      </c>
    </row>
    <row r="9" spans="1:2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x14ac:dyDescent="0.2">
      <c r="A10" s="13"/>
      <c r="B10" s="29" t="s">
        <v>49</v>
      </c>
      <c r="C10" s="29"/>
      <c r="D10" s="29"/>
      <c r="E10" s="29"/>
      <c r="F10" s="29"/>
      <c r="G10" s="29" t="s">
        <v>50</v>
      </c>
      <c r="H10" s="29"/>
      <c r="I10" s="29"/>
      <c r="J10" s="29"/>
      <c r="K10" s="29"/>
      <c r="L10" s="29" t="s">
        <v>109</v>
      </c>
      <c r="M10" s="29"/>
      <c r="N10" s="29"/>
      <c r="O10" s="29"/>
      <c r="P10" s="29"/>
      <c r="Q10" s="29" t="s">
        <v>111</v>
      </c>
      <c r="R10" s="29"/>
      <c r="S10" s="29"/>
      <c r="T10" s="29"/>
      <c r="U10" s="29"/>
    </row>
    <row r="11" spans="1:21" x14ac:dyDescent="0.2">
      <c r="A11" s="14" t="s">
        <v>57</v>
      </c>
      <c r="B11" s="13">
        <v>1.41</v>
      </c>
      <c r="C11" s="13">
        <v>2.21</v>
      </c>
      <c r="D11" s="13">
        <v>2.1</v>
      </c>
      <c r="E11" s="13">
        <v>1.65</v>
      </c>
      <c r="F11" s="13">
        <v>1.27</v>
      </c>
      <c r="G11" s="13">
        <v>1.84</v>
      </c>
      <c r="H11" s="13">
        <v>0.67</v>
      </c>
      <c r="I11" s="13">
        <v>1.3</v>
      </c>
      <c r="J11" s="15">
        <v>1.1000000000000001</v>
      </c>
      <c r="K11" s="15">
        <v>1.74</v>
      </c>
      <c r="L11" s="13">
        <v>0.04</v>
      </c>
      <c r="M11" s="13">
        <v>0.04</v>
      </c>
      <c r="N11" s="13">
        <v>0.14000000000000001</v>
      </c>
      <c r="O11" s="13">
        <v>0.04</v>
      </c>
      <c r="P11" s="13">
        <v>0.13</v>
      </c>
      <c r="Q11" s="13">
        <v>1.43</v>
      </c>
      <c r="R11" s="13">
        <v>0.86</v>
      </c>
      <c r="S11" s="13">
        <v>0.98</v>
      </c>
      <c r="T11" s="13">
        <v>1.27</v>
      </c>
      <c r="U11" s="13">
        <v>1.35</v>
      </c>
    </row>
    <row r="12" spans="1:21" x14ac:dyDescent="0.2">
      <c r="A12" s="16" t="s">
        <v>58</v>
      </c>
      <c r="B12" s="13">
        <v>0.53</v>
      </c>
      <c r="C12" s="13">
        <v>2.12</v>
      </c>
      <c r="D12" s="13">
        <v>1.49</v>
      </c>
      <c r="E12" s="13">
        <v>0.8</v>
      </c>
      <c r="F12" s="13">
        <v>1.81</v>
      </c>
      <c r="G12" s="13">
        <v>0.56000000000000005</v>
      </c>
      <c r="H12" s="13">
        <v>1.1100000000000001</v>
      </c>
      <c r="I12" s="13">
        <v>0.67</v>
      </c>
      <c r="J12" s="13">
        <v>1.1757161179991449</v>
      </c>
      <c r="K12" s="13">
        <v>1.1586147926464301</v>
      </c>
      <c r="L12" s="13">
        <v>1.63</v>
      </c>
      <c r="M12" s="13">
        <v>0.51</v>
      </c>
      <c r="N12" s="13">
        <v>0.04</v>
      </c>
      <c r="O12" s="13">
        <v>0.81</v>
      </c>
      <c r="P12" s="13">
        <v>2.0099999999999998</v>
      </c>
      <c r="Q12" s="13">
        <v>2.87</v>
      </c>
      <c r="R12" s="13">
        <v>1.4</v>
      </c>
      <c r="S12" s="13">
        <v>0.72</v>
      </c>
      <c r="T12" s="13">
        <v>1.42</v>
      </c>
      <c r="U12" s="13">
        <v>0.85</v>
      </c>
    </row>
    <row r="17" spans="1:21" x14ac:dyDescent="0.2">
      <c r="A17" t="s">
        <v>59</v>
      </c>
    </row>
    <row r="18" spans="1:21" x14ac:dyDescent="0.2">
      <c r="A18" s="17" t="s">
        <v>60</v>
      </c>
      <c r="B18" s="17">
        <f>B11/B8*100</f>
        <v>1.2805376441740077</v>
      </c>
      <c r="C18" s="17">
        <f t="shared" ref="C18:U18" si="0">C11/C8*100</f>
        <v>2.0669659558548448</v>
      </c>
      <c r="D18" s="17">
        <f t="shared" si="0"/>
        <v>2.0806499554146436</v>
      </c>
      <c r="E18" s="17">
        <f t="shared" si="0"/>
        <v>1.9302760879737948</v>
      </c>
      <c r="F18" s="17">
        <f t="shared" si="0"/>
        <v>1.5653888820411688</v>
      </c>
      <c r="G18" s="17">
        <f t="shared" si="0"/>
        <v>1.8817754141951322</v>
      </c>
      <c r="H18" s="17">
        <f t="shared" si="0"/>
        <v>0.73594024604569419</v>
      </c>
      <c r="I18" s="17">
        <f t="shared" si="0"/>
        <v>1.4838488756991211</v>
      </c>
      <c r="J18" s="17">
        <f t="shared" si="0"/>
        <v>1.3338183581908574</v>
      </c>
      <c r="K18" s="17">
        <f t="shared" si="0"/>
        <v>2.2469008264462813</v>
      </c>
      <c r="L18" s="17">
        <f t="shared" si="0"/>
        <v>4.5269352648257127E-2</v>
      </c>
      <c r="M18" s="17">
        <f t="shared" si="0"/>
        <v>5.0524188455222933E-2</v>
      </c>
      <c r="N18" s="17">
        <f t="shared" si="0"/>
        <v>0.17891373801916935</v>
      </c>
      <c r="O18" s="17">
        <f t="shared" si="0"/>
        <v>5.3418803418803423E-2</v>
      </c>
      <c r="P18" s="17">
        <f t="shared" si="0"/>
        <v>0.18390154194369784</v>
      </c>
      <c r="Q18" s="17">
        <f t="shared" si="0"/>
        <v>1.321138211382114</v>
      </c>
      <c r="R18" s="17">
        <f t="shared" si="0"/>
        <v>0.90880270527316931</v>
      </c>
      <c r="S18" s="17">
        <f t="shared" si="0"/>
        <v>1.1490209872200725</v>
      </c>
      <c r="T18" s="17">
        <f t="shared" si="0"/>
        <v>1.639344262295082</v>
      </c>
      <c r="U18" s="17">
        <f t="shared" si="0"/>
        <v>1.772816808929744</v>
      </c>
    </row>
    <row r="19" spans="1:21" x14ac:dyDescent="0.2">
      <c r="A19" s="17" t="s">
        <v>61</v>
      </c>
      <c r="B19" s="17">
        <f>B12/B8*100</f>
        <v>0.48133684497320861</v>
      </c>
      <c r="C19" s="17">
        <f t="shared" ref="C19:U19" si="1">C12/C8*100</f>
        <v>1.9827908716797606</v>
      </c>
      <c r="D19" s="17">
        <f t="shared" si="1"/>
        <v>1.4762706826513423</v>
      </c>
      <c r="E19" s="17">
        <f t="shared" si="1"/>
        <v>0.93589143659335516</v>
      </c>
      <c r="F19" s="17">
        <f t="shared" si="1"/>
        <v>2.2309873043263901</v>
      </c>
      <c r="G19" s="17">
        <f t="shared" si="1"/>
        <v>0.57271425649417063</v>
      </c>
      <c r="H19" s="17">
        <f t="shared" si="1"/>
        <v>1.2192442882249561</v>
      </c>
      <c r="I19" s="17">
        <f t="shared" si="1"/>
        <v>0.76475288209108561</v>
      </c>
      <c r="J19" s="17">
        <f t="shared" si="1"/>
        <v>1.4256288565528616</v>
      </c>
      <c r="K19" s="17">
        <f t="shared" si="1"/>
        <v>1.4961451351322703</v>
      </c>
      <c r="L19" s="17">
        <f t="shared" si="1"/>
        <v>1.8447261204164778</v>
      </c>
      <c r="M19" s="17">
        <f t="shared" si="1"/>
        <v>0.64418340280409248</v>
      </c>
      <c r="N19" s="17">
        <f t="shared" si="1"/>
        <v>5.1118210862619806E-2</v>
      </c>
      <c r="O19" s="17">
        <f t="shared" si="1"/>
        <v>1.0817307692307694</v>
      </c>
      <c r="P19" s="17">
        <f t="shared" si="1"/>
        <v>2.8434007638987122</v>
      </c>
      <c r="Q19" s="17">
        <f t="shared" si="1"/>
        <v>2.6515151515151514</v>
      </c>
      <c r="R19" s="17">
        <f t="shared" si="1"/>
        <v>1.4794462643981825</v>
      </c>
      <c r="S19" s="17">
        <f t="shared" si="1"/>
        <v>0.84417868448821654</v>
      </c>
      <c r="T19" s="17">
        <f t="shared" si="1"/>
        <v>1.8329676003614304</v>
      </c>
      <c r="U19" s="17">
        <f t="shared" si="1"/>
        <v>1.1162179908076164</v>
      </c>
    </row>
    <row r="25" spans="1:21" x14ac:dyDescent="0.2">
      <c r="A25" s="18" t="s">
        <v>62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1" x14ac:dyDescent="0.2">
      <c r="A27" s="19" t="s">
        <v>63</v>
      </c>
      <c r="B27" s="20">
        <v>1</v>
      </c>
      <c r="C27" s="20"/>
      <c r="D27" s="20"/>
      <c r="E27" s="20"/>
      <c r="F27" s="20"/>
      <c r="G27" s="20"/>
      <c r="H27" s="20"/>
      <c r="I27" s="20"/>
      <c r="J27" s="17"/>
      <c r="K27" s="19" t="s">
        <v>120</v>
      </c>
      <c r="L27" s="20"/>
      <c r="M27" s="20"/>
      <c r="N27" s="20"/>
      <c r="O27" s="20"/>
      <c r="P27" s="20"/>
    </row>
    <row r="28" spans="1:21" x14ac:dyDescent="0.2">
      <c r="A28" s="19" t="s">
        <v>65</v>
      </c>
      <c r="B28" s="20">
        <v>6</v>
      </c>
      <c r="C28" s="20"/>
      <c r="D28" s="20"/>
      <c r="E28" s="20"/>
      <c r="F28" s="20"/>
      <c r="G28" s="20"/>
      <c r="H28" s="20"/>
      <c r="I28" s="20"/>
      <c r="J28" s="17"/>
      <c r="K28" s="19" t="s">
        <v>73</v>
      </c>
      <c r="L28" s="20">
        <v>2.5870000000000002</v>
      </c>
      <c r="M28" s="20"/>
      <c r="N28" s="20"/>
      <c r="O28" s="20"/>
      <c r="P28" s="20"/>
    </row>
    <row r="29" spans="1:21" x14ac:dyDescent="0.2">
      <c r="A29" s="19" t="s">
        <v>66</v>
      </c>
      <c r="B29" s="20">
        <v>0.05</v>
      </c>
      <c r="C29" s="20"/>
      <c r="D29" s="20"/>
      <c r="E29" s="20"/>
      <c r="F29" s="20"/>
      <c r="G29" s="20"/>
      <c r="H29" s="20"/>
      <c r="I29" s="20"/>
      <c r="J29" s="17"/>
      <c r="K29" s="19" t="s">
        <v>74</v>
      </c>
      <c r="L29" s="20">
        <v>8.9099999999999999E-2</v>
      </c>
      <c r="M29" s="20"/>
      <c r="N29" s="20"/>
      <c r="O29" s="20"/>
      <c r="P29" s="20"/>
    </row>
    <row r="30" spans="1:21" x14ac:dyDescent="0.2">
      <c r="A30" s="19"/>
      <c r="B30" s="20"/>
      <c r="C30" s="20"/>
      <c r="D30" s="20"/>
      <c r="E30" s="20"/>
      <c r="F30" s="20"/>
      <c r="G30" s="20"/>
      <c r="H30" s="20"/>
      <c r="I30" s="20"/>
      <c r="J30" s="17"/>
      <c r="K30" s="19" t="s">
        <v>79</v>
      </c>
      <c r="L30" s="20" t="s">
        <v>77</v>
      </c>
      <c r="M30" s="20"/>
      <c r="N30" s="20"/>
      <c r="O30" s="20"/>
      <c r="P30" s="20"/>
    </row>
    <row r="31" spans="1:21" x14ac:dyDescent="0.2">
      <c r="A31" s="19" t="s">
        <v>67</v>
      </c>
      <c r="B31" s="20" t="s">
        <v>68</v>
      </c>
      <c r="C31" s="20" t="s">
        <v>69</v>
      </c>
      <c r="D31" s="20" t="s">
        <v>70</v>
      </c>
      <c r="E31" s="20" t="s">
        <v>71</v>
      </c>
      <c r="F31" s="20" t="s">
        <v>72</v>
      </c>
      <c r="G31" s="20"/>
      <c r="H31" s="20"/>
      <c r="I31" s="20"/>
      <c r="J31" s="17"/>
      <c r="K31" s="19" t="s">
        <v>121</v>
      </c>
      <c r="L31" s="20" t="s">
        <v>76</v>
      </c>
      <c r="M31" s="20"/>
      <c r="N31" s="20"/>
      <c r="O31" s="20"/>
      <c r="P31" s="20"/>
    </row>
    <row r="32" spans="1:21" x14ac:dyDescent="0.2">
      <c r="A32" s="19"/>
      <c r="B32" s="20"/>
      <c r="C32" s="20"/>
      <c r="D32" s="20"/>
      <c r="E32" s="20"/>
      <c r="F32" s="20"/>
      <c r="G32" s="20"/>
      <c r="H32" s="20"/>
      <c r="I32" s="20"/>
      <c r="J32" s="17"/>
      <c r="K32" s="19" t="s">
        <v>82</v>
      </c>
      <c r="L32" s="20">
        <v>0.32669999999999999</v>
      </c>
      <c r="M32" s="20"/>
      <c r="N32" s="20"/>
      <c r="O32" s="20"/>
      <c r="P32" s="20"/>
    </row>
    <row r="33" spans="1:16" x14ac:dyDescent="0.2">
      <c r="A33" s="19" t="s">
        <v>75</v>
      </c>
      <c r="B33" s="20">
        <v>9.6460000000000008</v>
      </c>
      <c r="C33" s="20" t="s">
        <v>131</v>
      </c>
      <c r="D33" s="20" t="s">
        <v>76</v>
      </c>
      <c r="E33" s="20" t="s">
        <v>77</v>
      </c>
      <c r="F33" s="20">
        <v>0.49480000000000002</v>
      </c>
      <c r="G33" s="20" t="s">
        <v>78</v>
      </c>
      <c r="H33" s="20"/>
      <c r="I33" s="20"/>
      <c r="J33" s="17"/>
      <c r="K33" s="19"/>
      <c r="L33" s="20"/>
      <c r="M33" s="20"/>
      <c r="N33" s="20"/>
      <c r="O33" s="20"/>
      <c r="P33" s="20"/>
    </row>
    <row r="34" spans="1:16" x14ac:dyDescent="0.2">
      <c r="A34" s="19" t="s">
        <v>112</v>
      </c>
      <c r="B34" s="20">
        <v>18.64</v>
      </c>
      <c r="C34" s="20" t="s">
        <v>132</v>
      </c>
      <c r="D34" s="20" t="s">
        <v>76</v>
      </c>
      <c r="E34" s="20" t="s">
        <v>77</v>
      </c>
      <c r="F34" s="27">
        <v>5.8299999999999998E-2</v>
      </c>
      <c r="G34" s="20" t="s">
        <v>80</v>
      </c>
      <c r="H34" s="20"/>
      <c r="I34" s="20"/>
      <c r="J34" s="17"/>
      <c r="K34" s="19" t="s">
        <v>122</v>
      </c>
      <c r="L34" s="20"/>
      <c r="M34" s="20"/>
      <c r="N34" s="20"/>
      <c r="O34" s="20"/>
      <c r="P34" s="20"/>
    </row>
    <row r="35" spans="1:16" x14ac:dyDescent="0.2">
      <c r="A35" s="19" t="s">
        <v>114</v>
      </c>
      <c r="B35" s="20">
        <v>8.5579999999999998</v>
      </c>
      <c r="C35" s="20" t="s">
        <v>133</v>
      </c>
      <c r="D35" s="20" t="s">
        <v>76</v>
      </c>
      <c r="E35" s="20" t="s">
        <v>77</v>
      </c>
      <c r="F35" s="20">
        <v>0.59</v>
      </c>
      <c r="G35" s="20" t="s">
        <v>81</v>
      </c>
      <c r="H35" s="20"/>
      <c r="I35" s="20"/>
      <c r="J35" s="17"/>
      <c r="K35" s="19" t="s">
        <v>86</v>
      </c>
      <c r="L35" s="20" t="s">
        <v>123</v>
      </c>
      <c r="M35" s="20"/>
      <c r="N35" s="20"/>
      <c r="O35" s="20"/>
      <c r="P35" s="20"/>
    </row>
    <row r="36" spans="1:16" x14ac:dyDescent="0.2">
      <c r="A36" s="19" t="s">
        <v>113</v>
      </c>
      <c r="B36" s="20">
        <v>8.9979999999999993</v>
      </c>
      <c r="C36" s="20" t="s">
        <v>134</v>
      </c>
      <c r="D36" s="20" t="s">
        <v>76</v>
      </c>
      <c r="E36" s="20" t="s">
        <v>77</v>
      </c>
      <c r="F36" s="20">
        <v>0.55110000000000003</v>
      </c>
      <c r="G36" s="20" t="s">
        <v>83</v>
      </c>
      <c r="H36" s="20"/>
      <c r="I36" s="20"/>
      <c r="J36" s="17"/>
      <c r="K36" s="19" t="s">
        <v>74</v>
      </c>
      <c r="L36" s="20">
        <v>0.42299999999999999</v>
      </c>
      <c r="M36" s="20"/>
      <c r="N36" s="20"/>
      <c r="O36" s="20"/>
      <c r="P36" s="20"/>
    </row>
    <row r="37" spans="1:16" x14ac:dyDescent="0.2">
      <c r="A37" s="19" t="s">
        <v>115</v>
      </c>
      <c r="B37" s="20">
        <v>-1.0880000000000001</v>
      </c>
      <c r="C37" s="20" t="s">
        <v>135</v>
      </c>
      <c r="D37" s="20" t="s">
        <v>76</v>
      </c>
      <c r="E37" s="20" t="s">
        <v>77</v>
      </c>
      <c r="F37" s="20">
        <v>0.99839999999999995</v>
      </c>
      <c r="G37" s="20" t="s">
        <v>84</v>
      </c>
      <c r="H37" s="20"/>
      <c r="I37" s="20"/>
      <c r="J37" s="17"/>
      <c r="K37" s="19" t="s">
        <v>79</v>
      </c>
      <c r="L37" s="20" t="s">
        <v>77</v>
      </c>
      <c r="M37" s="20"/>
      <c r="N37" s="20"/>
      <c r="O37" s="20"/>
      <c r="P37" s="20"/>
    </row>
    <row r="38" spans="1:16" x14ac:dyDescent="0.2">
      <c r="A38" s="19" t="s">
        <v>116</v>
      </c>
      <c r="B38" s="20">
        <v>-10.09</v>
      </c>
      <c r="C38" s="20" t="s">
        <v>136</v>
      </c>
      <c r="D38" s="20" t="s">
        <v>76</v>
      </c>
      <c r="E38" s="20" t="s">
        <v>77</v>
      </c>
      <c r="F38" s="20">
        <v>0.45779999999999998</v>
      </c>
      <c r="G38" s="20" t="s">
        <v>85</v>
      </c>
      <c r="H38" s="20"/>
      <c r="I38" s="20"/>
      <c r="J38" s="17"/>
      <c r="K38" s="19" t="s">
        <v>124</v>
      </c>
      <c r="L38" s="20" t="s">
        <v>76</v>
      </c>
      <c r="M38" s="20"/>
      <c r="N38" s="20"/>
      <c r="O38" s="20"/>
      <c r="P38" s="20"/>
    </row>
    <row r="39" spans="1:16" x14ac:dyDescent="0.2">
      <c r="A39" s="19"/>
      <c r="B39" s="20"/>
      <c r="C39" s="20"/>
      <c r="D39" s="20"/>
      <c r="E39" s="20"/>
      <c r="F39" s="20"/>
      <c r="G39" s="20"/>
      <c r="H39" s="20"/>
      <c r="I39" s="20"/>
      <c r="J39" s="17"/>
      <c r="K39" s="19"/>
      <c r="L39" s="20"/>
      <c r="M39" s="20"/>
      <c r="N39" s="20"/>
      <c r="O39" s="20"/>
      <c r="P39" s="20"/>
    </row>
    <row r="40" spans="1:16" x14ac:dyDescent="0.2">
      <c r="A40" s="19"/>
      <c r="B40" s="20"/>
      <c r="C40" s="20"/>
      <c r="D40" s="20"/>
      <c r="E40" s="20"/>
      <c r="F40" s="20"/>
      <c r="G40" s="20"/>
      <c r="H40" s="20"/>
      <c r="I40" s="20"/>
      <c r="J40" s="17"/>
      <c r="K40" s="19" t="s">
        <v>125</v>
      </c>
      <c r="L40" s="20"/>
      <c r="M40" s="20"/>
      <c r="N40" s="20"/>
      <c r="O40" s="20"/>
      <c r="P40" s="20"/>
    </row>
    <row r="41" spans="1:16" x14ac:dyDescent="0.2">
      <c r="A41" s="19" t="s">
        <v>87</v>
      </c>
      <c r="B41" s="20" t="s">
        <v>88</v>
      </c>
      <c r="C41" s="20" t="s">
        <v>89</v>
      </c>
      <c r="D41" s="20" t="s">
        <v>68</v>
      </c>
      <c r="E41" s="20" t="s">
        <v>90</v>
      </c>
      <c r="F41" s="20" t="s">
        <v>91</v>
      </c>
      <c r="G41" s="20" t="s">
        <v>92</v>
      </c>
      <c r="H41" s="20" t="s">
        <v>93</v>
      </c>
      <c r="I41" s="20" t="s">
        <v>94</v>
      </c>
      <c r="J41" s="17"/>
      <c r="K41" s="19" t="s">
        <v>126</v>
      </c>
      <c r="L41" s="20">
        <v>2.5830000000000002</v>
      </c>
      <c r="M41" s="20"/>
      <c r="N41" s="20"/>
      <c r="O41" s="20"/>
      <c r="P41" s="20"/>
    </row>
    <row r="42" spans="1:16" x14ac:dyDescent="0.2">
      <c r="A42" s="19"/>
      <c r="B42" s="20"/>
      <c r="C42" s="20"/>
      <c r="D42" s="20"/>
      <c r="E42" s="20"/>
      <c r="F42" s="20"/>
      <c r="G42" s="20"/>
      <c r="H42" s="20"/>
      <c r="I42" s="20"/>
      <c r="J42" s="17"/>
      <c r="K42" s="19" t="s">
        <v>74</v>
      </c>
      <c r="L42" s="20">
        <v>0.46039999999999998</v>
      </c>
      <c r="M42" s="20"/>
      <c r="N42" s="20"/>
      <c r="O42" s="20"/>
      <c r="P42" s="20"/>
    </row>
    <row r="43" spans="1:16" x14ac:dyDescent="0.2">
      <c r="A43" s="19" t="s">
        <v>75</v>
      </c>
      <c r="B43" s="20">
        <v>96.91</v>
      </c>
      <c r="C43" s="20">
        <v>87.27</v>
      </c>
      <c r="D43" s="20">
        <v>9.6460000000000008</v>
      </c>
      <c r="E43" s="20">
        <v>6.7039999999999997</v>
      </c>
      <c r="F43" s="20">
        <v>5</v>
      </c>
      <c r="G43" s="20">
        <v>5</v>
      </c>
      <c r="H43" s="20">
        <v>2.0350000000000001</v>
      </c>
      <c r="I43" s="20">
        <v>16</v>
      </c>
      <c r="J43" s="17"/>
      <c r="K43" s="19" t="s">
        <v>79</v>
      </c>
      <c r="L43" s="20" t="s">
        <v>77</v>
      </c>
      <c r="M43" s="20"/>
      <c r="N43" s="20"/>
      <c r="O43" s="20"/>
      <c r="P43" s="20"/>
    </row>
    <row r="44" spans="1:16" x14ac:dyDescent="0.2">
      <c r="A44" s="19" t="s">
        <v>112</v>
      </c>
      <c r="B44" s="20">
        <v>96.91</v>
      </c>
      <c r="C44" s="20">
        <v>78.27</v>
      </c>
      <c r="D44" s="20">
        <v>18.64</v>
      </c>
      <c r="E44" s="20">
        <v>6.7039999999999997</v>
      </c>
      <c r="F44" s="20">
        <v>5</v>
      </c>
      <c r="G44" s="20">
        <v>5</v>
      </c>
      <c r="H44" s="20">
        <v>3.9329999999999998</v>
      </c>
      <c r="I44" s="20">
        <v>16</v>
      </c>
      <c r="J44" s="17"/>
      <c r="K44" s="19" t="s">
        <v>124</v>
      </c>
      <c r="L44" s="20" t="s">
        <v>76</v>
      </c>
      <c r="M44" s="20"/>
      <c r="N44" s="20"/>
      <c r="O44" s="20"/>
      <c r="P44" s="20"/>
    </row>
    <row r="45" spans="1:16" x14ac:dyDescent="0.2">
      <c r="A45" s="19" t="s">
        <v>114</v>
      </c>
      <c r="B45" s="20">
        <v>96.91</v>
      </c>
      <c r="C45" s="20">
        <v>88.36</v>
      </c>
      <c r="D45" s="20">
        <v>8.5579999999999998</v>
      </c>
      <c r="E45" s="20">
        <v>6.7039999999999997</v>
      </c>
      <c r="F45" s="20">
        <v>5</v>
      </c>
      <c r="G45" s="20">
        <v>5</v>
      </c>
      <c r="H45" s="20">
        <v>1.8049999999999999</v>
      </c>
      <c r="I45" s="20">
        <v>16</v>
      </c>
      <c r="J45" s="17"/>
      <c r="K45" s="19"/>
      <c r="L45" s="20"/>
      <c r="M45" s="20"/>
      <c r="N45" s="20"/>
      <c r="O45" s="20"/>
      <c r="P45" s="20"/>
    </row>
    <row r="46" spans="1:16" x14ac:dyDescent="0.2">
      <c r="A46" s="19" t="s">
        <v>113</v>
      </c>
      <c r="B46" s="20">
        <v>87.27</v>
      </c>
      <c r="C46" s="20">
        <v>78.27</v>
      </c>
      <c r="D46" s="20">
        <v>8.9979999999999993</v>
      </c>
      <c r="E46" s="20">
        <v>6.7039999999999997</v>
      </c>
      <c r="F46" s="20">
        <v>5</v>
      </c>
      <c r="G46" s="20">
        <v>5</v>
      </c>
      <c r="H46" s="20">
        <v>1.8979999999999999</v>
      </c>
      <c r="I46" s="20">
        <v>16</v>
      </c>
      <c r="J46" s="17"/>
      <c r="K46" s="19" t="s">
        <v>95</v>
      </c>
      <c r="L46" s="20" t="s">
        <v>96</v>
      </c>
      <c r="M46" s="20" t="s">
        <v>94</v>
      </c>
      <c r="N46" s="20" t="s">
        <v>97</v>
      </c>
      <c r="O46" s="20" t="s">
        <v>86</v>
      </c>
      <c r="P46" s="20" t="s">
        <v>74</v>
      </c>
    </row>
    <row r="47" spans="1:16" x14ac:dyDescent="0.2">
      <c r="A47" s="19" t="s">
        <v>115</v>
      </c>
      <c r="B47" s="20">
        <v>87.27</v>
      </c>
      <c r="C47" s="20">
        <v>88.36</v>
      </c>
      <c r="D47" s="20">
        <v>-1.0880000000000001</v>
      </c>
      <c r="E47" s="20">
        <v>6.7039999999999997</v>
      </c>
      <c r="F47" s="20">
        <v>5</v>
      </c>
      <c r="G47" s="20">
        <v>5</v>
      </c>
      <c r="H47" s="20">
        <v>0.22950000000000001</v>
      </c>
      <c r="I47" s="20">
        <v>16</v>
      </c>
      <c r="J47" s="17"/>
      <c r="K47" s="19" t="s">
        <v>98</v>
      </c>
      <c r="L47" s="20">
        <v>872.2</v>
      </c>
      <c r="M47" s="20">
        <v>3</v>
      </c>
      <c r="N47" s="20">
        <v>290.7</v>
      </c>
      <c r="O47" s="20" t="s">
        <v>127</v>
      </c>
      <c r="P47" s="20" t="s">
        <v>128</v>
      </c>
    </row>
    <row r="48" spans="1:16" x14ac:dyDescent="0.2">
      <c r="A48" s="19" t="s">
        <v>116</v>
      </c>
      <c r="B48" s="20">
        <v>78.27</v>
      </c>
      <c r="C48" s="20">
        <v>88.36</v>
      </c>
      <c r="D48" s="20">
        <v>-10.09</v>
      </c>
      <c r="E48" s="20">
        <v>6.7039999999999997</v>
      </c>
      <c r="F48" s="20">
        <v>5</v>
      </c>
      <c r="G48" s="20">
        <v>5</v>
      </c>
      <c r="H48" s="20">
        <v>2.1280000000000001</v>
      </c>
      <c r="I48" s="20">
        <v>16</v>
      </c>
      <c r="J48" s="17"/>
      <c r="K48" s="19" t="s">
        <v>129</v>
      </c>
      <c r="L48" s="20">
        <v>1798</v>
      </c>
      <c r="M48" s="20">
        <v>16</v>
      </c>
      <c r="N48" s="20">
        <v>112.4</v>
      </c>
      <c r="O48" s="20"/>
      <c r="P48" s="20"/>
    </row>
    <row r="49" spans="1:16" x14ac:dyDescent="0.2">
      <c r="A49" s="19"/>
      <c r="B49" s="20"/>
      <c r="C49" s="20"/>
      <c r="D49" s="20"/>
      <c r="E49" s="20"/>
      <c r="F49" s="20"/>
      <c r="G49" s="20"/>
      <c r="H49" s="20"/>
      <c r="I49" s="20"/>
      <c r="J49" s="17"/>
      <c r="K49" s="19" t="s">
        <v>99</v>
      </c>
      <c r="L49" s="20">
        <v>2670</v>
      </c>
      <c r="M49" s="20">
        <v>19</v>
      </c>
      <c r="N49" s="20"/>
      <c r="O49" s="20"/>
      <c r="P49" s="20"/>
    </row>
    <row r="50" spans="1:16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9"/>
      <c r="L50" s="20"/>
      <c r="M50" s="20"/>
      <c r="N50" s="20"/>
      <c r="O50" s="20"/>
      <c r="P50" s="20"/>
    </row>
    <row r="51" spans="1:16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9" t="s">
        <v>100</v>
      </c>
      <c r="L51" s="20"/>
      <c r="M51" s="20"/>
      <c r="N51" s="20"/>
      <c r="O51" s="20"/>
      <c r="P51" s="20"/>
    </row>
    <row r="52" spans="1:16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9" t="s">
        <v>101</v>
      </c>
      <c r="L52" s="20">
        <v>4</v>
      </c>
      <c r="M52" s="20"/>
      <c r="N52" s="20"/>
      <c r="O52" s="20"/>
      <c r="P52" s="20"/>
    </row>
    <row r="53" spans="1:16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9" t="s">
        <v>130</v>
      </c>
      <c r="L53" s="20">
        <v>20</v>
      </c>
      <c r="M53" s="20"/>
      <c r="N53" s="20"/>
      <c r="O53" s="20"/>
      <c r="P53" s="20"/>
    </row>
    <row r="54" spans="1:16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9"/>
      <c r="L54" s="20"/>
      <c r="M54" s="20"/>
      <c r="N54" s="20"/>
      <c r="O54" s="20"/>
      <c r="P54" s="20"/>
    </row>
    <row r="55" spans="1:16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9"/>
      <c r="L55" s="20"/>
      <c r="M55" s="20"/>
      <c r="N55" s="20"/>
      <c r="O55" s="20"/>
      <c r="P55" s="20"/>
    </row>
    <row r="56" spans="1:16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9"/>
      <c r="L56" s="20"/>
      <c r="M56" s="20"/>
      <c r="N56" s="20"/>
      <c r="O56" s="20"/>
      <c r="P56" s="20"/>
    </row>
    <row r="60" spans="1:16" x14ac:dyDescent="0.2">
      <c r="A60" s="18" t="s">
        <v>102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">
      <c r="A62" s="19" t="s">
        <v>63</v>
      </c>
      <c r="B62" s="20">
        <v>1</v>
      </c>
      <c r="C62" s="20"/>
      <c r="D62" s="20"/>
      <c r="E62" s="20"/>
      <c r="F62" s="20"/>
      <c r="G62" s="20"/>
      <c r="H62" s="20"/>
      <c r="I62" s="20"/>
      <c r="J62" s="17"/>
      <c r="K62" s="19" t="s">
        <v>64</v>
      </c>
      <c r="L62" s="20" t="s">
        <v>144</v>
      </c>
      <c r="M62" s="20"/>
      <c r="N62" s="20"/>
      <c r="O62" s="20"/>
      <c r="P62" s="20"/>
    </row>
    <row r="63" spans="1:16" x14ac:dyDescent="0.2">
      <c r="A63" s="19" t="s">
        <v>65</v>
      </c>
      <c r="B63" s="20">
        <v>6</v>
      </c>
      <c r="C63" s="20"/>
      <c r="D63" s="20"/>
      <c r="E63" s="20"/>
      <c r="F63" s="20"/>
      <c r="G63" s="20"/>
      <c r="H63" s="20"/>
      <c r="I63" s="20"/>
      <c r="J63" s="17"/>
      <c r="K63" s="19" t="s">
        <v>145</v>
      </c>
      <c r="L63" s="20" t="s">
        <v>146</v>
      </c>
      <c r="M63" s="20" t="s">
        <v>147</v>
      </c>
      <c r="N63" s="20" t="s">
        <v>148</v>
      </c>
      <c r="O63" s="20" t="s">
        <v>149</v>
      </c>
      <c r="P63" s="20"/>
    </row>
    <row r="64" spans="1:16" x14ac:dyDescent="0.2">
      <c r="A64" s="19" t="s">
        <v>66</v>
      </c>
      <c r="B64" s="20">
        <v>0.05</v>
      </c>
      <c r="C64" s="20"/>
      <c r="D64" s="20"/>
      <c r="E64" s="20"/>
      <c r="F64" s="20"/>
      <c r="G64" s="20"/>
      <c r="H64" s="20"/>
      <c r="I64" s="20"/>
      <c r="J64" s="17"/>
      <c r="K64" s="19"/>
      <c r="L64" s="20"/>
      <c r="M64" s="20"/>
      <c r="N64" s="20"/>
      <c r="O64" s="20"/>
      <c r="P64" s="20"/>
    </row>
    <row r="65" spans="1:16" x14ac:dyDescent="0.2">
      <c r="A65" s="19"/>
      <c r="B65" s="20"/>
      <c r="C65" s="20"/>
      <c r="D65" s="20"/>
      <c r="E65" s="20"/>
      <c r="F65" s="20"/>
      <c r="G65" s="20"/>
      <c r="H65" s="20"/>
      <c r="I65" s="20"/>
      <c r="J65" s="17"/>
      <c r="K65" s="19" t="s">
        <v>120</v>
      </c>
      <c r="L65" s="20"/>
      <c r="M65" s="20"/>
      <c r="N65" s="20"/>
      <c r="O65" s="20"/>
      <c r="P65" s="20"/>
    </row>
    <row r="66" spans="1:16" x14ac:dyDescent="0.2">
      <c r="A66" s="19" t="s">
        <v>67</v>
      </c>
      <c r="B66" s="20" t="s">
        <v>68</v>
      </c>
      <c r="C66" s="20" t="s">
        <v>69</v>
      </c>
      <c r="D66" s="20" t="s">
        <v>70</v>
      </c>
      <c r="E66" s="20" t="s">
        <v>71</v>
      </c>
      <c r="F66" s="20" t="s">
        <v>72</v>
      </c>
      <c r="G66" s="20"/>
      <c r="H66" s="20"/>
      <c r="I66" s="20"/>
      <c r="J66" s="17"/>
      <c r="K66" s="19" t="s">
        <v>73</v>
      </c>
      <c r="L66" s="20">
        <v>19.38</v>
      </c>
      <c r="M66" s="20"/>
      <c r="N66" s="20"/>
      <c r="O66" s="20"/>
      <c r="P66" s="20"/>
    </row>
    <row r="67" spans="1:16" x14ac:dyDescent="0.2">
      <c r="A67" s="19"/>
      <c r="B67" s="20"/>
      <c r="C67" s="20"/>
      <c r="D67" s="20"/>
      <c r="E67" s="20"/>
      <c r="F67" s="20"/>
      <c r="G67" s="20"/>
      <c r="H67" s="20"/>
      <c r="I67" s="20"/>
      <c r="J67" s="17"/>
      <c r="K67" s="19" t="s">
        <v>74</v>
      </c>
      <c r="L67" s="20" t="s">
        <v>103</v>
      </c>
      <c r="M67" s="20"/>
      <c r="N67" s="20"/>
      <c r="O67" s="20"/>
      <c r="P67" s="20"/>
    </row>
    <row r="68" spans="1:16" x14ac:dyDescent="0.2">
      <c r="A68" s="19" t="s">
        <v>75</v>
      </c>
      <c r="B68" s="20">
        <v>0.24829999999999999</v>
      </c>
      <c r="C68" s="20" t="s">
        <v>137</v>
      </c>
      <c r="D68" s="20" t="s">
        <v>76</v>
      </c>
      <c r="E68" s="20" t="s">
        <v>77</v>
      </c>
      <c r="F68" s="20">
        <v>0.73399999999999999</v>
      </c>
      <c r="G68" s="20" t="s">
        <v>78</v>
      </c>
      <c r="H68" s="20"/>
      <c r="I68" s="20"/>
      <c r="J68" s="17"/>
      <c r="K68" s="19" t="s">
        <v>79</v>
      </c>
      <c r="L68" s="20" t="s">
        <v>104</v>
      </c>
      <c r="M68" s="20"/>
      <c r="N68" s="20"/>
      <c r="O68" s="20"/>
      <c r="P68" s="20"/>
    </row>
    <row r="69" spans="1:16" x14ac:dyDescent="0.2">
      <c r="A69" s="19" t="s">
        <v>112</v>
      </c>
      <c r="B69" s="20">
        <v>1.6819999999999999</v>
      </c>
      <c r="C69" s="20" t="s">
        <v>138</v>
      </c>
      <c r="D69" s="20" t="s">
        <v>105</v>
      </c>
      <c r="E69" s="20" t="s">
        <v>104</v>
      </c>
      <c r="F69" s="20" t="s">
        <v>103</v>
      </c>
      <c r="G69" s="20" t="s">
        <v>80</v>
      </c>
      <c r="H69" s="20"/>
      <c r="I69" s="20"/>
      <c r="J69" s="17"/>
      <c r="K69" s="19" t="s">
        <v>121</v>
      </c>
      <c r="L69" s="20" t="s">
        <v>105</v>
      </c>
      <c r="M69" s="20"/>
      <c r="N69" s="20"/>
      <c r="O69" s="20"/>
      <c r="P69" s="20"/>
    </row>
    <row r="70" spans="1:16" x14ac:dyDescent="0.2">
      <c r="A70" s="19" t="s">
        <v>114</v>
      </c>
      <c r="B70" s="20">
        <v>0.42649999999999999</v>
      </c>
      <c r="C70" s="20" t="s">
        <v>139</v>
      </c>
      <c r="D70" s="20" t="s">
        <v>76</v>
      </c>
      <c r="E70" s="20" t="s">
        <v>77</v>
      </c>
      <c r="F70" s="20">
        <v>0.32190000000000002</v>
      </c>
      <c r="G70" s="20" t="s">
        <v>81</v>
      </c>
      <c r="H70" s="20"/>
      <c r="I70" s="20"/>
      <c r="J70" s="17"/>
      <c r="K70" s="19" t="s">
        <v>82</v>
      </c>
      <c r="L70" s="20">
        <v>0.78420000000000001</v>
      </c>
      <c r="M70" s="20"/>
      <c r="N70" s="20"/>
      <c r="O70" s="20"/>
      <c r="P70" s="20"/>
    </row>
    <row r="71" spans="1:16" x14ac:dyDescent="0.2">
      <c r="A71" s="19" t="s">
        <v>113</v>
      </c>
      <c r="B71" s="20">
        <v>1.4339999999999999</v>
      </c>
      <c r="C71" s="20" t="s">
        <v>140</v>
      </c>
      <c r="D71" s="20" t="s">
        <v>105</v>
      </c>
      <c r="E71" s="20" t="s">
        <v>141</v>
      </c>
      <c r="F71" s="27">
        <v>1E-4</v>
      </c>
      <c r="G71" s="20" t="s">
        <v>83</v>
      </c>
      <c r="H71" s="20"/>
      <c r="I71" s="20"/>
      <c r="J71" s="17"/>
      <c r="K71" s="19"/>
      <c r="L71" s="20"/>
      <c r="M71" s="20"/>
      <c r="N71" s="20"/>
      <c r="O71" s="20"/>
      <c r="P71" s="20"/>
    </row>
    <row r="72" spans="1:16" x14ac:dyDescent="0.2">
      <c r="A72" s="19" t="s">
        <v>115</v>
      </c>
      <c r="B72" s="20">
        <v>0.1782</v>
      </c>
      <c r="C72" s="20" t="s">
        <v>142</v>
      </c>
      <c r="D72" s="20" t="s">
        <v>76</v>
      </c>
      <c r="E72" s="20" t="s">
        <v>77</v>
      </c>
      <c r="F72" s="20">
        <v>0.87939999999999996</v>
      </c>
      <c r="G72" s="20" t="s">
        <v>84</v>
      </c>
      <c r="H72" s="20"/>
      <c r="I72" s="20"/>
      <c r="J72" s="17"/>
      <c r="K72" s="19" t="s">
        <v>122</v>
      </c>
      <c r="L72" s="20"/>
      <c r="M72" s="20"/>
      <c r="N72" s="20"/>
      <c r="O72" s="20"/>
      <c r="P72" s="20"/>
    </row>
    <row r="73" spans="1:16" x14ac:dyDescent="0.2">
      <c r="A73" s="19" t="s">
        <v>116</v>
      </c>
      <c r="B73" s="20">
        <v>-1.256</v>
      </c>
      <c r="C73" s="20" t="s">
        <v>143</v>
      </c>
      <c r="D73" s="20" t="s">
        <v>105</v>
      </c>
      <c r="E73" s="20" t="s">
        <v>141</v>
      </c>
      <c r="F73" s="20">
        <v>4.0000000000000002E-4</v>
      </c>
      <c r="G73" s="20" t="s">
        <v>85</v>
      </c>
      <c r="H73" s="20"/>
      <c r="I73" s="20"/>
      <c r="J73" s="17"/>
      <c r="K73" s="19" t="s">
        <v>86</v>
      </c>
      <c r="L73" s="20" t="s">
        <v>150</v>
      </c>
      <c r="M73" s="20"/>
      <c r="N73" s="20"/>
      <c r="O73" s="20"/>
      <c r="P73" s="20"/>
    </row>
    <row r="74" spans="1:16" x14ac:dyDescent="0.2">
      <c r="A74" s="19"/>
      <c r="B74" s="20"/>
      <c r="C74" s="20"/>
      <c r="D74" s="20"/>
      <c r="E74" s="20"/>
      <c r="F74" s="20"/>
      <c r="G74" s="20"/>
      <c r="H74" s="20"/>
      <c r="I74" s="20"/>
      <c r="J74" s="17"/>
      <c r="K74" s="19" t="s">
        <v>74</v>
      </c>
      <c r="L74" s="20">
        <v>0.16059999999999999</v>
      </c>
      <c r="M74" s="20"/>
      <c r="N74" s="20"/>
      <c r="O74" s="20"/>
      <c r="P74" s="20"/>
    </row>
    <row r="75" spans="1:16" x14ac:dyDescent="0.2">
      <c r="A75" s="19"/>
      <c r="B75" s="20"/>
      <c r="C75" s="20"/>
      <c r="D75" s="20"/>
      <c r="E75" s="20"/>
      <c r="F75" s="20"/>
      <c r="G75" s="20"/>
      <c r="H75" s="20"/>
      <c r="I75" s="20"/>
      <c r="J75" s="17"/>
      <c r="K75" s="19" t="s">
        <v>79</v>
      </c>
      <c r="L75" s="20" t="s">
        <v>77</v>
      </c>
      <c r="M75" s="20"/>
      <c r="N75" s="20"/>
      <c r="O75" s="20"/>
      <c r="P75" s="20"/>
    </row>
    <row r="76" spans="1:16" x14ac:dyDescent="0.2">
      <c r="A76" s="19" t="s">
        <v>87</v>
      </c>
      <c r="B76" s="20" t="s">
        <v>88</v>
      </c>
      <c r="C76" s="20" t="s">
        <v>89</v>
      </c>
      <c r="D76" s="20" t="s">
        <v>68</v>
      </c>
      <c r="E76" s="20" t="s">
        <v>90</v>
      </c>
      <c r="F76" s="20" t="s">
        <v>91</v>
      </c>
      <c r="G76" s="20" t="s">
        <v>92</v>
      </c>
      <c r="H76" s="20" t="s">
        <v>93</v>
      </c>
      <c r="I76" s="20" t="s">
        <v>94</v>
      </c>
      <c r="J76" s="17"/>
      <c r="K76" s="19" t="s">
        <v>124</v>
      </c>
      <c r="L76" s="20" t="s">
        <v>76</v>
      </c>
      <c r="M76" s="20"/>
      <c r="N76" s="20"/>
      <c r="O76" s="20"/>
      <c r="P76" s="20"/>
    </row>
    <row r="77" spans="1:16" x14ac:dyDescent="0.2">
      <c r="A77" s="19"/>
      <c r="B77" s="20"/>
      <c r="C77" s="20"/>
      <c r="D77" s="20"/>
      <c r="E77" s="20"/>
      <c r="F77" s="20"/>
      <c r="G77" s="20"/>
      <c r="H77" s="20"/>
      <c r="I77" s="20"/>
      <c r="J77" s="17"/>
      <c r="K77" s="19"/>
      <c r="L77" s="20"/>
      <c r="M77" s="20"/>
      <c r="N77" s="20"/>
      <c r="O77" s="20"/>
      <c r="P77" s="20"/>
    </row>
    <row r="78" spans="1:16" x14ac:dyDescent="0.2">
      <c r="A78" s="19" t="s">
        <v>75</v>
      </c>
      <c r="B78" s="20">
        <v>1.7849999999999999</v>
      </c>
      <c r="C78" s="20">
        <v>1.536</v>
      </c>
      <c r="D78" s="20">
        <v>0.24829999999999999</v>
      </c>
      <c r="E78" s="20">
        <v>0.2407</v>
      </c>
      <c r="F78" s="20">
        <v>5</v>
      </c>
      <c r="G78" s="20">
        <v>5</v>
      </c>
      <c r="H78" s="20">
        <v>1.4590000000000001</v>
      </c>
      <c r="I78" s="20">
        <v>16</v>
      </c>
      <c r="J78" s="17"/>
      <c r="K78" s="19" t="s">
        <v>125</v>
      </c>
      <c r="L78" s="20"/>
      <c r="M78" s="20"/>
      <c r="N78" s="20"/>
      <c r="O78" s="20"/>
      <c r="P78" s="20"/>
    </row>
    <row r="79" spans="1:16" x14ac:dyDescent="0.2">
      <c r="A79" s="19" t="s">
        <v>112</v>
      </c>
      <c r="B79" s="20">
        <v>1.7849999999999999</v>
      </c>
      <c r="C79" s="20">
        <v>0.1024</v>
      </c>
      <c r="D79" s="20">
        <v>1.6819999999999999</v>
      </c>
      <c r="E79" s="20">
        <v>0.2407</v>
      </c>
      <c r="F79" s="20">
        <v>5</v>
      </c>
      <c r="G79" s="20">
        <v>5</v>
      </c>
      <c r="H79" s="20">
        <v>9.8829999999999991</v>
      </c>
      <c r="I79" s="20">
        <v>16</v>
      </c>
      <c r="J79" s="17"/>
      <c r="K79" s="19" t="s">
        <v>126</v>
      </c>
      <c r="L79" s="20">
        <v>10.25</v>
      </c>
      <c r="M79" s="20"/>
      <c r="N79" s="20"/>
      <c r="O79" s="20"/>
      <c r="P79" s="20"/>
    </row>
    <row r="80" spans="1:16" x14ac:dyDescent="0.2">
      <c r="A80" s="19" t="s">
        <v>114</v>
      </c>
      <c r="B80" s="20">
        <v>1.7849999999999999</v>
      </c>
      <c r="C80" s="20">
        <v>1.3580000000000001</v>
      </c>
      <c r="D80" s="20">
        <v>0.42649999999999999</v>
      </c>
      <c r="E80" s="20">
        <v>0.2407</v>
      </c>
      <c r="F80" s="20">
        <v>5</v>
      </c>
      <c r="G80" s="20">
        <v>5</v>
      </c>
      <c r="H80" s="20">
        <v>2.5059999999999998</v>
      </c>
      <c r="I80" s="20">
        <v>16</v>
      </c>
      <c r="J80" s="17"/>
      <c r="K80" s="19" t="s">
        <v>74</v>
      </c>
      <c r="L80" s="20">
        <v>1.66E-2</v>
      </c>
      <c r="M80" s="20"/>
      <c r="N80" s="20"/>
      <c r="O80" s="20"/>
      <c r="P80" s="20"/>
    </row>
    <row r="81" spans="1:16" x14ac:dyDescent="0.2">
      <c r="A81" s="19" t="s">
        <v>113</v>
      </c>
      <c r="B81" s="20">
        <v>1.536</v>
      </c>
      <c r="C81" s="20">
        <v>0.1024</v>
      </c>
      <c r="D81" s="20">
        <v>1.4339999999999999</v>
      </c>
      <c r="E81" s="20">
        <v>0.2407</v>
      </c>
      <c r="F81" s="20">
        <v>5</v>
      </c>
      <c r="G81" s="20">
        <v>5</v>
      </c>
      <c r="H81" s="20">
        <v>8.4239999999999995</v>
      </c>
      <c r="I81" s="20">
        <v>16</v>
      </c>
      <c r="J81" s="17"/>
      <c r="K81" s="19" t="s">
        <v>79</v>
      </c>
      <c r="L81" s="20" t="s">
        <v>106</v>
      </c>
      <c r="M81" s="20"/>
      <c r="N81" s="20"/>
      <c r="O81" s="20"/>
      <c r="P81" s="20"/>
    </row>
    <row r="82" spans="1:16" x14ac:dyDescent="0.2">
      <c r="A82" s="19" t="s">
        <v>115</v>
      </c>
      <c r="B82" s="20">
        <v>1.536</v>
      </c>
      <c r="C82" s="20">
        <v>1.3580000000000001</v>
      </c>
      <c r="D82" s="20">
        <v>0.1782</v>
      </c>
      <c r="E82" s="20">
        <v>0.2407</v>
      </c>
      <c r="F82" s="20">
        <v>5</v>
      </c>
      <c r="G82" s="20">
        <v>5</v>
      </c>
      <c r="H82" s="20">
        <v>1.0469999999999999</v>
      </c>
      <c r="I82" s="20">
        <v>16</v>
      </c>
      <c r="J82" s="17"/>
      <c r="K82" s="19" t="s">
        <v>124</v>
      </c>
      <c r="L82" s="20" t="s">
        <v>105</v>
      </c>
      <c r="M82" s="20"/>
      <c r="N82" s="20"/>
      <c r="O82" s="20"/>
      <c r="P82" s="20"/>
    </row>
    <row r="83" spans="1:16" x14ac:dyDescent="0.2">
      <c r="A83" s="19" t="s">
        <v>116</v>
      </c>
      <c r="B83" s="20">
        <v>0.1024</v>
      </c>
      <c r="C83" s="20">
        <v>1.3580000000000001</v>
      </c>
      <c r="D83" s="20">
        <v>-1.256</v>
      </c>
      <c r="E83" s="20">
        <v>0.2407</v>
      </c>
      <c r="F83" s="20">
        <v>5</v>
      </c>
      <c r="G83" s="20">
        <v>5</v>
      </c>
      <c r="H83" s="20">
        <v>7.3769999999999998</v>
      </c>
      <c r="I83" s="20">
        <v>16</v>
      </c>
      <c r="J83" s="17"/>
      <c r="K83" s="19"/>
      <c r="L83" s="20"/>
      <c r="M83" s="20"/>
      <c r="N83" s="20"/>
      <c r="O83" s="20"/>
      <c r="P83" s="20"/>
    </row>
    <row r="84" spans="1:16" x14ac:dyDescent="0.2">
      <c r="A84" s="19"/>
      <c r="B84" s="20"/>
      <c r="C84" s="20"/>
      <c r="D84" s="20"/>
      <c r="E84" s="20"/>
      <c r="F84" s="20"/>
      <c r="G84" s="20"/>
      <c r="H84" s="20"/>
      <c r="I84" s="20"/>
      <c r="J84" s="17"/>
      <c r="K84" s="19" t="s">
        <v>95</v>
      </c>
      <c r="L84" s="20" t="s">
        <v>96</v>
      </c>
      <c r="M84" s="20" t="s">
        <v>94</v>
      </c>
      <c r="N84" s="20" t="s">
        <v>97</v>
      </c>
      <c r="O84" s="20" t="s">
        <v>86</v>
      </c>
      <c r="P84" s="20" t="s">
        <v>74</v>
      </c>
    </row>
    <row r="85" spans="1:16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9" t="s">
        <v>98</v>
      </c>
      <c r="L85" s="20">
        <v>8.4239999999999995</v>
      </c>
      <c r="M85" s="20">
        <v>3</v>
      </c>
      <c r="N85" s="20">
        <v>2.8079999999999998</v>
      </c>
      <c r="O85" s="20" t="s">
        <v>151</v>
      </c>
      <c r="P85" s="20" t="s">
        <v>107</v>
      </c>
    </row>
    <row r="86" spans="1:16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9" t="s">
        <v>129</v>
      </c>
      <c r="L86" s="20">
        <v>2.3180000000000001</v>
      </c>
      <c r="M86" s="20">
        <v>16</v>
      </c>
      <c r="N86" s="20">
        <v>0.1449</v>
      </c>
      <c r="O86" s="20"/>
      <c r="P86" s="20"/>
    </row>
    <row r="87" spans="1:16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9" t="s">
        <v>99</v>
      </c>
      <c r="L87" s="20">
        <v>10.74</v>
      </c>
      <c r="M87" s="20">
        <v>19</v>
      </c>
      <c r="N87" s="20"/>
      <c r="O87" s="20"/>
      <c r="P87" s="20"/>
    </row>
    <row r="88" spans="1:16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9"/>
      <c r="L88" s="20"/>
      <c r="M88" s="20"/>
      <c r="N88" s="20"/>
      <c r="O88" s="20"/>
      <c r="P88" s="20"/>
    </row>
    <row r="89" spans="1:16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9" t="s">
        <v>100</v>
      </c>
      <c r="L89" s="20"/>
      <c r="M89" s="20"/>
      <c r="N89" s="20"/>
      <c r="O89" s="20"/>
      <c r="P89" s="20"/>
    </row>
    <row r="90" spans="1:16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9" t="s">
        <v>101</v>
      </c>
      <c r="L90" s="20">
        <v>4</v>
      </c>
      <c r="M90" s="20"/>
      <c r="N90" s="20"/>
      <c r="O90" s="20"/>
      <c r="P90" s="20"/>
    </row>
    <row r="91" spans="1:16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9" t="s">
        <v>130</v>
      </c>
      <c r="L91" s="20">
        <v>20</v>
      </c>
      <c r="M91" s="20"/>
      <c r="N91" s="20"/>
      <c r="O91" s="20"/>
      <c r="P91" s="20"/>
    </row>
    <row r="92" spans="1:16" x14ac:dyDescent="0.2">
      <c r="K92" s="2"/>
      <c r="L92" s="1"/>
      <c r="M92" s="1"/>
      <c r="N92" s="1"/>
      <c r="O92" s="1"/>
      <c r="P92" s="1"/>
    </row>
    <row r="95" spans="1:16" x14ac:dyDescent="0.2">
      <c r="A95" s="17" t="s">
        <v>108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">
      <c r="A97" s="19" t="s">
        <v>63</v>
      </c>
      <c r="B97" s="20">
        <v>1</v>
      </c>
      <c r="C97" s="20"/>
      <c r="D97" s="20"/>
      <c r="E97" s="20"/>
      <c r="F97" s="20"/>
      <c r="G97" s="20"/>
      <c r="H97" s="20"/>
      <c r="I97" s="20"/>
      <c r="J97" s="17"/>
      <c r="K97" s="19" t="s">
        <v>64</v>
      </c>
      <c r="L97" s="20" t="s">
        <v>152</v>
      </c>
      <c r="M97" s="20"/>
      <c r="N97" s="20"/>
      <c r="O97" s="20"/>
      <c r="P97" s="20"/>
    </row>
    <row r="98" spans="1:16" x14ac:dyDescent="0.2">
      <c r="A98" s="19" t="s">
        <v>65</v>
      </c>
      <c r="B98" s="20">
        <v>6</v>
      </c>
      <c r="C98" s="20"/>
      <c r="D98" s="20"/>
      <c r="E98" s="20"/>
      <c r="F98" s="20"/>
      <c r="G98" s="20"/>
      <c r="H98" s="20"/>
      <c r="I98" s="20"/>
      <c r="J98" s="17"/>
      <c r="K98" s="19" t="s">
        <v>145</v>
      </c>
      <c r="L98" s="20" t="s">
        <v>146</v>
      </c>
      <c r="M98" s="20" t="s">
        <v>147</v>
      </c>
      <c r="N98" s="20" t="s">
        <v>153</v>
      </c>
      <c r="O98" s="20" t="s">
        <v>154</v>
      </c>
      <c r="P98" s="20"/>
    </row>
    <row r="99" spans="1:16" x14ac:dyDescent="0.2">
      <c r="A99" s="19" t="s">
        <v>66</v>
      </c>
      <c r="B99" s="20">
        <v>0.05</v>
      </c>
      <c r="C99" s="20"/>
      <c r="D99" s="20"/>
      <c r="E99" s="20"/>
      <c r="F99" s="20"/>
      <c r="G99" s="20"/>
      <c r="H99" s="20"/>
      <c r="I99" s="20"/>
      <c r="J99" s="17"/>
      <c r="K99" s="19"/>
      <c r="L99" s="20"/>
      <c r="M99" s="20"/>
      <c r="N99" s="20"/>
      <c r="O99" s="20"/>
      <c r="P99" s="20"/>
    </row>
    <row r="100" spans="1:16" x14ac:dyDescent="0.2">
      <c r="A100" s="19"/>
      <c r="B100" s="20"/>
      <c r="C100" s="20"/>
      <c r="D100" s="20"/>
      <c r="E100" s="20"/>
      <c r="F100" s="20"/>
      <c r="G100" s="20"/>
      <c r="H100" s="20"/>
      <c r="I100" s="20"/>
      <c r="J100" s="17"/>
      <c r="K100" s="19" t="s">
        <v>120</v>
      </c>
      <c r="L100" s="20"/>
      <c r="M100" s="20"/>
      <c r="N100" s="20"/>
      <c r="O100" s="20"/>
      <c r="P100" s="20"/>
    </row>
    <row r="101" spans="1:16" x14ac:dyDescent="0.2">
      <c r="A101" s="19" t="s">
        <v>67</v>
      </c>
      <c r="B101" s="20" t="s">
        <v>68</v>
      </c>
      <c r="C101" s="20" t="s">
        <v>69</v>
      </c>
      <c r="D101" s="20" t="s">
        <v>70</v>
      </c>
      <c r="E101" s="20" t="s">
        <v>71</v>
      </c>
      <c r="F101" s="20" t="s">
        <v>72</v>
      </c>
      <c r="G101" s="20"/>
      <c r="H101" s="20"/>
      <c r="I101" s="20"/>
      <c r="J101" s="17"/>
      <c r="K101" s="19" t="s">
        <v>73</v>
      </c>
      <c r="L101" s="20">
        <v>0.3614</v>
      </c>
      <c r="M101" s="20"/>
      <c r="N101" s="20"/>
      <c r="O101" s="20"/>
      <c r="P101" s="20"/>
    </row>
    <row r="102" spans="1:16" x14ac:dyDescent="0.2">
      <c r="A102" s="19"/>
      <c r="B102" s="20"/>
      <c r="C102" s="20"/>
      <c r="D102" s="20"/>
      <c r="E102" s="20"/>
      <c r="F102" s="20"/>
      <c r="G102" s="20"/>
      <c r="H102" s="20"/>
      <c r="I102" s="20"/>
      <c r="J102" s="17"/>
      <c r="K102" s="19" t="s">
        <v>74</v>
      </c>
      <c r="L102" s="20">
        <v>0.78169999999999995</v>
      </c>
      <c r="M102" s="20"/>
      <c r="N102" s="20"/>
      <c r="O102" s="20"/>
      <c r="P102" s="20"/>
    </row>
    <row r="103" spans="1:16" x14ac:dyDescent="0.2">
      <c r="A103" s="19" t="s">
        <v>75</v>
      </c>
      <c r="B103" s="20">
        <v>0.32569999999999999</v>
      </c>
      <c r="C103" s="20" t="s">
        <v>155</v>
      </c>
      <c r="D103" s="20" t="s">
        <v>76</v>
      </c>
      <c r="E103" s="20" t="s">
        <v>77</v>
      </c>
      <c r="F103" s="20">
        <v>0.90690000000000004</v>
      </c>
      <c r="G103" s="20" t="s">
        <v>78</v>
      </c>
      <c r="H103" s="20"/>
      <c r="I103" s="20"/>
      <c r="J103" s="17"/>
      <c r="K103" s="19" t="s">
        <v>79</v>
      </c>
      <c r="L103" s="20" t="s">
        <v>77</v>
      </c>
      <c r="M103" s="20"/>
      <c r="N103" s="20"/>
      <c r="O103" s="20"/>
      <c r="P103" s="20"/>
    </row>
    <row r="104" spans="1:16" x14ac:dyDescent="0.2">
      <c r="A104" s="19" t="s">
        <v>156</v>
      </c>
      <c r="B104" s="20">
        <v>0.12839999999999999</v>
      </c>
      <c r="C104" s="20" t="s">
        <v>157</v>
      </c>
      <c r="D104" s="20" t="s">
        <v>76</v>
      </c>
      <c r="E104" s="20" t="s">
        <v>77</v>
      </c>
      <c r="F104" s="20">
        <v>0.99329999999999996</v>
      </c>
      <c r="G104" s="20" t="s">
        <v>80</v>
      </c>
      <c r="H104" s="20"/>
      <c r="I104" s="20"/>
      <c r="J104" s="17"/>
      <c r="K104" s="19" t="s">
        <v>121</v>
      </c>
      <c r="L104" s="20" t="s">
        <v>76</v>
      </c>
      <c r="M104" s="20"/>
      <c r="N104" s="20"/>
      <c r="O104" s="20"/>
      <c r="P104" s="20"/>
    </row>
    <row r="105" spans="1:16" x14ac:dyDescent="0.2">
      <c r="A105" s="19" t="s">
        <v>158</v>
      </c>
      <c r="B105" s="20">
        <v>-0.1633</v>
      </c>
      <c r="C105" s="20" t="s">
        <v>159</v>
      </c>
      <c r="D105" s="20" t="s">
        <v>76</v>
      </c>
      <c r="E105" s="20" t="s">
        <v>77</v>
      </c>
      <c r="F105" s="20">
        <v>0.98640000000000005</v>
      </c>
      <c r="G105" s="20" t="s">
        <v>81</v>
      </c>
      <c r="H105" s="20"/>
      <c r="I105" s="20"/>
      <c r="J105" s="17"/>
      <c r="K105" s="19" t="s">
        <v>82</v>
      </c>
      <c r="L105" s="20">
        <v>6.3460000000000003E-2</v>
      </c>
      <c r="M105" s="20"/>
      <c r="N105" s="20"/>
      <c r="O105" s="20"/>
      <c r="P105" s="20"/>
    </row>
    <row r="106" spans="1:16" x14ac:dyDescent="0.2">
      <c r="A106" s="19" t="s">
        <v>160</v>
      </c>
      <c r="B106" s="20">
        <v>-0.1973</v>
      </c>
      <c r="C106" s="20" t="s">
        <v>161</v>
      </c>
      <c r="D106" s="20" t="s">
        <v>76</v>
      </c>
      <c r="E106" s="20" t="s">
        <v>77</v>
      </c>
      <c r="F106" s="20">
        <v>0.97660000000000002</v>
      </c>
      <c r="G106" s="20" t="s">
        <v>83</v>
      </c>
      <c r="H106" s="20"/>
      <c r="I106" s="20"/>
      <c r="J106" s="17"/>
      <c r="K106" s="19"/>
      <c r="L106" s="20"/>
      <c r="M106" s="20"/>
      <c r="N106" s="20"/>
      <c r="O106" s="20"/>
      <c r="P106" s="20"/>
    </row>
    <row r="107" spans="1:16" x14ac:dyDescent="0.2">
      <c r="A107" s="19" t="s">
        <v>162</v>
      </c>
      <c r="B107" s="20">
        <v>-0.48909999999999998</v>
      </c>
      <c r="C107" s="20" t="s">
        <v>163</v>
      </c>
      <c r="D107" s="20" t="s">
        <v>76</v>
      </c>
      <c r="E107" s="20" t="s">
        <v>77</v>
      </c>
      <c r="F107" s="20">
        <v>0.74829999999999997</v>
      </c>
      <c r="G107" s="20" t="s">
        <v>84</v>
      </c>
      <c r="H107" s="20"/>
      <c r="I107" s="20"/>
      <c r="J107" s="17"/>
      <c r="K107" s="19" t="s">
        <v>122</v>
      </c>
      <c r="L107" s="20"/>
      <c r="M107" s="20"/>
      <c r="N107" s="20"/>
      <c r="O107" s="20"/>
      <c r="P107" s="20"/>
    </row>
    <row r="108" spans="1:16" x14ac:dyDescent="0.2">
      <c r="A108" s="19" t="s">
        <v>164</v>
      </c>
      <c r="B108" s="20">
        <v>-0.29170000000000001</v>
      </c>
      <c r="C108" s="20" t="s">
        <v>165</v>
      </c>
      <c r="D108" s="20" t="s">
        <v>76</v>
      </c>
      <c r="E108" s="20" t="s">
        <v>77</v>
      </c>
      <c r="F108" s="20">
        <v>0.93059999999999998</v>
      </c>
      <c r="G108" s="20" t="s">
        <v>85</v>
      </c>
      <c r="H108" s="20"/>
      <c r="I108" s="20"/>
      <c r="J108" s="17"/>
      <c r="K108" s="19" t="s">
        <v>86</v>
      </c>
      <c r="L108" s="20" t="s">
        <v>166</v>
      </c>
      <c r="M108" s="20"/>
      <c r="N108" s="20"/>
      <c r="O108" s="20"/>
      <c r="P108" s="20"/>
    </row>
    <row r="109" spans="1:16" x14ac:dyDescent="0.2">
      <c r="A109" s="19"/>
      <c r="B109" s="20"/>
      <c r="C109" s="20"/>
      <c r="D109" s="20"/>
      <c r="E109" s="20"/>
      <c r="F109" s="20"/>
      <c r="G109" s="20"/>
      <c r="H109" s="20"/>
      <c r="I109" s="20"/>
      <c r="J109" s="17"/>
      <c r="K109" s="19" t="s">
        <v>74</v>
      </c>
      <c r="L109" s="20">
        <v>0.43740000000000001</v>
      </c>
      <c r="M109" s="20"/>
      <c r="N109" s="20"/>
      <c r="O109" s="20"/>
      <c r="P109" s="20"/>
    </row>
    <row r="110" spans="1:16" x14ac:dyDescent="0.2">
      <c r="A110" s="19"/>
      <c r="B110" s="20"/>
      <c r="C110" s="20"/>
      <c r="D110" s="20"/>
      <c r="E110" s="20"/>
      <c r="F110" s="20"/>
      <c r="G110" s="20"/>
      <c r="H110" s="20"/>
      <c r="I110" s="20"/>
      <c r="J110" s="17"/>
      <c r="K110" s="19" t="s">
        <v>79</v>
      </c>
      <c r="L110" s="20" t="s">
        <v>77</v>
      </c>
      <c r="M110" s="20"/>
      <c r="N110" s="20"/>
      <c r="O110" s="20"/>
      <c r="P110" s="20"/>
    </row>
    <row r="111" spans="1:16" x14ac:dyDescent="0.2">
      <c r="A111" s="19" t="s">
        <v>87</v>
      </c>
      <c r="B111" s="20" t="s">
        <v>88</v>
      </c>
      <c r="C111" s="20" t="s">
        <v>89</v>
      </c>
      <c r="D111" s="20" t="s">
        <v>68</v>
      </c>
      <c r="E111" s="20" t="s">
        <v>90</v>
      </c>
      <c r="F111" s="20" t="s">
        <v>91</v>
      </c>
      <c r="G111" s="20" t="s">
        <v>92</v>
      </c>
      <c r="H111" s="20" t="s">
        <v>93</v>
      </c>
      <c r="I111" s="20" t="s">
        <v>94</v>
      </c>
      <c r="J111" s="17"/>
      <c r="K111" s="19" t="s">
        <v>124</v>
      </c>
      <c r="L111" s="20" t="s">
        <v>76</v>
      </c>
      <c r="M111" s="20"/>
      <c r="N111" s="20"/>
      <c r="O111" s="20"/>
      <c r="P111" s="20"/>
    </row>
    <row r="112" spans="1:16" x14ac:dyDescent="0.2">
      <c r="A112" s="19"/>
      <c r="B112" s="20"/>
      <c r="C112" s="20"/>
      <c r="D112" s="20"/>
      <c r="E112" s="20"/>
      <c r="F112" s="20"/>
      <c r="G112" s="20"/>
      <c r="H112" s="20"/>
      <c r="I112" s="20"/>
      <c r="J112" s="17"/>
      <c r="K112" s="19"/>
      <c r="L112" s="20"/>
      <c r="M112" s="20"/>
      <c r="N112" s="20"/>
      <c r="O112" s="20"/>
      <c r="P112" s="20"/>
    </row>
    <row r="113" spans="1:16" x14ac:dyDescent="0.2">
      <c r="A113" s="19" t="s">
        <v>75</v>
      </c>
      <c r="B113" s="20">
        <v>1.421</v>
      </c>
      <c r="C113" s="20">
        <v>1.0960000000000001</v>
      </c>
      <c r="D113" s="20">
        <v>0.32569999999999999</v>
      </c>
      <c r="E113" s="20">
        <v>0.48620000000000002</v>
      </c>
      <c r="F113" s="20">
        <v>5</v>
      </c>
      <c r="G113" s="20">
        <v>5</v>
      </c>
      <c r="H113" s="20">
        <v>0.94750000000000001</v>
      </c>
      <c r="I113" s="20">
        <v>16</v>
      </c>
      <c r="J113" s="17"/>
      <c r="K113" s="19" t="s">
        <v>125</v>
      </c>
      <c r="L113" s="20"/>
      <c r="M113" s="20"/>
      <c r="N113" s="20"/>
      <c r="O113" s="20"/>
      <c r="P113" s="20"/>
    </row>
    <row r="114" spans="1:16" x14ac:dyDescent="0.2">
      <c r="A114" s="19" t="s">
        <v>156</v>
      </c>
      <c r="B114" s="20">
        <v>1.421</v>
      </c>
      <c r="C114" s="20">
        <v>1.2929999999999999</v>
      </c>
      <c r="D114" s="20">
        <v>0.12839999999999999</v>
      </c>
      <c r="E114" s="20">
        <v>0.48620000000000002</v>
      </c>
      <c r="F114" s="20">
        <v>5</v>
      </c>
      <c r="G114" s="20">
        <v>5</v>
      </c>
      <c r="H114" s="20">
        <v>0.3735</v>
      </c>
      <c r="I114" s="20">
        <v>16</v>
      </c>
      <c r="J114" s="17"/>
      <c r="K114" s="19" t="s">
        <v>126</v>
      </c>
      <c r="L114" s="20">
        <v>3.1629999999999998</v>
      </c>
      <c r="M114" s="20"/>
      <c r="N114" s="20"/>
      <c r="O114" s="20"/>
      <c r="P114" s="20"/>
    </row>
    <row r="115" spans="1:16" x14ac:dyDescent="0.2">
      <c r="A115" s="19" t="s">
        <v>158</v>
      </c>
      <c r="B115" s="20">
        <v>1.421</v>
      </c>
      <c r="C115" s="20">
        <v>1.585</v>
      </c>
      <c r="D115" s="20">
        <v>-0.1633</v>
      </c>
      <c r="E115" s="20">
        <v>0.48620000000000002</v>
      </c>
      <c r="F115" s="20">
        <v>5</v>
      </c>
      <c r="G115" s="20">
        <v>5</v>
      </c>
      <c r="H115" s="20">
        <v>0.47510000000000002</v>
      </c>
      <c r="I115" s="20">
        <v>16</v>
      </c>
      <c r="J115" s="17"/>
      <c r="K115" s="19" t="s">
        <v>74</v>
      </c>
      <c r="L115" s="20">
        <v>0.36709999999999998</v>
      </c>
      <c r="M115" s="20"/>
      <c r="N115" s="20"/>
      <c r="O115" s="20"/>
      <c r="P115" s="20"/>
    </row>
    <row r="116" spans="1:16" x14ac:dyDescent="0.2">
      <c r="A116" s="19" t="s">
        <v>160</v>
      </c>
      <c r="B116" s="20">
        <v>1.0960000000000001</v>
      </c>
      <c r="C116" s="20">
        <v>1.2929999999999999</v>
      </c>
      <c r="D116" s="20">
        <v>-0.1973</v>
      </c>
      <c r="E116" s="20">
        <v>0.48620000000000002</v>
      </c>
      <c r="F116" s="20">
        <v>5</v>
      </c>
      <c r="G116" s="20">
        <v>5</v>
      </c>
      <c r="H116" s="20">
        <v>0.57399999999999995</v>
      </c>
      <c r="I116" s="20">
        <v>16</v>
      </c>
      <c r="J116" s="17"/>
      <c r="K116" s="19" t="s">
        <v>79</v>
      </c>
      <c r="L116" s="20" t="s">
        <v>77</v>
      </c>
      <c r="M116" s="20"/>
      <c r="N116" s="20"/>
      <c r="O116" s="20"/>
      <c r="P116" s="20"/>
    </row>
    <row r="117" spans="1:16" x14ac:dyDescent="0.2">
      <c r="A117" s="19" t="s">
        <v>162</v>
      </c>
      <c r="B117" s="20">
        <v>1.0960000000000001</v>
      </c>
      <c r="C117" s="20">
        <v>1.585</v>
      </c>
      <c r="D117" s="20">
        <v>-0.48909999999999998</v>
      </c>
      <c r="E117" s="20">
        <v>0.48620000000000002</v>
      </c>
      <c r="F117" s="20">
        <v>5</v>
      </c>
      <c r="G117" s="20">
        <v>5</v>
      </c>
      <c r="H117" s="20">
        <v>1.423</v>
      </c>
      <c r="I117" s="20">
        <v>16</v>
      </c>
      <c r="J117" s="17"/>
      <c r="K117" s="19" t="s">
        <v>124</v>
      </c>
      <c r="L117" s="20" t="s">
        <v>76</v>
      </c>
      <c r="M117" s="20"/>
      <c r="N117" s="20"/>
      <c r="O117" s="20"/>
      <c r="P117" s="20"/>
    </row>
    <row r="118" spans="1:16" x14ac:dyDescent="0.2">
      <c r="A118" s="19" t="s">
        <v>164</v>
      </c>
      <c r="B118" s="20">
        <v>1.2929999999999999</v>
      </c>
      <c r="C118" s="20">
        <v>1.585</v>
      </c>
      <c r="D118" s="20">
        <v>-0.29170000000000001</v>
      </c>
      <c r="E118" s="20">
        <v>0.48620000000000002</v>
      </c>
      <c r="F118" s="20">
        <v>5</v>
      </c>
      <c r="G118" s="20">
        <v>5</v>
      </c>
      <c r="H118" s="20">
        <v>0.84860000000000002</v>
      </c>
      <c r="I118" s="20">
        <v>16</v>
      </c>
      <c r="J118" s="17"/>
      <c r="K118" s="19"/>
      <c r="L118" s="20"/>
      <c r="M118" s="20"/>
      <c r="N118" s="20"/>
      <c r="O118" s="20"/>
      <c r="P118" s="20"/>
    </row>
    <row r="119" spans="1:16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9" t="s">
        <v>95</v>
      </c>
      <c r="L119" s="20" t="s">
        <v>96</v>
      </c>
      <c r="M119" s="20" t="s">
        <v>94</v>
      </c>
      <c r="N119" s="20" t="s">
        <v>97</v>
      </c>
      <c r="O119" s="20" t="s">
        <v>86</v>
      </c>
      <c r="P119" s="20" t="s">
        <v>74</v>
      </c>
    </row>
    <row r="120" spans="1:16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9" t="s">
        <v>98</v>
      </c>
      <c r="L120" s="20">
        <v>0.64070000000000005</v>
      </c>
      <c r="M120" s="20">
        <v>3</v>
      </c>
      <c r="N120" s="20">
        <v>0.21360000000000001</v>
      </c>
      <c r="O120" s="20" t="s">
        <v>167</v>
      </c>
      <c r="P120" s="20" t="s">
        <v>168</v>
      </c>
    </row>
    <row r="121" spans="1:16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9" t="s">
        <v>129</v>
      </c>
      <c r="L121" s="20">
        <v>9.4550000000000001</v>
      </c>
      <c r="M121" s="20">
        <v>16</v>
      </c>
      <c r="N121" s="20">
        <v>0.59099999999999997</v>
      </c>
      <c r="O121" s="20"/>
      <c r="P121" s="20"/>
    </row>
    <row r="122" spans="1:16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9" t="s">
        <v>99</v>
      </c>
      <c r="L122" s="20">
        <v>10.1</v>
      </c>
      <c r="M122" s="20">
        <v>19</v>
      </c>
      <c r="N122" s="20"/>
      <c r="O122" s="20"/>
      <c r="P122" s="20"/>
    </row>
    <row r="123" spans="1:16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9"/>
      <c r="L123" s="20"/>
      <c r="M123" s="20"/>
      <c r="N123" s="20"/>
      <c r="O123" s="20"/>
      <c r="P123" s="20"/>
    </row>
    <row r="124" spans="1:16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9" t="s">
        <v>100</v>
      </c>
      <c r="L124" s="20"/>
      <c r="M124" s="20"/>
      <c r="N124" s="20"/>
      <c r="O124" s="20"/>
      <c r="P124" s="20"/>
    </row>
    <row r="125" spans="1:16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9" t="s">
        <v>101</v>
      </c>
      <c r="L125" s="20">
        <v>4</v>
      </c>
      <c r="M125" s="20"/>
      <c r="N125" s="20"/>
      <c r="O125" s="20"/>
      <c r="P125" s="20"/>
    </row>
    <row r="126" spans="1:16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9" t="s">
        <v>130</v>
      </c>
      <c r="L126" s="20">
        <v>20</v>
      </c>
      <c r="M126" s="20"/>
      <c r="N126" s="20"/>
      <c r="O126" s="20"/>
      <c r="P126" s="20"/>
    </row>
    <row r="127" spans="1:16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</sheetData>
  <mergeCells count="8">
    <mergeCell ref="B2:F2"/>
    <mergeCell ref="G2:K2"/>
    <mergeCell ref="L2:P2"/>
    <mergeCell ref="Q2:U2"/>
    <mergeCell ref="B10:F10"/>
    <mergeCell ref="G10:K10"/>
    <mergeCell ref="L10:P10"/>
    <mergeCell ref="Q10:U1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workbookViewId="0"/>
  </sheetViews>
  <sheetFormatPr defaultRowHeight="14.25" x14ac:dyDescent="0.2"/>
  <cols>
    <col min="1" max="1" width="13.875" customWidth="1"/>
    <col min="2" max="2" width="14.5" customWidth="1"/>
  </cols>
  <sheetData>
    <row r="1" spans="1:35" x14ac:dyDescent="0.2">
      <c r="A1" s="17" t="s">
        <v>25</v>
      </c>
      <c r="B1" s="17"/>
      <c r="C1" s="31" t="s">
        <v>5</v>
      </c>
      <c r="D1" s="31"/>
      <c r="E1" s="31"/>
      <c r="F1" s="31" t="s">
        <v>6</v>
      </c>
      <c r="G1" s="31"/>
      <c r="H1" s="31"/>
      <c r="I1" s="31" t="s">
        <v>7</v>
      </c>
      <c r="J1" s="31"/>
      <c r="K1" s="31"/>
      <c r="L1" s="31" t="s">
        <v>8</v>
      </c>
      <c r="M1" s="31"/>
      <c r="N1" s="31"/>
      <c r="O1" s="31" t="s">
        <v>9</v>
      </c>
      <c r="P1" s="31"/>
      <c r="Q1" s="31"/>
      <c r="R1" s="31" t="s">
        <v>10</v>
      </c>
      <c r="S1" s="31"/>
      <c r="T1" s="31"/>
      <c r="U1" s="31" t="s">
        <v>11</v>
      </c>
      <c r="V1" s="31"/>
      <c r="W1" s="31"/>
      <c r="X1" s="31" t="s">
        <v>12</v>
      </c>
      <c r="Y1" s="31"/>
      <c r="Z1" s="31"/>
      <c r="AA1" s="30"/>
      <c r="AB1" s="30"/>
      <c r="AC1" s="30"/>
    </row>
    <row r="2" spans="1:35" x14ac:dyDescent="0.2">
      <c r="A2" s="17"/>
      <c r="B2" s="19" t="s">
        <v>0</v>
      </c>
      <c r="C2" s="20">
        <f>'Figure 7H NOV'!U3</f>
        <v>6.2991346175020974E-2</v>
      </c>
      <c r="D2" s="20">
        <f>'Figure 7H NOV'!V3</f>
        <v>1.9875622189314844E-2</v>
      </c>
      <c r="E2" s="20">
        <f>'Figure 7H NOV'!W3</f>
        <v>6</v>
      </c>
      <c r="F2" s="20">
        <f>'Figure 7H DEC'!U3</f>
        <v>0.24339864415993709</v>
      </c>
      <c r="G2" s="20">
        <f>'Figure 7H DEC'!V3</f>
        <v>1.6300323982353929E-2</v>
      </c>
      <c r="H2" s="20">
        <f>'Figure 7H DEC'!W3</f>
        <v>6</v>
      </c>
      <c r="I2" s="20">
        <f>'Figure 7H FEB'!U3</f>
        <v>0.98858586818789485</v>
      </c>
      <c r="J2" s="20">
        <f>'Figure 7H FEB'!V3</f>
        <v>0.17630397447185561</v>
      </c>
      <c r="K2" s="20">
        <f>'Figure 7H FEB'!W3</f>
        <v>6</v>
      </c>
      <c r="L2" s="20">
        <f>'Figure 7H MAR'!U3</f>
        <v>3.3327972925370757E-2</v>
      </c>
      <c r="M2" s="20">
        <f>'Figure 7H MAR'!V3</f>
        <v>4.6049997638088298E-3</v>
      </c>
      <c r="N2" s="20">
        <f>'Figure 7H MAR'!W3</f>
        <v>6</v>
      </c>
      <c r="O2" s="20">
        <f>'Figure 7H APR'!U3</f>
        <v>3.9678415912612536E-2</v>
      </c>
      <c r="P2" s="20">
        <f>'Figure 7H APR'!V3</f>
        <v>6.2810075503945363E-3</v>
      </c>
      <c r="Q2" s="20">
        <f>'Figure 7H APR'!W3</f>
        <v>6</v>
      </c>
      <c r="R2" s="20">
        <f>'Figure 7H MAY'!U3</f>
        <v>1.0759916040469135E-2</v>
      </c>
      <c r="S2" s="20">
        <f>'Figure 7H MAY'!V3</f>
        <v>1.7813592906880107E-3</v>
      </c>
      <c r="T2" s="20">
        <f>'Figure 7H MAY'!W3</f>
        <v>6</v>
      </c>
      <c r="U2" s="20">
        <f>'Figure 7H JUN'!U3</f>
        <v>8.2245813939244447E-2</v>
      </c>
      <c r="V2" s="20">
        <f>'Figure 7H JUN'!V3</f>
        <v>2.2748175011645343E-2</v>
      </c>
      <c r="W2" s="20">
        <f>'Figure 7H JUN'!W3</f>
        <v>6</v>
      </c>
      <c r="X2" s="20">
        <f>'Figure 7H AUG'!U3</f>
        <v>8.1259317543847832E-3</v>
      </c>
      <c r="Y2" s="20">
        <f>'Figure 7H AUG'!V3</f>
        <v>1.2011592432079252E-3</v>
      </c>
      <c r="Z2" s="20">
        <f>'Figure 7H AUG'!W3</f>
        <v>6</v>
      </c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">
      <c r="A3" s="17"/>
      <c r="B3" s="19" t="s">
        <v>1</v>
      </c>
      <c r="C3" s="20">
        <f>'Figure 7H NOV'!U4</f>
        <v>4.3851628208894176E-2</v>
      </c>
      <c r="D3" s="20">
        <f>'Figure 7H NOV'!V4</f>
        <v>8.4508382267499127E-3</v>
      </c>
      <c r="E3" s="20">
        <f>'Figure 7H NOV'!W4</f>
        <v>6</v>
      </c>
      <c r="F3" s="20">
        <f>'Figure 7H DEC'!U4</f>
        <v>0.12202692713991418</v>
      </c>
      <c r="G3" s="20">
        <f>'Figure 7H DEC'!V4</f>
        <v>1.436941412446943E-2</v>
      </c>
      <c r="H3" s="20">
        <f>'Figure 7H DEC'!W4</f>
        <v>6</v>
      </c>
      <c r="I3" s="20">
        <f>'Figure 7H FEB'!U4</f>
        <v>0.7737008391003265</v>
      </c>
      <c r="J3" s="20">
        <f>'Figure 7H FEB'!V4</f>
        <v>0.16803840325888011</v>
      </c>
      <c r="K3" s="20">
        <f>'Figure 7H FEB'!W4</f>
        <v>6</v>
      </c>
      <c r="L3" s="20">
        <f>'Figure 7H MAR'!U4</f>
        <v>0.68493983959862925</v>
      </c>
      <c r="M3" s="20">
        <f>'Figure 7H MAR'!V4</f>
        <v>0.12081832272459274</v>
      </c>
      <c r="N3" s="20">
        <f>'Figure 7H MAR'!W4</f>
        <v>6</v>
      </c>
      <c r="O3" s="20">
        <f>'Figure 7H APR'!U4</f>
        <v>0.18537470933658581</v>
      </c>
      <c r="P3" s="20">
        <f>'Figure 7H APR'!V4</f>
        <v>2.5450368605527435E-2</v>
      </c>
      <c r="Q3" s="20">
        <f>'Figure 7H APR'!W4</f>
        <v>6</v>
      </c>
      <c r="R3" s="20">
        <f>'Figure 7H MAY'!U4</f>
        <v>1.5349020277487047E-3</v>
      </c>
      <c r="S3" s="20">
        <f>'Figure 7H MAY'!V4</f>
        <v>4.8376981535316947E-4</v>
      </c>
      <c r="T3" s="20">
        <f>'Figure 7H MAY'!W4</f>
        <v>6</v>
      </c>
      <c r="U3" s="20">
        <f>'Figure 7H JUN'!U4</f>
        <v>3.3124116272296472E-2</v>
      </c>
      <c r="V3" s="20">
        <f>'Figure 7H JUN'!V4</f>
        <v>7.5762136281365541E-3</v>
      </c>
      <c r="W3" s="20">
        <f>'Figure 7H JUN'!W4</f>
        <v>6</v>
      </c>
      <c r="X3" s="20">
        <f>'Figure 7H AUG'!U4</f>
        <v>0.14619942572488157</v>
      </c>
      <c r="Y3" s="20">
        <f>'Figure 7H AUG'!V4</f>
        <v>1.4926291188491432E-2</v>
      </c>
      <c r="Z3" s="20">
        <f>'Figure 7H AUG'!W4</f>
        <v>6</v>
      </c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">
      <c r="A4" s="17"/>
      <c r="B4" s="19" t="s">
        <v>2</v>
      </c>
      <c r="C4" s="20">
        <f>'Figure 7H NOV'!U5</f>
        <v>0.14135975453115276</v>
      </c>
      <c r="D4" s="20">
        <f>'Figure 7H NOV'!V5</f>
        <v>4.668765567784907E-2</v>
      </c>
      <c r="E4" s="20">
        <f>'Figure 7H NOV'!W5</f>
        <v>6</v>
      </c>
      <c r="F4" s="20">
        <f>'Figure 7H DEC'!U5</f>
        <v>2.5378493362290112E-3</v>
      </c>
      <c r="G4" s="20">
        <f>'Figure 7H DEC'!V5</f>
        <v>4.4017970524287041E-4</v>
      </c>
      <c r="H4" s="20">
        <f>'Figure 7H DEC'!W5</f>
        <v>6</v>
      </c>
      <c r="I4" s="20">
        <f>'Figure 7H FEB'!U5</f>
        <v>2.4700616505455006E-2</v>
      </c>
      <c r="J4" s="20">
        <f>'Figure 7H FEB'!V5</f>
        <v>3.553641232136326E-3</v>
      </c>
      <c r="K4" s="20">
        <f>'Figure 7H FEB'!W5</f>
        <v>6</v>
      </c>
      <c r="L4" s="20">
        <f>'Figure 7H MAR'!U5</f>
        <v>3.1795150926191312E-2</v>
      </c>
      <c r="M4" s="20">
        <f>'Figure 7H MAR'!V5</f>
        <v>6.9026992687318857E-3</v>
      </c>
      <c r="N4" s="20">
        <f>'Figure 7H MAR'!W5</f>
        <v>6</v>
      </c>
      <c r="O4" s="20">
        <f>'Figure 7H APR'!U5</f>
        <v>5.0975486521203449E-2</v>
      </c>
      <c r="P4" s="20">
        <f>'Figure 7H APR'!V5</f>
        <v>2.8458446895190692E-3</v>
      </c>
      <c r="Q4" s="20">
        <f>'Figure 7H APR'!W5</f>
        <v>6</v>
      </c>
      <c r="R4" s="20">
        <f>'Figure 7H MAY'!U5</f>
        <v>1.9343484666913197E-3</v>
      </c>
      <c r="S4" s="20">
        <f>'Figure 7H MAY'!V5</f>
        <v>1.8473213030675121E-4</v>
      </c>
      <c r="T4" s="20">
        <f>'Figure 7H MAY'!W5</f>
        <v>6</v>
      </c>
      <c r="U4" s="20">
        <f>'Figure 7H JUN'!U5</f>
        <v>0.15974895921159138</v>
      </c>
      <c r="V4" s="20">
        <f>'Figure 7H JUN'!V5</f>
        <v>3.8287077140016945E-2</v>
      </c>
      <c r="W4" s="20">
        <f>'Figure 7H JUN'!W5</f>
        <v>6</v>
      </c>
      <c r="X4" s="20">
        <f>'Figure 7H AUG'!U5</f>
        <v>9.5132807979953715E-2</v>
      </c>
      <c r="Y4" s="20">
        <f>'Figure 7H AUG'!V5</f>
        <v>2.9280470629198682E-2</v>
      </c>
      <c r="Z4" s="20">
        <f>'Figure 7H AUG'!W5</f>
        <v>6</v>
      </c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">
      <c r="A5" s="17"/>
      <c r="B5" s="19" t="s">
        <v>47</v>
      </c>
      <c r="C5" s="20">
        <f>'Figure 7H NOV'!U6</f>
        <v>3.5579216921786193E-2</v>
      </c>
      <c r="D5" s="20">
        <f>'Figure 7H NOV'!V6</f>
        <v>5.0827684450019039E-3</v>
      </c>
      <c r="E5" s="20">
        <f>'Figure 7H NOV'!W6</f>
        <v>6</v>
      </c>
      <c r="F5" s="20">
        <f>'Figure 7H DEC'!U6</f>
        <v>0.80816499857783164</v>
      </c>
      <c r="G5" s="20">
        <f>'Figure 7H DEC'!V6</f>
        <v>0.12980070666560253</v>
      </c>
      <c r="H5" s="20">
        <f>'Figure 7H DEC'!W6</f>
        <v>6</v>
      </c>
      <c r="I5" s="20">
        <f>'Figure 7H FEB'!U6</f>
        <v>0.63732385261858182</v>
      </c>
      <c r="J5" s="20">
        <f>'Figure 7H FEB'!V6</f>
        <v>0.10371319858540452</v>
      </c>
      <c r="K5" s="20">
        <f>'Figure 7H FEB'!W6</f>
        <v>6</v>
      </c>
      <c r="L5" s="20">
        <f>'Figure 7H MAR'!U6</f>
        <v>0.70097256136502561</v>
      </c>
      <c r="M5" s="20">
        <f>'Figure 7H MAR'!V6</f>
        <v>0.20858022951014699</v>
      </c>
      <c r="N5" s="20">
        <f>'Figure 7H MAR'!W6</f>
        <v>6</v>
      </c>
      <c r="O5" s="20">
        <f>'Figure 7H APR'!U6</f>
        <v>0.13671472992686376</v>
      </c>
      <c r="P5" s="20">
        <f>'Figure 7H APR'!V6</f>
        <v>3.0395029827570152E-2</v>
      </c>
      <c r="Q5" s="20">
        <f>'Figure 7H APR'!W6</f>
        <v>6</v>
      </c>
      <c r="R5" s="20">
        <f>'Figure 7H MAY'!U6</f>
        <v>6.0702774394878756E-3</v>
      </c>
      <c r="S5" s="20">
        <f>'Figure 7H MAY'!V6</f>
        <v>6.2966111470376623E-4</v>
      </c>
      <c r="T5" s="20">
        <f>'Figure 7H MAY'!W6</f>
        <v>6</v>
      </c>
      <c r="U5" s="20">
        <f>'Figure 7H JUN'!U6</f>
        <v>8.736436472083052E-2</v>
      </c>
      <c r="V5" s="20">
        <f>'Figure 7H JUN'!V6</f>
        <v>2.6872837991338997E-2</v>
      </c>
      <c r="W5" s="20">
        <f>'Figure 7H JUN'!W6</f>
        <v>6</v>
      </c>
      <c r="X5" s="20">
        <f>'Figure 7H AUG'!U6</f>
        <v>5.8323438004716045E-2</v>
      </c>
      <c r="Y5" s="20">
        <f>'Figure 7H AUG'!V6</f>
        <v>1.4648891155079141E-2</v>
      </c>
      <c r="Z5" s="20">
        <f>'Figure 7H AUG'!W6</f>
        <v>6</v>
      </c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">
      <c r="A6" s="17"/>
      <c r="B6" s="19" t="s">
        <v>4</v>
      </c>
      <c r="C6" s="20">
        <f>'Figure 7H NOV'!U7</f>
        <v>1.0384355929572575E-2</v>
      </c>
      <c r="D6" s="20" t="e">
        <f>'Figure 7H NOV'!V7</f>
        <v>#DIV/0!</v>
      </c>
      <c r="E6" s="20">
        <f>'Figure 7H NOV'!W7</f>
        <v>1</v>
      </c>
      <c r="F6" s="20">
        <f>'Figure 7H DEC'!U7</f>
        <v>6.7032588838748233E-5</v>
      </c>
      <c r="G6" s="20">
        <f>'Figure 7H DEC'!V7</f>
        <v>7.8871592365448679E-6</v>
      </c>
      <c r="H6" s="20">
        <f>'Figure 7H DEC'!W7</f>
        <v>3</v>
      </c>
      <c r="I6" s="20">
        <f>'Figure 7H FEB'!U7</f>
        <v>0.25549179381907378</v>
      </c>
      <c r="J6" s="20">
        <f>'Figure 7H FEB'!V7</f>
        <v>2.6346520302424598E-2</v>
      </c>
      <c r="K6" s="20">
        <f>'Figure 7H FEB'!W7</f>
        <v>3</v>
      </c>
      <c r="L6" s="20">
        <f>'Figure 7H MAR'!U7</f>
        <v>0.16025020522990568</v>
      </c>
      <c r="M6" s="20">
        <f>'Figure 7H MAR'!V7</f>
        <v>2.0926809288781462E-2</v>
      </c>
      <c r="N6" s="20">
        <f>'Figure 7H MAR'!W7</f>
        <v>5</v>
      </c>
      <c r="O6" s="20">
        <f>'Figure 7H APR'!U7</f>
        <v>0.1809544010525336</v>
      </c>
      <c r="P6" s="20">
        <f>'Figure 7H APR'!V7</f>
        <v>5.4015504692798262E-2</v>
      </c>
      <c r="Q6" s="20">
        <f>'Figure 7H APR'!W7</f>
        <v>6</v>
      </c>
      <c r="R6" s="20">
        <f>'Figure 7H MAY'!U7</f>
        <v>0.18960731521773444</v>
      </c>
      <c r="S6" s="20">
        <f>'Figure 7H MAY'!V7</f>
        <v>2.6773421500924738E-2</v>
      </c>
      <c r="T6" s="20">
        <f>'Figure 7H MAY'!W7</f>
        <v>6</v>
      </c>
      <c r="U6" s="20">
        <f>'Figure 7H JUN'!U7</f>
        <v>0.40349306719836503</v>
      </c>
      <c r="V6" s="20" t="e">
        <f>'Figure 7H JUN'!V7</f>
        <v>#DIV/0!</v>
      </c>
      <c r="W6" s="20">
        <f>'Figure 7H JUN'!W7</f>
        <v>1</v>
      </c>
      <c r="X6" s="20">
        <f>'Figure 7H AUG'!U7</f>
        <v>0</v>
      </c>
      <c r="Y6" s="20">
        <f>'Figure 7H AUG'!V7</f>
        <v>0</v>
      </c>
      <c r="Z6" s="20">
        <f>'Figure 7H AUG'!W7</f>
        <v>0</v>
      </c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">
      <c r="A7" s="17"/>
      <c r="B7" s="19" t="s">
        <v>34</v>
      </c>
      <c r="C7" s="20">
        <f>'Figure 7H NOV'!U8</f>
        <v>2.6739806500512373E-2</v>
      </c>
      <c r="D7" s="20">
        <f>'Figure 7H NOV'!V8</f>
        <v>4.259445079770021E-3</v>
      </c>
      <c r="E7" s="20">
        <f>'Figure 7H NOV'!W8</f>
        <v>2</v>
      </c>
      <c r="F7" s="20">
        <f>'Figure 7H DEC'!U8</f>
        <v>1.4299712887885115E-3</v>
      </c>
      <c r="G7" s="20">
        <f>'Figure 7H DEC'!V8</f>
        <v>7.3557160202448177E-5</v>
      </c>
      <c r="H7" s="20">
        <f>'Figure 7H DEC'!W8</f>
        <v>2</v>
      </c>
      <c r="I7" s="20">
        <f>'Figure 7H FEB'!U8</f>
        <v>1.9588825761209579E-2</v>
      </c>
      <c r="J7" s="20">
        <f>'Figure 7H FEB'!V8</f>
        <v>1.163447202441926E-3</v>
      </c>
      <c r="K7" s="20">
        <f>'Figure 7H FEB'!W8</f>
        <v>4</v>
      </c>
      <c r="L7" s="20">
        <f>'Figure 7H MAR'!U8</f>
        <v>2.6288265491915062E-2</v>
      </c>
      <c r="M7" s="20">
        <f>'Figure 7H MAR'!V8</f>
        <v>3.6697219383584907E-3</v>
      </c>
      <c r="N7" s="20">
        <f>'Figure 7H MAR'!W8</f>
        <v>4</v>
      </c>
      <c r="O7" s="20">
        <f>'Figure 7H APR'!U8</f>
        <v>4.9994709414443284E-2</v>
      </c>
      <c r="P7" s="20">
        <f>'Figure 7H APR'!V8</f>
        <v>1.4881697049072343E-3</v>
      </c>
      <c r="Q7" s="20">
        <f>'Figure 7H APR'!W8</f>
        <v>6</v>
      </c>
      <c r="R7" s="20">
        <f>'Figure 7H MAY'!U8</f>
        <v>1.9667216933022418E-3</v>
      </c>
      <c r="S7" s="20">
        <f>'Figure 7H MAY'!V8</f>
        <v>1.5484208836503269E-4</v>
      </c>
      <c r="T7" s="20">
        <f>'Figure 7H MAY'!W8</f>
        <v>6</v>
      </c>
      <c r="U7" s="20">
        <f>'Figure 7H JUN'!U8</f>
        <v>0</v>
      </c>
      <c r="V7" s="20">
        <f>'Figure 7H JUN'!V8</f>
        <v>0</v>
      </c>
      <c r="W7" s="20">
        <f>'Figure 7H JUN'!W8</f>
        <v>0</v>
      </c>
      <c r="X7" s="20">
        <f>'Figure 7H AUG'!U8</f>
        <v>0</v>
      </c>
      <c r="Y7" s="20">
        <f>'Figure 7H AUG'!V8</f>
        <v>0</v>
      </c>
      <c r="Z7" s="20">
        <f>'Figure 7H AUG'!W8</f>
        <v>0</v>
      </c>
      <c r="AA7" s="1"/>
      <c r="AB7" s="1"/>
      <c r="AC7" s="1"/>
    </row>
    <row r="8" spans="1:35" x14ac:dyDescent="0.2">
      <c r="A8" s="17" t="s">
        <v>24</v>
      </c>
      <c r="B8" s="19" t="s">
        <v>0</v>
      </c>
      <c r="C8" s="20">
        <f>'Figure 7H NOV'!U10</f>
        <v>0.22376249781286797</v>
      </c>
      <c r="D8" s="20">
        <f>'Figure 7H NOV'!V10</f>
        <v>1.7382706566631271E-2</v>
      </c>
      <c r="E8" s="20">
        <f>'Figure 7H NOV'!W10</f>
        <v>6</v>
      </c>
      <c r="F8" s="20">
        <f>'Figure 7H DEC'!U10</f>
        <v>0.12917943850495087</v>
      </c>
      <c r="G8" s="20">
        <f>'Figure 7H DEC'!V10</f>
        <v>1.0820564380297611E-2</v>
      </c>
      <c r="H8" s="20">
        <f>'Figure 7H DEC'!W10</f>
        <v>6</v>
      </c>
      <c r="I8" s="20">
        <f>'Figure 7H FEB'!U10</f>
        <v>1.0942726096892696</v>
      </c>
      <c r="J8" s="20">
        <f>'Figure 7H FEB'!V10</f>
        <v>0.19227908518570669</v>
      </c>
      <c r="K8" s="20">
        <f>'Figure 7H FEB'!W10</f>
        <v>6</v>
      </c>
      <c r="L8" s="20">
        <f>'Figure 7H MAR'!U10</f>
        <v>0.39112635967346043</v>
      </c>
      <c r="M8" s="20">
        <f>'Figure 7H MAR'!V10</f>
        <v>5.0567599734582976E-2</v>
      </c>
      <c r="N8" s="20">
        <f>'Figure 7H MAR'!W10</f>
        <v>6</v>
      </c>
      <c r="O8" s="20">
        <f>'Figure 7H APR'!U10</f>
        <v>0.54329019754333341</v>
      </c>
      <c r="P8" s="20">
        <f>'Figure 7H APR'!V10</f>
        <v>5.6907782466245865E-2</v>
      </c>
      <c r="Q8" s="20">
        <f>'Figure 7H APR'!W10</f>
        <v>6</v>
      </c>
      <c r="R8" s="20">
        <f>'Figure 7H MAY'!U10</f>
        <v>0.23753080847272767</v>
      </c>
      <c r="S8" s="20">
        <f>'Figure 7H MAY'!V10</f>
        <v>3.4752477623494309E-2</v>
      </c>
      <c r="T8" s="20">
        <f>'Figure 7H MAY'!W10</f>
        <v>6</v>
      </c>
      <c r="U8" s="20">
        <f>'Figure 7H JUN'!U10</f>
        <v>0.7668376854674448</v>
      </c>
      <c r="V8" s="20">
        <f>'Figure 7H JUN'!V10</f>
        <v>0.11341140032501944</v>
      </c>
      <c r="W8" s="20">
        <f>'Figure 7H JUN'!W10</f>
        <v>6</v>
      </c>
      <c r="X8" s="20">
        <f>'Figure 7H AUG'!U10</f>
        <v>0.36081974771641362</v>
      </c>
      <c r="Y8" s="20">
        <f>'Figure 7H AUG'!V10</f>
        <v>2.9066138903035794E-2</v>
      </c>
      <c r="Z8" s="20">
        <f>'Figure 7H AUG'!W10</f>
        <v>6</v>
      </c>
      <c r="AA8" s="1"/>
      <c r="AB8" s="1"/>
      <c r="AC8" s="1"/>
    </row>
    <row r="9" spans="1:35" x14ac:dyDescent="0.2">
      <c r="A9" s="17"/>
      <c r="B9" s="19" t="s">
        <v>1</v>
      </c>
      <c r="C9" s="20">
        <f>'Figure 7H NOV'!U11</f>
        <v>6.0529751255109877E-2</v>
      </c>
      <c r="D9" s="20">
        <f>'Figure 7H NOV'!V11</f>
        <v>7.0438559606021238E-3</v>
      </c>
      <c r="E9" s="20">
        <f>'Figure 7H NOV'!W11</f>
        <v>6</v>
      </c>
      <c r="F9" s="20">
        <f>'Figure 7H DEC'!U11</f>
        <v>0.26561415045694931</v>
      </c>
      <c r="G9" s="20">
        <f>'Figure 7H DEC'!V11</f>
        <v>3.2350072793572646E-2</v>
      </c>
      <c r="H9" s="20">
        <f>'Figure 7H DEC'!W11</f>
        <v>6</v>
      </c>
      <c r="I9" s="20">
        <f>'Figure 7H FEB'!U11</f>
        <v>0.51866858903587876</v>
      </c>
      <c r="J9" s="20">
        <f>'Figure 7H FEB'!V11</f>
        <v>0.12487207104411151</v>
      </c>
      <c r="K9" s="20">
        <f>'Figure 7H FEB'!W11</f>
        <v>6</v>
      </c>
      <c r="L9" s="20">
        <f>'Figure 7H MAR'!U11</f>
        <v>0.34233098217830776</v>
      </c>
      <c r="M9" s="20">
        <f>'Figure 7H MAR'!V11</f>
        <v>8.8502036404472059E-2</v>
      </c>
      <c r="N9" s="20">
        <f>'Figure 7H MAR'!W11</f>
        <v>6</v>
      </c>
      <c r="O9" s="20">
        <f>'Figure 7H APR'!U11</f>
        <v>0.76056580619293179</v>
      </c>
      <c r="P9" s="20">
        <f>'Figure 7H APR'!V11</f>
        <v>5.4604423638607229E-2</v>
      </c>
      <c r="Q9" s="20">
        <f>'Figure 7H APR'!W11</f>
        <v>6</v>
      </c>
      <c r="R9" s="20">
        <f>'Figure 7H MAY'!U11</f>
        <v>0.14168955137895753</v>
      </c>
      <c r="S9" s="20">
        <f>'Figure 7H MAY'!V11</f>
        <v>1.0846811182075838E-2</v>
      </c>
      <c r="T9" s="20">
        <f>'Figure 7H MAY'!W11</f>
        <v>6</v>
      </c>
      <c r="U9" s="20">
        <f>'Figure 7H JUN'!U11</f>
        <v>0.87373360670866262</v>
      </c>
      <c r="V9" s="20">
        <f>'Figure 7H JUN'!V11</f>
        <v>0.17770141729417988</v>
      </c>
      <c r="W9" s="20">
        <f>'Figure 7H JUN'!W11</f>
        <v>6</v>
      </c>
      <c r="X9" s="20">
        <f>'Figure 7H AUG'!U11</f>
        <v>0.50934513836160189</v>
      </c>
      <c r="Y9" s="20">
        <f>'Figure 7H AUG'!V11</f>
        <v>5.648799000652055E-2</v>
      </c>
      <c r="Z9" s="20">
        <f>'Figure 7H AUG'!W11</f>
        <v>6</v>
      </c>
      <c r="AA9" s="1"/>
      <c r="AB9" s="1"/>
      <c r="AC9" s="1"/>
    </row>
    <row r="10" spans="1:35" x14ac:dyDescent="0.2">
      <c r="A10" s="17"/>
      <c r="B10" s="19" t="s">
        <v>2</v>
      </c>
      <c r="C10" s="20">
        <f>'Figure 7H NOV'!U12</f>
        <v>0.17716797393895434</v>
      </c>
      <c r="D10" s="20">
        <f>'Figure 7H NOV'!V12</f>
        <v>1.7696381951562219E-2</v>
      </c>
      <c r="E10" s="20">
        <f>'Figure 7H NOV'!W12</f>
        <v>6</v>
      </c>
      <c r="F10" s="20">
        <f>'Figure 7H DEC'!U12</f>
        <v>0.27823171134134794</v>
      </c>
      <c r="G10" s="20">
        <f>'Figure 7H DEC'!V12</f>
        <v>9.8561095628029768E-2</v>
      </c>
      <c r="H10" s="20">
        <f>'Figure 7H DEC'!W12</f>
        <v>6</v>
      </c>
      <c r="I10" s="20">
        <f>'Figure 7H FEB'!U12</f>
        <v>3.2011670972967905</v>
      </c>
      <c r="J10" s="20">
        <f>'Figure 7H FEB'!V12</f>
        <v>0.34916564548973678</v>
      </c>
      <c r="K10" s="20">
        <f>'Figure 7H FEB'!W12</f>
        <v>6</v>
      </c>
      <c r="L10" s="20">
        <f>'Figure 7H MAR'!U12</f>
        <v>1.0980691123928865</v>
      </c>
      <c r="M10" s="20">
        <f>'Figure 7H MAR'!V12</f>
        <v>0.24759455827537094</v>
      </c>
      <c r="N10" s="20">
        <f>'Figure 7H MAR'!W12</f>
        <v>6</v>
      </c>
      <c r="O10" s="20">
        <f>'Figure 7H APR'!U12</f>
        <v>2.5792100703309084</v>
      </c>
      <c r="P10" s="20">
        <f>'Figure 7H APR'!V12</f>
        <v>0.26183420403615854</v>
      </c>
      <c r="Q10" s="20">
        <f>'Figure 7H APR'!W12</f>
        <v>6</v>
      </c>
      <c r="R10" s="20">
        <f>'Figure 7H MAY'!U12</f>
        <v>0.86603436820549229</v>
      </c>
      <c r="S10" s="20">
        <f>'Figure 7H MAY'!V12</f>
        <v>7.6590556549772301E-2</v>
      </c>
      <c r="T10" s="20">
        <f>'Figure 7H MAY'!W12</f>
        <v>6</v>
      </c>
      <c r="U10" s="20">
        <f>'Figure 7H JUN'!U12</f>
        <v>1.180238990478764</v>
      </c>
      <c r="V10" s="20">
        <f>'Figure 7H JUN'!V12</f>
        <v>0.19065647671235864</v>
      </c>
      <c r="W10" s="20">
        <f>'Figure 7H JUN'!W12</f>
        <v>6</v>
      </c>
      <c r="X10" s="20">
        <f>'Figure 7H AUG'!U12</f>
        <v>0.21551008023820908</v>
      </c>
      <c r="Y10" s="20">
        <f>'Figure 7H AUG'!V12</f>
        <v>3.7758295541421322E-2</v>
      </c>
      <c r="Z10" s="20">
        <f>'Figure 7H AUG'!W12</f>
        <v>6</v>
      </c>
      <c r="AA10" s="1"/>
      <c r="AB10" s="1"/>
      <c r="AC10" s="1"/>
    </row>
    <row r="11" spans="1:35" x14ac:dyDescent="0.2">
      <c r="A11" s="17"/>
      <c r="B11" s="19" t="s">
        <v>47</v>
      </c>
      <c r="C11" s="20">
        <f>'Figure 7H NOV'!U13</f>
        <v>0.14623951253420861</v>
      </c>
      <c r="D11" s="20">
        <f>'Figure 7H NOV'!V13</f>
        <v>6.5064274557924684E-3</v>
      </c>
      <c r="E11" s="20">
        <f>'Figure 7H NOV'!W13</f>
        <v>6</v>
      </c>
      <c r="F11" s="20">
        <f>'Figure 7H DEC'!U13</f>
        <v>2.9556555436509257E-3</v>
      </c>
      <c r="G11" s="20">
        <f>'Figure 7H DEC'!V13</f>
        <v>5.4706905864135541E-4</v>
      </c>
      <c r="H11" s="20">
        <f>'Figure 7H DEC'!W13</f>
        <v>6</v>
      </c>
      <c r="I11" s="20">
        <f>'Figure 7H FEB'!U13</f>
        <v>0.11919243430256994</v>
      </c>
      <c r="J11" s="20">
        <f>'Figure 7H FEB'!V13</f>
        <v>1.5188316000711972E-2</v>
      </c>
      <c r="K11" s="20">
        <f>'Figure 7H FEB'!W13</f>
        <v>6</v>
      </c>
      <c r="L11" s="20">
        <f>'Figure 7H MAR'!U13</f>
        <v>1.0312659270061746E-2</v>
      </c>
      <c r="M11" s="20">
        <f>'Figure 7H MAR'!V13</f>
        <v>1.2219301813210955E-3</v>
      </c>
      <c r="N11" s="20">
        <f>'Figure 7H MAR'!W13</f>
        <v>6</v>
      </c>
      <c r="O11" s="20">
        <f>'Figure 7H APR'!U13</f>
        <v>0.51020269268542628</v>
      </c>
      <c r="P11" s="20">
        <f>'Figure 7H APR'!V13</f>
        <v>5.2794767923797753E-2</v>
      </c>
      <c r="Q11" s="20">
        <f>'Figure 7H APR'!W13</f>
        <v>6</v>
      </c>
      <c r="R11" s="20">
        <f>'Figure 7H MAY'!U13</f>
        <v>0.23324740132004854</v>
      </c>
      <c r="S11" s="20">
        <f>'Figure 7H MAY'!V13</f>
        <v>1.9619185592599026E-2</v>
      </c>
      <c r="T11" s="20">
        <f>'Figure 7H MAY'!W13</f>
        <v>6</v>
      </c>
      <c r="U11" s="20">
        <f>'Figure 7H JUN'!U13</f>
        <v>1.0835574117004336</v>
      </c>
      <c r="V11" s="20">
        <f>'Figure 7H JUN'!V13</f>
        <v>0.15861049425186693</v>
      </c>
      <c r="W11" s="20">
        <f>'Figure 7H JUN'!W13</f>
        <v>6</v>
      </c>
      <c r="X11" s="20">
        <f>'Figure 7H AUG'!U13</f>
        <v>0.19885535242244798</v>
      </c>
      <c r="Y11" s="20">
        <f>'Figure 7H AUG'!V13</f>
        <v>2.2261731928974762E-2</v>
      </c>
      <c r="Z11" s="20">
        <f>'Figure 7H AUG'!W13</f>
        <v>6</v>
      </c>
      <c r="AA11" s="1"/>
      <c r="AB11" s="1"/>
      <c r="AC11" s="1"/>
    </row>
    <row r="12" spans="1:35" x14ac:dyDescent="0.2">
      <c r="A12" s="17"/>
      <c r="B12" s="19" t="s">
        <v>4</v>
      </c>
      <c r="C12" s="20">
        <f>'Figure 7H NOV'!U14</f>
        <v>2.1501118901141418E-2</v>
      </c>
      <c r="D12" s="20" t="e">
        <f>'Figure 7H NOV'!V14</f>
        <v>#DIV/0!</v>
      </c>
      <c r="E12" s="20">
        <f>'Figure 7H NOV'!W14</f>
        <v>1</v>
      </c>
      <c r="F12" s="20">
        <f>'Figure 7H DEC'!U14</f>
        <v>2.3250207443167281E-4</v>
      </c>
      <c r="G12" s="20">
        <f>'Figure 7H DEC'!V14</f>
        <v>4.3433409679752425E-5</v>
      </c>
      <c r="H12" s="20">
        <f>'Figure 7H DEC'!W14</f>
        <v>3</v>
      </c>
      <c r="I12" s="20">
        <f>'Figure 7H FEB'!U14</f>
        <v>0.21345150256004727</v>
      </c>
      <c r="J12" s="20">
        <f>'Figure 7H FEB'!V14</f>
        <v>1.0312829213908692E-2</v>
      </c>
      <c r="K12" s="20">
        <f>'Figure 7H FEB'!W14</f>
        <v>3</v>
      </c>
      <c r="L12" s="20">
        <f>'Figure 7H MAR'!U14</f>
        <v>0.70857513653897686</v>
      </c>
      <c r="M12" s="20">
        <f>'Figure 7H MAR'!V14</f>
        <v>7.1469252159744048E-2</v>
      </c>
      <c r="N12" s="20">
        <f>'Figure 7H MAR'!W14</f>
        <v>5</v>
      </c>
      <c r="O12" s="20">
        <f>'Figure 7H APR'!U14</f>
        <v>0.60418283593054711</v>
      </c>
      <c r="P12" s="20">
        <f>'Figure 7H APR'!V14</f>
        <v>6.7959192440528893E-2</v>
      </c>
      <c r="Q12" s="20">
        <f>'Figure 7H APR'!W14</f>
        <v>6</v>
      </c>
      <c r="R12" s="20">
        <f>'Figure 7H MAY'!U14</f>
        <v>0.22518283950924242</v>
      </c>
      <c r="S12" s="20">
        <f>'Figure 7H MAY'!V14</f>
        <v>2.8896606642135975E-2</v>
      </c>
      <c r="T12" s="20">
        <f>'Figure 7H MAY'!W14</f>
        <v>6</v>
      </c>
      <c r="U12" s="20">
        <f>'Figure 7H JUN'!U14</f>
        <v>0.24158717771570851</v>
      </c>
      <c r="V12" s="20">
        <v>0</v>
      </c>
      <c r="W12" s="20">
        <f>'Figure 7H JUN'!W14</f>
        <v>1</v>
      </c>
      <c r="X12" s="20">
        <f>'Figure 7H AUG'!U14</f>
        <v>0</v>
      </c>
      <c r="Y12" s="20">
        <f>'Figure 7H AUG'!V14</f>
        <v>0</v>
      </c>
      <c r="Z12" s="20">
        <f>'Figure 7H AUG'!W14</f>
        <v>0</v>
      </c>
      <c r="AA12" s="1"/>
      <c r="AB12" s="1"/>
      <c r="AC12" s="1"/>
    </row>
    <row r="13" spans="1:35" x14ac:dyDescent="0.2">
      <c r="A13" s="17"/>
      <c r="B13" s="19" t="s">
        <v>34</v>
      </c>
      <c r="C13" s="20">
        <f>'Figure 7H NOV'!U15</f>
        <v>0.31571824748207594</v>
      </c>
      <c r="D13" s="20">
        <f>'Figure 7H NOV'!V15</f>
        <v>1.1260647641702877E-2</v>
      </c>
      <c r="E13" s="20">
        <f>'Figure 7H NOV'!W15</f>
        <v>2</v>
      </c>
      <c r="F13" s="20">
        <f>'Figure 7H DEC'!U15</f>
        <v>4.0575481108938077E-2</v>
      </c>
      <c r="G13" s="20">
        <f>'Figure 7H DEC'!V15</f>
        <v>3.3052115227265883E-3</v>
      </c>
      <c r="H13" s="20">
        <f>'Figure 7H DEC'!W15</f>
        <v>2</v>
      </c>
      <c r="I13" s="20">
        <f>'Figure 7H FEB'!U15</f>
        <v>2.78829878400416</v>
      </c>
      <c r="J13" s="20">
        <f>'Figure 7H FEB'!V15</f>
        <v>0.26651574704761222</v>
      </c>
      <c r="K13" s="20">
        <f>'Figure 7H FEB'!W15</f>
        <v>4</v>
      </c>
      <c r="L13" s="20">
        <f>'Figure 7H MAR'!U15</f>
        <v>0.95757569444532409</v>
      </c>
      <c r="M13" s="20">
        <f>'Figure 7H MAR'!V15</f>
        <v>0.13657783962822045</v>
      </c>
      <c r="N13" s="20">
        <f>'Figure 7H MAR'!W15</f>
        <v>4</v>
      </c>
      <c r="O13" s="20">
        <f>'Figure 7H APR'!U15</f>
        <v>2.2987341233502478</v>
      </c>
      <c r="P13" s="20">
        <f>'Figure 7H APR'!V15</f>
        <v>0.13003184826085465</v>
      </c>
      <c r="Q13" s="20">
        <f>'Figure 7H APR'!W15</f>
        <v>6</v>
      </c>
      <c r="R13" s="20">
        <f>'Figure 7H MAY'!U15</f>
        <v>0.73642453173513778</v>
      </c>
      <c r="S13" s="20">
        <f>'Figure 7H MAY'!V15</f>
        <v>4.2959478207218522E-2</v>
      </c>
      <c r="T13" s="20">
        <f>'Figure 7H MAY'!W15</f>
        <v>6</v>
      </c>
      <c r="U13" s="20">
        <f>'Figure 7H JUN'!U15</f>
        <v>0</v>
      </c>
      <c r="V13" s="20">
        <v>1</v>
      </c>
      <c r="W13" s="20">
        <f>'Figure 7H JUN'!W15</f>
        <v>0</v>
      </c>
      <c r="X13" s="20">
        <f>'Figure 7H AUG'!U15</f>
        <v>0</v>
      </c>
      <c r="Y13" s="20">
        <f>'Figure 7H AUG'!V15</f>
        <v>0</v>
      </c>
      <c r="Z13" s="20">
        <f>'Figure 7H AUG'!W15</f>
        <v>0</v>
      </c>
      <c r="AA13" s="1"/>
      <c r="AB13" s="1"/>
      <c r="AC13" s="1"/>
    </row>
    <row r="14" spans="1:35" x14ac:dyDescent="0.2">
      <c r="A14" s="17" t="s">
        <v>23</v>
      </c>
      <c r="B14" s="19" t="s">
        <v>0</v>
      </c>
      <c r="C14" s="17">
        <f>'Figure 7H NOV'!U17</f>
        <v>6.4223599366658132E-4</v>
      </c>
      <c r="D14" s="17">
        <f>'Figure 7H NOV'!V17</f>
        <v>9.4183599053737567E-5</v>
      </c>
      <c r="E14" s="17">
        <f>'Figure 7H NOV'!W17</f>
        <v>6</v>
      </c>
      <c r="F14" s="17">
        <f>'Figure 7H DEC'!U17</f>
        <v>0.50910160661759785</v>
      </c>
      <c r="G14" s="17">
        <f>'Figure 7H DEC'!V17</f>
        <v>5.2753587700154862E-2</v>
      </c>
      <c r="H14" s="17">
        <f>'Figure 7H DEC'!W17</f>
        <v>6</v>
      </c>
      <c r="I14" s="17">
        <f>'Figure 7H FEB'!U17</f>
        <v>0.92676287983598649</v>
      </c>
      <c r="J14" s="17">
        <f>'Figure 7H FEB'!V17</f>
        <v>0.2127907813211993</v>
      </c>
      <c r="K14" s="17">
        <f>'Figure 7H FEB'!W17</f>
        <v>6</v>
      </c>
      <c r="L14" s="17">
        <f>'Figure 7H MAR'!U17</f>
        <v>0.64876105766856107</v>
      </c>
      <c r="M14" s="17">
        <f>'Figure 7H MAR'!V17</f>
        <v>0.19933888629376831</v>
      </c>
      <c r="N14" s="17">
        <f>'Figure 7H MAR'!W17</f>
        <v>6</v>
      </c>
      <c r="O14" s="17">
        <f>'Figure 7H APR'!U17</f>
        <v>0.26129702058787285</v>
      </c>
      <c r="P14" s="17">
        <f>'Figure 7H APR'!V17</f>
        <v>3.0397901547199138E-2</v>
      </c>
      <c r="Q14" s="17">
        <f>'Figure 7H APR'!W17</f>
        <v>6</v>
      </c>
      <c r="R14" s="17">
        <f>'Figure 7H MAY'!U17</f>
        <v>0.20090081675273794</v>
      </c>
      <c r="S14" s="17">
        <f>'Figure 7H MAY'!V17</f>
        <v>3.5004955528260023E-2</v>
      </c>
      <c r="T14" s="17">
        <f>'Figure 7H MAY'!W17</f>
        <v>6</v>
      </c>
      <c r="U14" s="17">
        <f>'Figure 7H JUN'!U17</f>
        <v>1.88023713623275E-2</v>
      </c>
      <c r="V14" s="17">
        <f>'Figure 7H JUN'!V17</f>
        <v>5.2470084009136574E-3</v>
      </c>
      <c r="W14" s="17">
        <f>'Figure 7H JUN'!W17</f>
        <v>6</v>
      </c>
      <c r="X14" s="17">
        <f>'Figure 7H AUG'!U17</f>
        <v>2.4101022539837896E-2</v>
      </c>
      <c r="Y14" s="17">
        <f>'Figure 7H AUG'!V17</f>
        <v>4.1588040240134625E-3</v>
      </c>
      <c r="Z14" s="17">
        <f>'Figure 7H AUG'!W17</f>
        <v>6</v>
      </c>
    </row>
    <row r="15" spans="1:35" x14ac:dyDescent="0.2">
      <c r="A15" s="17"/>
      <c r="B15" s="19" t="s">
        <v>1</v>
      </c>
      <c r="C15" s="17">
        <f>'Figure 7H NOV'!U18</f>
        <v>1.5100082336725532E-2</v>
      </c>
      <c r="D15" s="17">
        <f>'Figure 7H NOV'!V18</f>
        <v>2.7928884202366553E-3</v>
      </c>
      <c r="E15" s="17">
        <f>'Figure 7H NOV'!W18</f>
        <v>6</v>
      </c>
      <c r="F15" s="17">
        <f>'Figure 7H DEC'!U18</f>
        <v>0.16637203202505291</v>
      </c>
      <c r="G15" s="17">
        <f>'Figure 7H DEC'!V18</f>
        <v>6.0758406695826793E-2</v>
      </c>
      <c r="H15" s="17">
        <f>'Figure 7H DEC'!W18</f>
        <v>6</v>
      </c>
      <c r="I15" s="17">
        <f>'Figure 7H FEB'!U18</f>
        <v>8.5362435008673021E-2</v>
      </c>
      <c r="J15" s="17">
        <f>'Figure 7H FEB'!V18</f>
        <v>1.1182810062152333E-2</v>
      </c>
      <c r="K15" s="17">
        <f>'Figure 7H FEB'!W18</f>
        <v>6</v>
      </c>
      <c r="L15" s="17">
        <f>'Figure 7H MAR'!U18</f>
        <v>9.9490827741593194E-2</v>
      </c>
      <c r="M15" s="17">
        <f>'Figure 7H MAR'!V18</f>
        <v>1.2928798510351759E-2</v>
      </c>
      <c r="N15" s="17">
        <f>'Figure 7H MAR'!W18</f>
        <v>6</v>
      </c>
      <c r="O15" s="17">
        <f>'Figure 7H APR'!U18</f>
        <v>0.23938323592008706</v>
      </c>
      <c r="P15" s="17">
        <f>'Figure 7H APR'!V18</f>
        <v>5.2898930929797645E-2</v>
      </c>
      <c r="Q15" s="17">
        <f>'Figure 7H APR'!W18</f>
        <v>6</v>
      </c>
      <c r="R15" s="17">
        <f>'Figure 7H MAY'!U18</f>
        <v>0.33240743160407599</v>
      </c>
      <c r="S15" s="17">
        <f>'Figure 7H MAY'!V18</f>
        <v>6.2791457945551257E-2</v>
      </c>
      <c r="T15" s="17">
        <f>'Figure 7H MAY'!W18</f>
        <v>6</v>
      </c>
      <c r="U15" s="17">
        <f>'Figure 7H JUN'!U18</f>
        <v>0.28784226161448789</v>
      </c>
      <c r="V15" s="17">
        <f>'Figure 7H JUN'!V18</f>
        <v>7.9116894668406573E-2</v>
      </c>
      <c r="W15" s="17">
        <f>'Figure 7H JUN'!W18</f>
        <v>6</v>
      </c>
      <c r="X15" s="17">
        <f>'Figure 7H AUG'!U18</f>
        <v>0.53159569286283381</v>
      </c>
      <c r="Y15" s="17">
        <f>'Figure 7H AUG'!V18</f>
        <v>0.14504424801722668</v>
      </c>
      <c r="Z15" s="17">
        <f>'Figure 7H AUG'!W18</f>
        <v>6</v>
      </c>
    </row>
    <row r="16" spans="1:35" x14ac:dyDescent="0.2">
      <c r="A16" s="17"/>
      <c r="B16" s="19" t="s">
        <v>2</v>
      </c>
      <c r="C16" s="17">
        <f>'Figure 7H NOV'!U19</f>
        <v>6.1590555453585279E-2</v>
      </c>
      <c r="D16" s="17">
        <f>'Figure 7H NOV'!V19</f>
        <v>1.4956798941087859E-2</v>
      </c>
      <c r="E16" s="17">
        <f>'Figure 7H NOV'!W19</f>
        <v>6</v>
      </c>
      <c r="F16" s="17">
        <f>'Figure 7H DEC'!U19</f>
        <v>0.19410366338566898</v>
      </c>
      <c r="G16" s="17">
        <f>'Figure 7H DEC'!V19</f>
        <v>3.3530658168723367E-2</v>
      </c>
      <c r="H16" s="17">
        <f>'Figure 7H DEC'!W19</f>
        <v>6</v>
      </c>
      <c r="I16" s="17">
        <f>'Figure 7H FEB'!U19</f>
        <v>2.0381668068655112</v>
      </c>
      <c r="J16" s="17">
        <f>'Figure 7H FEB'!V19</f>
        <v>0.29741060923830798</v>
      </c>
      <c r="K16" s="17">
        <f>'Figure 7H FEB'!W19</f>
        <v>6</v>
      </c>
      <c r="L16" s="17">
        <f>'Figure 7H MAR'!U19</f>
        <v>2.4294944982089492</v>
      </c>
      <c r="M16" s="17">
        <f>'Figure 7H MAR'!V19</f>
        <v>0.26534120519471854</v>
      </c>
      <c r="N16" s="17">
        <f>'Figure 7H MAR'!W19</f>
        <v>6</v>
      </c>
      <c r="O16" s="17">
        <f>'Figure 7H APR'!U19</f>
        <v>4.1817025578580118</v>
      </c>
      <c r="P16" s="17">
        <f>'Figure 7H APR'!V19</f>
        <v>0.64673794197584022</v>
      </c>
      <c r="Q16" s="17">
        <f>'Figure 7H APR'!W19</f>
        <v>6</v>
      </c>
      <c r="R16" s="17">
        <f>'Figure 7H MAY'!U19</f>
        <v>0.23663349778893142</v>
      </c>
      <c r="S16" s="17">
        <f>'Figure 7H MAY'!V19</f>
        <v>3.5183585664220647E-2</v>
      </c>
      <c r="T16" s="17">
        <f>'Figure 7H MAY'!W19</f>
        <v>6</v>
      </c>
      <c r="U16" s="17">
        <f>'Figure 7H JUN'!U19</f>
        <v>6.7021009286611158E-2</v>
      </c>
      <c r="V16" s="17">
        <f>'Figure 7H JUN'!V19</f>
        <v>1.9057780881417439E-2</v>
      </c>
      <c r="W16" s="17">
        <f>'Figure 7H JUN'!W19</f>
        <v>6</v>
      </c>
      <c r="X16" s="17">
        <f>'Figure 7H AUG'!U19</f>
        <v>2.3355297733979107E-2</v>
      </c>
      <c r="Y16" s="17">
        <f>'Figure 7H AUG'!V19</f>
        <v>3.5300951868669091E-3</v>
      </c>
      <c r="Z16" s="17">
        <f>'Figure 7H AUG'!W19</f>
        <v>6</v>
      </c>
    </row>
    <row r="17" spans="1:35" x14ac:dyDescent="0.2">
      <c r="A17" s="17"/>
      <c r="B17" s="19" t="s">
        <v>47</v>
      </c>
      <c r="C17" s="17">
        <f>'Figure 7H NOV'!U20</f>
        <v>0.10420515144963376</v>
      </c>
      <c r="D17" s="17">
        <f>'Figure 7H NOV'!V20</f>
        <v>1.6191402114154565E-2</v>
      </c>
      <c r="E17" s="17">
        <f>'Figure 7H NOV'!W20</f>
        <v>6</v>
      </c>
      <c r="F17" s="17">
        <f>'Figure 7H DEC'!U20</f>
        <v>19.101414829243421</v>
      </c>
      <c r="G17" s="17">
        <f>'Figure 7H DEC'!V20</f>
        <v>4.881824096313264</v>
      </c>
      <c r="H17" s="17">
        <f>'Figure 7H DEC'!W20</f>
        <v>6</v>
      </c>
      <c r="I17" s="17">
        <f>'Figure 7H FEB'!U20</f>
        <v>8.9700446960289444</v>
      </c>
      <c r="J17" s="17">
        <f>'Figure 7H FEB'!V20</f>
        <v>0.98822965949471875</v>
      </c>
      <c r="K17" s="17">
        <f>'Figure 7H FEB'!W20</f>
        <v>6</v>
      </c>
      <c r="L17" s="17">
        <f>'Figure 7H MAR'!U20</f>
        <v>5.9480904002558708</v>
      </c>
      <c r="M17" s="17">
        <f>'Figure 7H MAR'!V20</f>
        <v>0.80458198638784217</v>
      </c>
      <c r="N17" s="17">
        <f>'Figure 7H MAR'!W20</f>
        <v>6</v>
      </c>
      <c r="O17" s="17">
        <f>'Figure 7H APR'!U20</f>
        <v>1.4248595399427841</v>
      </c>
      <c r="P17" s="17">
        <f>'Figure 7H APR'!V20</f>
        <v>0.32423088093849256</v>
      </c>
      <c r="Q17" s="17">
        <f>'Figure 7H APR'!W20</f>
        <v>6</v>
      </c>
      <c r="R17" s="17">
        <f>'Figure 7H MAY'!U20</f>
        <v>0.80876357746969141</v>
      </c>
      <c r="S17" s="17">
        <f>'Figure 7H MAY'!V20</f>
        <v>0.15781879681978009</v>
      </c>
      <c r="T17" s="17">
        <f>'Figure 7H MAY'!W20</f>
        <v>6</v>
      </c>
      <c r="U17" s="17">
        <f>'Figure 7H JUN'!U20</f>
        <v>0.17828480422236684</v>
      </c>
      <c r="V17" s="17">
        <f>'Figure 7H JUN'!V20</f>
        <v>3.7769336260067309E-2</v>
      </c>
      <c r="W17" s="17">
        <f>'Figure 7H JUN'!W20</f>
        <v>6</v>
      </c>
      <c r="X17" s="17">
        <f>'Figure 7H AUG'!U20</f>
        <v>4.1450865874107803E-2</v>
      </c>
      <c r="Y17" s="17">
        <f>'Figure 7H AUG'!V20</f>
        <v>3.6974615126130366E-3</v>
      </c>
      <c r="Z17" s="17">
        <f>'Figure 7H AUG'!W20</f>
        <v>6</v>
      </c>
    </row>
    <row r="18" spans="1:35" x14ac:dyDescent="0.2">
      <c r="A18" s="17"/>
      <c r="B18" s="19" t="s">
        <v>4</v>
      </c>
      <c r="C18" s="17">
        <f>'Figure 7H NOV'!U21</f>
        <v>1.8381671080919783E-4</v>
      </c>
      <c r="D18" s="17" t="e">
        <f>'Figure 7H NOV'!V21</f>
        <v>#DIV/0!</v>
      </c>
      <c r="E18" s="17">
        <f>'Figure 7H NOV'!W21</f>
        <v>1</v>
      </c>
      <c r="F18" s="17">
        <f>'Figure 7H DEC'!U21</f>
        <v>6.7578551265782771E-2</v>
      </c>
      <c r="G18" s="17">
        <f>'Figure 7H DEC'!V21</f>
        <v>1.808172334043452E-3</v>
      </c>
      <c r="H18" s="17">
        <f>'Figure 7H DEC'!W21</f>
        <v>3</v>
      </c>
      <c r="I18" s="17">
        <f>'Figure 7H FEB'!U21</f>
        <v>0.26507027029098412</v>
      </c>
      <c r="J18" s="17">
        <f>'Figure 7H FEB'!V21</f>
        <v>9.6541460893286284E-3</v>
      </c>
      <c r="K18" s="17">
        <f>'Figure 7H FEB'!W21</f>
        <v>3</v>
      </c>
      <c r="L18" s="17">
        <f>'Figure 7H MAR'!U21</f>
        <v>9.6867163361880074E-2</v>
      </c>
      <c r="M18" s="17">
        <f>'Figure 7H MAR'!V21</f>
        <v>3.1707208513296774E-2</v>
      </c>
      <c r="N18" s="17">
        <f>'Figure 7H MAR'!W21</f>
        <v>5</v>
      </c>
      <c r="O18" s="17">
        <f>'Figure 7H APR'!U21</f>
        <v>3.214456272495133E-2</v>
      </c>
      <c r="P18" s="17">
        <f>'Figure 7H APR'!V21</f>
        <v>6.0313399487238713E-3</v>
      </c>
      <c r="Q18" s="17">
        <f>'Figure 7H APR'!W21</f>
        <v>6</v>
      </c>
      <c r="R18" s="17">
        <f>'Figure 7H MAY'!U21</f>
        <v>0.31287260476963663</v>
      </c>
      <c r="S18" s="17">
        <f>'Figure 7H MAY'!V21</f>
        <v>4.876522219618059E-2</v>
      </c>
      <c r="T18" s="17">
        <f>'Figure 7H MAY'!W21</f>
        <v>6</v>
      </c>
      <c r="U18" s="17">
        <f>'Figure 7H JUN'!U21</f>
        <v>5.9232955591094049E-3</v>
      </c>
      <c r="V18" s="17">
        <v>0</v>
      </c>
      <c r="W18" s="17">
        <f>'Figure 7H JUN'!W21</f>
        <v>1</v>
      </c>
      <c r="X18" s="17">
        <f>'Figure 7H AUG'!U21</f>
        <v>0</v>
      </c>
      <c r="Y18" s="17">
        <f>'Figure 7H AUG'!V21</f>
        <v>0</v>
      </c>
      <c r="Z18" s="17">
        <f>'Figure 7H AUG'!W21</f>
        <v>0</v>
      </c>
    </row>
    <row r="19" spans="1:35" x14ac:dyDescent="0.2">
      <c r="A19" s="17"/>
      <c r="B19" s="19" t="s">
        <v>34</v>
      </c>
      <c r="C19" s="20">
        <f>'Figure 7H NOV'!U22</f>
        <v>0.1104719504347105</v>
      </c>
      <c r="D19" s="17">
        <f>'Figure 7H NOV'!V22</f>
        <v>8.9988622078088672E-3</v>
      </c>
      <c r="E19" s="20">
        <f>'Figure 7H NOV'!W22</f>
        <v>2</v>
      </c>
      <c r="F19" s="20">
        <f>'Figure 7H DEC'!U22</f>
        <v>9.4860323522628617E-2</v>
      </c>
      <c r="G19" s="20">
        <f>'Figure 7H DEC'!V22</f>
        <v>1.1612990906608729E-3</v>
      </c>
      <c r="H19" s="20">
        <f>'Figure 7H DEC'!W22</f>
        <v>2</v>
      </c>
      <c r="I19" s="20">
        <f>'Figure 7H FEB'!U22</f>
        <v>1.733200670688944</v>
      </c>
      <c r="J19" s="20">
        <f>'Figure 7H FEB'!V22</f>
        <v>0.12463658420502327</v>
      </c>
      <c r="K19" s="20">
        <f>'Figure 7H FEB'!W22</f>
        <v>4</v>
      </c>
      <c r="L19" s="20">
        <f>'Figure 7H MAR'!U22</f>
        <v>2.2999177410923326</v>
      </c>
      <c r="M19" s="20">
        <f>'Figure 7H MAR'!V22</f>
        <v>0.16124941007221774</v>
      </c>
      <c r="N19" s="20">
        <f>'Figure 7H MAR'!W22</f>
        <v>4</v>
      </c>
      <c r="O19" s="20">
        <f>'Figure 7H APR'!U22</f>
        <v>4.1885574277138273</v>
      </c>
      <c r="P19" s="20">
        <f>'Figure 7H APR'!V22</f>
        <v>0.58780339480248922</v>
      </c>
      <c r="Q19" s="20">
        <f>'Figure 7H APR'!W22</f>
        <v>6</v>
      </c>
      <c r="R19" s="20">
        <f>'Figure 7H MAY'!U22</f>
        <v>0.22116540976174617</v>
      </c>
      <c r="S19" s="20">
        <f>'Figure 7H MAY'!V22</f>
        <v>3.2480170057773039E-2</v>
      </c>
      <c r="T19" s="20">
        <f>'Figure 7H MAY'!W22</f>
        <v>6</v>
      </c>
      <c r="U19" s="20">
        <f>'Figure 7H JUN'!U22</f>
        <v>0</v>
      </c>
      <c r="V19" s="20">
        <v>1</v>
      </c>
      <c r="W19" s="20">
        <f>'Figure 7H JUN'!W22</f>
        <v>0</v>
      </c>
      <c r="X19" s="20">
        <f>'Figure 7H AUG'!U22</f>
        <v>0</v>
      </c>
      <c r="Y19" s="20">
        <f>'Figure 7H AUG'!V22</f>
        <v>0</v>
      </c>
      <c r="Z19" s="20">
        <f>'Figure 7H AUG'!W22</f>
        <v>0</v>
      </c>
      <c r="AA19" s="1"/>
      <c r="AB19" s="1"/>
      <c r="AC19" s="1"/>
    </row>
    <row r="23" spans="1:3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35" x14ac:dyDescent="0.2"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"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"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"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"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30" spans="1:35" x14ac:dyDescent="0.2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35" x14ac:dyDescent="0.2"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5" x14ac:dyDescent="0.2"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 x14ac:dyDescent="0.2"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 x14ac:dyDescent="0.2"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 x14ac:dyDescent="0.2"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7" spans="2:29" x14ac:dyDescent="0.2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2:29" x14ac:dyDescent="0.2">
      <c r="B38" s="2"/>
      <c r="C38" s="1"/>
      <c r="F38" s="1"/>
      <c r="I38" s="1"/>
      <c r="L38" s="1"/>
      <c r="O38" s="1"/>
      <c r="R38" s="1"/>
      <c r="U38" s="1"/>
      <c r="X38" s="1"/>
      <c r="AA38" s="1"/>
    </row>
    <row r="39" spans="2:29" x14ac:dyDescent="0.2">
      <c r="B39" s="2"/>
      <c r="C39" s="1"/>
      <c r="F39" s="1"/>
      <c r="I39" s="1"/>
      <c r="L39" s="1"/>
      <c r="O39" s="1"/>
      <c r="R39" s="1"/>
      <c r="U39" s="1"/>
      <c r="X39" s="1"/>
      <c r="AA39" s="1"/>
    </row>
    <row r="40" spans="2:29" x14ac:dyDescent="0.2">
      <c r="B40" s="2"/>
      <c r="C40" s="1"/>
      <c r="F40" s="1"/>
      <c r="I40" s="1"/>
      <c r="L40" s="1"/>
      <c r="O40" s="1"/>
      <c r="R40" s="1"/>
      <c r="U40" s="1"/>
      <c r="X40" s="1"/>
      <c r="AA40" s="1"/>
    </row>
    <row r="41" spans="2:29" x14ac:dyDescent="0.2">
      <c r="B41" s="2"/>
      <c r="C41" s="1"/>
      <c r="F41" s="1"/>
      <c r="I41" s="1"/>
      <c r="L41" s="1"/>
      <c r="O41" s="1"/>
      <c r="R41" s="1"/>
      <c r="U41" s="1"/>
      <c r="X41" s="1"/>
      <c r="AA41" s="1"/>
    </row>
    <row r="42" spans="2:29" x14ac:dyDescent="0.2">
      <c r="B42" s="2"/>
      <c r="C42" s="1"/>
      <c r="F42" s="1"/>
      <c r="I42" s="1"/>
      <c r="L42" s="1"/>
      <c r="O42" s="1"/>
      <c r="R42" s="1"/>
      <c r="U42" s="1"/>
      <c r="X42" s="1"/>
      <c r="AA42" s="1"/>
    </row>
  </sheetData>
  <mergeCells count="36">
    <mergeCell ref="R37:T37"/>
    <mergeCell ref="U37:W37"/>
    <mergeCell ref="X37:Z37"/>
    <mergeCell ref="AA37:AC37"/>
    <mergeCell ref="C37:E37"/>
    <mergeCell ref="I37:K37"/>
    <mergeCell ref="L37:N37"/>
    <mergeCell ref="O37:Q37"/>
    <mergeCell ref="F37:H37"/>
    <mergeCell ref="R30:T30"/>
    <mergeCell ref="U30:W30"/>
    <mergeCell ref="X30:Z30"/>
    <mergeCell ref="AA30:AC30"/>
    <mergeCell ref="C23:E23"/>
    <mergeCell ref="F23:H23"/>
    <mergeCell ref="I23:K23"/>
    <mergeCell ref="C30:E30"/>
    <mergeCell ref="F30:H30"/>
    <mergeCell ref="I30:K30"/>
    <mergeCell ref="L30:N30"/>
    <mergeCell ref="O30:Q30"/>
    <mergeCell ref="L23:N23"/>
    <mergeCell ref="O23:Q23"/>
    <mergeCell ref="R23:T23"/>
    <mergeCell ref="U23:W23"/>
    <mergeCell ref="X23:Z23"/>
    <mergeCell ref="AA23:AC23"/>
    <mergeCell ref="C1:E1"/>
    <mergeCell ref="F1:H1"/>
    <mergeCell ref="I1:K1"/>
    <mergeCell ref="L1:N1"/>
    <mergeCell ref="O1:Q1"/>
    <mergeCell ref="R1:T1"/>
    <mergeCell ref="U1:W1"/>
    <mergeCell ref="X1:Z1"/>
    <mergeCell ref="AA1:AC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workbookViewId="0"/>
  </sheetViews>
  <sheetFormatPr defaultRowHeight="14.25" x14ac:dyDescent="0.2"/>
  <cols>
    <col min="2" max="2" width="13" bestFit="1" customWidth="1"/>
    <col min="15" max="15" width="11.625" bestFit="1" customWidth="1"/>
  </cols>
  <sheetData>
    <row r="1" spans="1:22" x14ac:dyDescent="0.2">
      <c r="A1" s="17"/>
      <c r="B1" s="17" t="s">
        <v>35</v>
      </c>
      <c r="C1" s="17" t="s">
        <v>36</v>
      </c>
      <c r="D1" s="17" t="s">
        <v>37</v>
      </c>
      <c r="E1" s="17" t="s">
        <v>38</v>
      </c>
      <c r="F1" s="17" t="s">
        <v>39</v>
      </c>
      <c r="G1" s="17" t="s">
        <v>40</v>
      </c>
      <c r="H1" s="17" t="s">
        <v>41</v>
      </c>
      <c r="I1" s="17" t="s">
        <v>43</v>
      </c>
      <c r="O1" t="s">
        <v>5</v>
      </c>
      <c r="P1" t="s">
        <v>6</v>
      </c>
      <c r="Q1" t="s">
        <v>7</v>
      </c>
      <c r="R1" t="s">
        <v>8</v>
      </c>
      <c r="S1" t="s">
        <v>9</v>
      </c>
      <c r="T1" t="s">
        <v>10</v>
      </c>
      <c r="U1" t="s">
        <v>11</v>
      </c>
      <c r="V1" t="s">
        <v>42</v>
      </c>
    </row>
    <row r="2" spans="1:22" x14ac:dyDescent="0.2">
      <c r="A2" s="19" t="s">
        <v>0</v>
      </c>
      <c r="B2" s="20">
        <f>'Figure 7H COMBINED'!C2</f>
        <v>6.2991346175020974E-2</v>
      </c>
      <c r="C2" s="20">
        <f>'Figure 7H COMBINED'!F2</f>
        <v>0.24339864415993709</v>
      </c>
      <c r="D2" s="20">
        <f>'Figure 7H COMBINED'!I2</f>
        <v>0.98858586818789485</v>
      </c>
      <c r="E2" s="20">
        <f>'Figure 7H COMBINED'!L2</f>
        <v>3.3327972925370757E-2</v>
      </c>
      <c r="F2" s="20">
        <f>'Figure 7H COMBINED'!O2</f>
        <v>3.9678415912612536E-2</v>
      </c>
      <c r="G2" s="20">
        <f>'Figure 7H COMBINED'!R2</f>
        <v>1.0759916040469135E-2</v>
      </c>
      <c r="H2" s="20">
        <f>'Figure 7H COMBINED'!U2</f>
        <v>8.2245813939244447E-2</v>
      </c>
      <c r="I2" s="20">
        <f>'Figure 7H COMBINED'!X2</f>
        <v>8.1259317543847832E-3</v>
      </c>
      <c r="N2" s="2" t="s">
        <v>0</v>
      </c>
      <c r="O2" s="1">
        <v>6.2991346175020974E-2</v>
      </c>
      <c r="P2" s="1">
        <v>0.24339864415993709</v>
      </c>
      <c r="Q2" s="1">
        <v>0.98858586818789496</v>
      </c>
      <c r="R2" s="1">
        <v>3.3327972925370757E-2</v>
      </c>
      <c r="S2" s="1">
        <v>3.9678415912612536E-2</v>
      </c>
      <c r="T2" s="1">
        <v>1.0759916040469135E-2</v>
      </c>
      <c r="U2" s="1">
        <v>8.2245813939244447E-2</v>
      </c>
      <c r="V2" s="1">
        <v>8.1259317543847832E-3</v>
      </c>
    </row>
    <row r="3" spans="1:22" x14ac:dyDescent="0.2">
      <c r="A3" s="19" t="s">
        <v>1</v>
      </c>
      <c r="B3" s="20">
        <f>'Figure 7H COMBINED'!C3</f>
        <v>4.3851628208894176E-2</v>
      </c>
      <c r="C3" s="20">
        <f>'Figure 7H COMBINED'!F3</f>
        <v>0.12202692713991418</v>
      </c>
      <c r="D3" s="20">
        <f>'Figure 7H COMBINED'!I3</f>
        <v>0.7737008391003265</v>
      </c>
      <c r="E3" s="20">
        <f>'Figure 7H COMBINED'!L3</f>
        <v>0.68493983959862925</v>
      </c>
      <c r="F3" s="20">
        <f>'Figure 7H COMBINED'!O3</f>
        <v>0.18537470933658581</v>
      </c>
      <c r="G3" s="20">
        <f>'Figure 7H COMBINED'!R3</f>
        <v>1.5349020277487047E-3</v>
      </c>
      <c r="H3" s="20">
        <f>'Figure 7H COMBINED'!U3</f>
        <v>3.3124116272296472E-2</v>
      </c>
      <c r="I3" s="20">
        <f>'Figure 7H COMBINED'!X3</f>
        <v>0.14619942572488157</v>
      </c>
      <c r="N3" s="2" t="s">
        <v>1</v>
      </c>
      <c r="O3" s="1">
        <v>4.3851628208894176E-2</v>
      </c>
      <c r="P3" s="1">
        <v>0.12202692713991418</v>
      </c>
      <c r="Q3" s="1">
        <v>0.7737008391003265</v>
      </c>
      <c r="R3" s="1">
        <v>0.68493983959862925</v>
      </c>
      <c r="S3" s="1">
        <v>0.18537470933658581</v>
      </c>
      <c r="T3" s="1">
        <v>1.5349020277487047E-3</v>
      </c>
      <c r="U3" s="1">
        <v>3.3124116272296472E-2</v>
      </c>
      <c r="V3" s="1">
        <v>0.14619942572488157</v>
      </c>
    </row>
    <row r="4" spans="1:22" x14ac:dyDescent="0.2">
      <c r="A4" s="19" t="s">
        <v>2</v>
      </c>
      <c r="B4" s="20">
        <f>'Figure 7H COMBINED'!C4</f>
        <v>0.14135975453115276</v>
      </c>
      <c r="C4" s="20">
        <f>'Figure 7H COMBINED'!F4</f>
        <v>2.5378493362290112E-3</v>
      </c>
      <c r="D4" s="20">
        <f>'Figure 7H COMBINED'!I4</f>
        <v>2.4700616505455006E-2</v>
      </c>
      <c r="E4" s="20">
        <f>'Figure 7H COMBINED'!L4</f>
        <v>3.1795150926191312E-2</v>
      </c>
      <c r="F4" s="20">
        <f>'Figure 7H COMBINED'!O4</f>
        <v>5.0975486521203449E-2</v>
      </c>
      <c r="G4" s="20">
        <f>'Figure 7H COMBINED'!R4</f>
        <v>1.9343484666913197E-3</v>
      </c>
      <c r="H4" s="20">
        <f>'Figure 7H COMBINED'!U4</f>
        <v>0.15974895921159138</v>
      </c>
      <c r="I4" s="20">
        <f>'Figure 7H COMBINED'!X4</f>
        <v>9.5132807979953715E-2</v>
      </c>
      <c r="N4" s="2" t="s">
        <v>47</v>
      </c>
      <c r="O4" s="1">
        <v>3.5579216921786193E-2</v>
      </c>
      <c r="P4" s="1">
        <v>0.80816499857783164</v>
      </c>
      <c r="Q4" s="1">
        <v>0.63732385261858182</v>
      </c>
      <c r="R4" s="1">
        <v>0.70097256136502561</v>
      </c>
      <c r="S4" s="1">
        <v>0.13671472992686376</v>
      </c>
      <c r="T4" s="1">
        <v>6.0702774394878756E-3</v>
      </c>
      <c r="U4" s="1">
        <v>8.736436472083052E-2</v>
      </c>
      <c r="V4" s="1">
        <v>5.8323438004716045E-2</v>
      </c>
    </row>
    <row r="5" spans="1:22" x14ac:dyDescent="0.2">
      <c r="A5" s="19" t="s">
        <v>47</v>
      </c>
      <c r="B5" s="20">
        <f>'Figure 7H COMBINED'!C5</f>
        <v>3.5579216921786193E-2</v>
      </c>
      <c r="C5" s="20">
        <f>'Figure 7H COMBINED'!F5</f>
        <v>0.80816499857783164</v>
      </c>
      <c r="D5" s="20">
        <f>'Figure 7H COMBINED'!I5</f>
        <v>0.63732385261858182</v>
      </c>
      <c r="E5" s="20">
        <f>'Figure 7H COMBINED'!L5</f>
        <v>0.70097256136502561</v>
      </c>
      <c r="F5" s="20">
        <f>'Figure 7H COMBINED'!O5</f>
        <v>0.13671472992686376</v>
      </c>
      <c r="G5" s="20">
        <f>'Figure 7H COMBINED'!R5</f>
        <v>6.0702774394878756E-3</v>
      </c>
      <c r="H5" s="20">
        <f>'Figure 7H COMBINED'!U5</f>
        <v>8.736436472083052E-2</v>
      </c>
      <c r="I5" s="20">
        <f>'Figure 7H COMBINED'!X5</f>
        <v>5.8323438004716045E-2</v>
      </c>
      <c r="N5" s="2" t="s">
        <v>4</v>
      </c>
      <c r="O5" s="1">
        <v>1.0384355929572575E-2</v>
      </c>
      <c r="P5" s="1">
        <v>6.7032588838748233E-5</v>
      </c>
      <c r="Q5" s="1">
        <v>0.25549179381907378</v>
      </c>
      <c r="R5" s="1">
        <v>0.16025020522990568</v>
      </c>
      <c r="S5" s="1">
        <v>0.1809544010525336</v>
      </c>
      <c r="T5" s="1">
        <v>0.18960731521773444</v>
      </c>
      <c r="U5" s="1">
        <v>0.40349306719836503</v>
      </c>
      <c r="V5" s="1"/>
    </row>
    <row r="6" spans="1:22" x14ac:dyDescent="0.2">
      <c r="A6" s="19" t="s">
        <v>4</v>
      </c>
      <c r="B6" s="20">
        <f>'Figure 7H COMBINED'!C6</f>
        <v>1.0384355929572575E-2</v>
      </c>
      <c r="C6" s="20">
        <f>'Figure 7H COMBINED'!F6</f>
        <v>6.7032588838748233E-5</v>
      </c>
      <c r="D6" s="20">
        <f>'Figure 7H COMBINED'!I6</f>
        <v>0.25549179381907378</v>
      </c>
      <c r="E6" s="20">
        <f>'Figure 7H COMBINED'!L6</f>
        <v>0.16025020522990568</v>
      </c>
      <c r="F6" s="20">
        <f>'Figure 7H COMBINED'!O6</f>
        <v>0.1809544010525336</v>
      </c>
      <c r="G6" s="20">
        <f>'Figure 7H COMBINED'!R6</f>
        <v>0.18960731521773444</v>
      </c>
      <c r="H6" s="20">
        <f>'Figure 7H COMBINED'!U6</f>
        <v>0.40349306719836503</v>
      </c>
      <c r="I6" s="20"/>
      <c r="N6" s="2" t="s">
        <v>32</v>
      </c>
      <c r="O6" s="1">
        <v>2.6739806500512373E-2</v>
      </c>
      <c r="P6" s="1">
        <v>1.4299712887885115E-3</v>
      </c>
      <c r="Q6" s="1">
        <v>1.9588825761209579E-2</v>
      </c>
      <c r="R6" s="1">
        <v>2.6288265491915062E-2</v>
      </c>
      <c r="S6" s="1">
        <v>4.9994709414443284E-2</v>
      </c>
      <c r="T6" s="1">
        <v>1.9667216933022418E-3</v>
      </c>
      <c r="U6" s="1"/>
      <c r="V6" s="1"/>
    </row>
    <row r="7" spans="1:22" x14ac:dyDescent="0.2">
      <c r="A7" s="19" t="s">
        <v>34</v>
      </c>
      <c r="B7" s="20">
        <f>'Figure 7H COMBINED'!C7</f>
        <v>2.6739806500512373E-2</v>
      </c>
      <c r="C7" s="20">
        <f>'Figure 7H COMBINED'!F7</f>
        <v>1.4299712887885115E-3</v>
      </c>
      <c r="D7" s="20">
        <f>'Figure 7H COMBINED'!I7</f>
        <v>1.9588825761209579E-2</v>
      </c>
      <c r="E7" s="20">
        <f>'Figure 7H COMBINED'!L7</f>
        <v>2.6288265491915062E-2</v>
      </c>
      <c r="F7" s="20">
        <f>'Figure 7H COMBINED'!O7</f>
        <v>4.9994709414443284E-2</v>
      </c>
      <c r="G7" s="20">
        <f>'Figure 7H COMBINED'!R7</f>
        <v>1.9667216933022418E-3</v>
      </c>
      <c r="H7" s="20"/>
      <c r="I7" s="20"/>
      <c r="N7" s="2" t="s">
        <v>0</v>
      </c>
      <c r="O7" s="1">
        <v>0.22376249781286797</v>
      </c>
      <c r="P7" s="1">
        <v>0.12917943850495087</v>
      </c>
      <c r="Q7" s="1">
        <v>1.0942726096892696</v>
      </c>
      <c r="R7" s="1">
        <v>0.39112635967346043</v>
      </c>
      <c r="S7" s="1">
        <v>0.54329019754333341</v>
      </c>
      <c r="T7" s="1">
        <v>0.23753080847272767</v>
      </c>
      <c r="U7" s="1">
        <v>0.7668376854674448</v>
      </c>
      <c r="V7" s="1">
        <v>0.36081974771641362</v>
      </c>
    </row>
    <row r="8" spans="1:22" x14ac:dyDescent="0.2">
      <c r="A8" s="19" t="s">
        <v>0</v>
      </c>
      <c r="B8" s="20">
        <f>'Figure 7H COMBINED'!C8</f>
        <v>0.22376249781286797</v>
      </c>
      <c r="C8" s="20">
        <f>'Figure 7H COMBINED'!F8</f>
        <v>0.12917943850495087</v>
      </c>
      <c r="D8" s="20">
        <f>'Figure 7H COMBINED'!I8</f>
        <v>1.0942726096892696</v>
      </c>
      <c r="E8" s="20">
        <f>'Figure 7H COMBINED'!L8</f>
        <v>0.39112635967346043</v>
      </c>
      <c r="F8" s="20">
        <f>'Figure 7H COMBINED'!O8</f>
        <v>0.54329019754333341</v>
      </c>
      <c r="G8" s="20">
        <f>'Figure 7H COMBINED'!R8</f>
        <v>0.23753080847272767</v>
      </c>
      <c r="H8" s="20">
        <f>'Figure 7H COMBINED'!U8</f>
        <v>0.7668376854674448</v>
      </c>
      <c r="I8" s="20">
        <f>'Figure 7H COMBINED'!X8</f>
        <v>0.36081974771641362</v>
      </c>
      <c r="N8" s="2" t="s">
        <v>1</v>
      </c>
      <c r="O8" s="1">
        <v>6.0529751255109877E-2</v>
      </c>
      <c r="P8" s="1">
        <v>0.26561415045694931</v>
      </c>
      <c r="Q8" s="1">
        <v>0.51866858903587876</v>
      </c>
      <c r="R8" s="1">
        <v>0.34233098217830776</v>
      </c>
      <c r="S8" s="1">
        <v>0.76056580619293179</v>
      </c>
      <c r="T8" s="1">
        <v>0.14168955137895753</v>
      </c>
      <c r="U8" s="1">
        <v>0.87373360670866262</v>
      </c>
      <c r="V8" s="1">
        <v>0.50934513836160189</v>
      </c>
    </row>
    <row r="9" spans="1:22" x14ac:dyDescent="0.2">
      <c r="A9" s="19" t="s">
        <v>1</v>
      </c>
      <c r="B9" s="20">
        <f>'Figure 7H COMBINED'!C9</f>
        <v>6.0529751255109877E-2</v>
      </c>
      <c r="C9" s="20">
        <f>'Figure 7H COMBINED'!F9</f>
        <v>0.26561415045694931</v>
      </c>
      <c r="D9" s="20">
        <f>'Figure 7H COMBINED'!I9</f>
        <v>0.51866858903587876</v>
      </c>
      <c r="E9" s="20">
        <f>'Figure 7H COMBINED'!L9</f>
        <v>0.34233098217830776</v>
      </c>
      <c r="F9" s="20">
        <f>'Figure 7H COMBINED'!O9</f>
        <v>0.76056580619293179</v>
      </c>
      <c r="G9" s="20">
        <f>'Figure 7H COMBINED'!R9</f>
        <v>0.14168955137895753</v>
      </c>
      <c r="H9" s="20">
        <f>'Figure 7H COMBINED'!U9</f>
        <v>0.87373360670866262</v>
      </c>
      <c r="I9" s="20">
        <f>'Figure 7H COMBINED'!X9</f>
        <v>0.50934513836160189</v>
      </c>
      <c r="N9" s="2" t="s">
        <v>47</v>
      </c>
      <c r="O9" s="1">
        <v>0.14623951253420861</v>
      </c>
      <c r="P9" s="1">
        <v>2.9556555436509257E-3</v>
      </c>
      <c r="Q9" s="1">
        <v>0.11919243430256994</v>
      </c>
      <c r="R9" s="1">
        <v>1.0312659270061746E-2</v>
      </c>
      <c r="S9" s="1">
        <v>0.51020269268542628</v>
      </c>
      <c r="T9" s="1">
        <v>0.23324740132004854</v>
      </c>
      <c r="U9" s="1">
        <v>1.0835574117004336</v>
      </c>
      <c r="V9" s="1">
        <v>0.19885535242244798</v>
      </c>
    </row>
    <row r="10" spans="1:22" x14ac:dyDescent="0.2">
      <c r="A10" s="19" t="s">
        <v>2</v>
      </c>
      <c r="B10" s="20">
        <f>'Figure 7H COMBINED'!C10</f>
        <v>0.17716797393895434</v>
      </c>
      <c r="C10" s="20">
        <f>'Figure 7H COMBINED'!F10</f>
        <v>0.27823171134134794</v>
      </c>
      <c r="D10" s="20">
        <f>'Figure 7H COMBINED'!I10</f>
        <v>3.2011670972967905</v>
      </c>
      <c r="E10" s="20">
        <f>'Figure 7H COMBINED'!L10</f>
        <v>1.0980691123928865</v>
      </c>
      <c r="F10" s="20">
        <f>'Figure 7H COMBINED'!O10</f>
        <v>2.5792100703309084</v>
      </c>
      <c r="G10" s="20">
        <f>'Figure 7H COMBINED'!R10</f>
        <v>0.86603436820549229</v>
      </c>
      <c r="H10" s="20">
        <f>'Figure 7H COMBINED'!U10</f>
        <v>1.180238990478764</v>
      </c>
      <c r="I10" s="20">
        <f>'Figure 7H COMBINED'!X10</f>
        <v>0.21551008023820908</v>
      </c>
      <c r="N10" s="2" t="s">
        <v>4</v>
      </c>
      <c r="O10" s="1">
        <v>2.1501118901141418E-2</v>
      </c>
      <c r="P10" s="1">
        <v>2.3250207443167281E-4</v>
      </c>
      <c r="Q10" s="36">
        <v>0.21345150256004727</v>
      </c>
      <c r="R10" s="1">
        <v>0.70857513653897686</v>
      </c>
      <c r="S10" s="1">
        <v>0.60418283593054711</v>
      </c>
      <c r="T10" s="1">
        <v>0.22518283950924242</v>
      </c>
      <c r="U10" s="1">
        <v>0.24158717771570851</v>
      </c>
      <c r="V10" s="1"/>
    </row>
    <row r="11" spans="1:22" x14ac:dyDescent="0.2">
      <c r="A11" s="19" t="s">
        <v>47</v>
      </c>
      <c r="B11" s="20">
        <f>'Figure 7H COMBINED'!C11</f>
        <v>0.14623951253420861</v>
      </c>
      <c r="C11" s="20">
        <f>'Figure 7H COMBINED'!F11</f>
        <v>2.9556555436509257E-3</v>
      </c>
      <c r="D11" s="20">
        <f>'Figure 7H COMBINED'!I11</f>
        <v>0.11919243430256994</v>
      </c>
      <c r="E11" s="20">
        <f>'Figure 7H COMBINED'!L11</f>
        <v>1.0312659270061746E-2</v>
      </c>
      <c r="F11" s="20">
        <f>'Figure 7H COMBINED'!O11</f>
        <v>0.51020269268542628</v>
      </c>
      <c r="G11" s="20">
        <f>'Figure 7H COMBINED'!R11</f>
        <v>0.23324740132004854</v>
      </c>
      <c r="H11" s="20">
        <f>'Figure 7H COMBINED'!U11</f>
        <v>1.0835574117004336</v>
      </c>
      <c r="I11" s="20">
        <f>'Figure 7H COMBINED'!X11</f>
        <v>0.19885535242244798</v>
      </c>
      <c r="N11" s="2" t="s">
        <v>32</v>
      </c>
      <c r="O11" s="1">
        <v>0.31571824748207594</v>
      </c>
      <c r="P11" s="1">
        <v>4.0575481108938077E-2</v>
      </c>
      <c r="Q11" s="1">
        <v>2.78829878400416</v>
      </c>
      <c r="R11" s="1">
        <v>0.95757569444532409</v>
      </c>
      <c r="S11" s="1">
        <v>2.2987341233502478</v>
      </c>
      <c r="T11" s="1">
        <v>0.73642453173513778</v>
      </c>
      <c r="U11" s="1"/>
      <c r="V11" s="1"/>
    </row>
    <row r="12" spans="1:22" x14ac:dyDescent="0.2">
      <c r="A12" s="19" t="s">
        <v>4</v>
      </c>
      <c r="B12" s="20">
        <f>'Figure 7H COMBINED'!C12</f>
        <v>2.1501118901141418E-2</v>
      </c>
      <c r="C12" s="20">
        <f>'Figure 7H COMBINED'!F12</f>
        <v>2.3250207443167281E-4</v>
      </c>
      <c r="D12" s="35">
        <f>'Figure 7H COMBINED'!I12</f>
        <v>0.21345150256004727</v>
      </c>
      <c r="E12" s="20">
        <f>'Figure 7H COMBINED'!L12</f>
        <v>0.70857513653897686</v>
      </c>
      <c r="F12" s="20">
        <f>'Figure 7H COMBINED'!O12</f>
        <v>0.60418283593054711</v>
      </c>
      <c r="G12" s="20">
        <f>'Figure 7H COMBINED'!R12</f>
        <v>0.22518283950924242</v>
      </c>
      <c r="H12" s="20">
        <f>'Figure 7H COMBINED'!U12</f>
        <v>0.24158717771570851</v>
      </c>
      <c r="I12" s="20"/>
      <c r="N12" s="2" t="s">
        <v>0</v>
      </c>
      <c r="O12" s="1">
        <v>6.4223599366658132E-4</v>
      </c>
      <c r="P12" s="1">
        <v>0.50910160661759785</v>
      </c>
      <c r="Q12" s="1">
        <v>0.92676287983598649</v>
      </c>
      <c r="R12" s="1">
        <v>0.64876105766856107</v>
      </c>
      <c r="S12" s="1">
        <v>0.26129702058787285</v>
      </c>
      <c r="T12" s="1">
        <v>0.20090081675273794</v>
      </c>
      <c r="U12" s="1">
        <v>1.88023713623275E-2</v>
      </c>
      <c r="V12" s="1">
        <v>2.4101022539837896E-2</v>
      </c>
    </row>
    <row r="13" spans="1:22" x14ac:dyDescent="0.2">
      <c r="A13" s="19" t="s">
        <v>34</v>
      </c>
      <c r="B13" s="20">
        <f>'Figure 7H COMBINED'!C13</f>
        <v>0.31571824748207594</v>
      </c>
      <c r="C13" s="20">
        <f>'Figure 7H COMBINED'!F13</f>
        <v>4.0575481108938077E-2</v>
      </c>
      <c r="D13" s="20">
        <f>'Figure 7H COMBINED'!I13</f>
        <v>2.78829878400416</v>
      </c>
      <c r="E13" s="20">
        <f>'Figure 7H COMBINED'!L13</f>
        <v>0.95757569444532409</v>
      </c>
      <c r="F13" s="20">
        <f>'Figure 7H COMBINED'!O13</f>
        <v>2.2987341233502478</v>
      </c>
      <c r="G13" s="20">
        <f>'Figure 7H COMBINED'!R13</f>
        <v>0.73642453173513778</v>
      </c>
      <c r="H13" s="20"/>
      <c r="I13" s="20"/>
      <c r="N13" s="2" t="s">
        <v>1</v>
      </c>
      <c r="O13" s="1">
        <v>1.5100082336725532E-2</v>
      </c>
      <c r="P13" s="1">
        <v>0.16637203202505291</v>
      </c>
      <c r="Q13" s="1">
        <v>8.5362435008673021E-2</v>
      </c>
      <c r="R13" s="1">
        <v>9.9490827741593194E-2</v>
      </c>
      <c r="S13" s="1">
        <v>0.23938323592008706</v>
      </c>
      <c r="T13" s="1">
        <v>0.33240743160407599</v>
      </c>
      <c r="U13" s="1">
        <v>0.28784226161448789</v>
      </c>
      <c r="V13" s="1">
        <v>0.53159569286283381</v>
      </c>
    </row>
    <row r="14" spans="1:22" x14ac:dyDescent="0.2">
      <c r="A14" s="19" t="s">
        <v>0</v>
      </c>
      <c r="B14" s="20">
        <f>'Figure 7H COMBINED'!C14</f>
        <v>6.4223599366658132E-4</v>
      </c>
      <c r="C14" s="20">
        <f>'Figure 7H COMBINED'!F14</f>
        <v>0.50910160661759785</v>
      </c>
      <c r="D14" s="20">
        <f>'Figure 7H COMBINED'!I14</f>
        <v>0.92676287983598649</v>
      </c>
      <c r="E14" s="20">
        <f>'Figure 7H COMBINED'!L14</f>
        <v>0.64876105766856107</v>
      </c>
      <c r="F14" s="20">
        <f>'Figure 7H COMBINED'!O14</f>
        <v>0.26129702058787285</v>
      </c>
      <c r="G14" s="20">
        <f>'Figure 7H COMBINED'!R14</f>
        <v>0.20090081675273794</v>
      </c>
      <c r="H14" s="20">
        <f>'Figure 7H COMBINED'!U14</f>
        <v>1.88023713623275E-2</v>
      </c>
      <c r="I14" s="20">
        <f>'Figure 7H COMBINED'!X14</f>
        <v>2.4101022539837896E-2</v>
      </c>
      <c r="N14" s="2" t="s">
        <v>47</v>
      </c>
      <c r="O14" s="1">
        <v>0.10420515144963376</v>
      </c>
      <c r="P14" s="1">
        <v>19.101414829243399</v>
      </c>
      <c r="Q14" s="1">
        <v>8.9700446960289444</v>
      </c>
      <c r="R14" s="1">
        <v>5.9480904002558708</v>
      </c>
      <c r="S14" s="1">
        <v>1.4248595399427841</v>
      </c>
      <c r="T14" s="1">
        <v>0.80876357746969141</v>
      </c>
      <c r="U14" s="1">
        <v>0.17828480422236684</v>
      </c>
      <c r="V14" s="1">
        <v>4.1450865874107803E-2</v>
      </c>
    </row>
    <row r="15" spans="1:22" x14ac:dyDescent="0.2">
      <c r="A15" s="19" t="s">
        <v>1</v>
      </c>
      <c r="B15" s="20">
        <f>'Figure 7H COMBINED'!C15</f>
        <v>1.5100082336725532E-2</v>
      </c>
      <c r="C15" s="20">
        <f>'Figure 7H COMBINED'!F15</f>
        <v>0.16637203202505291</v>
      </c>
      <c r="D15" s="20">
        <f>'Figure 7H COMBINED'!I15</f>
        <v>8.5362435008673021E-2</v>
      </c>
      <c r="E15" s="20">
        <f>'Figure 7H COMBINED'!L15</f>
        <v>9.9490827741593194E-2</v>
      </c>
      <c r="F15" s="20">
        <f>'Figure 7H COMBINED'!O15</f>
        <v>0.23938323592008706</v>
      </c>
      <c r="G15" s="20">
        <f>'Figure 7H COMBINED'!R15</f>
        <v>0.33240743160407599</v>
      </c>
      <c r="H15" s="20">
        <f>'Figure 7H COMBINED'!U15</f>
        <v>0.28784226161448789</v>
      </c>
      <c r="I15" s="20">
        <f>'Figure 7H COMBINED'!X15</f>
        <v>0.53159569286283381</v>
      </c>
      <c r="N15" s="2" t="s">
        <v>4</v>
      </c>
      <c r="O15" s="28">
        <v>1.8381671080919783E-4</v>
      </c>
      <c r="P15" s="28">
        <v>6.7578551265782771E-2</v>
      </c>
      <c r="Q15" s="28">
        <v>0.26507027029098412</v>
      </c>
      <c r="R15" s="28">
        <v>9.6867163361880074E-2</v>
      </c>
      <c r="S15" s="28">
        <v>3.214456272495133E-2</v>
      </c>
      <c r="T15" s="28">
        <v>0.31287260476963663</v>
      </c>
      <c r="U15" s="28">
        <v>5.9232955591094049E-3</v>
      </c>
    </row>
    <row r="16" spans="1:22" x14ac:dyDescent="0.2">
      <c r="A16" s="19" t="s">
        <v>2</v>
      </c>
      <c r="B16" s="20">
        <f>'Figure 7H COMBINED'!C16</f>
        <v>6.1590555453585279E-2</v>
      </c>
      <c r="C16" s="20">
        <f>'Figure 7H COMBINED'!F16</f>
        <v>0.19410366338566898</v>
      </c>
      <c r="D16" s="20">
        <f>'Figure 7H COMBINED'!I16</f>
        <v>2.0381668068655112</v>
      </c>
      <c r="E16" s="20">
        <f>'Figure 7H COMBINED'!L16</f>
        <v>2.4294944982089492</v>
      </c>
      <c r="F16" s="20">
        <f>'Figure 7H COMBINED'!O16</f>
        <v>4.1817025578580118</v>
      </c>
      <c r="G16" s="20">
        <f>'Figure 7H COMBINED'!R16</f>
        <v>0.23663349778893142</v>
      </c>
      <c r="H16" s="20">
        <f>'Figure 7H COMBINED'!U16</f>
        <v>6.7021009286611158E-2</v>
      </c>
      <c r="I16" s="20">
        <f>'Figure 7H COMBINED'!X16</f>
        <v>2.3355297733979107E-2</v>
      </c>
      <c r="N16" s="2" t="s">
        <v>32</v>
      </c>
      <c r="O16" s="28">
        <v>0.1104719504347105</v>
      </c>
      <c r="P16" s="28">
        <v>9.4860323522628617E-2</v>
      </c>
      <c r="Q16" s="28">
        <v>1.733200670688944</v>
      </c>
      <c r="R16" s="28">
        <v>2.2999177410923326</v>
      </c>
      <c r="S16" s="28">
        <v>4.1885574277138273</v>
      </c>
      <c r="T16" s="28">
        <v>0.22116540976174617</v>
      </c>
      <c r="U16" s="28"/>
    </row>
    <row r="17" spans="1:22" x14ac:dyDescent="0.2">
      <c r="A17" s="19" t="s">
        <v>47</v>
      </c>
      <c r="B17" s="20">
        <f>'Figure 7H COMBINED'!C17</f>
        <v>0.10420515144963376</v>
      </c>
      <c r="C17" s="20">
        <f>'Figure 7H COMBINED'!F17</f>
        <v>19.101414829243421</v>
      </c>
      <c r="D17" s="20">
        <f>'Figure 7H COMBINED'!I17</f>
        <v>8.9700446960289444</v>
      </c>
      <c r="E17" s="20">
        <f>'Figure 7H COMBINED'!L17</f>
        <v>5.9480904002558708</v>
      </c>
      <c r="F17" s="20">
        <f>'Figure 7H COMBINED'!O17</f>
        <v>1.4248595399427841</v>
      </c>
      <c r="G17" s="20">
        <f>'Figure 7H COMBINED'!R17</f>
        <v>0.80876357746969141</v>
      </c>
      <c r="H17" s="20">
        <f>'Figure 7H COMBINED'!U17</f>
        <v>0.17828480422236684</v>
      </c>
      <c r="I17" s="20">
        <f>'Figure 7H COMBINED'!X17</f>
        <v>4.1450865874107803E-2</v>
      </c>
      <c r="N17" s="6" t="s">
        <v>45</v>
      </c>
    </row>
    <row r="18" spans="1:22" x14ac:dyDescent="0.2">
      <c r="A18" s="19" t="s">
        <v>4</v>
      </c>
      <c r="B18" s="20">
        <f>'Figure 7H COMBINED'!C18</f>
        <v>1.8381671080919783E-4</v>
      </c>
      <c r="C18" s="20">
        <f>'Figure 7H COMBINED'!F18</f>
        <v>6.7578551265782771E-2</v>
      </c>
      <c r="D18" s="20">
        <f>'Figure 7H COMBINED'!I18</f>
        <v>0.26507027029098412</v>
      </c>
      <c r="E18" s="20">
        <f>'Figure 7H COMBINED'!L18</f>
        <v>9.6867163361880074E-2</v>
      </c>
      <c r="F18" s="20">
        <f>'Figure 7H COMBINED'!O18</f>
        <v>3.214456272495133E-2</v>
      </c>
      <c r="G18" s="20">
        <f>'Figure 7H COMBINED'!R18</f>
        <v>0.31287260476963663</v>
      </c>
      <c r="H18" s="20">
        <f>'Figure 7H COMBINED'!U18</f>
        <v>5.9232955591094049E-3</v>
      </c>
      <c r="I18" s="20"/>
      <c r="M18" t="s">
        <v>117</v>
      </c>
      <c r="N18" s="2" t="s">
        <v>0</v>
      </c>
      <c r="O18" s="1">
        <f t="shared" ref="O18:V18" si="0">O2/0.988585868187895</f>
        <v>6.3718639120834128E-2</v>
      </c>
      <c r="P18" s="1">
        <f t="shared" si="0"/>
        <v>0.24620890505555526</v>
      </c>
      <c r="Q18" s="1">
        <f>Q2/0.988585868187895</f>
        <v>1</v>
      </c>
      <c r="R18" s="1">
        <f t="shared" si="0"/>
        <v>3.3712774982776E-2</v>
      </c>
      <c r="S18" s="1">
        <f t="shared" si="0"/>
        <v>4.0136539666851767E-2</v>
      </c>
      <c r="T18" s="1">
        <f t="shared" si="0"/>
        <v>1.0884149153570602E-2</v>
      </c>
      <c r="U18" s="1">
        <f t="shared" si="0"/>
        <v>8.3195417399606661E-2</v>
      </c>
      <c r="V18" s="1">
        <f t="shared" si="0"/>
        <v>8.2197530997280381E-3</v>
      </c>
    </row>
    <row r="19" spans="1:22" x14ac:dyDescent="0.2">
      <c r="A19" s="19" t="s">
        <v>34</v>
      </c>
      <c r="B19" s="20">
        <f>'Figure 7H COMBINED'!C19</f>
        <v>0.1104719504347105</v>
      </c>
      <c r="C19" s="20">
        <f>'Figure 7H COMBINED'!F19</f>
        <v>9.4860323522628617E-2</v>
      </c>
      <c r="D19" s="20">
        <f>'Figure 7H COMBINED'!I19</f>
        <v>1.733200670688944</v>
      </c>
      <c r="E19" s="20">
        <f>'Figure 7H COMBINED'!L19</f>
        <v>2.2999177410923326</v>
      </c>
      <c r="F19" s="20">
        <f>'Figure 7H COMBINED'!O19</f>
        <v>4.1885574277138273</v>
      </c>
      <c r="G19" s="20">
        <f>'Figure 7H COMBINED'!R19</f>
        <v>0.22116540976174617</v>
      </c>
      <c r="H19" s="20"/>
      <c r="I19" s="20"/>
      <c r="N19" s="2" t="s">
        <v>1</v>
      </c>
      <c r="O19" s="1">
        <f t="shared" ref="O19:V19" si="1">O3/0.988585868187895</f>
        <v>4.4357935531968928E-2</v>
      </c>
      <c r="P19" s="1">
        <f t="shared" si="1"/>
        <v>0.12343584008902828</v>
      </c>
      <c r="Q19" s="1">
        <f t="shared" si="1"/>
        <v>0.7826339258910725</v>
      </c>
      <c r="R19" s="1">
        <f t="shared" si="1"/>
        <v>0.69284809912784084</v>
      </c>
      <c r="S19" s="1">
        <f t="shared" si="1"/>
        <v>0.18751503061275065</v>
      </c>
      <c r="T19" s="1">
        <f t="shared" si="1"/>
        <v>1.5526238813854604E-3</v>
      </c>
      <c r="U19" s="1">
        <f t="shared" si="1"/>
        <v>3.350656461741041E-2</v>
      </c>
      <c r="V19" s="1">
        <f t="shared" si="1"/>
        <v>0.1478874323713216</v>
      </c>
    </row>
    <row r="20" spans="1:22" x14ac:dyDescent="0.2">
      <c r="N20" s="2" t="s">
        <v>47</v>
      </c>
      <c r="O20" s="1">
        <f t="shared" ref="O20:V20" si="2">O4/0.988585868187895</f>
        <v>3.5990011658778687E-2</v>
      </c>
      <c r="P20" s="1">
        <f t="shared" si="2"/>
        <v>0.81749600574325454</v>
      </c>
      <c r="Q20" s="1">
        <f t="shared" si="2"/>
        <v>0.64468234184534112</v>
      </c>
      <c r="R20" s="1">
        <f t="shared" si="2"/>
        <v>0.70906593339223789</v>
      </c>
      <c r="S20" s="1">
        <f t="shared" si="2"/>
        <v>0.13829322704912383</v>
      </c>
      <c r="T20" s="1">
        <f t="shared" si="2"/>
        <v>6.1403643677557934E-3</v>
      </c>
      <c r="U20" s="1">
        <f t="shared" si="2"/>
        <v>8.8373066551084525E-2</v>
      </c>
      <c r="V20" s="1">
        <f t="shared" si="2"/>
        <v>5.8996835663476063E-2</v>
      </c>
    </row>
    <row r="21" spans="1:22" x14ac:dyDescent="0.2">
      <c r="A21" s="2"/>
      <c r="B21" s="1"/>
      <c r="C21" s="1"/>
      <c r="D21" s="1"/>
      <c r="E21" s="1"/>
      <c r="F21" s="1"/>
      <c r="G21" s="1"/>
      <c r="H21" s="1"/>
      <c r="I21" s="1"/>
      <c r="N21" s="2" t="s">
        <v>4</v>
      </c>
      <c r="O21" s="1">
        <f t="shared" ref="O21:U21" si="3">O5/0.988585868187895</f>
        <v>1.0504252856261626E-2</v>
      </c>
      <c r="P21" s="1">
        <f t="shared" si="3"/>
        <v>6.780654164278193E-5</v>
      </c>
      <c r="Q21" s="1">
        <f t="shared" si="3"/>
        <v>0.25844168123442557</v>
      </c>
      <c r="R21" s="1">
        <f t="shared" si="3"/>
        <v>0.16210044103062965</v>
      </c>
      <c r="S21" s="1">
        <f t="shared" si="3"/>
        <v>0.18304368580973951</v>
      </c>
      <c r="T21" s="1">
        <f t="shared" si="3"/>
        <v>0.19179650581622196</v>
      </c>
      <c r="U21" s="1">
        <f t="shared" si="3"/>
        <v>0.40815176524622881</v>
      </c>
      <c r="V21" s="1"/>
    </row>
    <row r="22" spans="1:22" x14ac:dyDescent="0.2">
      <c r="A22" s="2"/>
      <c r="B22" s="1"/>
      <c r="C22" s="1"/>
      <c r="D22" s="1"/>
      <c r="E22" s="1"/>
      <c r="F22" s="1"/>
      <c r="G22" s="1"/>
      <c r="H22" s="1"/>
      <c r="I22" s="1"/>
      <c r="N22" s="2" t="s">
        <v>32</v>
      </c>
      <c r="O22" s="1">
        <f t="shared" ref="O22:T22" si="4">O6/0.988585868187895</f>
        <v>2.7048542125659932E-2</v>
      </c>
      <c r="P22" s="1">
        <f t="shared" si="4"/>
        <v>1.4464816206706335E-3</v>
      </c>
      <c r="Q22" s="1">
        <f t="shared" si="4"/>
        <v>1.9814996745923987E-2</v>
      </c>
      <c r="R22" s="1">
        <f t="shared" si="4"/>
        <v>2.659178766140181E-2</v>
      </c>
      <c r="S22" s="1">
        <f t="shared" si="4"/>
        <v>5.0571944252131538E-2</v>
      </c>
      <c r="T22" s="1">
        <f t="shared" si="4"/>
        <v>1.9894293015813554E-3</v>
      </c>
      <c r="U22" s="1"/>
      <c r="V22" s="1"/>
    </row>
    <row r="23" spans="1:22" x14ac:dyDescent="0.2">
      <c r="A23" s="2"/>
      <c r="B23" s="9"/>
      <c r="C23" s="9"/>
      <c r="D23" s="9"/>
      <c r="E23" s="9"/>
      <c r="F23" s="9"/>
      <c r="G23" s="9"/>
      <c r="H23" s="9"/>
      <c r="I23" s="9"/>
      <c r="M23" t="s">
        <v>118</v>
      </c>
      <c r="N23" s="2" t="s">
        <v>0</v>
      </c>
      <c r="O23" s="1">
        <f t="shared" ref="O23:V23" si="5">O7/2.78829878400416</f>
        <v>8.0250545277479893E-2</v>
      </c>
      <c r="P23" s="1">
        <f t="shared" si="5"/>
        <v>4.6329123423222832E-2</v>
      </c>
      <c r="Q23" s="1">
        <f t="shared" si="5"/>
        <v>0.39245170423157816</v>
      </c>
      <c r="R23" s="1">
        <f t="shared" si="5"/>
        <v>0.14027419224842902</v>
      </c>
      <c r="S23" s="1">
        <f t="shared" si="5"/>
        <v>0.19484647795281715</v>
      </c>
      <c r="T23" s="1">
        <f t="shared" si="5"/>
        <v>8.5188434552060294E-2</v>
      </c>
      <c r="U23" s="1">
        <f t="shared" si="5"/>
        <v>0.2750199117349329</v>
      </c>
      <c r="V23" s="1">
        <f t="shared" si="5"/>
        <v>0.12940497976269794</v>
      </c>
    </row>
    <row r="24" spans="1:22" x14ac:dyDescent="0.2">
      <c r="A24" s="2"/>
      <c r="B24" s="9"/>
      <c r="C24" s="9"/>
      <c r="D24" s="9"/>
      <c r="E24" s="9"/>
      <c r="F24" s="9"/>
      <c r="G24" s="9"/>
      <c r="H24" s="9"/>
      <c r="I24" s="9"/>
      <c r="N24" s="2" t="s">
        <v>1</v>
      </c>
      <c r="O24" s="1">
        <f t="shared" ref="O24:V24" si="6">O8/2.78829878400416</f>
        <v>2.1708488201607153E-2</v>
      </c>
      <c r="P24" s="1">
        <f t="shared" si="6"/>
        <v>9.5260289887410074E-2</v>
      </c>
      <c r="Q24" s="1">
        <f t="shared" si="6"/>
        <v>0.18601614432834934</v>
      </c>
      <c r="R24" s="1">
        <f t="shared" si="6"/>
        <v>0.122774138891493</v>
      </c>
      <c r="S24" s="1">
        <f t="shared" si="6"/>
        <v>0.27277055477559503</v>
      </c>
      <c r="T24" s="1">
        <f t="shared" si="6"/>
        <v>5.0815770602418389E-2</v>
      </c>
      <c r="U24" s="1">
        <f t="shared" si="6"/>
        <v>0.31335723837096474</v>
      </c>
      <c r="V24" s="1">
        <f t="shared" si="6"/>
        <v>0.18267236685092711</v>
      </c>
    </row>
    <row r="25" spans="1:22" x14ac:dyDescent="0.2">
      <c r="A25" s="2"/>
      <c r="B25" s="9"/>
      <c r="C25" s="9"/>
      <c r="D25" s="9"/>
      <c r="E25" s="9"/>
      <c r="F25" s="9"/>
      <c r="G25" s="9"/>
      <c r="H25" s="9"/>
      <c r="I25" s="9"/>
      <c r="N25" s="2" t="s">
        <v>47</v>
      </c>
      <c r="O25" s="1">
        <f t="shared" ref="O25:V25" si="7">O9/2.78829878400416</f>
        <v>5.2447576053596422E-2</v>
      </c>
      <c r="P25" s="1">
        <f t="shared" si="7"/>
        <v>1.0600210998214588E-3</v>
      </c>
      <c r="Q25" s="1">
        <f t="shared" si="7"/>
        <v>4.2747368031844361E-2</v>
      </c>
      <c r="R25" s="1">
        <f t="shared" si="7"/>
        <v>3.6985488532373725E-3</v>
      </c>
      <c r="S25" s="1">
        <f t="shared" si="7"/>
        <v>0.18297992152503306</v>
      </c>
      <c r="T25" s="1">
        <f t="shared" si="7"/>
        <v>8.3652226460857126E-2</v>
      </c>
      <c r="U25" s="1">
        <f t="shared" si="7"/>
        <v>0.38860878823910755</v>
      </c>
      <c r="V25" s="1">
        <f t="shared" si="7"/>
        <v>7.1317806242012588E-2</v>
      </c>
    </row>
    <row r="26" spans="1:22" x14ac:dyDescent="0.2">
      <c r="A26" s="2"/>
      <c r="B26" s="9"/>
      <c r="C26" s="9"/>
      <c r="D26" s="9"/>
      <c r="E26" s="9"/>
      <c r="F26" s="9"/>
      <c r="G26" s="9"/>
      <c r="H26" s="9"/>
      <c r="I26" s="9"/>
      <c r="N26" s="2" t="s">
        <v>4</v>
      </c>
      <c r="O26" s="1">
        <f t="shared" ref="O26:U26" si="8">O10/2.78829878400416</f>
        <v>7.7111961689645594E-3</v>
      </c>
      <c r="P26" s="1">
        <f t="shared" si="8"/>
        <v>8.3384921216293135E-5</v>
      </c>
      <c r="Q26" s="36">
        <f t="shared" si="8"/>
        <v>7.655259321008577E-2</v>
      </c>
      <c r="R26" s="1">
        <f t="shared" si="8"/>
        <v>0.25412453665436152</v>
      </c>
      <c r="S26" s="1">
        <f t="shared" si="8"/>
        <v>0.21668511258427808</v>
      </c>
      <c r="T26" s="1">
        <f t="shared" si="8"/>
        <v>8.075993892801786E-2</v>
      </c>
      <c r="U26" s="1">
        <f t="shared" si="8"/>
        <v>8.6643217398952921E-2</v>
      </c>
      <c r="V26" s="1"/>
    </row>
    <row r="27" spans="1:22" x14ac:dyDescent="0.2">
      <c r="A27" s="2"/>
      <c r="B27" s="9"/>
      <c r="C27" s="9"/>
      <c r="D27" s="9"/>
      <c r="E27" s="9"/>
      <c r="F27" s="9"/>
      <c r="G27" s="9"/>
      <c r="H27" s="9"/>
      <c r="I27" s="9"/>
      <c r="N27" s="2" t="s">
        <v>32</v>
      </c>
      <c r="O27" s="1">
        <f t="shared" ref="O27:T27" si="9">O11/2.78829878400416</f>
        <v>0.11322970454001564</v>
      </c>
      <c r="P27" s="1">
        <f t="shared" si="9"/>
        <v>1.4552056379936914E-2</v>
      </c>
      <c r="Q27" s="1">
        <f>Q11/2.78829878400416</f>
        <v>1</v>
      </c>
      <c r="R27" s="1">
        <f t="shared" si="9"/>
        <v>0.3434265007533337</v>
      </c>
      <c r="S27" s="1">
        <f t="shared" si="9"/>
        <v>0.8244217357686221</v>
      </c>
      <c r="T27" s="1">
        <f t="shared" si="9"/>
        <v>0.26411248893405503</v>
      </c>
      <c r="U27" s="1"/>
      <c r="V27" s="1"/>
    </row>
    <row r="28" spans="1:22" x14ac:dyDescent="0.2">
      <c r="A28" s="2"/>
      <c r="B28" s="9"/>
      <c r="C28" s="9"/>
      <c r="D28" s="9"/>
      <c r="E28" s="9"/>
      <c r="F28" s="9"/>
      <c r="G28" s="9"/>
      <c r="H28" s="9"/>
      <c r="I28" s="9"/>
      <c r="M28" t="s">
        <v>119</v>
      </c>
      <c r="N28" s="2" t="s">
        <v>0</v>
      </c>
      <c r="O28" s="1">
        <f t="shared" ref="O28:V28" si="10">O12/19.1014148292434</f>
        <v>3.3622430558565069E-5</v>
      </c>
      <c r="P28" s="1">
        <f t="shared" si="10"/>
        <v>2.665256009404007E-2</v>
      </c>
      <c r="Q28" s="1">
        <f t="shared" si="10"/>
        <v>4.8518022781074553E-2</v>
      </c>
      <c r="R28" s="1">
        <f t="shared" si="10"/>
        <v>3.3964031642061264E-2</v>
      </c>
      <c r="S28" s="1">
        <f t="shared" si="10"/>
        <v>1.3679458978496135E-2</v>
      </c>
      <c r="T28" s="1">
        <f t="shared" si="10"/>
        <v>1.0517588280694679E-2</v>
      </c>
      <c r="U28" s="1">
        <f t="shared" si="10"/>
        <v>9.8434443366686745E-4</v>
      </c>
      <c r="V28" s="1">
        <f t="shared" si="10"/>
        <v>1.2617401776406805E-3</v>
      </c>
    </row>
    <row r="29" spans="1:22" x14ac:dyDescent="0.2">
      <c r="A29" s="2"/>
      <c r="B29" s="9"/>
      <c r="C29" s="9"/>
      <c r="D29" s="9"/>
      <c r="E29" s="9"/>
      <c r="F29" s="9"/>
      <c r="G29" s="9"/>
      <c r="H29" s="9"/>
      <c r="I29" s="9"/>
      <c r="N29" s="2" t="s">
        <v>1</v>
      </c>
      <c r="O29" s="1">
        <f t="shared" ref="O29:V29" si="11">O13/19.1014148292434</f>
        <v>7.9052166929582577E-4</v>
      </c>
      <c r="P29" s="1">
        <f t="shared" si="11"/>
        <v>8.7099324061767867E-3</v>
      </c>
      <c r="Q29" s="1">
        <f t="shared" si="11"/>
        <v>4.4689064015293262E-3</v>
      </c>
      <c r="R29" s="1">
        <f t="shared" si="11"/>
        <v>5.208558037767823E-3</v>
      </c>
      <c r="S29" s="1">
        <f t="shared" si="11"/>
        <v>1.2532225390634529E-2</v>
      </c>
      <c r="T29" s="1">
        <f t="shared" si="11"/>
        <v>1.740224138241191E-2</v>
      </c>
      <c r="U29" s="1">
        <f t="shared" si="11"/>
        <v>1.5069159231797555E-2</v>
      </c>
      <c r="V29" s="1">
        <f t="shared" si="11"/>
        <v>2.7830173713047943E-2</v>
      </c>
    </row>
    <row r="30" spans="1:22" x14ac:dyDescent="0.2">
      <c r="A30" s="2"/>
      <c r="B30" s="9"/>
      <c r="C30" s="9"/>
      <c r="D30" s="9"/>
      <c r="E30" s="9"/>
      <c r="F30" s="9"/>
      <c r="G30" s="9"/>
      <c r="H30" s="9"/>
      <c r="I30" s="9"/>
      <c r="N30" s="2" t="s">
        <v>47</v>
      </c>
      <c r="O30" s="1">
        <f>O14/19.1014148292434</f>
        <v>5.4553629865207887E-3</v>
      </c>
      <c r="P30" s="1">
        <f>P14/19.1014148292434</f>
        <v>1</v>
      </c>
      <c r="Q30" s="1">
        <f t="shared" ref="Q30:V30" si="12">Q14/19.1014148292434</f>
        <v>0.4696010623410059</v>
      </c>
      <c r="R30" s="1">
        <f t="shared" si="12"/>
        <v>0.31139527901093556</v>
      </c>
      <c r="S30" s="1">
        <f t="shared" si="12"/>
        <v>7.4594450342044233E-2</v>
      </c>
      <c r="T30" s="1">
        <f t="shared" si="12"/>
        <v>4.2340506433665381E-2</v>
      </c>
      <c r="U30" s="1">
        <f t="shared" si="12"/>
        <v>9.3335915593760563E-3</v>
      </c>
      <c r="V30" s="1">
        <f t="shared" si="12"/>
        <v>2.1700416563200549E-3</v>
      </c>
    </row>
    <row r="31" spans="1:22" x14ac:dyDescent="0.2">
      <c r="A31" s="2"/>
      <c r="B31" s="9"/>
      <c r="C31" s="9"/>
      <c r="D31" s="9"/>
      <c r="E31" s="9"/>
      <c r="F31" s="9"/>
      <c r="G31" s="9"/>
      <c r="H31" s="9"/>
      <c r="I31" s="9"/>
      <c r="N31" s="2" t="s">
        <v>4</v>
      </c>
      <c r="O31" s="1">
        <f t="shared" ref="O31:U31" si="13">O15/19.1014148292434</f>
        <v>9.6231987238862939E-6</v>
      </c>
      <c r="P31" s="1">
        <f t="shared" si="13"/>
        <v>3.5378819773246887E-3</v>
      </c>
      <c r="Q31" s="1">
        <f t="shared" si="13"/>
        <v>1.3876996686401133E-2</v>
      </c>
      <c r="R31" s="1">
        <f t="shared" si="13"/>
        <v>5.0712035850653762E-3</v>
      </c>
      <c r="S31" s="1">
        <f t="shared" si="13"/>
        <v>1.6828367433672747E-3</v>
      </c>
      <c r="T31" s="1">
        <f t="shared" si="13"/>
        <v>1.6379551335152561E-2</v>
      </c>
      <c r="U31" s="1">
        <f t="shared" si="13"/>
        <v>3.1009721594240801E-4</v>
      </c>
      <c r="V31" s="1"/>
    </row>
    <row r="32" spans="1:22" x14ac:dyDescent="0.2">
      <c r="A32" s="2"/>
      <c r="B32" s="9"/>
      <c r="C32" s="9"/>
      <c r="D32" s="9"/>
      <c r="E32" s="9"/>
      <c r="F32" s="9"/>
      <c r="G32" s="9"/>
      <c r="H32" s="9"/>
      <c r="I32" s="9"/>
      <c r="N32" s="2" t="s">
        <v>32</v>
      </c>
      <c r="O32" s="1">
        <f t="shared" ref="O32:T32" si="14">O16/19.1014148292434</f>
        <v>5.7834433429288686E-3</v>
      </c>
      <c r="P32" s="1">
        <f t="shared" si="14"/>
        <v>4.9661412188903289E-3</v>
      </c>
      <c r="Q32" s="1">
        <f t="shared" si="14"/>
        <v>9.0736769301271461E-2</v>
      </c>
      <c r="R32" s="1">
        <f t="shared" si="14"/>
        <v>0.12040562239249748</v>
      </c>
      <c r="S32" s="1">
        <f t="shared" si="14"/>
        <v>0.21927995727841773</v>
      </c>
      <c r="T32" s="1">
        <f t="shared" si="14"/>
        <v>1.157848315105706E-2</v>
      </c>
      <c r="U32" s="1"/>
      <c r="V32" s="1"/>
    </row>
    <row r="33" spans="1:22" x14ac:dyDescent="0.2">
      <c r="A33" s="2"/>
      <c r="B33" s="9"/>
      <c r="C33" s="9"/>
      <c r="D33" s="9"/>
      <c r="E33" s="9"/>
      <c r="F33" s="9"/>
      <c r="G33" s="9"/>
      <c r="H33" s="9"/>
      <c r="I33" s="9"/>
    </row>
    <row r="34" spans="1:22" x14ac:dyDescent="0.2">
      <c r="A34" s="2"/>
      <c r="B34" s="9"/>
      <c r="C34" s="9"/>
      <c r="D34" s="9"/>
      <c r="E34" s="9"/>
      <c r="F34" s="9"/>
      <c r="G34" s="9"/>
      <c r="H34" s="9"/>
      <c r="I34" s="9"/>
    </row>
    <row r="35" spans="1:22" x14ac:dyDescent="0.2">
      <c r="A35" s="2"/>
      <c r="B35" s="9"/>
      <c r="C35" s="9"/>
      <c r="D35" s="9"/>
      <c r="E35" s="9"/>
      <c r="F35" s="9"/>
      <c r="G35" s="9"/>
      <c r="H35" s="9"/>
      <c r="I35" s="9"/>
      <c r="N35" s="6" t="s">
        <v>44</v>
      </c>
    </row>
    <row r="36" spans="1:22" x14ac:dyDescent="0.2">
      <c r="A36" s="2"/>
      <c r="B36" s="9"/>
      <c r="C36" s="9"/>
      <c r="D36" s="9"/>
      <c r="E36" s="9"/>
      <c r="F36" s="9"/>
      <c r="G36" s="9"/>
      <c r="H36" s="9"/>
      <c r="I36" s="9"/>
      <c r="N36" s="11" t="s">
        <v>0</v>
      </c>
      <c r="O36" s="12">
        <f>LOG10(O18)</f>
        <v>-1.1957335082730349</v>
      </c>
      <c r="P36" s="12">
        <f t="shared" ref="P36:V36" si="15">LOG10(P18)</f>
        <v>-0.60869624325462879</v>
      </c>
      <c r="Q36" s="12">
        <f t="shared" si="15"/>
        <v>0</v>
      </c>
      <c r="R36" s="12">
        <f t="shared" si="15"/>
        <v>-1.4722054981433479</v>
      </c>
      <c r="S36" s="12">
        <f t="shared" si="15"/>
        <v>-1.3964600725154825</v>
      </c>
      <c r="T36" s="12">
        <f t="shared" si="15"/>
        <v>-1.9632055153920203</v>
      </c>
      <c r="U36" s="12">
        <f t="shared" si="15"/>
        <v>-1.0799005950178697</v>
      </c>
      <c r="V36" s="12">
        <f t="shared" si="15"/>
        <v>-2.0851412273548515</v>
      </c>
    </row>
    <row r="37" spans="1:22" x14ac:dyDescent="0.2">
      <c r="A37" s="2"/>
      <c r="B37" s="9"/>
      <c r="C37" s="9"/>
      <c r="D37" s="9"/>
      <c r="E37" s="9"/>
      <c r="F37" s="9"/>
      <c r="G37" s="9"/>
      <c r="H37" s="9"/>
      <c r="I37" s="9"/>
      <c r="N37" s="11" t="s">
        <v>1</v>
      </c>
      <c r="O37" s="12">
        <f t="shared" ref="O37:V50" si="16">LOG10(O19)</f>
        <v>-1.3530286746044311</v>
      </c>
      <c r="P37" s="12">
        <f t="shared" si="16"/>
        <v>-0.90855872285565376</v>
      </c>
      <c r="Q37" s="12">
        <f t="shared" si="16"/>
        <v>-0.10644133007712471</v>
      </c>
      <c r="R37" s="12">
        <f t="shared" si="16"/>
        <v>-0.15936197021025234</v>
      </c>
      <c r="S37" s="12">
        <f t="shared" si="16"/>
        <v>-0.72696391486666312</v>
      </c>
      <c r="T37" s="12">
        <f t="shared" si="16"/>
        <v>-2.8089337381042254</v>
      </c>
      <c r="U37" s="12">
        <f t="shared" si="16"/>
        <v>-1.4748700975059397</v>
      </c>
      <c r="V37" s="12">
        <f t="shared" si="16"/>
        <v>-0.83006873123430802</v>
      </c>
    </row>
    <row r="38" spans="1:22" x14ac:dyDescent="0.2">
      <c r="A38" s="2"/>
      <c r="B38" s="9"/>
      <c r="C38" s="9"/>
      <c r="D38" s="9"/>
      <c r="E38" s="9"/>
      <c r="F38" s="9"/>
      <c r="G38" s="9"/>
      <c r="H38" s="9"/>
      <c r="I38" s="9"/>
      <c r="N38" s="11" t="s">
        <v>47</v>
      </c>
      <c r="O38" s="12">
        <f t="shared" si="16"/>
        <v>-1.4438180126596081</v>
      </c>
      <c r="P38" s="12">
        <f t="shared" si="16"/>
        <v>-8.7514360610063666E-2</v>
      </c>
      <c r="Q38" s="12">
        <f t="shared" si="16"/>
        <v>-0.19065422515752237</v>
      </c>
      <c r="R38" s="12">
        <f t="shared" si="16"/>
        <v>-0.14931337951781803</v>
      </c>
      <c r="S38" s="12">
        <f t="shared" si="16"/>
        <v>-0.85919908906798415</v>
      </c>
      <c r="T38" s="12">
        <f t="shared" si="16"/>
        <v>-2.2118058571632977</v>
      </c>
      <c r="U38" s="12">
        <f t="shared" si="16"/>
        <v>-1.0536800746986414</v>
      </c>
      <c r="V38" s="12">
        <f t="shared" si="16"/>
        <v>-1.2291712814213323</v>
      </c>
    </row>
    <row r="39" spans="1:22" x14ac:dyDescent="0.2">
      <c r="B39" s="4"/>
      <c r="C39" s="4"/>
      <c r="D39" s="4"/>
      <c r="E39" s="4"/>
      <c r="F39" s="4"/>
      <c r="G39" s="4"/>
      <c r="H39" s="4"/>
      <c r="I39" s="4"/>
      <c r="N39" s="11" t="s">
        <v>4</v>
      </c>
      <c r="O39" s="12">
        <f t="shared" si="16"/>
        <v>-1.9786348325433469</v>
      </c>
      <c r="P39" s="12">
        <f t="shared" si="16"/>
        <v>-4.1687284055088139</v>
      </c>
      <c r="Q39" s="12">
        <f t="shared" si="16"/>
        <v>-0.58763744241727778</v>
      </c>
      <c r="R39" s="12">
        <f t="shared" si="16"/>
        <v>-0.7902158035542719</v>
      </c>
      <c r="S39" s="12">
        <f t="shared" si="16"/>
        <v>-0.73744524774548981</v>
      </c>
      <c r="T39" s="12">
        <f t="shared" si="16"/>
        <v>-0.71715930914948745</v>
      </c>
      <c r="U39" s="12">
        <f t="shared" si="16"/>
        <v>-0.38917832084767134</v>
      </c>
      <c r="V39" s="12"/>
    </row>
    <row r="40" spans="1:22" x14ac:dyDescent="0.2">
      <c r="B40" s="4"/>
      <c r="C40" s="4"/>
      <c r="D40" s="4"/>
      <c r="E40" s="4"/>
      <c r="F40" s="4"/>
      <c r="G40" s="4"/>
      <c r="H40" s="4"/>
      <c r="I40" s="4"/>
      <c r="N40" s="11" t="s">
        <v>32</v>
      </c>
      <c r="O40" s="12">
        <f t="shared" si="16"/>
        <v>-1.5678561377235376</v>
      </c>
      <c r="P40" s="12">
        <f t="shared" si="16"/>
        <v>-2.8396870802268768</v>
      </c>
      <c r="Q40" s="12">
        <f t="shared" si="16"/>
        <v>-1.7030059946508802</v>
      </c>
      <c r="R40" s="12">
        <f t="shared" si="16"/>
        <v>-1.5752524657754081</v>
      </c>
      <c r="S40" s="12">
        <f t="shared" si="16"/>
        <v>-1.2960903494771889</v>
      </c>
      <c r="T40" s="12">
        <f t="shared" si="16"/>
        <v>-2.7012714897815555</v>
      </c>
      <c r="U40" s="12"/>
      <c r="V40" s="12"/>
    </row>
    <row r="41" spans="1:22" x14ac:dyDescent="0.2">
      <c r="B41" s="4"/>
      <c r="C41" s="4"/>
      <c r="D41" s="4"/>
      <c r="E41" s="4"/>
      <c r="F41" s="4"/>
      <c r="G41" s="4"/>
      <c r="H41" s="4"/>
      <c r="I41" s="4"/>
      <c r="N41" s="11" t="s">
        <v>0</v>
      </c>
      <c r="O41" s="12">
        <f t="shared" si="16"/>
        <v>-1.0955520080172201</v>
      </c>
      <c r="P41" s="12">
        <f t="shared" si="16"/>
        <v>-1.334145916849699</v>
      </c>
      <c r="Q41" s="12">
        <f t="shared" si="16"/>
        <v>-0.40621378064167357</v>
      </c>
      <c r="R41" s="12">
        <f t="shared" si="16"/>
        <v>-0.85302222344831591</v>
      </c>
      <c r="S41" s="12">
        <f t="shared" si="16"/>
        <v>-0.71030744011240465</v>
      </c>
      <c r="T41" s="12">
        <f t="shared" si="16"/>
        <v>-1.0696193624065595</v>
      </c>
      <c r="U41" s="12">
        <f t="shared" si="16"/>
        <v>-0.56063586164772727</v>
      </c>
      <c r="V41" s="12">
        <f t="shared" si="16"/>
        <v>-0.88804901082459686</v>
      </c>
    </row>
    <row r="42" spans="1:22" x14ac:dyDescent="0.2">
      <c r="A42" s="2"/>
      <c r="B42" s="4"/>
      <c r="C42" s="4"/>
      <c r="D42" s="4"/>
      <c r="E42" s="4"/>
      <c r="F42" s="4"/>
      <c r="G42" s="4"/>
      <c r="H42" s="4"/>
      <c r="I42" s="4"/>
      <c r="N42" s="11" t="s">
        <v>1</v>
      </c>
      <c r="O42" s="12">
        <f t="shared" si="16"/>
        <v>-1.6633704201458168</v>
      </c>
      <c r="P42" s="12">
        <f t="shared" si="16"/>
        <v>-1.0210881012171324</v>
      </c>
      <c r="Q42" s="12">
        <f t="shared" si="16"/>
        <v>-0.73044936175816866</v>
      </c>
      <c r="R42" s="12">
        <f t="shared" si="16"/>
        <v>-0.91089310322351713</v>
      </c>
      <c r="S42" s="12">
        <f t="shared" si="16"/>
        <v>-0.56420251300628854</v>
      </c>
      <c r="T42" s="12">
        <f t="shared" si="16"/>
        <v>-1.2940014841197298</v>
      </c>
      <c r="U42" s="12">
        <f t="shared" si="16"/>
        <v>-0.50396026889680046</v>
      </c>
      <c r="V42" s="12">
        <f t="shared" si="16"/>
        <v>-0.73832714411880296</v>
      </c>
    </row>
    <row r="43" spans="1:22" x14ac:dyDescent="0.2">
      <c r="A43" s="2"/>
      <c r="B43" s="9"/>
      <c r="C43" s="9"/>
      <c r="D43" s="9"/>
      <c r="E43" s="9"/>
      <c r="F43" s="9"/>
      <c r="G43" s="9"/>
      <c r="H43" s="9"/>
      <c r="I43" s="9"/>
      <c r="N43" s="11" t="s">
        <v>47</v>
      </c>
      <c r="O43" s="12">
        <f t="shared" si="16"/>
        <v>-1.2802745786024228</v>
      </c>
      <c r="P43" s="12">
        <f t="shared" si="16"/>
        <v>-2.9746854899759585</v>
      </c>
      <c r="Q43" s="12">
        <f t="shared" si="16"/>
        <v>-1.369090619752996</v>
      </c>
      <c r="R43" s="12">
        <f t="shared" si="16"/>
        <v>-2.4319686404334022</v>
      </c>
      <c r="S43" s="12">
        <f t="shared" si="16"/>
        <v>-0.73759656299792564</v>
      </c>
      <c r="T43" s="12">
        <f t="shared" si="16"/>
        <v>-1.0775224955049767</v>
      </c>
      <c r="U43" s="12">
        <f t="shared" si="16"/>
        <v>-0.41048738222158548</v>
      </c>
      <c r="V43" s="12">
        <f t="shared" si="16"/>
        <v>-1.1468020243250854</v>
      </c>
    </row>
    <row r="44" spans="1:22" x14ac:dyDescent="0.2">
      <c r="A44" s="2"/>
      <c r="B44" s="9"/>
      <c r="C44" s="9"/>
      <c r="D44" s="9"/>
      <c r="E44" s="9"/>
      <c r="F44" s="9"/>
      <c r="G44" s="9"/>
      <c r="H44" s="9"/>
      <c r="I44" s="9"/>
      <c r="N44" s="11" t="s">
        <v>4</v>
      </c>
      <c r="O44" s="12">
        <f t="shared" si="16"/>
        <v>-2.1128782485006954</v>
      </c>
      <c r="P44" s="12">
        <f t="shared" si="16"/>
        <v>-4.0789124772354981</v>
      </c>
      <c r="Q44" s="37">
        <f t="shared" si="16"/>
        <v>-1.1160400930420726</v>
      </c>
      <c r="R44" s="12">
        <f t="shared" si="16"/>
        <v>-0.59495340020294563</v>
      </c>
      <c r="S44" s="12">
        <f t="shared" si="16"/>
        <v>-0.66417092598798344</v>
      </c>
      <c r="T44" s="12">
        <f t="shared" si="16"/>
        <v>-1.0928040181488401</v>
      </c>
      <c r="U44" s="12">
        <f t="shared" si="16"/>
        <v>-1.0622654290435456</v>
      </c>
      <c r="V44" s="12"/>
    </row>
    <row r="45" spans="1:22" x14ac:dyDescent="0.2">
      <c r="A45" s="2"/>
      <c r="B45" s="9"/>
      <c r="C45" s="9"/>
      <c r="D45" s="9"/>
      <c r="E45" s="9"/>
      <c r="F45" s="9"/>
      <c r="G45" s="9"/>
      <c r="H45" s="9"/>
      <c r="I45" s="9"/>
      <c r="N45" s="11" t="s">
        <v>32</v>
      </c>
      <c r="O45" s="12">
        <f t="shared" si="16"/>
        <v>-0.9460396259258802</v>
      </c>
      <c r="P45" s="12">
        <f t="shared" si="16"/>
        <v>-1.8370756313271965</v>
      </c>
      <c r="Q45" s="12">
        <f t="shared" si="16"/>
        <v>0</v>
      </c>
      <c r="R45" s="12">
        <f t="shared" si="16"/>
        <v>-0.46416619523546199</v>
      </c>
      <c r="S45" s="12">
        <f t="shared" si="16"/>
        <v>-8.3850566626045411E-2</v>
      </c>
      <c r="T45" s="12">
        <f t="shared" si="16"/>
        <v>-0.57821106207628259</v>
      </c>
      <c r="U45" s="12"/>
      <c r="V45" s="12"/>
    </row>
    <row r="46" spans="1:22" x14ac:dyDescent="0.2">
      <c r="A46" s="2"/>
      <c r="B46" s="9"/>
      <c r="C46" s="9"/>
      <c r="D46" s="9"/>
      <c r="E46" s="9"/>
      <c r="F46" s="9"/>
      <c r="G46" s="9"/>
      <c r="H46" s="9"/>
      <c r="I46" s="9"/>
      <c r="N46" s="11" t="s">
        <v>0</v>
      </c>
      <c r="O46" s="12">
        <f t="shared" si="16"/>
        <v>-4.473370894703268</v>
      </c>
      <c r="P46" s="12">
        <f t="shared" si="16"/>
        <v>-1.5742610687644343</v>
      </c>
      <c r="Q46" s="12">
        <f t="shared" si="16"/>
        <v>-1.314096905925116</v>
      </c>
      <c r="R46" s="12">
        <f t="shared" si="16"/>
        <v>-1.4689807631873271</v>
      </c>
      <c r="S46" s="12">
        <f t="shared" si="16"/>
        <v>-1.8639310785881273</v>
      </c>
      <c r="T46" s="12">
        <f t="shared" si="16"/>
        <v>-1.9780838339905331</v>
      </c>
      <c r="U46" s="12">
        <f t="shared" si="16"/>
        <v>-3.0068529102404433</v>
      </c>
      <c r="V46" s="12">
        <f t="shared" si="16"/>
        <v>-2.8990300674645408</v>
      </c>
    </row>
    <row r="47" spans="1:22" x14ac:dyDescent="0.2">
      <c r="A47" s="2"/>
      <c r="B47" s="9"/>
      <c r="C47" s="9"/>
      <c r="D47" s="9"/>
      <c r="E47" s="9"/>
      <c r="F47" s="9"/>
      <c r="G47" s="9"/>
      <c r="H47" s="9"/>
      <c r="I47" s="9"/>
      <c r="N47" s="11" t="s">
        <v>1</v>
      </c>
      <c r="O47" s="12">
        <f t="shared" si="16"/>
        <v>-3.1020862209542637</v>
      </c>
      <c r="P47" s="12">
        <f t="shared" si="16"/>
        <v>-2.0599852153411704</v>
      </c>
      <c r="Q47" s="12">
        <f t="shared" si="16"/>
        <v>-2.3497987412727381</v>
      </c>
      <c r="R47" s="12">
        <f t="shared" si="16"/>
        <v>-2.2832824922316988</v>
      </c>
      <c r="S47" s="12">
        <f t="shared" si="16"/>
        <v>-1.9019718029837087</v>
      </c>
      <c r="T47" s="12">
        <f t="shared" si="16"/>
        <v>-1.7593948116413587</v>
      </c>
      <c r="U47" s="12">
        <f t="shared" si="16"/>
        <v>-1.8219109780222642</v>
      </c>
      <c r="V47" s="12">
        <f t="shared" si="16"/>
        <v>-1.5554840828365391</v>
      </c>
    </row>
    <row r="48" spans="1:22" x14ac:dyDescent="0.2">
      <c r="A48" s="2"/>
      <c r="B48" s="9"/>
      <c r="C48" s="9"/>
      <c r="D48" s="9"/>
      <c r="E48" s="9"/>
      <c r="F48" s="9"/>
      <c r="G48" s="9"/>
      <c r="H48" s="9"/>
      <c r="I48" s="9"/>
      <c r="N48" s="11" t="s">
        <v>47</v>
      </c>
      <c r="O48" s="12">
        <f t="shared" si="16"/>
        <v>-2.2631763472207767</v>
      </c>
      <c r="P48" s="12">
        <f t="shared" si="16"/>
        <v>0</v>
      </c>
      <c r="Q48" s="12">
        <f t="shared" si="16"/>
        <v>-0.32827092928958396</v>
      </c>
      <c r="R48" s="12">
        <f t="shared" si="16"/>
        <v>-0.50668797595236159</v>
      </c>
      <c r="S48" s="12">
        <f t="shared" si="16"/>
        <v>-1.1272934818501275</v>
      </c>
      <c r="T48" s="12">
        <f t="shared" si="16"/>
        <v>-1.3732439517008543</v>
      </c>
      <c r="U48" s="12">
        <f t="shared" si="16"/>
        <v>-2.0299512078852193</v>
      </c>
      <c r="V48" s="12">
        <f t="shared" si="16"/>
        <v>-2.6635319293144679</v>
      </c>
    </row>
    <row r="49" spans="1:22" x14ac:dyDescent="0.2">
      <c r="A49" s="2"/>
      <c r="B49" s="9"/>
      <c r="C49" s="9"/>
      <c r="D49" s="9"/>
      <c r="E49" s="9"/>
      <c r="F49" s="9"/>
      <c r="G49" s="9"/>
      <c r="H49" s="9"/>
      <c r="I49" s="9"/>
      <c r="N49" s="11" t="s">
        <v>4</v>
      </c>
      <c r="O49" s="12">
        <f t="shared" si="16"/>
        <v>-5.0166805457141335</v>
      </c>
      <c r="P49" s="12">
        <f t="shared" si="16"/>
        <v>-2.4512566591175253</v>
      </c>
      <c r="Q49" s="12">
        <f t="shared" si="16"/>
        <v>-1.8577045154126126</v>
      </c>
      <c r="R49" s="12">
        <f t="shared" si="16"/>
        <v>-2.2948889542133721</v>
      </c>
      <c r="S49" s="12">
        <f t="shared" si="16"/>
        <v>-2.7739580140858449</v>
      </c>
      <c r="T49" s="12">
        <f t="shared" si="16"/>
        <v>-1.7856979985057664</v>
      </c>
      <c r="U49" s="12">
        <f t="shared" si="16"/>
        <v>-3.5085021328477337</v>
      </c>
      <c r="V49" s="12"/>
    </row>
    <row r="50" spans="1:22" x14ac:dyDescent="0.2">
      <c r="A50" s="2"/>
      <c r="B50" s="9"/>
      <c r="C50" s="9"/>
      <c r="D50" s="9"/>
      <c r="E50" s="9"/>
      <c r="F50" s="9"/>
      <c r="G50" s="9"/>
      <c r="H50" s="9"/>
      <c r="I50" s="9"/>
      <c r="N50" s="11" t="s">
        <v>32</v>
      </c>
      <c r="O50" s="12">
        <f t="shared" si="16"/>
        <v>-2.237813514594631</v>
      </c>
      <c r="P50" s="12">
        <f t="shared" si="16"/>
        <v>-2.303980934859426</v>
      </c>
      <c r="Q50" s="12">
        <f t="shared" si="16"/>
        <v>-1.0422166879266095</v>
      </c>
      <c r="R50" s="12">
        <f t="shared" si="16"/>
        <v>-0.91935323303644989</v>
      </c>
      <c r="S50" s="12">
        <f t="shared" si="16"/>
        <v>-0.65900106208069431</v>
      </c>
      <c r="T50" s="12">
        <f t="shared" si="16"/>
        <v>-1.9363483319967141</v>
      </c>
      <c r="U50" s="12"/>
      <c r="V50" s="12"/>
    </row>
    <row r="51" spans="1:22" x14ac:dyDescent="0.2">
      <c r="A51" s="2"/>
      <c r="B51" s="9"/>
      <c r="C51" s="9"/>
      <c r="D51" s="9"/>
      <c r="E51" s="9"/>
      <c r="F51" s="9"/>
      <c r="G51" s="9"/>
      <c r="H51" s="9"/>
      <c r="I51" s="9"/>
      <c r="N51" s="2"/>
    </row>
    <row r="52" spans="1:22" x14ac:dyDescent="0.2">
      <c r="A52" s="2"/>
      <c r="B52" s="9"/>
      <c r="C52" s="9"/>
      <c r="D52" s="9"/>
      <c r="E52" s="9"/>
      <c r="F52" s="9"/>
      <c r="G52" s="9"/>
      <c r="H52" s="9"/>
      <c r="I52" s="9"/>
      <c r="N52" s="2"/>
    </row>
    <row r="53" spans="1:22" x14ac:dyDescent="0.2">
      <c r="A53" s="2"/>
      <c r="B53" s="9"/>
      <c r="C53" s="9"/>
      <c r="D53" s="9"/>
      <c r="E53" s="9"/>
      <c r="F53" s="9"/>
      <c r="G53" s="9"/>
      <c r="H53" s="9"/>
      <c r="I53" s="9"/>
      <c r="N53" s="2"/>
    </row>
    <row r="54" spans="1:22" x14ac:dyDescent="0.2">
      <c r="A54" s="2"/>
      <c r="B54" s="9"/>
      <c r="C54" s="9"/>
      <c r="D54" s="9"/>
      <c r="E54" s="9"/>
      <c r="F54" s="9"/>
      <c r="G54" s="9"/>
      <c r="H54" s="9"/>
      <c r="I54" s="9"/>
    </row>
    <row r="55" spans="1:22" x14ac:dyDescent="0.2">
      <c r="A55" s="2"/>
      <c r="B55" s="9"/>
      <c r="C55" s="9"/>
      <c r="D55" s="9"/>
      <c r="E55" s="9"/>
      <c r="F55" s="9"/>
      <c r="G55" s="9"/>
      <c r="H55" s="9"/>
      <c r="I55" s="9"/>
    </row>
    <row r="56" spans="1:22" x14ac:dyDescent="0.2">
      <c r="A56" s="2"/>
      <c r="B56" s="4"/>
      <c r="C56" s="4"/>
      <c r="D56" s="4"/>
      <c r="E56" s="4"/>
      <c r="F56" s="4"/>
      <c r="G56" s="4"/>
      <c r="H56" s="4"/>
      <c r="I56" s="4"/>
    </row>
    <row r="57" spans="1:22" x14ac:dyDescent="0.2">
      <c r="A57" s="2"/>
      <c r="B57" s="4"/>
      <c r="C57" s="4"/>
      <c r="D57" s="4"/>
      <c r="E57" s="4"/>
      <c r="F57" s="4"/>
      <c r="G57" s="4"/>
      <c r="H57" s="4"/>
      <c r="I57" s="4"/>
    </row>
    <row r="58" spans="1:22" x14ac:dyDescent="0.2">
      <c r="A58" s="2"/>
      <c r="B58" s="4"/>
      <c r="C58" s="4"/>
      <c r="D58" s="4"/>
      <c r="E58" s="4"/>
      <c r="F58" s="4"/>
      <c r="G58" s="4"/>
      <c r="H58" s="4"/>
      <c r="I58" s="4"/>
    </row>
    <row r="59" spans="1:22" x14ac:dyDescent="0.2">
      <c r="A59" s="2"/>
      <c r="B59" s="4"/>
      <c r="C59" s="4"/>
      <c r="D59" s="4"/>
      <c r="E59" s="4"/>
      <c r="F59" s="4"/>
      <c r="G59" s="4"/>
      <c r="H59" s="4"/>
      <c r="I59" s="4"/>
    </row>
    <row r="60" spans="1:22" x14ac:dyDescent="0.2">
      <c r="B60" s="4"/>
      <c r="C60" s="4"/>
      <c r="D60" s="4"/>
      <c r="E60" s="4"/>
      <c r="F60" s="4"/>
      <c r="G60" s="4"/>
      <c r="H60" s="4"/>
      <c r="I60" s="4"/>
    </row>
    <row r="61" spans="1:22" x14ac:dyDescent="0.2">
      <c r="B61" s="4"/>
      <c r="C61" s="4"/>
      <c r="D61" s="4"/>
      <c r="E61" s="4"/>
      <c r="F61" s="4"/>
      <c r="G61" s="4"/>
      <c r="H61" s="4"/>
      <c r="I61" s="4"/>
    </row>
    <row r="62" spans="1:22" x14ac:dyDescent="0.2">
      <c r="B62" s="4"/>
      <c r="C62" s="4"/>
      <c r="D62" s="4"/>
      <c r="E62" s="4"/>
      <c r="F62" s="4"/>
      <c r="G62" s="4"/>
      <c r="H62" s="4"/>
      <c r="I62" s="4"/>
    </row>
    <row r="63" spans="1:22" x14ac:dyDescent="0.2">
      <c r="B63" s="4"/>
      <c r="C63" s="4"/>
      <c r="D63" s="4"/>
      <c r="E63" s="4"/>
      <c r="F63" s="4"/>
      <c r="G63" s="4"/>
      <c r="H63" s="4"/>
      <c r="I63" s="4"/>
    </row>
    <row r="64" spans="1:22" x14ac:dyDescent="0.2">
      <c r="B64" s="4"/>
      <c r="C64" s="4"/>
      <c r="D64" s="4"/>
      <c r="E64" s="4"/>
      <c r="F64" s="4"/>
      <c r="G64" s="4"/>
      <c r="H64" s="4"/>
      <c r="I64" s="4"/>
    </row>
    <row r="65" spans="2:9" x14ac:dyDescent="0.2">
      <c r="B65" s="4"/>
      <c r="C65" s="4"/>
      <c r="D65" s="4"/>
      <c r="E65" s="4"/>
      <c r="F65" s="4"/>
      <c r="G65" s="4"/>
      <c r="H65" s="4"/>
      <c r="I65" s="4"/>
    </row>
    <row r="66" spans="2:9" x14ac:dyDescent="0.2">
      <c r="B66" s="4"/>
      <c r="C66" s="4"/>
      <c r="D66" s="4"/>
      <c r="E66" s="4"/>
      <c r="F66" s="4"/>
      <c r="G66" s="4"/>
      <c r="H66" s="4"/>
      <c r="I66" s="4"/>
    </row>
    <row r="67" spans="2:9" x14ac:dyDescent="0.2">
      <c r="B67" s="4"/>
      <c r="C67" s="4"/>
      <c r="D67" s="4"/>
      <c r="E67" s="4"/>
      <c r="F67" s="4"/>
      <c r="G67" s="4"/>
      <c r="H67" s="4"/>
      <c r="I67" s="4"/>
    </row>
    <row r="68" spans="2:9" x14ac:dyDescent="0.2">
      <c r="B68" s="4"/>
      <c r="C68" s="4"/>
      <c r="D68" s="4"/>
      <c r="E68" s="4"/>
      <c r="F68" s="4"/>
      <c r="G68" s="4"/>
      <c r="H68" s="4"/>
      <c r="I68" s="4"/>
    </row>
    <row r="69" spans="2:9" x14ac:dyDescent="0.2">
      <c r="B69" s="4"/>
      <c r="C69" s="4"/>
      <c r="D69" s="4"/>
      <c r="E69" s="4"/>
      <c r="F69" s="4"/>
      <c r="G69" s="4"/>
      <c r="H69" s="4"/>
      <c r="I69" s="4"/>
    </row>
    <row r="70" spans="2:9" x14ac:dyDescent="0.2">
      <c r="B70" s="4"/>
      <c r="C70" s="4"/>
      <c r="D70" s="4"/>
      <c r="E70" s="4"/>
      <c r="F70" s="4"/>
      <c r="G70" s="4"/>
      <c r="H70" s="4"/>
      <c r="I70" s="4"/>
    </row>
    <row r="71" spans="2:9" x14ac:dyDescent="0.2">
      <c r="B71" s="4"/>
      <c r="C71" s="4"/>
      <c r="D71" s="4"/>
      <c r="E71" s="4"/>
      <c r="F71" s="4"/>
      <c r="G71" s="4"/>
      <c r="H71" s="4"/>
      <c r="I71" s="4"/>
    </row>
    <row r="72" spans="2:9" x14ac:dyDescent="0.2">
      <c r="B72" s="4"/>
      <c r="C72" s="4"/>
      <c r="D72" s="4"/>
      <c r="E72" s="4"/>
      <c r="F72" s="4"/>
      <c r="G72" s="4"/>
      <c r="H72" s="4"/>
      <c r="I72" s="4"/>
    </row>
    <row r="73" spans="2:9" x14ac:dyDescent="0.2">
      <c r="B73" s="4"/>
      <c r="C73" s="4"/>
      <c r="D73" s="4"/>
      <c r="E73" s="4"/>
      <c r="F73" s="4"/>
      <c r="G73" s="4"/>
      <c r="H73" s="4"/>
      <c r="I73" s="4"/>
    </row>
    <row r="74" spans="2:9" x14ac:dyDescent="0.2">
      <c r="B74" s="4"/>
      <c r="C74" s="4"/>
      <c r="D74" s="4"/>
      <c r="E74" s="4"/>
      <c r="F74" s="4"/>
      <c r="G74" s="4"/>
      <c r="H74" s="4"/>
      <c r="I74" s="4"/>
    </row>
    <row r="75" spans="2:9" x14ac:dyDescent="0.2">
      <c r="B75" s="4"/>
      <c r="C75" s="4"/>
      <c r="D75" s="4"/>
      <c r="E75" s="4"/>
      <c r="F75" s="4"/>
      <c r="G75" s="4"/>
      <c r="H75" s="4"/>
      <c r="I75" s="4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A2" sqref="A2"/>
    </sheetView>
  </sheetViews>
  <sheetFormatPr defaultRowHeight="14.25" x14ac:dyDescent="0.2"/>
  <cols>
    <col min="1" max="1" width="13.375" customWidth="1"/>
    <col min="7" max="7" width="12.875" customWidth="1"/>
    <col min="11" max="11" width="10.875" customWidth="1"/>
    <col min="19" max="19" width="13" bestFit="1" customWidth="1"/>
    <col min="23" max="23" width="2.75" customWidth="1"/>
  </cols>
  <sheetData>
    <row r="1" spans="1:23" s="3" customFormat="1" x14ac:dyDescent="0.2">
      <c r="H1" s="5" t="s">
        <v>15</v>
      </c>
      <c r="I1" s="5"/>
      <c r="J1" s="5"/>
      <c r="K1" s="3" t="s">
        <v>16</v>
      </c>
      <c r="N1" s="3" t="s">
        <v>17</v>
      </c>
      <c r="O1" s="3" t="s">
        <v>18</v>
      </c>
      <c r="P1" s="3" t="s">
        <v>17</v>
      </c>
      <c r="Q1" s="3" t="s">
        <v>18</v>
      </c>
      <c r="R1" s="3" t="s">
        <v>17</v>
      </c>
      <c r="S1" s="3" t="s">
        <v>18</v>
      </c>
    </row>
    <row r="2" spans="1:23" s="4" customFormat="1" x14ac:dyDescent="0.2">
      <c r="A2" s="21"/>
      <c r="B2" s="21" t="s">
        <v>13</v>
      </c>
      <c r="C2" s="21" t="s">
        <v>14</v>
      </c>
      <c r="D2" s="21" t="s">
        <v>22</v>
      </c>
      <c r="E2" s="21" t="s">
        <v>20</v>
      </c>
      <c r="F2" s="21" t="s">
        <v>19</v>
      </c>
      <c r="G2" s="4" t="s">
        <v>21</v>
      </c>
      <c r="H2" s="4" t="s">
        <v>13</v>
      </c>
      <c r="I2" s="4" t="s">
        <v>14</v>
      </c>
      <c r="J2" s="4" t="s">
        <v>22</v>
      </c>
      <c r="K2" s="4" t="s">
        <v>13</v>
      </c>
      <c r="L2" s="4" t="s">
        <v>14</v>
      </c>
      <c r="M2" s="4" t="s">
        <v>22</v>
      </c>
      <c r="N2" s="4" t="s">
        <v>13</v>
      </c>
      <c r="O2" s="4" t="s">
        <v>13</v>
      </c>
      <c r="P2" s="4" t="s">
        <v>14</v>
      </c>
      <c r="Q2" s="4" t="s">
        <v>14</v>
      </c>
      <c r="R2" s="4" t="s">
        <v>22</v>
      </c>
      <c r="S2" s="4" t="s">
        <v>22</v>
      </c>
    </row>
    <row r="3" spans="1:23" s="4" customFormat="1" x14ac:dyDescent="0.2">
      <c r="A3" s="22" t="s">
        <v>26</v>
      </c>
      <c r="B3" s="23">
        <v>31.4</v>
      </c>
      <c r="C3" s="23">
        <v>26.15</v>
      </c>
      <c r="D3" s="23">
        <v>37.770000000000003</v>
      </c>
      <c r="E3" s="23">
        <v>20.67</v>
      </c>
      <c r="F3" s="23">
        <v>30.02</v>
      </c>
      <c r="G3" s="7">
        <f>GEOMEAN(E3:F3)</f>
        <v>24.910106382751561</v>
      </c>
      <c r="H3" s="7">
        <f t="shared" ref="H3:H13" si="0">B3-G3</f>
        <v>6.4898936172484376</v>
      </c>
      <c r="I3" s="7">
        <f t="shared" ref="I3:I13" si="1">C3-G3</f>
        <v>1.2398936172484376</v>
      </c>
      <c r="J3" s="7">
        <f>D3-G3</f>
        <v>12.859893617248442</v>
      </c>
      <c r="K3" s="4">
        <f>POWER(2,-H3)</f>
        <v>1.1126212557576958E-2</v>
      </c>
      <c r="L3" s="4">
        <f>POWER(2,-I3)</f>
        <v>0.42340387636810045</v>
      </c>
      <c r="M3" s="4">
        <f>POWER(2,-J3)</f>
        <v>1.3451982081888895E-4</v>
      </c>
      <c r="N3" s="4">
        <f>AVERAGE(K3:K8)</f>
        <v>6.2991346175020974E-2</v>
      </c>
      <c r="O3" s="4">
        <f>STDEV(K3:K8)/6</f>
        <v>1.9875622189314844E-2</v>
      </c>
      <c r="P3" s="4">
        <f>AVERAGE(L3:L8)</f>
        <v>0.22376249781286797</v>
      </c>
      <c r="Q3" s="4">
        <f>STDEV(L3:L8)/6</f>
        <v>1.7382706566631271E-2</v>
      </c>
      <c r="R3" s="4">
        <f>AVERAGE(M3:M8)</f>
        <v>6.4223599366658132E-4</v>
      </c>
      <c r="S3" s="4">
        <f>STDEV(M3:M8)/6</f>
        <v>9.4183599053737567E-5</v>
      </c>
      <c r="T3" s="8" t="s">
        <v>0</v>
      </c>
      <c r="U3" s="9">
        <f>N3</f>
        <v>6.2991346175020974E-2</v>
      </c>
      <c r="V3" s="9">
        <f>O3</f>
        <v>1.9875622189314844E-2</v>
      </c>
      <c r="W3" s="9">
        <v>6</v>
      </c>
    </row>
    <row r="4" spans="1:23" s="4" customFormat="1" x14ac:dyDescent="0.2">
      <c r="A4" s="22" t="s">
        <v>26</v>
      </c>
      <c r="B4" s="23">
        <v>32.65</v>
      </c>
      <c r="C4" s="23">
        <v>26.44</v>
      </c>
      <c r="D4" s="23">
        <v>32.93</v>
      </c>
      <c r="E4" s="23">
        <v>20.62</v>
      </c>
      <c r="F4" s="23">
        <v>27.15</v>
      </c>
      <c r="G4" s="7">
        <f t="shared" ref="G4:G27" si="2">GEOMEAN(E4:F4)</f>
        <v>23.660790350282046</v>
      </c>
      <c r="H4" s="7">
        <f t="shared" si="0"/>
        <v>8.989209649717953</v>
      </c>
      <c r="I4" s="7">
        <f t="shared" si="1"/>
        <v>2.7792096497179557</v>
      </c>
      <c r="J4" s="7">
        <f t="shared" ref="J4:J27" si="3">D4-G4</f>
        <v>9.2692096497179541</v>
      </c>
      <c r="K4" s="4">
        <f t="shared" ref="K4:K34" si="4">POWER(2,-H4)</f>
        <v>1.9677877748214274E-3</v>
      </c>
      <c r="L4" s="4">
        <f t="shared" ref="L4:L34" si="5">POWER(2,-I4)</f>
        <v>0.14567147952442999</v>
      </c>
      <c r="M4" s="4">
        <f t="shared" ref="M4:M34" si="6">POWER(2,-J4)</f>
        <v>1.6206523352318715E-3</v>
      </c>
      <c r="T4" s="8" t="s">
        <v>1</v>
      </c>
      <c r="U4" s="9">
        <f>N9</f>
        <v>4.3851628208894176E-2</v>
      </c>
      <c r="V4" s="9">
        <f>O9</f>
        <v>8.4508382267499127E-3</v>
      </c>
      <c r="W4" s="9">
        <v>6</v>
      </c>
    </row>
    <row r="5" spans="1:23" s="4" customFormat="1" x14ac:dyDescent="0.2">
      <c r="A5" s="22" t="s">
        <v>26</v>
      </c>
      <c r="B5" s="23">
        <v>26.96</v>
      </c>
      <c r="C5" s="23">
        <v>27.75</v>
      </c>
      <c r="D5" s="23">
        <v>35.369999999999997</v>
      </c>
      <c r="E5" s="23">
        <v>22.57</v>
      </c>
      <c r="F5" s="23">
        <v>28.24</v>
      </c>
      <c r="G5" s="7">
        <f t="shared" si="2"/>
        <v>25.246322504475774</v>
      </c>
      <c r="H5" s="7">
        <f t="shared" si="0"/>
        <v>1.7136774955242267</v>
      </c>
      <c r="I5" s="7">
        <f t="shared" si="1"/>
        <v>2.5036774955242258</v>
      </c>
      <c r="J5" s="7">
        <f t="shared" si="3"/>
        <v>10.123677495524223</v>
      </c>
      <c r="K5" s="4">
        <f t="shared" si="4"/>
        <v>0.30488192014177623</v>
      </c>
      <c r="L5" s="4">
        <f t="shared" si="5"/>
        <v>0.17632665725717414</v>
      </c>
      <c r="M5" s="4">
        <f t="shared" si="6"/>
        <v>8.9633304421455186E-4</v>
      </c>
      <c r="T5" s="8" t="s">
        <v>2</v>
      </c>
      <c r="U5" s="9">
        <f>N15</f>
        <v>0.14135975453115276</v>
      </c>
      <c r="V5" s="9">
        <f>O15</f>
        <v>4.668765567784907E-2</v>
      </c>
      <c r="W5" s="9">
        <v>6</v>
      </c>
    </row>
    <row r="6" spans="1:23" s="4" customFormat="1" x14ac:dyDescent="0.2">
      <c r="A6" s="22" t="s">
        <v>26</v>
      </c>
      <c r="B6" s="23">
        <v>30.56</v>
      </c>
      <c r="C6" s="23">
        <v>25.02</v>
      </c>
      <c r="D6" s="23">
        <v>36.03</v>
      </c>
      <c r="E6" s="23">
        <v>19.93</v>
      </c>
      <c r="F6" s="23">
        <v>26.47</v>
      </c>
      <c r="G6" s="7">
        <f t="shared" si="2"/>
        <v>22.968393500634736</v>
      </c>
      <c r="H6" s="7">
        <f t="shared" si="0"/>
        <v>7.5916064993652626</v>
      </c>
      <c r="I6" s="7">
        <f t="shared" si="1"/>
        <v>2.0516064993652634</v>
      </c>
      <c r="J6" s="7">
        <f t="shared" si="3"/>
        <v>13.061606499365265</v>
      </c>
      <c r="K6" s="4">
        <f t="shared" si="4"/>
        <v>5.1844027034551633E-3</v>
      </c>
      <c r="L6" s="4">
        <f t="shared" si="5"/>
        <v>0.24121532958543743</v>
      </c>
      <c r="M6" s="4">
        <f t="shared" si="6"/>
        <v>1.1696735038851029E-4</v>
      </c>
      <c r="T6" s="8" t="s">
        <v>3</v>
      </c>
      <c r="U6" s="9">
        <f>N21</f>
        <v>3.5579216921786193E-2</v>
      </c>
      <c r="V6" s="9">
        <f>O21</f>
        <v>5.0827684450019039E-3</v>
      </c>
      <c r="W6" s="9">
        <v>6</v>
      </c>
    </row>
    <row r="7" spans="1:23" s="4" customFormat="1" x14ac:dyDescent="0.2">
      <c r="A7" s="22" t="s">
        <v>26</v>
      </c>
      <c r="B7" s="23">
        <v>30.02</v>
      </c>
      <c r="C7" s="23">
        <v>26.71</v>
      </c>
      <c r="D7" s="23">
        <v>34.56</v>
      </c>
      <c r="E7" s="23">
        <v>20.82</v>
      </c>
      <c r="F7" s="23">
        <v>27.58</v>
      </c>
      <c r="G7" s="7">
        <f t="shared" si="2"/>
        <v>23.962796164053977</v>
      </c>
      <c r="H7" s="7">
        <f t="shared" si="0"/>
        <v>6.057203835946023</v>
      </c>
      <c r="I7" s="7">
        <f t="shared" si="1"/>
        <v>2.7472038359460242</v>
      </c>
      <c r="J7" s="7">
        <f t="shared" si="3"/>
        <v>10.597203835946026</v>
      </c>
      <c r="K7" s="4">
        <f t="shared" si="4"/>
        <v>1.5017580047649489E-2</v>
      </c>
      <c r="L7" s="4">
        <f t="shared" si="5"/>
        <v>0.1489392769561691</v>
      </c>
      <c r="M7" s="4">
        <f t="shared" si="6"/>
        <v>6.4554091758758968E-4</v>
      </c>
      <c r="T7" s="8" t="s">
        <v>4</v>
      </c>
      <c r="U7" s="9">
        <f>N27</f>
        <v>1.0384355929572575E-2</v>
      </c>
      <c r="V7" s="9" t="e">
        <f>O27</f>
        <v>#DIV/0!</v>
      </c>
      <c r="W7" s="9">
        <v>1</v>
      </c>
    </row>
    <row r="8" spans="1:23" s="4" customFormat="1" x14ac:dyDescent="0.2">
      <c r="A8" s="22" t="s">
        <v>26</v>
      </c>
      <c r="B8" s="23">
        <v>28.76</v>
      </c>
      <c r="C8" s="23">
        <v>26.38</v>
      </c>
      <c r="D8" s="23">
        <v>35.26</v>
      </c>
      <c r="E8" s="23">
        <v>21.25</v>
      </c>
      <c r="F8" s="23">
        <v>27.35</v>
      </c>
      <c r="G8" s="7">
        <f t="shared" si="2"/>
        <v>24.107830678018292</v>
      </c>
      <c r="H8" s="7">
        <f t="shared" si="0"/>
        <v>4.6521693219817095</v>
      </c>
      <c r="I8" s="7">
        <f t="shared" si="1"/>
        <v>2.272169321981707</v>
      </c>
      <c r="J8" s="7">
        <f t="shared" si="3"/>
        <v>11.152169321981706</v>
      </c>
      <c r="K8" s="4">
        <f t="shared" si="4"/>
        <v>3.9770173824846621E-2</v>
      </c>
      <c r="L8" s="4">
        <f t="shared" si="5"/>
        <v>0.20701836718589683</v>
      </c>
      <c r="M8" s="4">
        <f t="shared" si="6"/>
        <v>4.3940249375807602E-4</v>
      </c>
      <c r="T8" s="8" t="s">
        <v>33</v>
      </c>
      <c r="U8" s="9">
        <f>N33</f>
        <v>2.6739806500512373E-2</v>
      </c>
      <c r="V8" s="9">
        <f>O33</f>
        <v>4.259445079770021E-3</v>
      </c>
      <c r="W8" s="9">
        <v>2</v>
      </c>
    </row>
    <row r="9" spans="1:23" s="4" customFormat="1" x14ac:dyDescent="0.2">
      <c r="A9" s="22" t="s">
        <v>27</v>
      </c>
      <c r="B9" s="23">
        <v>32.39</v>
      </c>
      <c r="C9" s="23">
        <v>31.58</v>
      </c>
      <c r="D9" s="23">
        <v>32.79</v>
      </c>
      <c r="E9" s="23">
        <v>22.45</v>
      </c>
      <c r="F9" s="23">
        <v>30.27</v>
      </c>
      <c r="G9" s="7">
        <f t="shared" si="2"/>
        <v>26.068400411225849</v>
      </c>
      <c r="H9" s="7">
        <f t="shared" si="0"/>
        <v>6.3215995887741521</v>
      </c>
      <c r="I9" s="7">
        <f t="shared" si="1"/>
        <v>5.5115995887741498</v>
      </c>
      <c r="J9" s="7">
        <f t="shared" si="3"/>
        <v>6.7215995887741506</v>
      </c>
      <c r="K9" s="4">
        <f t="shared" si="4"/>
        <v>1.2502846612656045E-2</v>
      </c>
      <c r="L9" s="4">
        <f t="shared" si="5"/>
        <v>2.1920133746782245E-2</v>
      </c>
      <c r="M9" s="4">
        <f t="shared" si="6"/>
        <v>9.4753858696706075E-3</v>
      </c>
      <c r="N9" s="4">
        <f>AVERAGE(K9:K14)</f>
        <v>4.3851628208894176E-2</v>
      </c>
      <c r="O9" s="4">
        <f>STDEV(K9:K14)/6</f>
        <v>8.4508382267499127E-3</v>
      </c>
      <c r="P9" s="4">
        <f>AVERAGE(L9:L14)</f>
        <v>6.0529751255109877E-2</v>
      </c>
      <c r="Q9" s="4">
        <f>STDEV(L9:L14)/6</f>
        <v>7.0438559606021238E-3</v>
      </c>
      <c r="R9" s="4">
        <f>AVERAGE(M9:M14)</f>
        <v>1.5100082336725532E-2</v>
      </c>
      <c r="S9" s="4">
        <f>STDEV(M9:M14)/6</f>
        <v>2.7928884202366553E-3</v>
      </c>
    </row>
    <row r="10" spans="1:23" s="4" customFormat="1" x14ac:dyDescent="0.2">
      <c r="A10" s="22" t="s">
        <v>27</v>
      </c>
      <c r="B10" s="23">
        <v>32.090000000000003</v>
      </c>
      <c r="C10" s="23">
        <v>29.17</v>
      </c>
      <c r="D10" s="23">
        <v>31.75</v>
      </c>
      <c r="E10" s="23">
        <v>21.46</v>
      </c>
      <c r="F10" s="23">
        <v>29.64</v>
      </c>
      <c r="G10" s="7">
        <f t="shared" si="2"/>
        <v>25.220515458649931</v>
      </c>
      <c r="H10" s="7">
        <f t="shared" si="0"/>
        <v>6.8694845413500722</v>
      </c>
      <c r="I10" s="7">
        <f t="shared" si="1"/>
        <v>3.9494845413500705</v>
      </c>
      <c r="J10" s="7">
        <f t="shared" si="3"/>
        <v>6.5294845413500688</v>
      </c>
      <c r="K10" s="4">
        <f t="shared" si="4"/>
        <v>8.5522246085935841E-3</v>
      </c>
      <c r="L10" s="4">
        <f t="shared" si="5"/>
        <v>6.4727179899798287E-2</v>
      </c>
      <c r="M10" s="4">
        <f t="shared" si="6"/>
        <v>1.0825034691442246E-2</v>
      </c>
      <c r="T10" s="8" t="s">
        <v>0</v>
      </c>
      <c r="U10" s="9">
        <f>P3</f>
        <v>0.22376249781286797</v>
      </c>
      <c r="V10" s="9">
        <f>Q3</f>
        <v>1.7382706566631271E-2</v>
      </c>
      <c r="W10" s="9">
        <v>6</v>
      </c>
    </row>
    <row r="11" spans="1:23" s="4" customFormat="1" x14ac:dyDescent="0.2">
      <c r="A11" s="22" t="s">
        <v>27</v>
      </c>
      <c r="B11" s="23">
        <v>32.04</v>
      </c>
      <c r="C11" s="23">
        <v>32.32</v>
      </c>
      <c r="D11" s="23">
        <v>35.6</v>
      </c>
      <c r="E11" s="23">
        <v>23.7</v>
      </c>
      <c r="F11" s="23">
        <v>30.14</v>
      </c>
      <c r="G11" s="7">
        <f t="shared" si="2"/>
        <v>26.726728194823998</v>
      </c>
      <c r="H11" s="7">
        <f t="shared" si="0"/>
        <v>5.3132718051760008</v>
      </c>
      <c r="I11" s="7">
        <f t="shared" si="1"/>
        <v>5.593271805176002</v>
      </c>
      <c r="J11" s="7">
        <f t="shared" si="3"/>
        <v>8.8732718051760031</v>
      </c>
      <c r="K11" s="4">
        <f t="shared" si="4"/>
        <v>2.5150452983998685E-2</v>
      </c>
      <c r="L11" s="4">
        <f t="shared" si="5"/>
        <v>2.0713687157831739E-2</v>
      </c>
      <c r="M11" s="4">
        <f t="shared" si="6"/>
        <v>2.1324508347101119E-3</v>
      </c>
      <c r="T11" s="8" t="s">
        <v>1</v>
      </c>
      <c r="U11" s="9">
        <f>P9</f>
        <v>6.0529751255109877E-2</v>
      </c>
      <c r="V11" s="9">
        <f>Q9</f>
        <v>7.0438559606021238E-3</v>
      </c>
      <c r="W11" s="9">
        <v>6</v>
      </c>
    </row>
    <row r="12" spans="1:23" s="4" customFormat="1" x14ac:dyDescent="0.2">
      <c r="A12" s="22" t="s">
        <v>27</v>
      </c>
      <c r="B12" s="23">
        <v>31.02</v>
      </c>
      <c r="C12" s="23">
        <v>29.98</v>
      </c>
      <c r="D12" s="23">
        <v>31.96</v>
      </c>
      <c r="E12" s="23">
        <v>22.29</v>
      </c>
      <c r="F12" s="23">
        <v>31.24</v>
      </c>
      <c r="G12" s="7">
        <f t="shared" si="2"/>
        <v>26.388247384015479</v>
      </c>
      <c r="H12" s="7">
        <f t="shared" si="0"/>
        <v>4.6317526159845208</v>
      </c>
      <c r="I12" s="7">
        <f t="shared" si="1"/>
        <v>3.5917526159845217</v>
      </c>
      <c r="J12" s="7">
        <f t="shared" si="3"/>
        <v>5.5717526159845221</v>
      </c>
      <c r="K12" s="4">
        <f t="shared" si="4"/>
        <v>4.0336993960492958E-2</v>
      </c>
      <c r="L12" s="4">
        <f t="shared" si="5"/>
        <v>8.2942042433050062E-2</v>
      </c>
      <c r="M12" s="4">
        <f t="shared" si="6"/>
        <v>2.1024967549534479E-2</v>
      </c>
      <c r="T12" s="8" t="s">
        <v>2</v>
      </c>
      <c r="U12" s="9">
        <f>P15</f>
        <v>0.17716797393895434</v>
      </c>
      <c r="V12" s="9">
        <f>Q15</f>
        <v>1.7696381951562219E-2</v>
      </c>
      <c r="W12" s="9">
        <v>6</v>
      </c>
    </row>
    <row r="13" spans="1:23" s="4" customFormat="1" x14ac:dyDescent="0.2">
      <c r="A13" s="22" t="s">
        <v>27</v>
      </c>
      <c r="B13" s="23">
        <v>27.98</v>
      </c>
      <c r="C13" s="23">
        <v>28.12</v>
      </c>
      <c r="D13" s="23">
        <v>34.979999999999997</v>
      </c>
      <c r="E13" s="23">
        <v>20.94</v>
      </c>
      <c r="F13" s="23">
        <v>30.3</v>
      </c>
      <c r="G13" s="7">
        <f t="shared" si="2"/>
        <v>25.188926138285453</v>
      </c>
      <c r="H13" s="7">
        <f t="shared" si="0"/>
        <v>2.7910738617145476</v>
      </c>
      <c r="I13" s="7">
        <f t="shared" si="1"/>
        <v>2.9310738617145482</v>
      </c>
      <c r="J13" s="7">
        <f t="shared" si="3"/>
        <v>9.7910738617145441</v>
      </c>
      <c r="K13" s="4">
        <f t="shared" si="4"/>
        <v>0.14447844126157836</v>
      </c>
      <c r="L13" s="4">
        <f t="shared" si="5"/>
        <v>0.13111695297524759</v>
      </c>
      <c r="M13" s="4">
        <f t="shared" si="6"/>
        <v>1.1287378223560835E-3</v>
      </c>
      <c r="T13" s="8" t="s">
        <v>3</v>
      </c>
      <c r="U13" s="9">
        <f>P21</f>
        <v>0.14623951253420861</v>
      </c>
      <c r="V13" s="9">
        <f>Q21</f>
        <v>6.5064274557924684E-3</v>
      </c>
      <c r="W13" s="9">
        <v>6</v>
      </c>
    </row>
    <row r="14" spans="1:23" s="4" customFormat="1" x14ac:dyDescent="0.2">
      <c r="A14" s="22" t="s">
        <v>27</v>
      </c>
      <c r="B14" s="23">
        <v>31.53</v>
      </c>
      <c r="C14" s="23">
        <v>31.15</v>
      </c>
      <c r="D14" s="23">
        <v>31.01</v>
      </c>
      <c r="E14" s="23">
        <v>23</v>
      </c>
      <c r="F14" s="23">
        <v>30.69</v>
      </c>
      <c r="G14" s="7">
        <f t="shared" si="2"/>
        <v>26.568214091278325</v>
      </c>
      <c r="H14" s="7">
        <f t="shared" ref="H14:H26" si="7">B14-G14</f>
        <v>4.9617859087216765</v>
      </c>
      <c r="I14" s="7">
        <f t="shared" ref="I14:I26" si="8">C14-G14</f>
        <v>4.5817859087216739</v>
      </c>
      <c r="J14" s="7">
        <f t="shared" si="3"/>
        <v>4.4417859087216769</v>
      </c>
      <c r="K14" s="4">
        <f t="shared" si="4"/>
        <v>3.2088809826045422E-2</v>
      </c>
      <c r="L14" s="4">
        <f t="shared" si="5"/>
        <v>4.1758511317949373E-2</v>
      </c>
      <c r="M14" s="4">
        <f t="shared" si="6"/>
        <v>4.6013917252639668E-2</v>
      </c>
      <c r="T14" s="8" t="s">
        <v>4</v>
      </c>
      <c r="U14" s="9">
        <f>P27</f>
        <v>2.1501118901141418E-2</v>
      </c>
      <c r="V14" s="9" t="e">
        <f>Q27</f>
        <v>#DIV/0!</v>
      </c>
      <c r="W14" s="9">
        <v>1</v>
      </c>
    </row>
    <row r="15" spans="1:23" s="4" customFormat="1" x14ac:dyDescent="0.2">
      <c r="A15" s="22" t="s">
        <v>28</v>
      </c>
      <c r="B15" s="23">
        <v>33.22</v>
      </c>
      <c r="C15" s="23">
        <v>27.36</v>
      </c>
      <c r="D15" s="23">
        <v>28.87</v>
      </c>
      <c r="E15" s="23">
        <v>20.37</v>
      </c>
      <c r="F15" s="23">
        <v>31.95</v>
      </c>
      <c r="G15" s="7">
        <f t="shared" si="2"/>
        <v>25.511203421242204</v>
      </c>
      <c r="H15" s="7">
        <f t="shared" si="7"/>
        <v>7.708796578757795</v>
      </c>
      <c r="I15" s="7">
        <f t="shared" si="8"/>
        <v>1.8487965787577956</v>
      </c>
      <c r="J15" s="7">
        <f t="shared" si="3"/>
        <v>3.3587965787577971</v>
      </c>
      <c r="K15" s="4">
        <f t="shared" si="4"/>
        <v>4.7799240865675037E-3</v>
      </c>
      <c r="L15" s="4">
        <f t="shared" si="5"/>
        <v>0.27762385084940094</v>
      </c>
      <c r="M15" s="4">
        <f t="shared" si="6"/>
        <v>9.747684867702272E-2</v>
      </c>
      <c r="N15" s="4">
        <f>AVERAGE(K15:K20)</f>
        <v>0.14135975453115276</v>
      </c>
      <c r="O15" s="4">
        <f>STDEV(K15:K20)/6</f>
        <v>4.668765567784907E-2</v>
      </c>
      <c r="P15" s="4">
        <f>AVERAGE(L15:L20)</f>
        <v>0.17716797393895434</v>
      </c>
      <c r="Q15" s="4">
        <f>STDEV(L15:L20)/6</f>
        <v>1.7696381951562219E-2</v>
      </c>
      <c r="R15" s="4">
        <f>AVERAGE(M15:M20)</f>
        <v>6.1590555453585279E-2</v>
      </c>
      <c r="S15" s="4">
        <f>STDEV(M15:M20)/6</f>
        <v>1.4956798941087859E-2</v>
      </c>
      <c r="T15" s="8" t="s">
        <v>33</v>
      </c>
      <c r="U15" s="9">
        <f>P33</f>
        <v>0.31571824748207594</v>
      </c>
      <c r="V15" s="9">
        <f>Q33</f>
        <v>1.1260647641702877E-2</v>
      </c>
      <c r="W15" s="9">
        <v>2</v>
      </c>
    </row>
    <row r="16" spans="1:23" s="4" customFormat="1" x14ac:dyDescent="0.2">
      <c r="A16" s="22" t="s">
        <v>28</v>
      </c>
      <c r="B16" s="23">
        <v>33.4</v>
      </c>
      <c r="C16" s="23">
        <v>30.62</v>
      </c>
      <c r="D16" s="23">
        <v>33.369999999999997</v>
      </c>
      <c r="E16" s="23">
        <v>20.94</v>
      </c>
      <c r="F16" s="23">
        <v>33.200000000000003</v>
      </c>
      <c r="G16" s="7">
        <f t="shared" si="2"/>
        <v>26.36679730266837</v>
      </c>
      <c r="H16" s="7">
        <f t="shared" si="7"/>
        <v>7.0332026973316282</v>
      </c>
      <c r="I16" s="7">
        <f t="shared" si="8"/>
        <v>4.2532026973316306</v>
      </c>
      <c r="J16" s="7">
        <f t="shared" si="3"/>
        <v>7.003202697331627</v>
      </c>
      <c r="K16" s="4">
        <f t="shared" si="4"/>
        <v>7.6347535488462933E-3</v>
      </c>
      <c r="L16" s="4">
        <f t="shared" si="5"/>
        <v>5.2439484102079166E-2</v>
      </c>
      <c r="M16" s="4">
        <f t="shared" si="6"/>
        <v>7.7951759501580977E-3</v>
      </c>
    </row>
    <row r="17" spans="1:23" s="4" customFormat="1" x14ac:dyDescent="0.2">
      <c r="A17" s="22" t="s">
        <v>28</v>
      </c>
      <c r="B17" s="23">
        <v>31.32</v>
      </c>
      <c r="C17" s="23">
        <v>28.25</v>
      </c>
      <c r="D17" s="23">
        <v>31.3</v>
      </c>
      <c r="E17" s="23">
        <v>20.94</v>
      </c>
      <c r="F17" s="23">
        <v>30.54</v>
      </c>
      <c r="G17" s="7">
        <f t="shared" si="2"/>
        <v>25.288487499255467</v>
      </c>
      <c r="H17" s="7">
        <f t="shared" si="7"/>
        <v>6.0315125007445332</v>
      </c>
      <c r="I17" s="7">
        <f t="shared" si="8"/>
        <v>2.9615125007445329</v>
      </c>
      <c r="J17" s="7">
        <f t="shared" si="3"/>
        <v>6.0115125007445336</v>
      </c>
      <c r="K17" s="4">
        <f t="shared" si="4"/>
        <v>1.528740664817079E-2</v>
      </c>
      <c r="L17" s="4">
        <f t="shared" si="5"/>
        <v>0.1283795664633206</v>
      </c>
      <c r="M17" s="4">
        <f t="shared" si="6"/>
        <v>1.5500810892317878E-2</v>
      </c>
      <c r="T17" s="8" t="s">
        <v>0</v>
      </c>
      <c r="U17" s="4">
        <f>R3</f>
        <v>6.4223599366658132E-4</v>
      </c>
      <c r="V17" s="4">
        <f>S3</f>
        <v>9.4183599053737567E-5</v>
      </c>
      <c r="W17" s="9">
        <v>6</v>
      </c>
    </row>
    <row r="18" spans="1:23" s="4" customFormat="1" x14ac:dyDescent="0.2">
      <c r="A18" s="22" t="s">
        <v>28</v>
      </c>
      <c r="B18" s="23">
        <v>26.84</v>
      </c>
      <c r="C18" s="23">
        <v>29.21</v>
      </c>
      <c r="D18" s="23">
        <v>32.270000000000003</v>
      </c>
      <c r="E18" s="23">
        <v>22.72</v>
      </c>
      <c r="F18" s="23">
        <v>30.54</v>
      </c>
      <c r="G18" s="7">
        <f t="shared" si="2"/>
        <v>26.341389484991105</v>
      </c>
      <c r="H18" s="7">
        <f t="shared" si="7"/>
        <v>0.49861051500889531</v>
      </c>
      <c r="I18" s="7">
        <f t="shared" si="8"/>
        <v>2.8686105150088963</v>
      </c>
      <c r="J18" s="7">
        <f t="shared" si="3"/>
        <v>5.9286105150088986</v>
      </c>
      <c r="K18" s="4">
        <f t="shared" si="4"/>
        <v>0.70778813623527892</v>
      </c>
      <c r="L18" s="4">
        <f t="shared" si="5"/>
        <v>0.13691851781029113</v>
      </c>
      <c r="M18" s="4">
        <f t="shared" si="6"/>
        <v>1.641762767582616E-2</v>
      </c>
      <c r="T18" s="8" t="s">
        <v>1</v>
      </c>
      <c r="U18" s="4">
        <f>R9</f>
        <v>1.5100082336725532E-2</v>
      </c>
      <c r="V18" s="4">
        <f>S9</f>
        <v>2.7928884202366553E-3</v>
      </c>
      <c r="W18" s="9">
        <v>6</v>
      </c>
    </row>
    <row r="19" spans="1:23" s="4" customFormat="1" x14ac:dyDescent="0.2">
      <c r="A19" s="22" t="s">
        <v>28</v>
      </c>
      <c r="B19" s="23">
        <v>31.77</v>
      </c>
      <c r="C19" s="23">
        <v>26.43</v>
      </c>
      <c r="D19" s="23">
        <v>26.97</v>
      </c>
      <c r="E19" s="23">
        <v>19.940000000000001</v>
      </c>
      <c r="F19" s="23">
        <v>30.97</v>
      </c>
      <c r="G19" s="7">
        <f t="shared" si="2"/>
        <v>24.850388326945719</v>
      </c>
      <c r="H19" s="7">
        <f t="shared" si="7"/>
        <v>6.9196116730542805</v>
      </c>
      <c r="I19" s="7">
        <f t="shared" si="8"/>
        <v>1.5796116730542806</v>
      </c>
      <c r="J19" s="7">
        <f t="shared" si="3"/>
        <v>2.1196116730542798</v>
      </c>
      <c r="K19" s="4">
        <f t="shared" si="4"/>
        <v>8.2601765156244695E-3</v>
      </c>
      <c r="L19" s="4">
        <f t="shared" si="5"/>
        <v>0.33457193254432405</v>
      </c>
      <c r="M19" s="4">
        <f t="shared" si="6"/>
        <v>0.23010884219527369</v>
      </c>
      <c r="T19" s="8" t="s">
        <v>2</v>
      </c>
      <c r="U19" s="4">
        <f>R15</f>
        <v>6.1590555453585279E-2</v>
      </c>
      <c r="V19" s="4">
        <f>S15</f>
        <v>1.4956798941087859E-2</v>
      </c>
      <c r="W19" s="9">
        <v>6</v>
      </c>
    </row>
    <row r="20" spans="1:23" s="4" customFormat="1" x14ac:dyDescent="0.2">
      <c r="A20" s="22" t="s">
        <v>28</v>
      </c>
      <c r="B20" s="23">
        <v>29.08</v>
      </c>
      <c r="C20" s="23">
        <v>28.73</v>
      </c>
      <c r="D20" s="23">
        <v>34.619999999999997</v>
      </c>
      <c r="E20" s="23">
        <v>21.83</v>
      </c>
      <c r="F20" s="23">
        <v>30.54</v>
      </c>
      <c r="G20" s="7">
        <f t="shared" si="2"/>
        <v>25.820305962555903</v>
      </c>
      <c r="H20" s="7">
        <f t="shared" si="7"/>
        <v>3.2596940374440955</v>
      </c>
      <c r="I20" s="7">
        <f t="shared" si="8"/>
        <v>2.9096940374440976</v>
      </c>
      <c r="J20" s="7">
        <f t="shared" si="3"/>
        <v>8.7996940374440946</v>
      </c>
      <c r="K20" s="4">
        <f t="shared" si="4"/>
        <v>0.10440813015242852</v>
      </c>
      <c r="L20" s="4">
        <f t="shared" si="5"/>
        <v>0.13307449186431022</v>
      </c>
      <c r="M20" s="4">
        <f t="shared" si="6"/>
        <v>2.2440273309131658E-3</v>
      </c>
      <c r="T20" s="8" t="s">
        <v>3</v>
      </c>
      <c r="U20" s="4">
        <f>R21</f>
        <v>0.10420515144963376</v>
      </c>
      <c r="V20" s="4">
        <f>S21</f>
        <v>1.6191402114154565E-2</v>
      </c>
      <c r="W20" s="9">
        <v>6</v>
      </c>
    </row>
    <row r="21" spans="1:23" s="4" customFormat="1" x14ac:dyDescent="0.2">
      <c r="A21" s="22" t="s">
        <v>46</v>
      </c>
      <c r="B21" s="23">
        <v>27.68</v>
      </c>
      <c r="C21" s="23">
        <v>25.28</v>
      </c>
      <c r="D21" s="23">
        <v>28.67</v>
      </c>
      <c r="E21" s="23">
        <v>19.059999999999999</v>
      </c>
      <c r="F21" s="23">
        <v>26.33</v>
      </c>
      <c r="G21" s="7">
        <f t="shared" si="2"/>
        <v>22.402004374608982</v>
      </c>
      <c r="H21" s="7">
        <f t="shared" si="7"/>
        <v>5.2779956253910179</v>
      </c>
      <c r="I21" s="7">
        <f t="shared" si="8"/>
        <v>2.8779956253910193</v>
      </c>
      <c r="J21" s="7">
        <f t="shared" si="3"/>
        <v>6.2679956253910198</v>
      </c>
      <c r="K21" s="4">
        <f t="shared" si="4"/>
        <v>2.577300154407591E-2</v>
      </c>
      <c r="L21" s="4">
        <f t="shared" si="5"/>
        <v>0.13603071768708058</v>
      </c>
      <c r="M21" s="4">
        <f t="shared" si="6"/>
        <v>1.2976133473213797E-2</v>
      </c>
      <c r="N21" s="4">
        <f>AVERAGE(K21:K26)</f>
        <v>3.5579216921786193E-2</v>
      </c>
      <c r="O21" s="4">
        <f>STDEV(K21:K26)/6</f>
        <v>5.0827684450019039E-3</v>
      </c>
      <c r="P21" s="4">
        <f>AVERAGE(L21:L26)</f>
        <v>0.14623951253420861</v>
      </c>
      <c r="Q21" s="4">
        <f>STDEV(L21:L26)/6</f>
        <v>6.5064274557924684E-3</v>
      </c>
      <c r="R21" s="4">
        <f>AVERAGE(M21:M26)</f>
        <v>0.10420515144963376</v>
      </c>
      <c r="S21" s="4">
        <f>STDEV(M21:M26)/6</f>
        <v>1.6191402114154565E-2</v>
      </c>
      <c r="T21" s="8" t="s">
        <v>4</v>
      </c>
      <c r="U21" s="4">
        <f>R27</f>
        <v>1.8381671080919783E-4</v>
      </c>
      <c r="V21" s="4" t="e">
        <f>S27</f>
        <v>#DIV/0!</v>
      </c>
      <c r="W21" s="9">
        <v>1</v>
      </c>
    </row>
    <row r="22" spans="1:23" s="4" customFormat="1" x14ac:dyDescent="0.2">
      <c r="A22" s="22" t="s">
        <v>46</v>
      </c>
      <c r="B22" s="23">
        <v>29.75</v>
      </c>
      <c r="C22" s="23">
        <v>26.47</v>
      </c>
      <c r="D22" s="23">
        <v>27</v>
      </c>
      <c r="E22" s="23">
        <v>19.91</v>
      </c>
      <c r="F22" s="23">
        <v>28.26</v>
      </c>
      <c r="G22" s="7">
        <f t="shared" si="2"/>
        <v>23.720383639393358</v>
      </c>
      <c r="H22" s="7">
        <f t="shared" si="7"/>
        <v>6.0296163606066422</v>
      </c>
      <c r="I22" s="7">
        <f t="shared" si="8"/>
        <v>2.7496163606066411</v>
      </c>
      <c r="J22" s="7">
        <f t="shared" si="3"/>
        <v>3.2796163606066422</v>
      </c>
      <c r="K22" s="4">
        <f t="shared" si="4"/>
        <v>1.5307512160275979E-2</v>
      </c>
      <c r="L22" s="4">
        <f t="shared" si="5"/>
        <v>0.14869042366257659</v>
      </c>
      <c r="M22" s="4">
        <f t="shared" si="6"/>
        <v>0.1029762568162297</v>
      </c>
      <c r="T22" s="8" t="s">
        <v>33</v>
      </c>
      <c r="U22" s="4">
        <f>R33</f>
        <v>0.1104719504347105</v>
      </c>
      <c r="V22" s="4">
        <f>S33</f>
        <v>8.9988622078088672E-3</v>
      </c>
      <c r="W22" s="9">
        <v>2</v>
      </c>
    </row>
    <row r="23" spans="1:23" s="4" customFormat="1" x14ac:dyDescent="0.2">
      <c r="A23" s="22" t="s">
        <v>46</v>
      </c>
      <c r="B23" s="23">
        <v>29.13</v>
      </c>
      <c r="C23" s="23">
        <v>26.2</v>
      </c>
      <c r="D23" s="23">
        <v>25.33</v>
      </c>
      <c r="E23" s="23">
        <v>19.91</v>
      </c>
      <c r="F23" s="23">
        <v>27.35</v>
      </c>
      <c r="G23" s="7">
        <f t="shared" si="2"/>
        <v>23.335348722485378</v>
      </c>
      <c r="H23" s="7">
        <f t="shared" si="7"/>
        <v>5.7946512775146211</v>
      </c>
      <c r="I23" s="7">
        <f t="shared" si="8"/>
        <v>2.8646512775146213</v>
      </c>
      <c r="J23" s="7">
        <f t="shared" si="3"/>
        <v>1.9946512775146203</v>
      </c>
      <c r="K23" s="4">
        <f t="shared" si="4"/>
        <v>1.8015078175266538E-2</v>
      </c>
      <c r="L23" s="4">
        <f t="shared" si="5"/>
        <v>0.13729478405992748</v>
      </c>
      <c r="M23" s="4">
        <f t="shared" si="6"/>
        <v>0.25092858325283196</v>
      </c>
    </row>
    <row r="24" spans="1:23" s="4" customFormat="1" x14ac:dyDescent="0.2">
      <c r="A24" s="22" t="s">
        <v>46</v>
      </c>
      <c r="B24" s="23">
        <v>26.46</v>
      </c>
      <c r="C24" s="23">
        <v>25.36</v>
      </c>
      <c r="D24" s="23">
        <v>29.35</v>
      </c>
      <c r="E24" s="23">
        <v>19.12</v>
      </c>
      <c r="F24" s="23">
        <v>27.81</v>
      </c>
      <c r="G24" s="7">
        <f t="shared" si="2"/>
        <v>23.059210741046623</v>
      </c>
      <c r="H24" s="7">
        <f t="shared" si="7"/>
        <v>3.4007892589533775</v>
      </c>
      <c r="I24" s="7">
        <f t="shared" si="8"/>
        <v>2.300789258953376</v>
      </c>
      <c r="J24" s="7">
        <f t="shared" si="3"/>
        <v>6.290789258953378</v>
      </c>
      <c r="K24" s="4">
        <f t="shared" si="4"/>
        <v>9.4680474141042734E-2</v>
      </c>
      <c r="L24" s="4">
        <f t="shared" si="5"/>
        <v>0.20295203920944682</v>
      </c>
      <c r="M24" s="4">
        <f t="shared" si="6"/>
        <v>1.2772730142330066E-2</v>
      </c>
    </row>
    <row r="25" spans="1:23" s="4" customFormat="1" x14ac:dyDescent="0.2">
      <c r="A25" s="22" t="s">
        <v>46</v>
      </c>
      <c r="B25" s="23">
        <v>29.02</v>
      </c>
      <c r="C25" s="23">
        <v>26.79</v>
      </c>
      <c r="D25" s="23">
        <v>25.65</v>
      </c>
      <c r="E25" s="23">
        <v>19.57</v>
      </c>
      <c r="F25" s="23">
        <v>27.58</v>
      </c>
      <c r="G25" s="7">
        <f t="shared" si="2"/>
        <v>23.232318007465377</v>
      </c>
      <c r="H25" s="7">
        <f t="shared" si="7"/>
        <v>5.7876819925346226</v>
      </c>
      <c r="I25" s="7">
        <f t="shared" si="8"/>
        <v>3.5576819925346221</v>
      </c>
      <c r="J25" s="7">
        <f t="shared" si="3"/>
        <v>2.4176819925346216</v>
      </c>
      <c r="K25" s="4">
        <f t="shared" si="4"/>
        <v>1.810231487751085E-2</v>
      </c>
      <c r="L25" s="4">
        <f t="shared" si="5"/>
        <v>8.4924110201379716E-2</v>
      </c>
      <c r="M25" s="4">
        <f t="shared" si="6"/>
        <v>0.18715662298433883</v>
      </c>
    </row>
    <row r="26" spans="1:23" s="4" customFormat="1" x14ac:dyDescent="0.2">
      <c r="A26" s="22" t="s">
        <v>46</v>
      </c>
      <c r="B26" s="23">
        <v>27.79</v>
      </c>
      <c r="C26" s="23">
        <v>25.78</v>
      </c>
      <c r="D26" s="23">
        <v>27.3</v>
      </c>
      <c r="E26" s="23">
        <v>19.52</v>
      </c>
      <c r="F26" s="23">
        <v>27.58</v>
      </c>
      <c r="G26" s="7">
        <f t="shared" si="2"/>
        <v>23.202620541654341</v>
      </c>
      <c r="H26" s="7">
        <f t="shared" si="7"/>
        <v>4.5873794583456586</v>
      </c>
      <c r="I26" s="7">
        <f t="shared" si="8"/>
        <v>2.5773794583456606</v>
      </c>
      <c r="J26" s="7">
        <f t="shared" si="3"/>
        <v>4.0973794583456602</v>
      </c>
      <c r="K26" s="4">
        <f t="shared" si="4"/>
        <v>4.1596920632545137E-2</v>
      </c>
      <c r="L26" s="4">
        <f t="shared" si="5"/>
        <v>0.16754500038484044</v>
      </c>
      <c r="M26" s="4">
        <f t="shared" si="6"/>
        <v>5.8420582028858123E-2</v>
      </c>
    </row>
    <row r="27" spans="1:23" s="4" customFormat="1" x14ac:dyDescent="0.2">
      <c r="A27" s="22" t="s">
        <v>29</v>
      </c>
      <c r="B27" s="23">
        <v>29.09</v>
      </c>
      <c r="C27" s="23">
        <v>28.04</v>
      </c>
      <c r="D27" s="23">
        <v>34.909999999999997</v>
      </c>
      <c r="E27" s="23">
        <v>17.5</v>
      </c>
      <c r="F27" s="23">
        <v>28.93</v>
      </c>
      <c r="G27" s="7">
        <f t="shared" si="2"/>
        <v>22.500555548697012</v>
      </c>
      <c r="H27" s="7">
        <f>B27-G27</f>
        <v>6.5894444513029882</v>
      </c>
      <c r="I27" s="7">
        <f>C27-G27</f>
        <v>5.5394444513029875</v>
      </c>
      <c r="J27" s="7">
        <f t="shared" si="3"/>
        <v>12.409444451302985</v>
      </c>
      <c r="K27" s="4">
        <f t="shared" si="4"/>
        <v>1.0384355929572575E-2</v>
      </c>
      <c r="L27" s="4">
        <f t="shared" si="5"/>
        <v>2.1501118901141418E-2</v>
      </c>
      <c r="M27" s="4">
        <f t="shared" si="6"/>
        <v>1.8381671080919783E-4</v>
      </c>
      <c r="N27" s="4">
        <f>AVERAGE(K27:K32)</f>
        <v>1.0384355929572575E-2</v>
      </c>
      <c r="O27" s="4" t="e">
        <f>STDEV(K27:K32)/6</f>
        <v>#DIV/0!</v>
      </c>
      <c r="P27" s="4">
        <f>AVERAGE(L27:L32)</f>
        <v>2.1501118901141418E-2</v>
      </c>
      <c r="Q27" s="4" t="e">
        <f>STDEV(L27:L32)/6</f>
        <v>#DIV/0!</v>
      </c>
      <c r="R27" s="4">
        <f>AVERAGE(M27:M32)</f>
        <v>1.8381671080919783E-4</v>
      </c>
      <c r="S27" s="4" t="e">
        <f>STDEV(M27:M32)/6</f>
        <v>#DIV/0!</v>
      </c>
    </row>
    <row r="28" spans="1:23" s="4" customFormat="1" x14ac:dyDescent="0.2">
      <c r="A28" s="22"/>
      <c r="B28" s="23"/>
      <c r="C28" s="23"/>
      <c r="D28" s="23"/>
      <c r="E28" s="23"/>
      <c r="F28" s="23"/>
      <c r="G28" s="7"/>
      <c r="H28" s="7"/>
      <c r="I28" s="7"/>
      <c r="J28" s="7"/>
    </row>
    <row r="29" spans="1:23" s="4" customFormat="1" x14ac:dyDescent="0.2">
      <c r="A29" s="22"/>
      <c r="B29" s="23"/>
      <c r="C29" s="23"/>
      <c r="D29" s="23"/>
      <c r="E29" s="23"/>
      <c r="F29" s="23"/>
      <c r="G29" s="7"/>
      <c r="H29" s="7"/>
      <c r="I29" s="7"/>
      <c r="J29" s="7"/>
    </row>
    <row r="30" spans="1:23" s="4" customFormat="1" x14ac:dyDescent="0.2">
      <c r="A30" s="22"/>
      <c r="B30" s="23"/>
      <c r="C30" s="23"/>
      <c r="D30" s="23"/>
      <c r="E30" s="23"/>
      <c r="F30" s="23"/>
      <c r="G30" s="7"/>
      <c r="H30" s="7"/>
      <c r="I30" s="7"/>
      <c r="J30" s="7"/>
    </row>
    <row r="31" spans="1:23" s="4" customFormat="1" x14ac:dyDescent="0.2">
      <c r="A31" s="22"/>
      <c r="B31" s="23"/>
      <c r="C31" s="23"/>
      <c r="D31" s="23"/>
      <c r="E31" s="23"/>
      <c r="F31" s="23"/>
      <c r="G31" s="7"/>
      <c r="H31" s="7"/>
      <c r="I31" s="7"/>
      <c r="J31" s="7"/>
    </row>
    <row r="32" spans="1:23" s="4" customFormat="1" x14ac:dyDescent="0.2">
      <c r="A32" s="22"/>
      <c r="B32" s="23"/>
      <c r="C32" s="23"/>
      <c r="D32" s="23"/>
      <c r="E32" s="23"/>
      <c r="F32" s="23"/>
      <c r="G32" s="7"/>
      <c r="H32" s="7"/>
      <c r="I32" s="7"/>
      <c r="J32" s="7"/>
    </row>
    <row r="33" spans="1:19" s="4" customFormat="1" x14ac:dyDescent="0.2">
      <c r="A33" s="22" t="s">
        <v>30</v>
      </c>
      <c r="B33" s="23">
        <v>30.29</v>
      </c>
      <c r="C33" s="23">
        <v>27.27</v>
      </c>
      <c r="D33" s="23">
        <v>28.56</v>
      </c>
      <c r="E33" s="23">
        <v>20.78</v>
      </c>
      <c r="F33" s="23">
        <v>30.84</v>
      </c>
      <c r="G33" s="7">
        <f>AVERAGE(E34:F34)</f>
        <v>26.43</v>
      </c>
      <c r="H33" s="7">
        <f>B34-G33</f>
        <v>6.8500000000000014</v>
      </c>
      <c r="I33" s="7">
        <f>C34-G33</f>
        <v>1.8999999999999986</v>
      </c>
      <c r="J33" s="7">
        <f>D34-G33</f>
        <v>3.7899999999999991</v>
      </c>
      <c r="K33" s="4">
        <f t="shared" si="4"/>
        <v>8.6685115005300292E-3</v>
      </c>
      <c r="L33" s="4">
        <f t="shared" si="5"/>
        <v>0.26794336563407356</v>
      </c>
      <c r="M33" s="4">
        <f t="shared" si="6"/>
        <v>7.2293011494080517E-2</v>
      </c>
      <c r="N33" s="4">
        <f>AVERAGE(K33:K38)</f>
        <v>2.6739806500512373E-2</v>
      </c>
      <c r="O33" s="4">
        <f>STDEV(K33:K38)/6</f>
        <v>4.259445079770021E-3</v>
      </c>
      <c r="P33" s="4">
        <f>AVERAGE(L33:L38)</f>
        <v>0.31571824748207594</v>
      </c>
      <c r="Q33" s="4">
        <f>STDEV(L33:L38)/6</f>
        <v>1.1260647641702877E-2</v>
      </c>
      <c r="R33" s="4">
        <f>AVERAGE(M33:M38)</f>
        <v>0.1104719504347105</v>
      </c>
      <c r="S33" s="4">
        <f>STDEV(M33:M38)/6</f>
        <v>8.9988622078088672E-3</v>
      </c>
    </row>
    <row r="34" spans="1:19" s="4" customFormat="1" x14ac:dyDescent="0.2">
      <c r="A34" s="22" t="s">
        <v>30</v>
      </c>
      <c r="B34" s="23">
        <v>33.28</v>
      </c>
      <c r="C34" s="23">
        <v>28.33</v>
      </c>
      <c r="D34" s="23">
        <v>30.22</v>
      </c>
      <c r="E34" s="23">
        <v>20.54</v>
      </c>
      <c r="F34" s="23">
        <v>32.32</v>
      </c>
      <c r="G34" s="7">
        <f>AVERAGE(E33:F33)</f>
        <v>25.810000000000002</v>
      </c>
      <c r="H34" s="7">
        <f>B33-G34</f>
        <v>4.4799999999999969</v>
      </c>
      <c r="I34" s="7">
        <f>C33-G34</f>
        <v>1.4599999999999973</v>
      </c>
      <c r="J34" s="7">
        <f>D33-G34</f>
        <v>2.7499999999999964</v>
      </c>
      <c r="K34" s="4">
        <f t="shared" si="4"/>
        <v>4.4811101500494714E-2</v>
      </c>
      <c r="L34" s="4">
        <f t="shared" si="5"/>
        <v>0.36349312933007832</v>
      </c>
      <c r="M34" s="4">
        <f t="shared" si="6"/>
        <v>0.14865088937534049</v>
      </c>
    </row>
    <row r="35" spans="1:19" s="4" customFormat="1" x14ac:dyDescent="0.2">
      <c r="A35" s="21"/>
      <c r="B35" s="21"/>
      <c r="C35" s="21"/>
      <c r="D35" s="21"/>
      <c r="E35" s="21"/>
      <c r="F35" s="21"/>
    </row>
    <row r="36" spans="1:19" s="4" customFormat="1" x14ac:dyDescent="0.2">
      <c r="A36" s="21"/>
      <c r="B36" s="21"/>
      <c r="C36" s="21"/>
      <c r="D36" s="21"/>
      <c r="E36" s="21"/>
      <c r="F36" s="21"/>
    </row>
    <row r="37" spans="1:19" s="4" customFormat="1" x14ac:dyDescent="0.2">
      <c r="A37" s="21"/>
      <c r="B37" s="21"/>
      <c r="C37" s="21"/>
      <c r="D37" s="21"/>
      <c r="E37" s="21"/>
      <c r="F37" s="21"/>
    </row>
    <row r="38" spans="1:19" s="4" customFormat="1" x14ac:dyDescent="0.2">
      <c r="A38" s="21"/>
      <c r="B38" s="21"/>
      <c r="C38" s="21"/>
      <c r="D38" s="21"/>
      <c r="E38" s="21"/>
      <c r="F38" s="21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zoomScale="110" zoomScaleNormal="110" workbookViewId="0">
      <selection activeCell="A2" sqref="A2"/>
    </sheetView>
  </sheetViews>
  <sheetFormatPr defaultRowHeight="14.25" x14ac:dyDescent="0.2"/>
  <cols>
    <col min="1" max="1" width="13.375" customWidth="1"/>
    <col min="7" max="7" width="12.875" customWidth="1"/>
    <col min="23" max="23" width="3" customWidth="1"/>
  </cols>
  <sheetData>
    <row r="1" spans="1:23" s="3" customFormat="1" x14ac:dyDescent="0.2">
      <c r="H1" s="3" t="s">
        <v>15</v>
      </c>
      <c r="K1" s="3" t="s">
        <v>16</v>
      </c>
      <c r="N1" s="3" t="s">
        <v>17</v>
      </c>
      <c r="O1" s="3" t="s">
        <v>18</v>
      </c>
      <c r="P1" s="3" t="s">
        <v>17</v>
      </c>
      <c r="Q1" s="3" t="s">
        <v>18</v>
      </c>
      <c r="R1" s="3" t="s">
        <v>17</v>
      </c>
      <c r="S1" s="3" t="s">
        <v>18</v>
      </c>
    </row>
    <row r="2" spans="1:23" s="4" customFormat="1" x14ac:dyDescent="0.2">
      <c r="A2" s="21"/>
      <c r="B2" s="21" t="s">
        <v>13</v>
      </c>
      <c r="C2" s="21" t="s">
        <v>14</v>
      </c>
      <c r="D2" s="21" t="s">
        <v>22</v>
      </c>
      <c r="E2" s="21" t="s">
        <v>20</v>
      </c>
      <c r="F2" s="21" t="s">
        <v>19</v>
      </c>
      <c r="G2" s="4" t="s">
        <v>21</v>
      </c>
      <c r="H2" s="4" t="s">
        <v>13</v>
      </c>
      <c r="I2" s="4" t="s">
        <v>14</v>
      </c>
      <c r="J2" s="4" t="s">
        <v>22</v>
      </c>
      <c r="K2" s="4" t="s">
        <v>13</v>
      </c>
      <c r="L2" s="4" t="s">
        <v>14</v>
      </c>
      <c r="M2" s="4" t="s">
        <v>22</v>
      </c>
      <c r="N2" s="4" t="s">
        <v>13</v>
      </c>
      <c r="O2" s="4" t="s">
        <v>13</v>
      </c>
      <c r="P2" s="4" t="s">
        <v>14</v>
      </c>
      <c r="Q2" s="4" t="s">
        <v>14</v>
      </c>
      <c r="R2" s="4" t="s">
        <v>22</v>
      </c>
      <c r="S2" s="4" t="s">
        <v>22</v>
      </c>
    </row>
    <row r="3" spans="1:23" s="4" customFormat="1" x14ac:dyDescent="0.2">
      <c r="A3" s="22" t="s">
        <v>26</v>
      </c>
      <c r="B3" s="32">
        <v>29.68</v>
      </c>
      <c r="C3" s="32">
        <v>30.65</v>
      </c>
      <c r="D3" s="32">
        <v>28.44</v>
      </c>
      <c r="E3" s="32">
        <v>25.59</v>
      </c>
      <c r="F3" s="32">
        <v>26.76</v>
      </c>
      <c r="G3" s="7">
        <f>GEOMEAN(E3:F3)</f>
        <v>26.168461934168008</v>
      </c>
      <c r="H3" s="7">
        <f>B3-G3</f>
        <v>3.5115380658319921</v>
      </c>
      <c r="I3" s="7">
        <f>C3-G3</f>
        <v>4.481538065831991</v>
      </c>
      <c r="J3" s="7">
        <f>D3-G3</f>
        <v>2.2715380658319937</v>
      </c>
      <c r="K3" s="4">
        <f>POWER(2,-H3)</f>
        <v>8.7684274155387668E-2</v>
      </c>
      <c r="L3" s="4">
        <f>POWER(2,-I3)</f>
        <v>4.4763353573242362E-2</v>
      </c>
      <c r="M3" s="4">
        <f>POWER(2,-J3)</f>
        <v>0.20710896860057548</v>
      </c>
      <c r="N3" s="4">
        <f>AVERAGE(K3:K8)</f>
        <v>0.24339864415993709</v>
      </c>
      <c r="O3" s="4">
        <f>STDEV(K3:K8)/6</f>
        <v>1.6300323982353929E-2</v>
      </c>
      <c r="P3" s="4">
        <f>AVERAGE(L3:L8)</f>
        <v>0.12917943850495087</v>
      </c>
      <c r="Q3" s="4">
        <f>STDEV(L3:L8)/6</f>
        <v>1.0820564380297611E-2</v>
      </c>
      <c r="R3" s="4">
        <f>AVERAGE(M3:M8)</f>
        <v>0.50910160661759785</v>
      </c>
      <c r="S3" s="4">
        <f>STDEV(M3:M8)/6</f>
        <v>5.2753587700154862E-2</v>
      </c>
      <c r="T3" s="8" t="s">
        <v>0</v>
      </c>
      <c r="U3" s="9">
        <f>N3</f>
        <v>0.24339864415993709</v>
      </c>
      <c r="V3" s="9">
        <f>O3</f>
        <v>1.6300323982353929E-2</v>
      </c>
      <c r="W3" s="9">
        <v>6</v>
      </c>
    </row>
    <row r="4" spans="1:23" s="4" customFormat="1" x14ac:dyDescent="0.2">
      <c r="A4" s="22" t="s">
        <v>26</v>
      </c>
      <c r="B4" s="32">
        <v>29.12</v>
      </c>
      <c r="C4" s="32">
        <v>29.59</v>
      </c>
      <c r="D4" s="32">
        <v>28.29</v>
      </c>
      <c r="E4" s="32">
        <v>25.12</v>
      </c>
      <c r="F4" s="32">
        <v>29.16</v>
      </c>
      <c r="G4" s="7">
        <f t="shared" ref="G4:G29" si="0">GEOMEAN(E4:F4)</f>
        <v>27.064722426066002</v>
      </c>
      <c r="H4" s="7">
        <f>B4-G4</f>
        <v>2.0552775739339992</v>
      </c>
      <c r="I4" s="7">
        <f>C4-G4</f>
        <v>2.5252775739339981</v>
      </c>
      <c r="J4" s="7">
        <f t="shared" ref="J4:J29" si="1">D4-G4</f>
        <v>1.2252775739339974</v>
      </c>
      <c r="K4" s="4">
        <f t="shared" ref="K4:K29" si="2">POWER(2,-H4)</f>
        <v>0.24060231453528272</v>
      </c>
      <c r="L4" s="4">
        <f t="shared" ref="L4:L29" si="3">POWER(2,-I4)</f>
        <v>0.1737063532338908</v>
      </c>
      <c r="M4" s="4">
        <f t="shared" ref="M4:M29" si="4">POWER(2,-J4)</f>
        <v>0.42771521269284685</v>
      </c>
      <c r="T4" s="8" t="s">
        <v>1</v>
      </c>
      <c r="U4" s="9">
        <f>N9</f>
        <v>0.12202692713991418</v>
      </c>
      <c r="V4" s="9">
        <f>O9</f>
        <v>1.436941412446943E-2</v>
      </c>
      <c r="W4" s="9">
        <v>6</v>
      </c>
    </row>
    <row r="5" spans="1:23" s="4" customFormat="1" x14ac:dyDescent="0.2">
      <c r="A5" s="22" t="s">
        <v>26</v>
      </c>
      <c r="B5" s="32">
        <v>29.27</v>
      </c>
      <c r="C5" s="32">
        <v>31.08</v>
      </c>
      <c r="D5" s="32">
        <v>28.36</v>
      </c>
      <c r="E5" s="32">
        <v>24.57</v>
      </c>
      <c r="F5" s="32">
        <v>31.49</v>
      </c>
      <c r="G5" s="7">
        <f t="shared" si="0"/>
        <v>27.81563049797721</v>
      </c>
      <c r="H5" s="7">
        <f>B5-G5</f>
        <v>1.4543695020227894</v>
      </c>
      <c r="I5" s="7">
        <f>C5-G5</f>
        <v>3.2643695020227881</v>
      </c>
      <c r="J5" s="7">
        <f t="shared" si="1"/>
        <v>0.54436950202278922</v>
      </c>
      <c r="K5" s="4">
        <f t="shared" si="2"/>
        <v>0.36491452904556571</v>
      </c>
      <c r="L5" s="4">
        <f t="shared" si="3"/>
        <v>0.10407031353209892</v>
      </c>
      <c r="M5" s="4">
        <f t="shared" si="4"/>
        <v>0.68569100311405251</v>
      </c>
      <c r="T5" s="8" t="s">
        <v>2</v>
      </c>
      <c r="U5" s="9">
        <f>N15</f>
        <v>2.5378493362290112E-3</v>
      </c>
      <c r="V5" s="9">
        <f>O15</f>
        <v>4.4017970524287041E-4</v>
      </c>
      <c r="W5" s="9">
        <v>6</v>
      </c>
    </row>
    <row r="6" spans="1:23" s="4" customFormat="1" x14ac:dyDescent="0.2">
      <c r="A6" s="22" t="s">
        <v>26</v>
      </c>
      <c r="B6" s="32">
        <v>28.94</v>
      </c>
      <c r="C6" s="32">
        <v>29.59</v>
      </c>
      <c r="D6" s="32">
        <v>28.39</v>
      </c>
      <c r="E6" s="32">
        <v>24.49</v>
      </c>
      <c r="F6" s="32">
        <v>30.32</v>
      </c>
      <c r="G6" s="7">
        <f t="shared" si="0"/>
        <v>27.249528436286745</v>
      </c>
      <c r="H6" s="7">
        <f>B6-G6</f>
        <v>1.6904715637132561</v>
      </c>
      <c r="I6" s="7">
        <f>C6-G6</f>
        <v>2.3404715637132547</v>
      </c>
      <c r="J6" s="7">
        <f t="shared" si="1"/>
        <v>1.1404715637132554</v>
      </c>
      <c r="K6" s="4">
        <f t="shared" si="2"/>
        <v>0.30982563787660605</v>
      </c>
      <c r="L6" s="4">
        <f t="shared" si="3"/>
        <v>0.19744577968579896</v>
      </c>
      <c r="M6" s="4">
        <f t="shared" si="4"/>
        <v>0.45361128465236833</v>
      </c>
      <c r="T6" s="8" t="s">
        <v>3</v>
      </c>
      <c r="U6" s="9">
        <f>N21</f>
        <v>0.80816499857783164</v>
      </c>
      <c r="V6" s="9">
        <f>O21</f>
        <v>0.12980070666560253</v>
      </c>
      <c r="W6" s="9">
        <v>6</v>
      </c>
    </row>
    <row r="7" spans="1:23" s="4" customFormat="1" x14ac:dyDescent="0.2">
      <c r="A7" s="22" t="s">
        <v>26</v>
      </c>
      <c r="B7" s="32">
        <v>29.47</v>
      </c>
      <c r="C7" s="32">
        <v>30.87</v>
      </c>
      <c r="D7" s="32">
        <v>26.96</v>
      </c>
      <c r="E7" s="32">
        <v>25.08</v>
      </c>
      <c r="F7" s="32">
        <v>29.13</v>
      </c>
      <c r="G7" s="7">
        <f t="shared" si="0"/>
        <v>27.029250822026125</v>
      </c>
      <c r="H7" s="7">
        <f t="shared" ref="H7:H29" si="5">B7-G7</f>
        <v>2.4407491779738741</v>
      </c>
      <c r="I7" s="7">
        <f t="shared" ref="I7:I29" si="6">C7-G7</f>
        <v>3.8407491779738763</v>
      </c>
      <c r="J7" s="7">
        <f t="shared" si="1"/>
        <v>-6.9250822026123871E-2</v>
      </c>
      <c r="K7" s="4">
        <f t="shared" si="2"/>
        <v>0.1841879802359418</v>
      </c>
      <c r="L7" s="4">
        <f t="shared" si="3"/>
        <v>6.9794193248926592E-2</v>
      </c>
      <c r="M7" s="4">
        <f t="shared" si="4"/>
        <v>1.0491717171264885</v>
      </c>
      <c r="T7" s="8" t="s">
        <v>4</v>
      </c>
      <c r="U7" s="9">
        <f>N27</f>
        <v>6.7032588838748233E-5</v>
      </c>
      <c r="V7" s="9">
        <f>O27</f>
        <v>7.8871592365448679E-6</v>
      </c>
      <c r="W7" s="9">
        <v>3</v>
      </c>
    </row>
    <row r="8" spans="1:23" s="4" customFormat="1" x14ac:dyDescent="0.2">
      <c r="A8" s="22" t="s">
        <v>26</v>
      </c>
      <c r="B8" s="32">
        <v>29.03</v>
      </c>
      <c r="C8" s="32">
        <v>29.59</v>
      </c>
      <c r="D8" s="32">
        <v>29.27</v>
      </c>
      <c r="E8" s="32">
        <v>24.8</v>
      </c>
      <c r="F8" s="32">
        <v>29.74</v>
      </c>
      <c r="G8" s="7">
        <f t="shared" si="0"/>
        <v>27.157908608727588</v>
      </c>
      <c r="H8" s="7">
        <f t="shared" si="5"/>
        <v>1.8720913912724129</v>
      </c>
      <c r="I8" s="7">
        <f t="shared" si="6"/>
        <v>2.4320913912724116</v>
      </c>
      <c r="J8" s="7">
        <f t="shared" si="1"/>
        <v>2.1120913912724113</v>
      </c>
      <c r="K8" s="4">
        <f t="shared" si="2"/>
        <v>0.27317712911083858</v>
      </c>
      <c r="L8" s="4">
        <f t="shared" si="3"/>
        <v>0.18529663775574767</v>
      </c>
      <c r="M8" s="4">
        <f t="shared" si="4"/>
        <v>0.23131145351925564</v>
      </c>
      <c r="T8" s="8" t="s">
        <v>33</v>
      </c>
      <c r="U8" s="9">
        <f>N33</f>
        <v>1.4299712887885115E-3</v>
      </c>
      <c r="V8" s="9">
        <f>O33</f>
        <v>7.3557160202448177E-5</v>
      </c>
      <c r="W8" s="9">
        <v>2</v>
      </c>
    </row>
    <row r="9" spans="1:23" s="4" customFormat="1" x14ac:dyDescent="0.2">
      <c r="A9" s="22" t="s">
        <v>27</v>
      </c>
      <c r="B9" s="32">
        <v>28.86</v>
      </c>
      <c r="C9" s="32">
        <v>28.13</v>
      </c>
      <c r="D9" s="32">
        <v>25.8</v>
      </c>
      <c r="E9" s="32">
        <v>24.25</v>
      </c>
      <c r="F9" s="32">
        <v>27.16</v>
      </c>
      <c r="G9" s="7">
        <f t="shared" si="0"/>
        <v>25.663787717326528</v>
      </c>
      <c r="H9" s="7">
        <f t="shared" si="5"/>
        <v>3.1962122826734713</v>
      </c>
      <c r="I9" s="7">
        <f t="shared" si="6"/>
        <v>2.4662122826734709</v>
      </c>
      <c r="J9" s="7">
        <f t="shared" si="1"/>
        <v>0.13621228267347263</v>
      </c>
      <c r="K9" s="4">
        <f t="shared" si="2"/>
        <v>0.10910489367426836</v>
      </c>
      <c r="L9" s="4">
        <f t="shared" si="3"/>
        <v>0.1809656417361544</v>
      </c>
      <c r="M9" s="4">
        <f t="shared" si="4"/>
        <v>0.90990492796508549</v>
      </c>
      <c r="N9" s="4">
        <f>AVERAGE(K9:K14)</f>
        <v>0.12202692713991418</v>
      </c>
      <c r="O9" s="4">
        <f>STDEV(K9:K14)/6</f>
        <v>1.436941412446943E-2</v>
      </c>
      <c r="P9" s="4">
        <f>AVERAGE(L9:L14)</f>
        <v>0.26561415045694931</v>
      </c>
      <c r="Q9" s="4">
        <f>STDEV(L9:L14)/6</f>
        <v>3.2350072793572646E-2</v>
      </c>
      <c r="R9" s="4">
        <f>AVERAGE(M9:M14)</f>
        <v>0.16637203202505291</v>
      </c>
      <c r="S9" s="4">
        <f>STDEV(M9:M14)/6</f>
        <v>6.0758406695826793E-2</v>
      </c>
    </row>
    <row r="10" spans="1:23" s="4" customFormat="1" x14ac:dyDescent="0.2">
      <c r="A10" s="22" t="s">
        <v>27</v>
      </c>
      <c r="B10" s="32">
        <v>28.8</v>
      </c>
      <c r="C10" s="32">
        <v>27.63</v>
      </c>
      <c r="D10" s="32">
        <v>29.3</v>
      </c>
      <c r="E10" s="32">
        <v>22.43</v>
      </c>
      <c r="F10" s="32">
        <v>23.11</v>
      </c>
      <c r="G10" s="7">
        <f t="shared" si="0"/>
        <v>22.767461430734873</v>
      </c>
      <c r="H10" s="7">
        <f t="shared" si="5"/>
        <v>6.0325385692651281</v>
      </c>
      <c r="I10" s="7">
        <f t="shared" si="6"/>
        <v>4.8625385692651264</v>
      </c>
      <c r="J10" s="7">
        <f t="shared" si="1"/>
        <v>6.5325385692651281</v>
      </c>
      <c r="K10" s="4">
        <f t="shared" si="2"/>
        <v>1.5276537857777812E-2</v>
      </c>
      <c r="L10" s="4">
        <f t="shared" si="3"/>
        <v>3.4373997067125496E-2</v>
      </c>
      <c r="M10" s="4">
        <f t="shared" si="4"/>
        <v>1.0802143512287705E-2</v>
      </c>
      <c r="T10" s="8" t="s">
        <v>0</v>
      </c>
      <c r="U10" s="9">
        <f>P3</f>
        <v>0.12917943850495087</v>
      </c>
      <c r="V10" s="9">
        <f>Q3</f>
        <v>1.0820564380297611E-2</v>
      </c>
      <c r="W10" s="9">
        <v>6</v>
      </c>
    </row>
    <row r="11" spans="1:23" s="4" customFormat="1" x14ac:dyDescent="0.2">
      <c r="A11" s="22" t="s">
        <v>27</v>
      </c>
      <c r="B11" s="32">
        <v>28.79</v>
      </c>
      <c r="C11" s="32">
        <v>28.15</v>
      </c>
      <c r="D11" s="32">
        <v>31.25</v>
      </c>
      <c r="E11" s="32">
        <v>25.43</v>
      </c>
      <c r="F11" s="32">
        <v>28.28</v>
      </c>
      <c r="G11" s="7">
        <f t="shared" si="0"/>
        <v>26.81716614409509</v>
      </c>
      <c r="H11" s="7">
        <f t="shared" si="5"/>
        <v>1.9728338559049092</v>
      </c>
      <c r="I11" s="7">
        <f t="shared" si="6"/>
        <v>1.3328338559049087</v>
      </c>
      <c r="J11" s="7">
        <f t="shared" si="1"/>
        <v>4.4328338559049101</v>
      </c>
      <c r="K11" s="4">
        <f t="shared" si="2"/>
        <v>0.25475213530959306</v>
      </c>
      <c r="L11" s="4">
        <f t="shared" si="3"/>
        <v>0.39698768085222791</v>
      </c>
      <c r="M11" s="4">
        <f t="shared" si="4"/>
        <v>4.6300325433601644E-2</v>
      </c>
      <c r="T11" s="8" t="s">
        <v>1</v>
      </c>
      <c r="U11" s="9">
        <f>P9</f>
        <v>0.26561415045694931</v>
      </c>
      <c r="V11" s="9">
        <f>Q9</f>
        <v>3.2350072793572646E-2</v>
      </c>
      <c r="W11" s="9">
        <v>6</v>
      </c>
    </row>
    <row r="12" spans="1:23" s="4" customFormat="1" x14ac:dyDescent="0.2">
      <c r="A12" s="22" t="s">
        <v>27</v>
      </c>
      <c r="B12" s="32">
        <v>28.95</v>
      </c>
      <c r="C12" s="32">
        <v>26.92</v>
      </c>
      <c r="D12" s="32">
        <v>32.520000000000003</v>
      </c>
      <c r="E12" s="32">
        <v>25.32</v>
      </c>
      <c r="F12" s="32">
        <v>26.94</v>
      </c>
      <c r="G12" s="7">
        <f t="shared" si="0"/>
        <v>26.1174424475292</v>
      </c>
      <c r="H12" s="7">
        <f t="shared" si="5"/>
        <v>2.8325575524707993</v>
      </c>
      <c r="I12" s="7">
        <f t="shared" si="6"/>
        <v>0.80255755247080174</v>
      </c>
      <c r="J12" s="7">
        <f t="shared" si="1"/>
        <v>6.4025575524708032</v>
      </c>
      <c r="K12" s="4">
        <f t="shared" si="2"/>
        <v>0.14038322406179127</v>
      </c>
      <c r="L12" s="4">
        <f t="shared" si="3"/>
        <v>0.57333189605183388</v>
      </c>
      <c r="M12" s="4">
        <f t="shared" si="4"/>
        <v>1.1820562067794008E-2</v>
      </c>
      <c r="T12" s="8" t="s">
        <v>2</v>
      </c>
      <c r="U12" s="9">
        <f>P15</f>
        <v>0.27823171134134794</v>
      </c>
      <c r="V12" s="9">
        <f>Q15</f>
        <v>9.8561095628029768E-2</v>
      </c>
      <c r="W12" s="9">
        <v>6</v>
      </c>
    </row>
    <row r="13" spans="1:23" s="4" customFormat="1" x14ac:dyDescent="0.2">
      <c r="A13" s="22" t="s">
        <v>27</v>
      </c>
      <c r="B13" s="32">
        <v>28.83</v>
      </c>
      <c r="C13" s="32">
        <v>28.14</v>
      </c>
      <c r="D13" s="32">
        <v>32.340000000000003</v>
      </c>
      <c r="E13" s="32">
        <v>24.84</v>
      </c>
      <c r="F13" s="32">
        <v>27.72</v>
      </c>
      <c r="G13" s="7">
        <f t="shared" si="0"/>
        <v>26.240518287564367</v>
      </c>
      <c r="H13" s="7">
        <f t="shared" si="5"/>
        <v>2.5894817124356315</v>
      </c>
      <c r="I13" s="7">
        <f t="shared" si="6"/>
        <v>1.8994817124356338</v>
      </c>
      <c r="J13" s="7">
        <f t="shared" si="1"/>
        <v>6.0994817124356366</v>
      </c>
      <c r="K13" s="4">
        <f t="shared" si="2"/>
        <v>0.16614540370579958</v>
      </c>
      <c r="L13" s="4">
        <f t="shared" si="3"/>
        <v>0.26803964146383275</v>
      </c>
      <c r="M13" s="4">
        <f t="shared" si="4"/>
        <v>1.4583878803876892E-2</v>
      </c>
      <c r="T13" s="8" t="s">
        <v>3</v>
      </c>
      <c r="U13" s="9">
        <f>P21</f>
        <v>2.9556555436509257E-3</v>
      </c>
      <c r="V13" s="9">
        <f>Q21</f>
        <v>5.4706905864135541E-4</v>
      </c>
      <c r="W13" s="9">
        <v>6</v>
      </c>
    </row>
    <row r="14" spans="1:23" s="4" customFormat="1" x14ac:dyDescent="0.2">
      <c r="A14" s="22" t="s">
        <v>27</v>
      </c>
      <c r="B14" s="32">
        <v>28.87</v>
      </c>
      <c r="C14" s="32">
        <v>27.28</v>
      </c>
      <c r="D14" s="32">
        <v>32.14</v>
      </c>
      <c r="E14" s="32">
        <v>23.88</v>
      </c>
      <c r="F14" s="32">
        <v>25.02</v>
      </c>
      <c r="G14" s="7">
        <f t="shared" si="0"/>
        <v>24.443354925214337</v>
      </c>
      <c r="H14" s="7">
        <f t="shared" si="5"/>
        <v>4.4266450747856645</v>
      </c>
      <c r="I14" s="7">
        <f t="shared" si="6"/>
        <v>2.8366450747856646</v>
      </c>
      <c r="J14" s="7">
        <f t="shared" si="1"/>
        <v>7.6966450747856641</v>
      </c>
      <c r="K14" s="4">
        <f t="shared" si="2"/>
        <v>4.649936823025503E-2</v>
      </c>
      <c r="L14" s="4">
        <f t="shared" si="3"/>
        <v>0.13998604557052174</v>
      </c>
      <c r="M14" s="4">
        <f t="shared" si="4"/>
        <v>4.8203543676716984E-3</v>
      </c>
      <c r="T14" s="8" t="s">
        <v>4</v>
      </c>
      <c r="U14" s="9">
        <f>P27</f>
        <v>2.3250207443167281E-4</v>
      </c>
      <c r="V14" s="9">
        <f>Q27</f>
        <v>4.3433409679752425E-5</v>
      </c>
      <c r="W14" s="9">
        <v>3</v>
      </c>
    </row>
    <row r="15" spans="1:23" s="4" customFormat="1" x14ac:dyDescent="0.2">
      <c r="A15" s="22" t="s">
        <v>28</v>
      </c>
      <c r="B15" s="32">
        <v>34.17</v>
      </c>
      <c r="C15" s="32">
        <v>30.34</v>
      </c>
      <c r="D15" s="32">
        <v>28.37</v>
      </c>
      <c r="E15" s="32">
        <v>21.51</v>
      </c>
      <c r="F15" s="32">
        <v>26.7</v>
      </c>
      <c r="G15" s="7">
        <f t="shared" si="0"/>
        <v>23.964911850453362</v>
      </c>
      <c r="H15" s="7">
        <f t="shared" si="5"/>
        <v>10.20508814954664</v>
      </c>
      <c r="I15" s="7">
        <f t="shared" si="6"/>
        <v>6.375088149546638</v>
      </c>
      <c r="J15" s="7">
        <f t="shared" si="1"/>
        <v>4.4050881495466392</v>
      </c>
      <c r="K15" s="4">
        <f t="shared" si="2"/>
        <v>8.4715398596550587E-4</v>
      </c>
      <c r="L15" s="4">
        <f t="shared" si="3"/>
        <v>1.2047785923944449E-2</v>
      </c>
      <c r="M15" s="4">
        <f t="shared" si="4"/>
        <v>4.7199384299573009E-2</v>
      </c>
      <c r="N15" s="4">
        <f>AVERAGE(K15:K20)</f>
        <v>2.5378493362290112E-3</v>
      </c>
      <c r="O15" s="4">
        <f>STDEV(K15:K20)/6</f>
        <v>4.4017970524287041E-4</v>
      </c>
      <c r="P15" s="4">
        <f>AVERAGE(L15:L20)</f>
        <v>0.27823171134134794</v>
      </c>
      <c r="Q15" s="4">
        <f>STDEV(L15:L20)/6</f>
        <v>9.8561095628029768E-2</v>
      </c>
      <c r="R15" s="4">
        <f>AVERAGE(M15:M20)</f>
        <v>0.19410366338566898</v>
      </c>
      <c r="S15" s="4">
        <f>STDEV(M15:M20)/6</f>
        <v>3.3530658168723367E-2</v>
      </c>
      <c r="T15" s="8" t="s">
        <v>33</v>
      </c>
      <c r="U15" s="9">
        <f>P33</f>
        <v>4.0575481108938077E-2</v>
      </c>
      <c r="V15" s="9">
        <f>Q33</f>
        <v>3.3052115227265883E-3</v>
      </c>
      <c r="W15" s="9">
        <v>2</v>
      </c>
    </row>
    <row r="16" spans="1:23" s="4" customFormat="1" x14ac:dyDescent="0.2">
      <c r="A16" s="22" t="s">
        <v>28</v>
      </c>
      <c r="B16" s="32">
        <v>33.770000000000003</v>
      </c>
      <c r="C16" s="32">
        <v>26.14</v>
      </c>
      <c r="D16" s="32">
        <v>28.35</v>
      </c>
      <c r="E16" s="32">
        <v>26.16</v>
      </c>
      <c r="F16" s="32">
        <v>27.27</v>
      </c>
      <c r="G16" s="7">
        <f t="shared" si="0"/>
        <v>26.709234358176573</v>
      </c>
      <c r="H16" s="7">
        <f t="shared" si="5"/>
        <v>7.0607656418234299</v>
      </c>
      <c r="I16" s="7">
        <f t="shared" si="6"/>
        <v>-0.56923435817657264</v>
      </c>
      <c r="J16" s="7">
        <f t="shared" si="1"/>
        <v>1.6407656418234282</v>
      </c>
      <c r="K16" s="4">
        <f t="shared" si="2"/>
        <v>7.4902747699117931E-3</v>
      </c>
      <c r="L16" s="4">
        <f t="shared" si="3"/>
        <v>1.4837359393189482</v>
      </c>
      <c r="M16" s="4">
        <f t="shared" si="4"/>
        <v>0.32068624024269432</v>
      </c>
    </row>
    <row r="17" spans="1:23" s="4" customFormat="1" x14ac:dyDescent="0.2">
      <c r="A17" s="22" t="s">
        <v>28</v>
      </c>
      <c r="B17" s="32">
        <v>34.29</v>
      </c>
      <c r="C17" s="32">
        <v>27.48</v>
      </c>
      <c r="D17" s="32">
        <v>27.9</v>
      </c>
      <c r="E17" s="32">
        <v>21.52</v>
      </c>
      <c r="F17" s="32">
        <v>26.96</v>
      </c>
      <c r="G17" s="7">
        <f t="shared" si="0"/>
        <v>24.086909307754702</v>
      </c>
      <c r="H17" s="7">
        <f t="shared" si="5"/>
        <v>10.203090692245297</v>
      </c>
      <c r="I17" s="7">
        <f t="shared" si="6"/>
        <v>3.3930906922452984</v>
      </c>
      <c r="J17" s="7">
        <f t="shared" si="1"/>
        <v>3.8130906922452965</v>
      </c>
      <c r="K17" s="4">
        <f t="shared" si="2"/>
        <v>8.4832771002220613E-4</v>
      </c>
      <c r="L17" s="4">
        <f t="shared" si="3"/>
        <v>9.5187062292018593E-2</v>
      </c>
      <c r="M17" s="4">
        <f t="shared" si="4"/>
        <v>7.1145154273495617E-2</v>
      </c>
      <c r="T17" s="8" t="s">
        <v>0</v>
      </c>
      <c r="U17" s="4">
        <f>R3</f>
        <v>0.50910160661759785</v>
      </c>
      <c r="V17" s="4">
        <f>S3</f>
        <v>5.2753587700154862E-2</v>
      </c>
      <c r="W17" s="9">
        <v>6</v>
      </c>
    </row>
    <row r="18" spans="1:23" s="4" customFormat="1" x14ac:dyDescent="0.2">
      <c r="A18" s="22" t="s">
        <v>28</v>
      </c>
      <c r="B18" s="32">
        <v>33.71</v>
      </c>
      <c r="C18" s="32">
        <v>30.91</v>
      </c>
      <c r="D18" s="32">
        <v>28.21</v>
      </c>
      <c r="E18" s="32">
        <v>22.94</v>
      </c>
      <c r="F18" s="32">
        <v>26.1</v>
      </c>
      <c r="G18" s="7">
        <f t="shared" si="0"/>
        <v>24.469041664928358</v>
      </c>
      <c r="H18" s="7">
        <f t="shared" si="5"/>
        <v>9.2409583350716424</v>
      </c>
      <c r="I18" s="7">
        <f t="shared" si="6"/>
        <v>6.4409583350716417</v>
      </c>
      <c r="J18" s="7">
        <f t="shared" si="1"/>
        <v>3.7409583350716424</v>
      </c>
      <c r="K18" s="4">
        <f t="shared" si="2"/>
        <v>1.6527012381878654E-3</v>
      </c>
      <c r="L18" s="4">
        <f t="shared" si="3"/>
        <v>1.1510079950917186E-2</v>
      </c>
      <c r="M18" s="4">
        <f t="shared" si="4"/>
        <v>7.479272017907472E-2</v>
      </c>
      <c r="T18" s="8" t="s">
        <v>1</v>
      </c>
      <c r="U18" s="4">
        <f>R9</f>
        <v>0.16637203202505291</v>
      </c>
      <c r="V18" s="4">
        <f>S9</f>
        <v>6.0758406695826793E-2</v>
      </c>
      <c r="W18" s="9">
        <v>6</v>
      </c>
    </row>
    <row r="19" spans="1:23" s="4" customFormat="1" x14ac:dyDescent="0.2">
      <c r="A19" s="22" t="s">
        <v>28</v>
      </c>
      <c r="B19" s="32">
        <v>34.229999999999997</v>
      </c>
      <c r="C19" s="32">
        <v>28.91</v>
      </c>
      <c r="D19" s="32">
        <v>27.34</v>
      </c>
      <c r="E19" s="32">
        <v>21.52</v>
      </c>
      <c r="F19" s="32">
        <v>26.83</v>
      </c>
      <c r="G19" s="7">
        <f t="shared" si="0"/>
        <v>24.028766093996584</v>
      </c>
      <c r="H19" s="7">
        <f t="shared" si="5"/>
        <v>10.201233906003413</v>
      </c>
      <c r="I19" s="7">
        <f t="shared" si="6"/>
        <v>4.8812339060034162</v>
      </c>
      <c r="J19" s="7">
        <f t="shared" si="1"/>
        <v>3.3112339060034159</v>
      </c>
      <c r="K19" s="4">
        <f t="shared" si="2"/>
        <v>8.4942023286939969E-4</v>
      </c>
      <c r="L19" s="4">
        <f t="shared" si="3"/>
        <v>3.3931431217471678E-2</v>
      </c>
      <c r="M19" s="4">
        <f t="shared" si="4"/>
        <v>0.10074401885503012</v>
      </c>
      <c r="T19" s="8" t="s">
        <v>2</v>
      </c>
      <c r="U19" s="4">
        <f>R15</f>
        <v>0.19410366338566898</v>
      </c>
      <c r="V19" s="4">
        <f>S15</f>
        <v>3.3530658168723367E-2</v>
      </c>
      <c r="W19" s="9">
        <v>6</v>
      </c>
    </row>
    <row r="20" spans="1:23" s="4" customFormat="1" x14ac:dyDescent="0.2">
      <c r="A20" s="22" t="s">
        <v>28</v>
      </c>
      <c r="B20" s="32">
        <v>33.74</v>
      </c>
      <c r="C20" s="32">
        <v>30.52</v>
      </c>
      <c r="D20" s="32">
        <v>26.46</v>
      </c>
      <c r="E20" s="32">
        <v>24.55</v>
      </c>
      <c r="F20" s="32">
        <v>26.69</v>
      </c>
      <c r="G20" s="7">
        <f t="shared" si="0"/>
        <v>25.597646376180762</v>
      </c>
      <c r="H20" s="7">
        <f t="shared" si="5"/>
        <v>8.1423536238192398</v>
      </c>
      <c r="I20" s="7">
        <f t="shared" si="6"/>
        <v>4.9223536238192374</v>
      </c>
      <c r="J20" s="7">
        <f t="shared" si="1"/>
        <v>0.86235362381923863</v>
      </c>
      <c r="K20" s="4">
        <f t="shared" si="2"/>
        <v>3.5392180804172976E-3</v>
      </c>
      <c r="L20" s="4">
        <f t="shared" si="3"/>
        <v>3.2977969344787583E-2</v>
      </c>
      <c r="M20" s="4">
        <f t="shared" si="4"/>
        <v>0.55005446246414602</v>
      </c>
      <c r="T20" s="8" t="s">
        <v>3</v>
      </c>
      <c r="U20" s="4">
        <f>R21</f>
        <v>19.101414829243421</v>
      </c>
      <c r="V20" s="4">
        <f>S21</f>
        <v>4.881824096313264</v>
      </c>
      <c r="W20" s="9">
        <v>6</v>
      </c>
    </row>
    <row r="21" spans="1:23" s="4" customFormat="1" x14ac:dyDescent="0.2">
      <c r="A21" s="22" t="s">
        <v>46</v>
      </c>
      <c r="B21" s="32">
        <v>30.27</v>
      </c>
      <c r="C21" s="32">
        <v>37.299999999999997</v>
      </c>
      <c r="D21" s="32">
        <v>23.79</v>
      </c>
      <c r="E21" s="32">
        <v>27.2</v>
      </c>
      <c r="F21" s="32">
        <v>27.61</v>
      </c>
      <c r="G21" s="7">
        <f t="shared" si="0"/>
        <v>27.404233249627691</v>
      </c>
      <c r="H21" s="7">
        <f t="shared" si="5"/>
        <v>2.865766750372309</v>
      </c>
      <c r="I21" s="7">
        <f t="shared" si="6"/>
        <v>9.8957667503723066</v>
      </c>
      <c r="J21" s="7">
        <f t="shared" si="1"/>
        <v>-3.6142332496276914</v>
      </c>
      <c r="K21" s="4">
        <f t="shared" si="2"/>
        <v>0.13718867056414824</v>
      </c>
      <c r="L21" s="4">
        <f t="shared" si="3"/>
        <v>1.0497294417929157E-3</v>
      </c>
      <c r="M21" s="4">
        <f t="shared" si="4"/>
        <v>12.245953879320199</v>
      </c>
      <c r="N21" s="4">
        <f>AVERAGE(K21:K26)</f>
        <v>0.80816499857783164</v>
      </c>
      <c r="O21" s="4">
        <f>STDEV(K21:K26)/6</f>
        <v>0.12980070666560253</v>
      </c>
      <c r="P21" s="4">
        <f>AVERAGE(L21:L26)</f>
        <v>2.9556555436509257E-3</v>
      </c>
      <c r="Q21" s="4">
        <f>STDEV(L21:L26)/6</f>
        <v>5.4706905864135541E-4</v>
      </c>
      <c r="R21" s="4">
        <f>AVERAGE(M21:M26)</f>
        <v>19.101414829243421</v>
      </c>
      <c r="S21" s="4">
        <f>STDEV(M21:M26)/6</f>
        <v>4.881824096313264</v>
      </c>
      <c r="T21" s="8" t="s">
        <v>4</v>
      </c>
      <c r="U21" s="4">
        <f>R27</f>
        <v>6.7578551265782771E-2</v>
      </c>
      <c r="V21" s="4">
        <f>S27</f>
        <v>1.808172334043452E-3</v>
      </c>
      <c r="W21" s="9">
        <v>3</v>
      </c>
    </row>
    <row r="22" spans="1:23" s="4" customFormat="1" x14ac:dyDescent="0.2">
      <c r="A22" s="22" t="s">
        <v>46</v>
      </c>
      <c r="B22" s="32">
        <v>27.74</v>
      </c>
      <c r="C22" s="32">
        <v>38.72</v>
      </c>
      <c r="D22" s="32">
        <v>22.03</v>
      </c>
      <c r="E22" s="32">
        <v>29.35</v>
      </c>
      <c r="F22" s="32">
        <v>27.27</v>
      </c>
      <c r="G22" s="7">
        <f t="shared" si="0"/>
        <v>28.290890760101565</v>
      </c>
      <c r="H22" s="7">
        <f t="shared" si="5"/>
        <v>-0.55089076010156646</v>
      </c>
      <c r="I22" s="7">
        <f t="shared" si="6"/>
        <v>10.429109239898434</v>
      </c>
      <c r="J22" s="7">
        <f t="shared" si="1"/>
        <v>-6.2608907601015638</v>
      </c>
      <c r="K22" s="4">
        <f t="shared" si="2"/>
        <v>1.4649899423581512</v>
      </c>
      <c r="L22" s="4">
        <f t="shared" si="3"/>
        <v>7.2531271477104268E-4</v>
      </c>
      <c r="M22" s="4">
        <f t="shared" si="4"/>
        <v>76.685970535755203</v>
      </c>
      <c r="T22" s="8" t="s">
        <v>33</v>
      </c>
      <c r="U22" s="4">
        <f>R33</f>
        <v>9.4860323522628617E-2</v>
      </c>
      <c r="V22" s="4">
        <f>S33</f>
        <v>1.1612990906608729E-3</v>
      </c>
      <c r="W22" s="9">
        <v>2</v>
      </c>
    </row>
    <row r="23" spans="1:23" s="4" customFormat="1" x14ac:dyDescent="0.2">
      <c r="A23" s="22" t="s">
        <v>46</v>
      </c>
      <c r="B23" s="32">
        <v>30.11</v>
      </c>
      <c r="C23" s="32">
        <v>35.1</v>
      </c>
      <c r="D23" s="32">
        <v>23.71</v>
      </c>
      <c r="E23" s="32">
        <v>28.77</v>
      </c>
      <c r="F23" s="32">
        <v>27.44</v>
      </c>
      <c r="G23" s="7">
        <f t="shared" si="0"/>
        <v>28.097131526189642</v>
      </c>
      <c r="H23" s="7">
        <f t="shared" si="5"/>
        <v>2.0128684738103573</v>
      </c>
      <c r="I23" s="7">
        <f t="shared" si="6"/>
        <v>7.0028684738103593</v>
      </c>
      <c r="J23" s="7">
        <f t="shared" si="1"/>
        <v>-4.3871315261896413</v>
      </c>
      <c r="K23" s="4">
        <f t="shared" si="2"/>
        <v>0.24777997914557121</v>
      </c>
      <c r="L23" s="4">
        <f t="shared" si="3"/>
        <v>7.7969820372990823E-3</v>
      </c>
      <c r="M23" s="4">
        <f t="shared" si="4"/>
        <v>20.924649127278311</v>
      </c>
    </row>
    <row r="24" spans="1:23" s="4" customFormat="1" x14ac:dyDescent="0.2">
      <c r="A24" s="22" t="s">
        <v>46</v>
      </c>
      <c r="B24" s="32">
        <v>25.58</v>
      </c>
      <c r="C24" s="32">
        <v>36</v>
      </c>
      <c r="D24" s="32">
        <v>25</v>
      </c>
      <c r="E24" s="32">
        <v>22.96</v>
      </c>
      <c r="F24" s="32">
        <v>30.75</v>
      </c>
      <c r="G24" s="7">
        <f t="shared" si="0"/>
        <v>26.571036863472226</v>
      </c>
      <c r="H24" s="7">
        <f t="shared" si="5"/>
        <v>-0.99103686347222819</v>
      </c>
      <c r="I24" s="7">
        <f t="shared" si="6"/>
        <v>9.4289631365277735</v>
      </c>
      <c r="J24" s="7">
        <f t="shared" si="1"/>
        <v>-1.5710368634722265</v>
      </c>
      <c r="K24" s="4">
        <f t="shared" si="2"/>
        <v>1.9876129731089647</v>
      </c>
      <c r="L24" s="4">
        <f t="shared" si="3"/>
        <v>1.4507723434711857E-3</v>
      </c>
      <c r="M24" s="4">
        <f t="shared" si="4"/>
        <v>2.9711817594289882</v>
      </c>
    </row>
    <row r="25" spans="1:23" s="4" customFormat="1" x14ac:dyDescent="0.2">
      <c r="A25" s="22" t="s">
        <v>46</v>
      </c>
      <c r="B25" s="32">
        <v>26.12</v>
      </c>
      <c r="C25" s="32">
        <v>37.86</v>
      </c>
      <c r="D25" s="32">
        <v>26.28</v>
      </c>
      <c r="E25" s="32">
        <v>26.92</v>
      </c>
      <c r="F25" s="32">
        <v>24.95</v>
      </c>
      <c r="G25" s="7">
        <f t="shared" si="0"/>
        <v>25.91628831449442</v>
      </c>
      <c r="H25" s="7">
        <f t="shared" si="5"/>
        <v>0.20371168550558139</v>
      </c>
      <c r="I25" s="7">
        <f t="shared" si="6"/>
        <v>11.94371168550558</v>
      </c>
      <c r="J25" s="7">
        <f t="shared" si="1"/>
        <v>0.36371168550558153</v>
      </c>
      <c r="K25" s="4">
        <f t="shared" si="2"/>
        <v>0.86831373788259369</v>
      </c>
      <c r="L25" s="4">
        <f t="shared" si="3"/>
        <v>2.5385429932677476E-4</v>
      </c>
      <c r="M25" s="4">
        <f t="shared" si="4"/>
        <v>0.77716256483610124</v>
      </c>
    </row>
    <row r="26" spans="1:23" s="4" customFormat="1" x14ac:dyDescent="0.2">
      <c r="A26" s="22" t="s">
        <v>46</v>
      </c>
      <c r="B26" s="32">
        <v>30.02</v>
      </c>
      <c r="C26" s="32">
        <v>34.49</v>
      </c>
      <c r="D26" s="32">
        <v>27.21</v>
      </c>
      <c r="E26" s="32">
        <v>25.4</v>
      </c>
      <c r="F26" s="32">
        <v>29.16</v>
      </c>
      <c r="G26" s="7">
        <f t="shared" si="0"/>
        <v>27.215142843644969</v>
      </c>
      <c r="H26" s="7">
        <f t="shared" si="5"/>
        <v>2.8048571563550304</v>
      </c>
      <c r="I26" s="7">
        <f t="shared" si="6"/>
        <v>7.2748571563550328</v>
      </c>
      <c r="J26" s="7">
        <f t="shared" si="1"/>
        <v>-5.142843644968309E-3</v>
      </c>
      <c r="K26" s="4">
        <f t="shared" si="2"/>
        <v>0.14310468840756027</v>
      </c>
      <c r="L26" s="4">
        <f t="shared" si="3"/>
        <v>6.4572824252445513E-3</v>
      </c>
      <c r="M26" s="4">
        <f t="shared" si="4"/>
        <v>1.0035711088417254</v>
      </c>
    </row>
    <row r="27" spans="1:23" s="4" customFormat="1" x14ac:dyDescent="0.2">
      <c r="A27" s="22" t="s">
        <v>29</v>
      </c>
      <c r="B27" s="32">
        <v>37.92</v>
      </c>
      <c r="C27" s="32">
        <v>32.96</v>
      </c>
      <c r="D27" s="32">
        <v>26.15</v>
      </c>
      <c r="E27" s="32">
        <v>19.71</v>
      </c>
      <c r="F27" s="32">
        <v>24.74</v>
      </c>
      <c r="G27" s="7">
        <f t="shared" si="0"/>
        <v>22.082241734026915</v>
      </c>
      <c r="H27" s="7">
        <f t="shared" si="5"/>
        <v>15.837758265973086</v>
      </c>
      <c r="I27" s="7">
        <f t="shared" si="6"/>
        <v>10.877758265973085</v>
      </c>
      <c r="J27" s="7">
        <f t="shared" si="1"/>
        <v>4.0677582659730831</v>
      </c>
      <c r="K27" s="4">
        <f t="shared" si="2"/>
        <v>1.7074960113840488E-5</v>
      </c>
      <c r="L27" s="4">
        <f t="shared" si="3"/>
        <v>5.3145742181102084E-4</v>
      </c>
      <c r="M27" s="4">
        <f t="shared" si="4"/>
        <v>5.9632462924212558E-2</v>
      </c>
      <c r="N27" s="4">
        <f>AVERAGE(K27:K32)</f>
        <v>6.7032588838748233E-5</v>
      </c>
      <c r="O27" s="4">
        <f>STDEV(K27:K32)/6</f>
        <v>7.8871592365448679E-6</v>
      </c>
      <c r="P27" s="4">
        <f>AVERAGE(L27:L32)</f>
        <v>2.3250207443167281E-4</v>
      </c>
      <c r="Q27" s="4">
        <f>STDEV(L27:L32)/6</f>
        <v>4.3433409679752425E-5</v>
      </c>
      <c r="R27" s="4">
        <f>AVERAGE(M27:M32)</f>
        <v>6.7578551265782771E-2</v>
      </c>
      <c r="S27" s="4">
        <f>STDEV(M27:M32)/6</f>
        <v>1.808172334043452E-3</v>
      </c>
    </row>
    <row r="28" spans="1:23" s="4" customFormat="1" x14ac:dyDescent="0.2">
      <c r="A28" s="22" t="s">
        <v>29</v>
      </c>
      <c r="B28" s="32">
        <v>33.97</v>
      </c>
      <c r="C28" s="32">
        <v>35.03</v>
      </c>
      <c r="D28" s="32">
        <v>24.82</v>
      </c>
      <c r="E28" s="32">
        <v>18.41</v>
      </c>
      <c r="F28" s="32">
        <v>23.58</v>
      </c>
      <c r="G28" s="7">
        <f>GEOMEAN(E28:F28)</f>
        <v>20.835253778152069</v>
      </c>
      <c r="H28" s="7">
        <f t="shared" si="5"/>
        <v>13.13474622184793</v>
      </c>
      <c r="I28" s="7">
        <f t="shared" si="6"/>
        <v>14.194746221847932</v>
      </c>
      <c r="J28" s="7">
        <f t="shared" si="1"/>
        <v>3.9847462218479315</v>
      </c>
      <c r="K28" s="4">
        <f t="shared" si="2"/>
        <v>1.1118530757022265E-4</v>
      </c>
      <c r="L28" s="4">
        <f t="shared" si="3"/>
        <v>5.3328038074129043E-5</v>
      </c>
      <c r="M28" s="4">
        <f t="shared" si="4"/>
        <v>6.3164325387465053E-2</v>
      </c>
    </row>
    <row r="29" spans="1:23" s="4" customFormat="1" x14ac:dyDescent="0.2">
      <c r="A29" s="22" t="s">
        <v>29</v>
      </c>
      <c r="B29" s="32">
        <v>35.44</v>
      </c>
      <c r="C29" s="32">
        <v>34.81</v>
      </c>
      <c r="D29" s="32">
        <v>25.34</v>
      </c>
      <c r="E29" s="32">
        <v>19.71</v>
      </c>
      <c r="F29" s="32">
        <v>23.88</v>
      </c>
      <c r="G29" s="7">
        <f t="shared" si="0"/>
        <v>21.69504090800476</v>
      </c>
      <c r="H29" s="7">
        <f t="shared" si="5"/>
        <v>13.744959091995238</v>
      </c>
      <c r="I29" s="7">
        <f t="shared" si="6"/>
        <v>13.114959091995242</v>
      </c>
      <c r="J29" s="7">
        <f t="shared" si="1"/>
        <v>3.6449590919952399</v>
      </c>
      <c r="K29" s="4">
        <f t="shared" si="2"/>
        <v>7.2837498832181569E-5</v>
      </c>
      <c r="L29" s="4">
        <f t="shared" si="3"/>
        <v>1.1272076340986849E-4</v>
      </c>
      <c r="M29" s="4">
        <f t="shared" si="4"/>
        <v>7.993886548567071E-2</v>
      </c>
    </row>
    <row r="30" spans="1:23" s="4" customFormat="1" x14ac:dyDescent="0.2">
      <c r="A30" s="22"/>
      <c r="B30" s="34"/>
      <c r="C30" s="34"/>
      <c r="D30" s="34"/>
      <c r="E30" s="34"/>
      <c r="F30" s="34"/>
      <c r="G30" s="7"/>
      <c r="H30" s="7"/>
      <c r="I30" s="7"/>
      <c r="J30" s="7"/>
    </row>
    <row r="31" spans="1:23" s="4" customFormat="1" x14ac:dyDescent="0.2">
      <c r="A31" s="22"/>
      <c r="B31" s="34"/>
      <c r="C31" s="34"/>
      <c r="D31" s="34"/>
      <c r="E31" s="34"/>
      <c r="F31" s="34"/>
      <c r="G31" s="7"/>
      <c r="H31" s="7"/>
      <c r="I31" s="7"/>
      <c r="J31" s="7"/>
    </row>
    <row r="32" spans="1:23" s="4" customFormat="1" x14ac:dyDescent="0.2">
      <c r="A32" s="22"/>
      <c r="B32" s="34"/>
      <c r="C32" s="34"/>
      <c r="D32" s="34"/>
      <c r="E32" s="34"/>
      <c r="F32" s="34"/>
      <c r="G32" s="7"/>
      <c r="H32" s="7"/>
      <c r="I32" s="7"/>
      <c r="J32" s="7"/>
    </row>
    <row r="33" spans="1:19" s="4" customFormat="1" x14ac:dyDescent="0.2">
      <c r="A33" s="22" t="s">
        <v>30</v>
      </c>
      <c r="B33" s="32">
        <v>34.049999999999997</v>
      </c>
      <c r="C33" s="32">
        <v>29.08</v>
      </c>
      <c r="D33" s="32">
        <v>28.36</v>
      </c>
      <c r="E33" s="32">
        <v>22.9</v>
      </c>
      <c r="F33" s="32">
        <v>26.87</v>
      </c>
      <c r="G33" s="7">
        <f>AVERAGE(E33:F33)</f>
        <v>24.884999999999998</v>
      </c>
      <c r="H33" s="7">
        <f>B33-G33</f>
        <v>9.1649999999999991</v>
      </c>
      <c r="I33" s="7">
        <f>C33-G33</f>
        <v>4.1950000000000003</v>
      </c>
      <c r="J33" s="7">
        <f>D33-G33</f>
        <v>3.4750000000000014</v>
      </c>
      <c r="K33" s="4">
        <f t="shared" ref="K33:M34" si="7">POWER(2,-H33)</f>
        <v>1.7420478894923696E-3</v>
      </c>
      <c r="L33" s="4">
        <f t="shared" si="7"/>
        <v>5.4598305994793386E-2</v>
      </c>
      <c r="M33" s="4">
        <f t="shared" si="7"/>
        <v>8.993334875067617E-2</v>
      </c>
      <c r="N33" s="4">
        <f>AVERAGE(K33:K38)</f>
        <v>1.4299712887885115E-3</v>
      </c>
      <c r="O33" s="4">
        <f>STDEV(K33:K38)/6</f>
        <v>7.3557160202448177E-5</v>
      </c>
      <c r="P33" s="4">
        <f>AVERAGE(L33:L38)</f>
        <v>4.0575481108938077E-2</v>
      </c>
      <c r="Q33" s="4">
        <f>STDEV(L33:L38)/6</f>
        <v>3.3052115227265883E-3</v>
      </c>
      <c r="R33" s="4">
        <f>AVERAGE(M33:M38)</f>
        <v>9.4860323522628617E-2</v>
      </c>
      <c r="S33" s="4">
        <f>STDEV(M33:M38)/6</f>
        <v>1.1612990906608729E-3</v>
      </c>
    </row>
    <row r="34" spans="1:19" s="4" customFormat="1" x14ac:dyDescent="0.2">
      <c r="A34" s="22" t="s">
        <v>30</v>
      </c>
      <c r="B34" s="32">
        <v>34.08</v>
      </c>
      <c r="C34" s="32">
        <v>29.51</v>
      </c>
      <c r="D34" s="32">
        <v>27.6</v>
      </c>
      <c r="E34" s="32">
        <v>21.94</v>
      </c>
      <c r="F34" s="32">
        <v>26.61</v>
      </c>
      <c r="G34" s="7">
        <f>AVERAGE(E34:F34)</f>
        <v>24.274999999999999</v>
      </c>
      <c r="H34" s="7">
        <f>B34-G34</f>
        <v>9.8049999999999997</v>
      </c>
      <c r="I34" s="7">
        <f>C34-G34</f>
        <v>5.235000000000003</v>
      </c>
      <c r="J34" s="7">
        <f>D34-G34</f>
        <v>3.3250000000000028</v>
      </c>
      <c r="K34" s="4">
        <f t="shared" si="7"/>
        <v>1.1178946880846534E-3</v>
      </c>
      <c r="L34" s="4">
        <f t="shared" si="7"/>
        <v>2.6552656223082768E-2</v>
      </c>
      <c r="M34" s="4">
        <f t="shared" si="7"/>
        <v>9.9787298294581064E-2</v>
      </c>
    </row>
    <row r="35" spans="1:19" s="4" customFormat="1" x14ac:dyDescent="0.2">
      <c r="A35" s="21"/>
      <c r="B35" s="21"/>
      <c r="C35" s="21"/>
      <c r="D35" s="21"/>
      <c r="E35" s="21"/>
      <c r="F35" s="21"/>
    </row>
    <row r="36" spans="1:19" s="4" customFormat="1" x14ac:dyDescent="0.2">
      <c r="A36" s="21"/>
      <c r="B36" s="21"/>
      <c r="C36" s="21"/>
      <c r="D36" s="21"/>
      <c r="E36" s="21"/>
      <c r="F36" s="21"/>
    </row>
    <row r="37" spans="1:19" s="4" customFormat="1" x14ac:dyDescent="0.2">
      <c r="A37" s="21"/>
      <c r="B37" s="21"/>
      <c r="C37" s="21"/>
      <c r="D37" s="21"/>
      <c r="E37" s="21"/>
      <c r="F37" s="21"/>
    </row>
    <row r="38" spans="1:19" s="4" customFormat="1" x14ac:dyDescent="0.2">
      <c r="A38" s="21"/>
      <c r="B38" s="21"/>
      <c r="C38" s="21"/>
      <c r="D38" s="21"/>
      <c r="E38" s="21"/>
      <c r="F38" s="21"/>
    </row>
    <row r="39" spans="1:19" x14ac:dyDescent="0.2">
      <c r="G39" s="4"/>
    </row>
    <row r="40" spans="1:19" x14ac:dyDescent="0.2">
      <c r="G40" s="4"/>
    </row>
    <row r="41" spans="1:19" x14ac:dyDescent="0.2">
      <c r="G41" s="4"/>
    </row>
    <row r="42" spans="1:19" x14ac:dyDescent="0.2">
      <c r="G42" s="4"/>
    </row>
    <row r="43" spans="1:19" x14ac:dyDescent="0.2">
      <c r="G43" s="4"/>
    </row>
    <row r="44" spans="1:19" x14ac:dyDescent="0.2">
      <c r="G44" s="4"/>
    </row>
    <row r="45" spans="1:19" x14ac:dyDescent="0.2">
      <c r="G45" s="4"/>
    </row>
    <row r="46" spans="1:19" x14ac:dyDescent="0.2">
      <c r="G46" s="4"/>
    </row>
    <row r="47" spans="1:19" x14ac:dyDescent="0.2">
      <c r="G47" s="4"/>
    </row>
    <row r="48" spans="1:19" x14ac:dyDescent="0.2">
      <c r="G48" s="4"/>
    </row>
    <row r="49" spans="7:7" x14ac:dyDescent="0.2">
      <c r="G49" s="4"/>
    </row>
    <row r="50" spans="7:7" x14ac:dyDescent="0.2">
      <c r="G50" s="4"/>
    </row>
    <row r="51" spans="7:7" x14ac:dyDescent="0.2">
      <c r="G51" s="4"/>
    </row>
    <row r="52" spans="7:7" x14ac:dyDescent="0.2">
      <c r="G52" s="4"/>
    </row>
    <row r="53" spans="7:7" x14ac:dyDescent="0.2">
      <c r="G53" s="4"/>
    </row>
    <row r="54" spans="7:7" x14ac:dyDescent="0.2">
      <c r="G54" s="4"/>
    </row>
    <row r="55" spans="7:7" x14ac:dyDescent="0.2">
      <c r="G55" s="4"/>
    </row>
    <row r="56" spans="7:7" x14ac:dyDescent="0.2">
      <c r="G56" s="4"/>
    </row>
    <row r="57" spans="7:7" x14ac:dyDescent="0.2">
      <c r="G57" s="4"/>
    </row>
    <row r="58" spans="7:7" x14ac:dyDescent="0.2">
      <c r="G58" s="4"/>
    </row>
    <row r="59" spans="7:7" x14ac:dyDescent="0.2">
      <c r="G59" s="4"/>
    </row>
    <row r="60" spans="7:7" x14ac:dyDescent="0.2">
      <c r="G60" s="4"/>
    </row>
    <row r="61" spans="7:7" x14ac:dyDescent="0.2">
      <c r="G61" s="4"/>
    </row>
    <row r="62" spans="7:7" x14ac:dyDescent="0.2">
      <c r="G62" s="4"/>
    </row>
    <row r="63" spans="7:7" x14ac:dyDescent="0.2">
      <c r="G63" s="4"/>
    </row>
    <row r="64" spans="7:7" x14ac:dyDescent="0.2">
      <c r="G64" s="4"/>
    </row>
    <row r="65" spans="7:7" x14ac:dyDescent="0.2">
      <c r="G65" s="4"/>
    </row>
    <row r="66" spans="7:7" x14ac:dyDescent="0.2">
      <c r="G66" s="4"/>
    </row>
    <row r="67" spans="7:7" x14ac:dyDescent="0.2">
      <c r="G67" s="4"/>
    </row>
    <row r="68" spans="7:7" x14ac:dyDescent="0.2">
      <c r="G68" s="4"/>
    </row>
    <row r="69" spans="7:7" x14ac:dyDescent="0.2">
      <c r="G69" s="4"/>
    </row>
    <row r="70" spans="7:7" x14ac:dyDescent="0.2">
      <c r="G70" s="4"/>
    </row>
    <row r="71" spans="7:7" x14ac:dyDescent="0.2">
      <c r="G71" s="4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zoomScale="110" zoomScaleNormal="110" workbookViewId="0">
      <selection activeCell="A2" sqref="A2"/>
    </sheetView>
  </sheetViews>
  <sheetFormatPr defaultRowHeight="14.25" x14ac:dyDescent="0.2"/>
  <cols>
    <col min="23" max="23" width="3.625" customWidth="1"/>
  </cols>
  <sheetData>
    <row r="1" spans="1:23" s="3" customFormat="1" x14ac:dyDescent="0.2">
      <c r="H1" s="3" t="s">
        <v>15</v>
      </c>
      <c r="K1" s="3" t="s">
        <v>16</v>
      </c>
      <c r="N1" s="3" t="s">
        <v>17</v>
      </c>
      <c r="O1" s="3" t="s">
        <v>18</v>
      </c>
      <c r="P1" s="3" t="s">
        <v>17</v>
      </c>
      <c r="Q1" s="3" t="s">
        <v>18</v>
      </c>
      <c r="R1" s="3" t="s">
        <v>17</v>
      </c>
      <c r="S1" s="3" t="s">
        <v>18</v>
      </c>
    </row>
    <row r="2" spans="1:23" s="4" customFormat="1" x14ac:dyDescent="0.2">
      <c r="A2" s="21"/>
      <c r="B2" s="21" t="s">
        <v>13</v>
      </c>
      <c r="C2" s="21" t="s">
        <v>14</v>
      </c>
      <c r="D2" s="21" t="s">
        <v>22</v>
      </c>
      <c r="E2" s="21" t="s">
        <v>20</v>
      </c>
      <c r="F2" s="21" t="s">
        <v>19</v>
      </c>
      <c r="G2" s="4" t="s">
        <v>21</v>
      </c>
      <c r="H2" s="4" t="s">
        <v>13</v>
      </c>
      <c r="I2" s="4" t="s">
        <v>14</v>
      </c>
      <c r="J2" s="4" t="s">
        <v>22</v>
      </c>
      <c r="K2" s="4" t="s">
        <v>13</v>
      </c>
      <c r="L2" s="4" t="s">
        <v>14</v>
      </c>
      <c r="M2" s="4" t="s">
        <v>22</v>
      </c>
      <c r="N2" s="4" t="s">
        <v>13</v>
      </c>
      <c r="O2" s="4" t="s">
        <v>13</v>
      </c>
      <c r="P2" s="4" t="s">
        <v>14</v>
      </c>
      <c r="Q2" s="4" t="s">
        <v>14</v>
      </c>
      <c r="R2" s="4" t="s">
        <v>22</v>
      </c>
      <c r="S2" s="4" t="s">
        <v>22</v>
      </c>
    </row>
    <row r="3" spans="1:23" s="4" customFormat="1" x14ac:dyDescent="0.2">
      <c r="A3" s="22" t="s">
        <v>26</v>
      </c>
      <c r="B3" s="32">
        <v>26.7</v>
      </c>
      <c r="C3" s="32">
        <v>30.44</v>
      </c>
      <c r="D3" s="32">
        <v>27.86</v>
      </c>
      <c r="E3" s="32">
        <v>25.88</v>
      </c>
      <c r="F3" s="32">
        <v>31.01</v>
      </c>
      <c r="G3" s="7">
        <f t="shared" ref="G3:G29" si="0">GEOMEAN(E3:F3)</f>
        <v>28.32911576452749</v>
      </c>
      <c r="H3" s="4">
        <f t="shared" ref="H3:H29" si="1">B3-G3</f>
        <v>-1.6291157645274907</v>
      </c>
      <c r="I3" s="4">
        <f t="shared" ref="I3:I29" si="2">C3-G3</f>
        <v>2.1108842354725113</v>
      </c>
      <c r="J3" s="7">
        <f t="shared" ref="J3:J29" si="3">D3-G3</f>
        <v>-0.4691157645274906</v>
      </c>
      <c r="K3" s="4">
        <f t="shared" ref="K3:K29" si="4">POWER(2,-H3)</f>
        <v>3.093233546663575</v>
      </c>
      <c r="L3" s="4">
        <f t="shared" ref="L3:M36" si="5">POWER(2,-I3)</f>
        <v>0.23150508128390673</v>
      </c>
      <c r="M3" s="4">
        <f t="shared" si="5"/>
        <v>1.3842607872496748</v>
      </c>
      <c r="N3" s="4">
        <f>AVERAGE(K3:K8)</f>
        <v>0.98858586818789485</v>
      </c>
      <c r="O3" s="4">
        <f>STDEV(K3:K8)/6</f>
        <v>0.17630397447185561</v>
      </c>
      <c r="P3" s="4">
        <f>AVERAGE(L3:L8)</f>
        <v>1.0942726096892696</v>
      </c>
      <c r="Q3" s="4">
        <f>STDEV(L3:L8)/6</f>
        <v>0.19227908518570669</v>
      </c>
      <c r="R3" s="4">
        <f>AVERAGE(M3:M8)</f>
        <v>0.92676287983598649</v>
      </c>
      <c r="S3" s="4">
        <f>STDEV(M3:M8)/6</f>
        <v>0.2127907813211993</v>
      </c>
      <c r="T3" s="8" t="s">
        <v>0</v>
      </c>
      <c r="U3" s="9">
        <f>N3</f>
        <v>0.98858586818789485</v>
      </c>
      <c r="V3" s="9">
        <f>O3</f>
        <v>0.17630397447185561</v>
      </c>
      <c r="W3" s="9">
        <v>6</v>
      </c>
    </row>
    <row r="4" spans="1:23" s="4" customFormat="1" x14ac:dyDescent="0.2">
      <c r="A4" s="22" t="s">
        <v>26</v>
      </c>
      <c r="B4" s="32">
        <v>27.19</v>
      </c>
      <c r="C4" s="32">
        <v>25.26</v>
      </c>
      <c r="D4" s="32">
        <v>28.38</v>
      </c>
      <c r="E4" s="32">
        <v>24.32</v>
      </c>
      <c r="F4" s="32">
        <v>29.72</v>
      </c>
      <c r="G4" s="7">
        <f t="shared" si="0"/>
        <v>26.884761483040908</v>
      </c>
      <c r="H4" s="4">
        <f t="shared" si="1"/>
        <v>0.30523851695909343</v>
      </c>
      <c r="I4" s="4">
        <f t="shared" si="2"/>
        <v>-1.6247614830409063</v>
      </c>
      <c r="J4" s="7">
        <f t="shared" si="3"/>
        <v>1.4952385169590912</v>
      </c>
      <c r="K4" s="4">
        <f t="shared" si="4"/>
        <v>0.80930840466621379</v>
      </c>
      <c r="L4" s="4">
        <f t="shared" si="5"/>
        <v>3.0839117536854177</v>
      </c>
      <c r="M4" s="4">
        <f t="shared" si="5"/>
        <v>0.35472218891977852</v>
      </c>
      <c r="T4" s="8" t="s">
        <v>1</v>
      </c>
      <c r="U4" s="9">
        <f>N9</f>
        <v>0.7737008391003265</v>
      </c>
      <c r="V4" s="9">
        <f>O9</f>
        <v>0.16803840325888011</v>
      </c>
      <c r="W4" s="9">
        <v>6</v>
      </c>
    </row>
    <row r="5" spans="1:23" s="4" customFormat="1" x14ac:dyDescent="0.2">
      <c r="A5" s="22" t="s">
        <v>26</v>
      </c>
      <c r="B5" s="32">
        <v>29.4</v>
      </c>
      <c r="C5" s="32">
        <v>26.75</v>
      </c>
      <c r="D5" s="32">
        <v>25.92</v>
      </c>
      <c r="E5" s="32">
        <v>25.35</v>
      </c>
      <c r="F5" s="32">
        <v>30.18</v>
      </c>
      <c r="G5" s="7">
        <f t="shared" si="0"/>
        <v>27.659772233335545</v>
      </c>
      <c r="H5" s="4">
        <f t="shared" si="1"/>
        <v>1.7402277666644537</v>
      </c>
      <c r="I5" s="4">
        <f t="shared" si="2"/>
        <v>-0.90977223333554491</v>
      </c>
      <c r="J5" s="7">
        <f t="shared" si="3"/>
        <v>-1.7397722333355432</v>
      </c>
      <c r="K5" s="4">
        <f t="shared" si="4"/>
        <v>0.29932241665190401</v>
      </c>
      <c r="L5" s="4">
        <f t="shared" si="5"/>
        <v>1.8787488659928737</v>
      </c>
      <c r="M5" s="4">
        <f t="shared" si="5"/>
        <v>3.3398243585755147</v>
      </c>
      <c r="T5" s="8" t="s">
        <v>2</v>
      </c>
      <c r="U5" s="9">
        <f>N15</f>
        <v>2.4700616505455006E-2</v>
      </c>
      <c r="V5" s="9">
        <f>O15</f>
        <v>3.553641232136326E-3</v>
      </c>
      <c r="W5" s="9">
        <v>6</v>
      </c>
    </row>
    <row r="6" spans="1:23" s="4" customFormat="1" x14ac:dyDescent="0.2">
      <c r="A6" s="22" t="s">
        <v>26</v>
      </c>
      <c r="B6" s="32">
        <v>26.27</v>
      </c>
      <c r="C6" s="32">
        <v>28.4</v>
      </c>
      <c r="D6" s="32">
        <v>30.84</v>
      </c>
      <c r="E6" s="32">
        <v>25.55</v>
      </c>
      <c r="F6" s="32">
        <v>26.25</v>
      </c>
      <c r="G6" s="7">
        <f t="shared" si="0"/>
        <v>25.897635027160298</v>
      </c>
      <c r="H6" s="4">
        <f t="shared" si="1"/>
        <v>0.37236497283970138</v>
      </c>
      <c r="I6" s="4">
        <f t="shared" si="2"/>
        <v>2.5023649728397004</v>
      </c>
      <c r="J6" s="7">
        <f t="shared" si="3"/>
        <v>4.9423649728397017</v>
      </c>
      <c r="K6" s="4">
        <f t="shared" si="4"/>
        <v>0.77251509413861064</v>
      </c>
      <c r="L6" s="4">
        <f t="shared" si="5"/>
        <v>0.17648714720019726</v>
      </c>
      <c r="M6" s="4">
        <f t="shared" si="5"/>
        <v>3.2523696045596746E-2</v>
      </c>
      <c r="T6" s="8" t="s">
        <v>3</v>
      </c>
      <c r="U6" s="9">
        <f>N21</f>
        <v>0.63732385261858182</v>
      </c>
      <c r="V6" s="9">
        <f>O21</f>
        <v>0.10371319858540452</v>
      </c>
      <c r="W6" s="9">
        <v>6</v>
      </c>
    </row>
    <row r="7" spans="1:23" s="4" customFormat="1" x14ac:dyDescent="0.2">
      <c r="A7" s="22" t="s">
        <v>26</v>
      </c>
      <c r="B7" s="32">
        <v>28.44</v>
      </c>
      <c r="C7" s="32">
        <v>27.23</v>
      </c>
      <c r="D7" s="32">
        <v>28.38</v>
      </c>
      <c r="E7" s="32">
        <v>24.65</v>
      </c>
      <c r="F7" s="32">
        <v>28.54</v>
      </c>
      <c r="G7" s="7">
        <f t="shared" si="0"/>
        <v>26.523781781638906</v>
      </c>
      <c r="H7" s="4">
        <f t="shared" si="1"/>
        <v>1.9162182183610952</v>
      </c>
      <c r="I7" s="4">
        <f t="shared" si="2"/>
        <v>0.70621821836109433</v>
      </c>
      <c r="J7" s="7">
        <f t="shared" si="3"/>
        <v>1.8562182183610929</v>
      </c>
      <c r="K7" s="4">
        <f t="shared" si="4"/>
        <v>0.26494811744388008</v>
      </c>
      <c r="L7" s="4">
        <f t="shared" si="5"/>
        <v>0.61292471359057321</v>
      </c>
      <c r="M7" s="4">
        <f t="shared" si="5"/>
        <v>0.27619934083455766</v>
      </c>
      <c r="T7" s="8" t="s">
        <v>4</v>
      </c>
      <c r="U7" s="9">
        <f>N27</f>
        <v>0.25549179381907378</v>
      </c>
      <c r="V7" s="9">
        <f>O27</f>
        <v>2.6346520302424598E-2</v>
      </c>
      <c r="W7" s="9">
        <v>3</v>
      </c>
    </row>
    <row r="8" spans="1:23" s="4" customFormat="1" x14ac:dyDescent="0.2">
      <c r="A8" s="22" t="s">
        <v>26</v>
      </c>
      <c r="B8" s="32">
        <v>27.33</v>
      </c>
      <c r="C8" s="32">
        <v>27.58</v>
      </c>
      <c r="D8" s="32">
        <v>29.33</v>
      </c>
      <c r="E8" s="32">
        <v>25.45</v>
      </c>
      <c r="F8" s="32">
        <v>28.22</v>
      </c>
      <c r="G8" s="7">
        <f t="shared" si="0"/>
        <v>26.799235063710306</v>
      </c>
      <c r="H8" s="4">
        <f t="shared" si="1"/>
        <v>0.53076493628969246</v>
      </c>
      <c r="I8" s="4">
        <f t="shared" si="2"/>
        <v>0.78076493628969246</v>
      </c>
      <c r="J8" s="7">
        <f t="shared" si="3"/>
        <v>2.5307649362896925</v>
      </c>
      <c r="K8" s="4">
        <f t="shared" si="4"/>
        <v>0.69218762956318569</v>
      </c>
      <c r="L8" s="4">
        <f t="shared" si="5"/>
        <v>0.58205809638264883</v>
      </c>
      <c r="M8" s="4">
        <f t="shared" si="5"/>
        <v>0.17304690739079642</v>
      </c>
      <c r="T8" s="8" t="s">
        <v>33</v>
      </c>
      <c r="U8" s="9">
        <f>N33</f>
        <v>1.9588825761209579E-2</v>
      </c>
      <c r="V8" s="9">
        <f>O33</f>
        <v>1.163447202441926E-3</v>
      </c>
      <c r="W8" s="9">
        <v>4</v>
      </c>
    </row>
    <row r="9" spans="1:23" s="4" customFormat="1" x14ac:dyDescent="0.2">
      <c r="A9" s="22" t="s">
        <v>27</v>
      </c>
      <c r="B9" s="32">
        <v>26.68</v>
      </c>
      <c r="C9" s="32">
        <v>28.58</v>
      </c>
      <c r="D9" s="32">
        <v>30.03</v>
      </c>
      <c r="E9" s="32">
        <v>23.9</v>
      </c>
      <c r="F9" s="32">
        <v>30.36</v>
      </c>
      <c r="G9" s="7">
        <f t="shared" si="0"/>
        <v>26.937037699049238</v>
      </c>
      <c r="H9" s="4">
        <f t="shared" si="1"/>
        <v>-0.25703769904923846</v>
      </c>
      <c r="I9" s="4">
        <f t="shared" si="2"/>
        <v>1.6429623009507601</v>
      </c>
      <c r="J9" s="7">
        <f t="shared" si="3"/>
        <v>3.092962300950763</v>
      </c>
      <c r="K9" s="4">
        <f t="shared" si="4"/>
        <v>1.1950224315676259</v>
      </c>
      <c r="L9" s="4">
        <f t="shared" si="5"/>
        <v>0.32019833232244405</v>
      </c>
      <c r="M9" s="4">
        <f t="shared" si="5"/>
        <v>0.11719944955473333</v>
      </c>
      <c r="N9" s="4">
        <f>AVERAGE(K9:K14)</f>
        <v>0.7737008391003265</v>
      </c>
      <c r="O9" s="4">
        <f>STDEV(K9:K14)/6</f>
        <v>0.16803840325888011</v>
      </c>
      <c r="P9" s="4">
        <f>AVERAGE(L9:L14)</f>
        <v>0.51866858903587876</v>
      </c>
      <c r="Q9" s="4">
        <f>STDEV(L9:L14)/6</f>
        <v>0.12487207104411151</v>
      </c>
      <c r="R9" s="4">
        <f>AVERAGE(M9:M14)</f>
        <v>8.5362435008673021E-2</v>
      </c>
      <c r="S9" s="4">
        <f>STDEV(M9:M14)/6</f>
        <v>1.1182810062152333E-2</v>
      </c>
    </row>
    <row r="10" spans="1:23" s="4" customFormat="1" x14ac:dyDescent="0.2">
      <c r="A10" s="22" t="s">
        <v>27</v>
      </c>
      <c r="B10" s="32">
        <v>28.45</v>
      </c>
      <c r="C10" s="32">
        <v>28.32</v>
      </c>
      <c r="D10" s="32">
        <v>30.73</v>
      </c>
      <c r="E10" s="32">
        <v>26.53</v>
      </c>
      <c r="F10" s="32">
        <v>29.47</v>
      </c>
      <c r="G10" s="7">
        <f t="shared" si="0"/>
        <v>27.961385874094294</v>
      </c>
      <c r="H10" s="4">
        <f t="shared" si="1"/>
        <v>0.48861412590570552</v>
      </c>
      <c r="I10" s="4">
        <f t="shared" si="2"/>
        <v>0.35861412590570652</v>
      </c>
      <c r="J10" s="7">
        <f t="shared" si="3"/>
        <v>2.7686141259057067</v>
      </c>
      <c r="K10" s="4">
        <f t="shared" si="4"/>
        <v>0.7127094082159614</v>
      </c>
      <c r="L10" s="4">
        <f t="shared" si="5"/>
        <v>0.77991341623999522</v>
      </c>
      <c r="M10" s="4">
        <f t="shared" si="5"/>
        <v>0.14674526663218829</v>
      </c>
      <c r="T10" s="8" t="s">
        <v>0</v>
      </c>
      <c r="U10" s="9">
        <f>P3</f>
        <v>1.0942726096892696</v>
      </c>
      <c r="V10" s="9">
        <f>Q3</f>
        <v>0.19227908518570669</v>
      </c>
      <c r="W10" s="9">
        <v>6</v>
      </c>
    </row>
    <row r="11" spans="1:23" s="4" customFormat="1" x14ac:dyDescent="0.2">
      <c r="A11" s="22" t="s">
        <v>27</v>
      </c>
      <c r="B11" s="32">
        <v>27.14</v>
      </c>
      <c r="C11" s="32">
        <v>27.57</v>
      </c>
      <c r="D11" s="32">
        <v>31.08</v>
      </c>
      <c r="E11" s="32">
        <v>27.14</v>
      </c>
      <c r="F11" s="32">
        <v>29.96</v>
      </c>
      <c r="G11" s="7">
        <f t="shared" si="0"/>
        <v>28.515160879784634</v>
      </c>
      <c r="H11" s="4">
        <f t="shared" si="1"/>
        <v>-1.3751608797846337</v>
      </c>
      <c r="I11" s="4">
        <f t="shared" si="2"/>
        <v>-0.94516087978463403</v>
      </c>
      <c r="J11" s="7">
        <f t="shared" si="3"/>
        <v>2.564839120215364</v>
      </c>
      <c r="K11" s="4">
        <f t="shared" si="4"/>
        <v>2.5939683553250341</v>
      </c>
      <c r="L11" s="4">
        <f t="shared" si="5"/>
        <v>1.925403582472941</v>
      </c>
      <c r="M11" s="4">
        <f t="shared" si="5"/>
        <v>0.16900769969573176</v>
      </c>
      <c r="T11" s="8" t="s">
        <v>1</v>
      </c>
      <c r="U11" s="9">
        <f>P9</f>
        <v>0.51866858903587876</v>
      </c>
      <c r="V11" s="9">
        <f>Q9</f>
        <v>0.12487207104411151</v>
      </c>
      <c r="W11" s="9">
        <v>6</v>
      </c>
    </row>
    <row r="12" spans="1:23" s="4" customFormat="1" x14ac:dyDescent="0.2">
      <c r="A12" s="22" t="s">
        <v>27</v>
      </c>
      <c r="B12" s="32">
        <v>29.38</v>
      </c>
      <c r="C12" s="32">
        <v>29.19</v>
      </c>
      <c r="D12" s="32">
        <v>30.38</v>
      </c>
      <c r="E12" s="32">
        <v>22.65</v>
      </c>
      <c r="F12" s="32">
        <v>25.68</v>
      </c>
      <c r="G12" s="7">
        <f t="shared" si="0"/>
        <v>24.117462553096249</v>
      </c>
      <c r="H12" s="4">
        <f t="shared" si="1"/>
        <v>5.2625374469037496</v>
      </c>
      <c r="I12" s="4">
        <f t="shared" si="2"/>
        <v>5.0725374469037519</v>
      </c>
      <c r="J12" s="7">
        <f t="shared" si="3"/>
        <v>6.2625374469037496</v>
      </c>
      <c r="K12" s="4">
        <f t="shared" si="4"/>
        <v>2.6050638672300258E-2</v>
      </c>
      <c r="L12" s="4">
        <f t="shared" si="5"/>
        <v>2.9717623372558854E-2</v>
      </c>
      <c r="M12" s="4">
        <f t="shared" si="5"/>
        <v>1.3025319336150134E-2</v>
      </c>
      <c r="T12" s="8" t="s">
        <v>2</v>
      </c>
      <c r="U12" s="9">
        <f>P15</f>
        <v>3.2011670972967905</v>
      </c>
      <c r="V12" s="9">
        <f>Q15</f>
        <v>0.34916564548973678</v>
      </c>
      <c r="W12" s="9">
        <v>6</v>
      </c>
    </row>
    <row r="13" spans="1:23" s="4" customFormat="1" x14ac:dyDescent="0.2">
      <c r="A13" s="22" t="s">
        <v>27</v>
      </c>
      <c r="B13" s="32">
        <v>30.4</v>
      </c>
      <c r="C13" s="32">
        <v>31.04</v>
      </c>
      <c r="D13" s="32">
        <v>29.68</v>
      </c>
      <c r="E13" s="32">
        <v>24.16</v>
      </c>
      <c r="F13" s="32">
        <v>25.74</v>
      </c>
      <c r="G13" s="7">
        <f t="shared" si="0"/>
        <v>24.937489849621993</v>
      </c>
      <c r="H13" s="4">
        <f t="shared" si="1"/>
        <v>5.4625101503780051</v>
      </c>
      <c r="I13" s="4">
        <f t="shared" si="2"/>
        <v>6.1025101503780057</v>
      </c>
      <c r="J13" s="7">
        <f t="shared" si="3"/>
        <v>4.7425101503780063</v>
      </c>
      <c r="K13" s="4">
        <f t="shared" si="4"/>
        <v>2.2678827261310246E-2</v>
      </c>
      <c r="L13" s="4">
        <f t="shared" si="5"/>
        <v>1.4553297116760578E-2</v>
      </c>
      <c r="M13" s="4">
        <f t="shared" si="5"/>
        <v>3.735615682915612E-2</v>
      </c>
      <c r="T13" s="8" t="s">
        <v>3</v>
      </c>
      <c r="U13" s="9">
        <f>P21</f>
        <v>0.11919243430256994</v>
      </c>
      <c r="V13" s="9">
        <f>Q21</f>
        <v>1.5188316000711972E-2</v>
      </c>
      <c r="W13" s="9">
        <v>6</v>
      </c>
    </row>
    <row r="14" spans="1:23" s="4" customFormat="1" x14ac:dyDescent="0.2">
      <c r="A14" s="22" t="s">
        <v>27</v>
      </c>
      <c r="B14" s="32">
        <v>29.76</v>
      </c>
      <c r="C14" s="32">
        <v>30.88</v>
      </c>
      <c r="D14" s="32">
        <v>31.43</v>
      </c>
      <c r="E14" s="32">
        <v>24.89</v>
      </c>
      <c r="F14" s="32">
        <v>27.82</v>
      </c>
      <c r="G14" s="7">
        <f t="shared" si="0"/>
        <v>26.31425089186466</v>
      </c>
      <c r="H14" s="4">
        <f t="shared" si="1"/>
        <v>3.4457491081353417</v>
      </c>
      <c r="I14" s="4">
        <f t="shared" si="2"/>
        <v>4.5657491081353392</v>
      </c>
      <c r="J14" s="7">
        <f t="shared" si="3"/>
        <v>5.1157491081353399</v>
      </c>
      <c r="K14" s="4">
        <f t="shared" si="4"/>
        <v>9.1775373559727008E-2</v>
      </c>
      <c r="L14" s="4">
        <f t="shared" si="5"/>
        <v>4.2225282690572803E-2</v>
      </c>
      <c r="M14" s="4">
        <f t="shared" si="5"/>
        <v>2.8840718004078489E-2</v>
      </c>
      <c r="T14" s="8" t="s">
        <v>4</v>
      </c>
      <c r="U14" s="9">
        <f>P27</f>
        <v>0.21345150256004727</v>
      </c>
      <c r="V14" s="9">
        <f>Q27</f>
        <v>1.0312829213908692E-2</v>
      </c>
      <c r="W14" s="9">
        <v>3</v>
      </c>
    </row>
    <row r="15" spans="1:23" s="4" customFormat="1" x14ac:dyDescent="0.2">
      <c r="A15" s="22" t="s">
        <v>28</v>
      </c>
      <c r="B15" s="32">
        <v>28.82</v>
      </c>
      <c r="C15" s="32">
        <v>21.28</v>
      </c>
      <c r="D15" s="32">
        <v>24.78</v>
      </c>
      <c r="E15" s="32">
        <v>22.42</v>
      </c>
      <c r="F15" s="32">
        <v>25.68</v>
      </c>
      <c r="G15" s="7">
        <f t="shared" si="0"/>
        <v>23.994699414662399</v>
      </c>
      <c r="H15" s="4">
        <f t="shared" si="1"/>
        <v>4.825300585337601</v>
      </c>
      <c r="I15" s="4">
        <f t="shared" si="2"/>
        <v>-2.7146994146623982</v>
      </c>
      <c r="J15" s="7">
        <f t="shared" si="3"/>
        <v>0.78530058533760183</v>
      </c>
      <c r="K15" s="4">
        <f t="shared" si="4"/>
        <v>3.5272787803467778E-2</v>
      </c>
      <c r="L15" s="4">
        <f t="shared" si="5"/>
        <v>6.5645650016656845</v>
      </c>
      <c r="M15" s="4">
        <f t="shared" si="5"/>
        <v>0.58023105352721072</v>
      </c>
      <c r="N15" s="4">
        <f>AVERAGE(K15:K20)</f>
        <v>2.4700616505455006E-2</v>
      </c>
      <c r="O15" s="4">
        <f>STDEV(K15:K20)/6</f>
        <v>3.553641232136326E-3</v>
      </c>
      <c r="P15" s="4">
        <f>AVERAGE(L15:L20)</f>
        <v>3.2011670972967905</v>
      </c>
      <c r="Q15" s="4">
        <f>STDEV(L15:L20)/6</f>
        <v>0.34916564548973678</v>
      </c>
      <c r="R15" s="4">
        <f>AVERAGE(M15:M20)</f>
        <v>2.0381668068655112</v>
      </c>
      <c r="S15" s="4">
        <f>STDEV(M15:M20)/6</f>
        <v>0.29741060923830798</v>
      </c>
      <c r="T15" s="8" t="s">
        <v>33</v>
      </c>
      <c r="U15" s="9">
        <f>P33</f>
        <v>2.78829878400416</v>
      </c>
      <c r="V15" s="9">
        <f>Q33</f>
        <v>0.26651574704761222</v>
      </c>
      <c r="W15" s="9">
        <v>4</v>
      </c>
    </row>
    <row r="16" spans="1:23" s="4" customFormat="1" x14ac:dyDescent="0.2">
      <c r="A16" s="22" t="s">
        <v>28</v>
      </c>
      <c r="B16" s="32">
        <v>30.45</v>
      </c>
      <c r="C16" s="32">
        <v>22.98</v>
      </c>
      <c r="D16" s="32">
        <v>22.13</v>
      </c>
      <c r="E16" s="32">
        <v>23.6</v>
      </c>
      <c r="F16" s="32">
        <v>25.34</v>
      </c>
      <c r="G16" s="7">
        <f t="shared" si="0"/>
        <v>24.454529232843555</v>
      </c>
      <c r="H16" s="4">
        <f t="shared" si="1"/>
        <v>5.9954707671564442</v>
      </c>
      <c r="I16" s="4">
        <f t="shared" si="2"/>
        <v>-1.4745292328435546</v>
      </c>
      <c r="J16" s="7">
        <f t="shared" si="3"/>
        <v>-2.3245292328435561</v>
      </c>
      <c r="K16" s="4">
        <f t="shared" si="4"/>
        <v>1.5674130595801132E-2</v>
      </c>
      <c r="L16" s="4">
        <f t="shared" si="5"/>
        <v>2.7789294966593601</v>
      </c>
      <c r="M16" s="4">
        <f t="shared" si="5"/>
        <v>5.009022988854265</v>
      </c>
    </row>
    <row r="17" spans="1:23" s="4" customFormat="1" x14ac:dyDescent="0.2">
      <c r="A17" s="22" t="s">
        <v>28</v>
      </c>
      <c r="B17" s="32">
        <v>29.73</v>
      </c>
      <c r="C17" s="32">
        <v>23.57</v>
      </c>
      <c r="D17" s="32">
        <v>25.48</v>
      </c>
      <c r="E17" s="32">
        <v>25.45</v>
      </c>
      <c r="F17" s="32">
        <v>25.97</v>
      </c>
      <c r="G17" s="7">
        <f t="shared" si="0"/>
        <v>25.708685302831025</v>
      </c>
      <c r="H17" s="4">
        <f t="shared" si="1"/>
        <v>4.0213146971689753</v>
      </c>
      <c r="I17" s="4">
        <f t="shared" si="2"/>
        <v>-2.1386853028310249</v>
      </c>
      <c r="J17" s="7">
        <f t="shared" si="3"/>
        <v>-0.22868530283102473</v>
      </c>
      <c r="K17" s="4">
        <f t="shared" si="4"/>
        <v>6.1583398817081296E-2</v>
      </c>
      <c r="L17" s="4">
        <f t="shared" si="5"/>
        <v>4.4036057226942011</v>
      </c>
      <c r="M17" s="4">
        <f t="shared" si="5"/>
        <v>1.1717666566291716</v>
      </c>
      <c r="T17" s="8" t="s">
        <v>0</v>
      </c>
      <c r="U17" s="4">
        <f>R3</f>
        <v>0.92676287983598649</v>
      </c>
      <c r="V17" s="4">
        <f>S3</f>
        <v>0.2127907813211993</v>
      </c>
      <c r="W17" s="9">
        <v>6</v>
      </c>
    </row>
    <row r="18" spans="1:23" s="4" customFormat="1" x14ac:dyDescent="0.2">
      <c r="A18" s="22" t="s">
        <v>28</v>
      </c>
      <c r="B18" s="32">
        <v>30.72</v>
      </c>
      <c r="C18" s="32">
        <v>23.2</v>
      </c>
      <c r="D18" s="32">
        <v>21.83</v>
      </c>
      <c r="E18" s="32">
        <v>21.93</v>
      </c>
      <c r="F18" s="32">
        <v>21.39</v>
      </c>
      <c r="G18" s="7">
        <f t="shared" si="0"/>
        <v>21.658317109138466</v>
      </c>
      <c r="H18" s="4">
        <f t="shared" si="1"/>
        <v>9.0616828908615332</v>
      </c>
      <c r="I18" s="4">
        <f t="shared" si="2"/>
        <v>1.5416828908615337</v>
      </c>
      <c r="J18" s="7">
        <f t="shared" si="3"/>
        <v>0.17168289086153266</v>
      </c>
      <c r="K18" s="4">
        <f t="shared" si="4"/>
        <v>1.8713785130706612E-3</v>
      </c>
      <c r="L18" s="4">
        <f t="shared" si="5"/>
        <v>0.34348454909974147</v>
      </c>
      <c r="M18" s="4">
        <f t="shared" si="5"/>
        <v>0.88780645861858776</v>
      </c>
      <c r="T18" s="8" t="s">
        <v>1</v>
      </c>
      <c r="U18" s="4">
        <f>R9</f>
        <v>8.5362435008673021E-2</v>
      </c>
      <c r="V18" s="4">
        <f>S9</f>
        <v>1.1182810062152333E-2</v>
      </c>
      <c r="W18" s="9">
        <v>6</v>
      </c>
    </row>
    <row r="19" spans="1:23" s="4" customFormat="1" x14ac:dyDescent="0.2">
      <c r="A19" s="22" t="s">
        <v>28</v>
      </c>
      <c r="B19" s="32">
        <v>28.41</v>
      </c>
      <c r="C19" s="32">
        <v>21.57</v>
      </c>
      <c r="D19" s="32">
        <v>21.18</v>
      </c>
      <c r="E19" s="32">
        <v>23.23</v>
      </c>
      <c r="F19" s="32">
        <v>22.72</v>
      </c>
      <c r="G19" s="7">
        <f t="shared" si="0"/>
        <v>22.973584831279595</v>
      </c>
      <c r="H19" s="4">
        <f t="shared" si="1"/>
        <v>5.436415168720405</v>
      </c>
      <c r="I19" s="4">
        <f t="shared" si="2"/>
        <v>-1.4035848312795949</v>
      </c>
      <c r="J19" s="7">
        <f t="shared" si="3"/>
        <v>-1.7935848312795954</v>
      </c>
      <c r="K19" s="4">
        <f t="shared" si="4"/>
        <v>2.309276655701064E-2</v>
      </c>
      <c r="L19" s="4">
        <f t="shared" si="5"/>
        <v>2.6455814432782785</v>
      </c>
      <c r="M19" s="4">
        <f t="shared" si="5"/>
        <v>3.4667524726419461</v>
      </c>
      <c r="T19" s="8" t="s">
        <v>2</v>
      </c>
      <c r="U19" s="4">
        <f>R15</f>
        <v>2.0381668068655112</v>
      </c>
      <c r="V19" s="4">
        <f>S15</f>
        <v>0.29741060923830798</v>
      </c>
      <c r="W19" s="9">
        <v>6</v>
      </c>
    </row>
    <row r="20" spans="1:23" s="4" customFormat="1" x14ac:dyDescent="0.2">
      <c r="A20" s="22" t="s">
        <v>28</v>
      </c>
      <c r="B20" s="32">
        <v>30.23</v>
      </c>
      <c r="C20" s="32">
        <v>22.38</v>
      </c>
      <c r="D20" s="32">
        <v>23.53</v>
      </c>
      <c r="E20" s="32">
        <v>23.69</v>
      </c>
      <c r="F20" s="32">
        <v>23.68</v>
      </c>
      <c r="G20" s="7">
        <f t="shared" si="0"/>
        <v>23.684999472239806</v>
      </c>
      <c r="H20" s="4">
        <f t="shared" si="1"/>
        <v>6.5450005277601946</v>
      </c>
      <c r="I20" s="4">
        <f t="shared" si="2"/>
        <v>-1.3049994722398068</v>
      </c>
      <c r="J20" s="7">
        <f t="shared" si="3"/>
        <v>-0.1549994722398047</v>
      </c>
      <c r="K20" s="4">
        <f t="shared" si="4"/>
        <v>1.0709236746298525E-2</v>
      </c>
      <c r="L20" s="4">
        <f t="shared" si="5"/>
        <v>2.4708363703834757</v>
      </c>
      <c r="M20" s="4">
        <f t="shared" si="5"/>
        <v>1.1134212109218844</v>
      </c>
      <c r="T20" s="8" t="s">
        <v>3</v>
      </c>
      <c r="U20" s="4">
        <f>R21</f>
        <v>8.9700446960289444</v>
      </c>
      <c r="V20" s="4">
        <f>S21</f>
        <v>0.98822965949471875</v>
      </c>
      <c r="W20" s="9">
        <v>6</v>
      </c>
    </row>
    <row r="21" spans="1:23" s="4" customFormat="1" x14ac:dyDescent="0.2">
      <c r="A21" s="22" t="s">
        <v>46</v>
      </c>
      <c r="B21" s="32">
        <v>29.59</v>
      </c>
      <c r="C21" s="32">
        <v>28.59</v>
      </c>
      <c r="D21" s="32">
        <v>22.53</v>
      </c>
      <c r="E21" s="32">
        <v>22.22</v>
      </c>
      <c r="F21" s="32">
        <v>30.91</v>
      </c>
      <c r="G21" s="7">
        <f t="shared" si="0"/>
        <v>26.207254720782945</v>
      </c>
      <c r="H21" s="4">
        <f t="shared" si="1"/>
        <v>3.3827452792170547</v>
      </c>
      <c r="I21" s="4">
        <f t="shared" si="2"/>
        <v>2.3827452792170547</v>
      </c>
      <c r="J21" s="7">
        <f t="shared" si="3"/>
        <v>-3.677254720782944</v>
      </c>
      <c r="K21" s="4">
        <f t="shared" si="4"/>
        <v>9.5872091815284638E-2</v>
      </c>
      <c r="L21" s="4">
        <f t="shared" si="5"/>
        <v>0.19174418363056925</v>
      </c>
      <c r="M21" s="4">
        <f t="shared" si="5"/>
        <v>12.792751761619257</v>
      </c>
      <c r="N21" s="4">
        <f>AVERAGE(K21:K26)</f>
        <v>0.63732385261858182</v>
      </c>
      <c r="O21" s="4">
        <f>STDEV(K21:K26)/6</f>
        <v>0.10371319858540452</v>
      </c>
      <c r="P21" s="4">
        <f>AVERAGE(L21:L26)</f>
        <v>0.11919243430256994</v>
      </c>
      <c r="Q21" s="4">
        <f>STDEV(L21:L26)/6</f>
        <v>1.5188316000711972E-2</v>
      </c>
      <c r="R21" s="4">
        <f>AVERAGE(M21:M26)</f>
        <v>8.9700446960289444</v>
      </c>
      <c r="S21" s="4">
        <f>STDEV(M21:M26)/6</f>
        <v>0.98822965949471875</v>
      </c>
      <c r="T21" s="8" t="s">
        <v>4</v>
      </c>
      <c r="U21" s="4">
        <f>R27</f>
        <v>0.26507027029098412</v>
      </c>
      <c r="V21" s="4">
        <f>S27</f>
        <v>9.6541460893286284E-3</v>
      </c>
      <c r="W21" s="9">
        <v>3</v>
      </c>
    </row>
    <row r="22" spans="1:23" s="4" customFormat="1" x14ac:dyDescent="0.2">
      <c r="A22" s="22" t="s">
        <v>46</v>
      </c>
      <c r="B22" s="32">
        <v>28.63</v>
      </c>
      <c r="C22" s="32">
        <v>29.72</v>
      </c>
      <c r="D22" s="32">
        <v>25.88</v>
      </c>
      <c r="E22" s="32">
        <v>24.16</v>
      </c>
      <c r="F22" s="32">
        <v>28.53</v>
      </c>
      <c r="G22" s="7">
        <f t="shared" si="0"/>
        <v>26.254233944261259</v>
      </c>
      <c r="H22" s="4">
        <f t="shared" si="1"/>
        <v>2.3757660557387403</v>
      </c>
      <c r="I22" s="4">
        <f t="shared" si="2"/>
        <v>3.4657660557387402</v>
      </c>
      <c r="J22" s="7">
        <f t="shared" si="3"/>
        <v>-0.37423394426125967</v>
      </c>
      <c r="K22" s="4">
        <f t="shared" si="4"/>
        <v>0.19267401815242591</v>
      </c>
      <c r="L22" s="4">
        <f t="shared" si="5"/>
        <v>9.0510811618338793E-2</v>
      </c>
      <c r="M22" s="4">
        <f t="shared" si="5"/>
        <v>1.2961511294152324</v>
      </c>
      <c r="T22" s="8" t="s">
        <v>33</v>
      </c>
      <c r="U22" s="4">
        <f>R33</f>
        <v>1.733200670688944</v>
      </c>
      <c r="V22" s="4">
        <f>S33</f>
        <v>0.12463658420502327</v>
      </c>
      <c r="W22" s="9">
        <v>4</v>
      </c>
    </row>
    <row r="23" spans="1:23" s="4" customFormat="1" x14ac:dyDescent="0.2">
      <c r="A23" s="22" t="s">
        <v>46</v>
      </c>
      <c r="B23" s="32">
        <v>26.53</v>
      </c>
      <c r="C23" s="32">
        <v>31.77</v>
      </c>
      <c r="D23" s="32">
        <v>22.18</v>
      </c>
      <c r="E23" s="32">
        <v>23.4</v>
      </c>
      <c r="F23" s="32">
        <v>27.96</v>
      </c>
      <c r="G23" s="7">
        <f t="shared" si="0"/>
        <v>25.578584792751926</v>
      </c>
      <c r="H23" s="4">
        <f t="shared" si="1"/>
        <v>0.95141520724807549</v>
      </c>
      <c r="I23" s="4">
        <f t="shared" si="2"/>
        <v>6.1914152072480739</v>
      </c>
      <c r="J23" s="7">
        <f t="shared" si="3"/>
        <v>-3.3985847927519259</v>
      </c>
      <c r="K23" s="4">
        <f t="shared" si="4"/>
        <v>0.51712494092090366</v>
      </c>
      <c r="L23" s="4">
        <f t="shared" si="5"/>
        <v>1.3683534988453887E-2</v>
      </c>
      <c r="M23" s="4">
        <f t="shared" si="5"/>
        <v>10.54571342564134</v>
      </c>
    </row>
    <row r="24" spans="1:23" s="4" customFormat="1" x14ac:dyDescent="0.2">
      <c r="A24" s="22" t="s">
        <v>46</v>
      </c>
      <c r="B24" s="32">
        <v>24.38</v>
      </c>
      <c r="C24" s="32">
        <v>29.77</v>
      </c>
      <c r="D24" s="32">
        <v>23.23</v>
      </c>
      <c r="E24" s="32">
        <v>20.27</v>
      </c>
      <c r="F24" s="32">
        <v>29.97</v>
      </c>
      <c r="G24" s="7">
        <f t="shared" si="0"/>
        <v>24.647350770417496</v>
      </c>
      <c r="H24" s="4">
        <f t="shared" si="1"/>
        <v>-0.26735077041749733</v>
      </c>
      <c r="I24" s="4">
        <f t="shared" si="2"/>
        <v>5.1226492295825032</v>
      </c>
      <c r="J24" s="7">
        <f t="shared" si="3"/>
        <v>-1.4173507704174959</v>
      </c>
      <c r="K24" s="4">
        <f t="shared" si="4"/>
        <v>1.2035956272830024</v>
      </c>
      <c r="L24" s="4">
        <f t="shared" si="5"/>
        <v>2.8703107968833484E-2</v>
      </c>
      <c r="M24" s="4">
        <f t="shared" si="5"/>
        <v>2.6709459294951325</v>
      </c>
    </row>
    <row r="25" spans="1:23" s="4" customFormat="1" x14ac:dyDescent="0.2">
      <c r="A25" s="22" t="s">
        <v>46</v>
      </c>
      <c r="B25" s="32">
        <v>23.96</v>
      </c>
      <c r="C25" s="32">
        <v>27.4</v>
      </c>
      <c r="D25" s="32">
        <v>20.58</v>
      </c>
      <c r="E25" s="32">
        <v>20.82</v>
      </c>
      <c r="F25" s="32">
        <v>29.16</v>
      </c>
      <c r="G25" s="7">
        <f t="shared" si="0"/>
        <v>24.639626620547642</v>
      </c>
      <c r="H25" s="4">
        <f t="shared" si="1"/>
        <v>-0.67962662054764067</v>
      </c>
      <c r="I25" s="4">
        <f t="shared" si="2"/>
        <v>2.7603733794523571</v>
      </c>
      <c r="J25" s="7">
        <f t="shared" si="3"/>
        <v>-4.0596266205476432</v>
      </c>
      <c r="K25" s="4">
        <f t="shared" si="4"/>
        <v>1.6017251639841652</v>
      </c>
      <c r="L25" s="4">
        <f t="shared" si="5"/>
        <v>0.14758588148889998</v>
      </c>
      <c r="M25" s="4">
        <f t="shared" si="5"/>
        <v>16.675135974457536</v>
      </c>
    </row>
    <row r="26" spans="1:23" s="4" customFormat="1" x14ac:dyDescent="0.2">
      <c r="A26" s="22" t="s">
        <v>46</v>
      </c>
      <c r="B26" s="32">
        <v>29.46</v>
      </c>
      <c r="C26" s="32">
        <v>29.27</v>
      </c>
      <c r="D26" s="32">
        <v>23.93</v>
      </c>
      <c r="E26" s="32">
        <v>24.34</v>
      </c>
      <c r="F26" s="32">
        <v>30.46</v>
      </c>
      <c r="G26" s="7">
        <f t="shared" si="0"/>
        <v>27.228595263068566</v>
      </c>
      <c r="H26" s="4">
        <f t="shared" si="1"/>
        <v>2.2314047369314345</v>
      </c>
      <c r="I26" s="4">
        <f t="shared" si="2"/>
        <v>2.0414047369314332</v>
      </c>
      <c r="J26" s="7">
        <f t="shared" si="3"/>
        <v>-3.2985952630685667</v>
      </c>
      <c r="K26" s="4">
        <f t="shared" si="4"/>
        <v>0.21295127355570931</v>
      </c>
      <c r="L26" s="4">
        <f t="shared" si="5"/>
        <v>0.24292708612032432</v>
      </c>
      <c r="M26" s="4">
        <f t="shared" si="5"/>
        <v>9.8395699555451692</v>
      </c>
    </row>
    <row r="27" spans="1:23" s="4" customFormat="1" x14ac:dyDescent="0.2">
      <c r="A27" s="22" t="s">
        <v>29</v>
      </c>
      <c r="B27" s="32">
        <v>31.11</v>
      </c>
      <c r="C27" s="33">
        <v>30.94</v>
      </c>
      <c r="D27" s="32">
        <v>30.68</v>
      </c>
      <c r="E27" s="32">
        <v>26.12</v>
      </c>
      <c r="F27" s="32">
        <v>30.93</v>
      </c>
      <c r="G27" s="7">
        <f t="shared" si="0"/>
        <v>28.423433993801666</v>
      </c>
      <c r="H27" s="4">
        <f t="shared" si="1"/>
        <v>2.6865660061983334</v>
      </c>
      <c r="I27" s="4">
        <f t="shared" si="2"/>
        <v>2.5165660061983353</v>
      </c>
      <c r="J27" s="7">
        <f t="shared" si="3"/>
        <v>2.2565660061983337</v>
      </c>
      <c r="K27" s="4">
        <f t="shared" si="4"/>
        <v>0.15533275564042612</v>
      </c>
      <c r="L27" s="4">
        <f t="shared" si="5"/>
        <v>0.17475843468335472</v>
      </c>
      <c r="M27" s="4">
        <f t="shared" si="5"/>
        <v>0.20926950398585545</v>
      </c>
      <c r="N27" s="4">
        <f>AVERAGE(K27:K32)</f>
        <v>0.25549179381907378</v>
      </c>
      <c r="O27" s="4">
        <f>STDEV(K27:K32)/6</f>
        <v>2.6346520302424598E-2</v>
      </c>
      <c r="P27" s="4">
        <f>AVERAGE(L27:L32)</f>
        <v>0.21345150256004727</v>
      </c>
      <c r="Q27" s="4">
        <f>STDEV(L27:L32)/6</f>
        <v>1.0312829213908692E-2</v>
      </c>
      <c r="R27" s="4">
        <f>AVERAGE(M27:M32)</f>
        <v>0.26507027029098412</v>
      </c>
      <c r="S27" s="4">
        <f>STDEV(M27:M32)/6</f>
        <v>9.6541460893286284E-3</v>
      </c>
    </row>
    <row r="28" spans="1:23" s="4" customFormat="1" x14ac:dyDescent="0.2">
      <c r="A28" s="22" t="s">
        <v>29</v>
      </c>
      <c r="B28" s="32">
        <v>30.57</v>
      </c>
      <c r="C28" s="33">
        <v>30.51</v>
      </c>
      <c r="D28" s="32">
        <v>29.98</v>
      </c>
      <c r="E28" s="32">
        <v>25.69</v>
      </c>
      <c r="F28" s="32">
        <v>30.61</v>
      </c>
      <c r="G28" s="7">
        <f t="shared" si="0"/>
        <v>28.042305540022916</v>
      </c>
      <c r="H28" s="4">
        <f t="shared" si="1"/>
        <v>2.5276944599770843</v>
      </c>
      <c r="I28" s="4">
        <f t="shared" si="2"/>
        <v>2.4676944599770856</v>
      </c>
      <c r="J28" s="7">
        <f t="shared" si="3"/>
        <v>1.9376944599770844</v>
      </c>
      <c r="K28" s="4">
        <f t="shared" si="4"/>
        <v>0.1734155939364033</v>
      </c>
      <c r="L28" s="4">
        <f t="shared" si="5"/>
        <v>0.18077981907462748</v>
      </c>
      <c r="M28" s="4">
        <f t="shared" si="5"/>
        <v>0.26103325872312944</v>
      </c>
    </row>
    <row r="29" spans="1:23" s="4" customFormat="1" x14ac:dyDescent="0.2">
      <c r="A29" s="22" t="s">
        <v>29</v>
      </c>
      <c r="B29" s="32">
        <v>29.9</v>
      </c>
      <c r="C29" s="33">
        <v>30.52</v>
      </c>
      <c r="D29" s="32">
        <v>30.33</v>
      </c>
      <c r="E29" s="32">
        <v>26.62</v>
      </c>
      <c r="F29" s="32">
        <v>30.96</v>
      </c>
      <c r="G29" s="7">
        <f t="shared" si="0"/>
        <v>28.708103385629638</v>
      </c>
      <c r="H29" s="4">
        <f t="shared" si="1"/>
        <v>1.1918966143703607</v>
      </c>
      <c r="I29" s="4">
        <f t="shared" si="2"/>
        <v>1.8118966143703616</v>
      </c>
      <c r="J29" s="7">
        <f t="shared" si="3"/>
        <v>1.6218966143703604</v>
      </c>
      <c r="K29" s="4">
        <f t="shared" si="4"/>
        <v>0.43772703188039186</v>
      </c>
      <c r="L29" s="4">
        <f t="shared" si="5"/>
        <v>0.28481625392215959</v>
      </c>
      <c r="M29" s="4">
        <f t="shared" si="5"/>
        <v>0.32490804816396757</v>
      </c>
    </row>
    <row r="30" spans="1:23" s="4" customFormat="1" ht="15" x14ac:dyDescent="0.25">
      <c r="A30" s="22"/>
      <c r="B30" s="26"/>
      <c r="C30" s="26"/>
      <c r="D30" s="26"/>
      <c r="E30" s="26"/>
      <c r="F30" s="26"/>
      <c r="G30" s="7"/>
    </row>
    <row r="31" spans="1:23" s="4" customFormat="1" ht="15" x14ac:dyDescent="0.25">
      <c r="A31" s="22"/>
      <c r="B31" s="26"/>
      <c r="C31" s="26"/>
      <c r="D31" s="26"/>
      <c r="E31" s="26"/>
      <c r="F31" s="26"/>
      <c r="G31" s="7"/>
    </row>
    <row r="32" spans="1:23" s="4" customFormat="1" ht="15" x14ac:dyDescent="0.25">
      <c r="A32" s="22"/>
      <c r="B32" s="26"/>
      <c r="C32" s="26"/>
      <c r="D32" s="26"/>
      <c r="E32" s="26"/>
      <c r="F32" s="26"/>
      <c r="G32" s="7"/>
    </row>
    <row r="33" spans="1:19" s="4" customFormat="1" x14ac:dyDescent="0.2">
      <c r="A33" s="22" t="s">
        <v>30</v>
      </c>
      <c r="B33" s="24">
        <v>28.96</v>
      </c>
      <c r="C33" s="24">
        <v>21.81</v>
      </c>
      <c r="D33" s="24">
        <v>21.89</v>
      </c>
      <c r="E33" s="24">
        <v>23.37</v>
      </c>
      <c r="F33" s="24">
        <v>23.01</v>
      </c>
      <c r="G33" s="7">
        <f>GEOMEAN(E34:F34)</f>
        <v>24.134137647738733</v>
      </c>
      <c r="H33" s="4">
        <f>B34-G33</f>
        <v>5.1758623522612659</v>
      </c>
      <c r="I33" s="4">
        <f>C34-G33</f>
        <v>-2.3441376477387337</v>
      </c>
      <c r="J33" s="7">
        <f>D34-G33</f>
        <v>-0.14413764773873439</v>
      </c>
      <c r="K33" s="4">
        <f>POWER(2,-H33)</f>
        <v>2.7663694414214859E-2</v>
      </c>
      <c r="L33" s="4">
        <f t="shared" si="5"/>
        <v>5.0775679724504972</v>
      </c>
      <c r="M33" s="4">
        <f t="shared" si="5"/>
        <v>1.1050699146477856</v>
      </c>
      <c r="N33" s="4">
        <f>AVERAGE(K33:K38)</f>
        <v>1.9588825761209579E-2</v>
      </c>
      <c r="O33" s="4">
        <f>STDEV(K33:K38)/6</f>
        <v>1.163447202441926E-3</v>
      </c>
      <c r="P33" s="4">
        <f>AVERAGE(L33:L38)</f>
        <v>2.78829878400416</v>
      </c>
      <c r="Q33" s="4">
        <f>STDEV(L33:L38)/6</f>
        <v>0.26651574704761222</v>
      </c>
      <c r="R33" s="4">
        <f>AVERAGE(M33:M38)</f>
        <v>1.733200670688944</v>
      </c>
      <c r="S33" s="4">
        <f>STDEV(M33:M38)/6</f>
        <v>0.12463658420502327</v>
      </c>
    </row>
    <row r="34" spans="1:19" s="4" customFormat="1" x14ac:dyDescent="0.2">
      <c r="A34" s="22" t="s">
        <v>31</v>
      </c>
      <c r="B34" s="32">
        <v>29.31</v>
      </c>
      <c r="C34" s="32">
        <v>21.79</v>
      </c>
      <c r="D34" s="32">
        <v>23.99</v>
      </c>
      <c r="E34" s="32">
        <v>22.77</v>
      </c>
      <c r="F34" s="32">
        <v>25.58</v>
      </c>
      <c r="G34" s="7">
        <f>GEOMEAN(E36:F36)</f>
        <v>22.578503050468157</v>
      </c>
      <c r="H34" s="4">
        <f>B36-G34</f>
        <v>6.5214969495318442</v>
      </c>
      <c r="I34" s="4">
        <f>C36-G34</f>
        <v>-0.51850305046815848</v>
      </c>
      <c r="J34" s="7">
        <f>D36-G34</f>
        <v>-1.1985030504681582</v>
      </c>
      <c r="K34" s="4">
        <f>POWER(2,-H34)</f>
        <v>1.0885134547022139E-2</v>
      </c>
      <c r="L34" s="4">
        <f t="shared" si="5"/>
        <v>1.4324681385990532</v>
      </c>
      <c r="M34" s="4">
        <f t="shared" si="5"/>
        <v>2.2950141528771542</v>
      </c>
    </row>
    <row r="35" spans="1:19" s="4" customFormat="1" x14ac:dyDescent="0.2">
      <c r="A35" s="22" t="s">
        <v>30</v>
      </c>
      <c r="B35" s="32">
        <v>30.03</v>
      </c>
      <c r="C35" s="32">
        <v>23.46</v>
      </c>
      <c r="D35" s="32">
        <v>24.39</v>
      </c>
      <c r="E35" s="32">
        <v>24.39</v>
      </c>
      <c r="F35" s="32">
        <v>24.59</v>
      </c>
      <c r="G35" s="7">
        <f>GEOMEAN(E35:F35)</f>
        <v>24.489795834183674</v>
      </c>
      <c r="H35" s="4">
        <f>B35-G35</f>
        <v>5.540204165816327</v>
      </c>
      <c r="I35" s="4">
        <f>C35-G35</f>
        <v>-1.0297958341836733</v>
      </c>
      <c r="J35" s="7">
        <f>D35-G35</f>
        <v>-9.9795834183673549E-2</v>
      </c>
      <c r="K35" s="4">
        <f>POWER(2,-H35)</f>
        <v>2.1489799522136321E-2</v>
      </c>
      <c r="L35" s="4">
        <f t="shared" si="5"/>
        <v>2.0417352907970714</v>
      </c>
      <c r="M35" s="4">
        <f t="shared" si="5"/>
        <v>1.0716217991458403</v>
      </c>
    </row>
    <row r="36" spans="1:19" s="4" customFormat="1" x14ac:dyDescent="0.2">
      <c r="A36" s="22" t="s">
        <v>30</v>
      </c>
      <c r="B36" s="24">
        <v>29.1</v>
      </c>
      <c r="C36" s="24">
        <v>22.06</v>
      </c>
      <c r="D36" s="24">
        <v>21.38</v>
      </c>
      <c r="E36" s="24">
        <v>22.84</v>
      </c>
      <c r="F36" s="24">
        <v>22.32</v>
      </c>
      <c r="G36" s="7">
        <f>GEOMEAN(E33:F33)</f>
        <v>23.189301412504864</v>
      </c>
      <c r="H36" s="4">
        <f>B33-G36</f>
        <v>5.7706985874951364</v>
      </c>
      <c r="I36" s="4">
        <f>C33-G36</f>
        <v>-1.3793014125048657</v>
      </c>
      <c r="J36" s="7">
        <f>D33-G36</f>
        <v>-1.2993014125048639</v>
      </c>
      <c r="K36" s="4">
        <f>POWER(2,-H36)</f>
        <v>1.8316674561464984E-2</v>
      </c>
      <c r="L36" s="4">
        <f t="shared" si="5"/>
        <v>2.6014237341700173</v>
      </c>
      <c r="M36" s="4">
        <f t="shared" si="5"/>
        <v>2.4610968160849955</v>
      </c>
    </row>
    <row r="37" spans="1:19" s="4" customFormat="1" x14ac:dyDescent="0.2">
      <c r="A37" s="22"/>
      <c r="B37" s="21"/>
      <c r="C37" s="21"/>
      <c r="D37" s="21"/>
      <c r="E37" s="21"/>
      <c r="F37" s="21"/>
    </row>
    <row r="38" spans="1:19" s="4" customFormat="1" x14ac:dyDescent="0.2">
      <c r="A38" s="22"/>
      <c r="B38" s="21"/>
      <c r="C38" s="21"/>
      <c r="D38" s="21"/>
      <c r="E38" s="21"/>
      <c r="F38" s="21"/>
    </row>
    <row r="39" spans="1:19" s="4" customFormat="1" x14ac:dyDescent="0.2">
      <c r="A39" s="7"/>
    </row>
    <row r="40" spans="1:19" s="4" customFormat="1" x14ac:dyDescent="0.2"/>
    <row r="41" spans="1:19" x14ac:dyDescent="0.2">
      <c r="G41" s="4"/>
    </row>
    <row r="42" spans="1:19" x14ac:dyDescent="0.2">
      <c r="G42" s="4"/>
    </row>
    <row r="43" spans="1:19" x14ac:dyDescent="0.2">
      <c r="G43" s="4"/>
    </row>
    <row r="44" spans="1:19" x14ac:dyDescent="0.2">
      <c r="G44" s="4"/>
    </row>
    <row r="45" spans="1:19" x14ac:dyDescent="0.2">
      <c r="G45" s="4"/>
    </row>
    <row r="46" spans="1:19" x14ac:dyDescent="0.2">
      <c r="G46" s="4"/>
    </row>
    <row r="47" spans="1:19" x14ac:dyDescent="0.2">
      <c r="G47" s="4"/>
    </row>
    <row r="48" spans="1:19" x14ac:dyDescent="0.2">
      <c r="G48" s="4"/>
    </row>
    <row r="49" spans="7:7" x14ac:dyDescent="0.2">
      <c r="G49" s="4"/>
    </row>
    <row r="50" spans="7:7" x14ac:dyDescent="0.2">
      <c r="G50" s="4"/>
    </row>
    <row r="51" spans="7:7" x14ac:dyDescent="0.2">
      <c r="G51" s="4"/>
    </row>
    <row r="52" spans="7:7" x14ac:dyDescent="0.2">
      <c r="G52" s="4"/>
    </row>
    <row r="53" spans="7:7" x14ac:dyDescent="0.2">
      <c r="G53" s="4"/>
    </row>
    <row r="54" spans="7:7" x14ac:dyDescent="0.2">
      <c r="G54" s="4"/>
    </row>
    <row r="55" spans="7:7" x14ac:dyDescent="0.2">
      <c r="G55" s="4"/>
    </row>
    <row r="56" spans="7:7" x14ac:dyDescent="0.2">
      <c r="G56" s="4"/>
    </row>
    <row r="57" spans="7:7" x14ac:dyDescent="0.2">
      <c r="G57" s="4"/>
    </row>
    <row r="58" spans="7:7" x14ac:dyDescent="0.2">
      <c r="G58" s="4"/>
    </row>
    <row r="59" spans="7:7" x14ac:dyDescent="0.2">
      <c r="G59" s="4"/>
    </row>
    <row r="60" spans="7:7" x14ac:dyDescent="0.2">
      <c r="G60" s="4"/>
    </row>
    <row r="61" spans="7:7" x14ac:dyDescent="0.2">
      <c r="G61" s="4"/>
    </row>
    <row r="62" spans="7:7" x14ac:dyDescent="0.2">
      <c r="G62" s="4"/>
    </row>
    <row r="63" spans="7:7" x14ac:dyDescent="0.2">
      <c r="G63" s="4"/>
    </row>
    <row r="64" spans="7:7" x14ac:dyDescent="0.2">
      <c r="G64" s="4"/>
    </row>
    <row r="65" spans="7:7" x14ac:dyDescent="0.2">
      <c r="G65" s="4"/>
    </row>
    <row r="66" spans="7:7" x14ac:dyDescent="0.2">
      <c r="G66" s="4"/>
    </row>
    <row r="67" spans="7:7" x14ac:dyDescent="0.2">
      <c r="G67" s="4"/>
    </row>
    <row r="68" spans="7:7" x14ac:dyDescent="0.2">
      <c r="G68" s="4"/>
    </row>
    <row r="69" spans="7:7" x14ac:dyDescent="0.2">
      <c r="G69" s="4"/>
    </row>
    <row r="70" spans="7:7" x14ac:dyDescent="0.2">
      <c r="G70" s="4"/>
    </row>
    <row r="71" spans="7:7" x14ac:dyDescent="0.2">
      <c r="G71" s="4"/>
    </row>
    <row r="72" spans="7:7" x14ac:dyDescent="0.2">
      <c r="G72" s="4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zoomScale="110" zoomScaleNormal="110" workbookViewId="0">
      <selection activeCell="A2" sqref="A2"/>
    </sheetView>
  </sheetViews>
  <sheetFormatPr defaultRowHeight="14.25" x14ac:dyDescent="0.2"/>
  <cols>
    <col min="3" max="3" width="13" bestFit="1" customWidth="1"/>
    <col min="23" max="23" width="5.25" customWidth="1"/>
  </cols>
  <sheetData>
    <row r="1" spans="1:23" s="3" customFormat="1" x14ac:dyDescent="0.2">
      <c r="H1" s="3" t="s">
        <v>15</v>
      </c>
      <c r="K1" s="3" t="s">
        <v>16</v>
      </c>
      <c r="N1" s="3" t="s">
        <v>17</v>
      </c>
      <c r="O1" s="3" t="s">
        <v>18</v>
      </c>
      <c r="P1" s="3" t="s">
        <v>17</v>
      </c>
      <c r="Q1" s="3" t="s">
        <v>18</v>
      </c>
      <c r="R1" s="3" t="s">
        <v>17</v>
      </c>
      <c r="S1" s="3" t="s">
        <v>18</v>
      </c>
    </row>
    <row r="2" spans="1:23" s="4" customFormat="1" x14ac:dyDescent="0.2">
      <c r="A2" s="21"/>
      <c r="B2" s="21" t="s">
        <v>13</v>
      </c>
      <c r="C2" s="21" t="s">
        <v>14</v>
      </c>
      <c r="D2" s="21" t="s">
        <v>22</v>
      </c>
      <c r="E2" s="21" t="s">
        <v>20</v>
      </c>
      <c r="F2" s="21" t="s">
        <v>19</v>
      </c>
      <c r="G2" s="4" t="s">
        <v>21</v>
      </c>
      <c r="H2" s="4" t="s">
        <v>13</v>
      </c>
      <c r="I2" s="4" t="s">
        <v>14</v>
      </c>
      <c r="J2" s="4" t="s">
        <v>22</v>
      </c>
      <c r="K2" s="4" t="s">
        <v>13</v>
      </c>
      <c r="L2" s="4" t="s">
        <v>14</v>
      </c>
      <c r="M2" s="4" t="s">
        <v>22</v>
      </c>
      <c r="N2" s="4" t="s">
        <v>13</v>
      </c>
      <c r="O2" s="4" t="s">
        <v>13</v>
      </c>
      <c r="P2" s="4" t="s">
        <v>14</v>
      </c>
      <c r="Q2" s="4" t="s">
        <v>14</v>
      </c>
      <c r="R2" s="4" t="s">
        <v>22</v>
      </c>
      <c r="S2" s="4" t="s">
        <v>22</v>
      </c>
    </row>
    <row r="3" spans="1:23" s="4" customFormat="1" x14ac:dyDescent="0.2">
      <c r="A3" s="22" t="s">
        <v>26</v>
      </c>
      <c r="B3" s="24">
        <v>26.15</v>
      </c>
      <c r="C3" s="24">
        <v>24.4</v>
      </c>
      <c r="D3" s="24">
        <v>28.32</v>
      </c>
      <c r="E3" s="24">
        <v>23.4</v>
      </c>
      <c r="F3" s="24">
        <v>20.45</v>
      </c>
      <c r="G3" s="7">
        <f t="shared" ref="G3:G31" si="0">GEOMEAN(E3:F3)</f>
        <v>21.87532856896097</v>
      </c>
      <c r="H3" s="4">
        <f t="shared" ref="H3:H31" si="1">B3-G3</f>
        <v>4.2746714310390281</v>
      </c>
      <c r="I3" s="4">
        <f t="shared" ref="I3:I31" si="2">C3-G3</f>
        <v>2.5246714310390281</v>
      </c>
      <c r="J3" s="7">
        <f t="shared" ref="J3:J31" si="3">D3-G3</f>
        <v>6.4446714310390298</v>
      </c>
      <c r="K3" s="4">
        <f t="shared" ref="K3:K31" si="4">POWER(2,-H3)</f>
        <v>5.1664910054979959E-2</v>
      </c>
      <c r="L3" s="4">
        <f t="shared" ref="L3:M36" si="5">POWER(2,-I3)</f>
        <v>0.1737793506385529</v>
      </c>
      <c r="M3" s="4">
        <f t="shared" si="5"/>
        <v>1.1480494293874507E-2</v>
      </c>
      <c r="N3" s="4">
        <f>AVERAGE(K3:K8)</f>
        <v>3.3327972925370757E-2</v>
      </c>
      <c r="O3" s="4">
        <f>STDEV(K3:K8)/6</f>
        <v>4.6049997638088298E-3</v>
      </c>
      <c r="P3" s="4">
        <f>AVERAGE(L3:L8)</f>
        <v>0.39112635967346043</v>
      </c>
      <c r="Q3" s="4">
        <f>STDEV(L3:L8)/6</f>
        <v>5.0567599734582976E-2</v>
      </c>
      <c r="R3" s="4">
        <f>AVERAGE(M3:M8)</f>
        <v>0.64876105766856107</v>
      </c>
      <c r="S3" s="4">
        <f>STDEV(M3:M8)/6</f>
        <v>0.19933888629376831</v>
      </c>
      <c r="T3" s="8" t="s">
        <v>0</v>
      </c>
      <c r="U3" s="9">
        <f>N3</f>
        <v>3.3327972925370757E-2</v>
      </c>
      <c r="V3" s="9">
        <f>O3</f>
        <v>4.6049997638088298E-3</v>
      </c>
      <c r="W3" s="9">
        <v>6</v>
      </c>
    </row>
    <row r="4" spans="1:23" s="4" customFormat="1" x14ac:dyDescent="0.2">
      <c r="A4" s="22" t="s">
        <v>26</v>
      </c>
      <c r="B4" s="24">
        <v>25.84</v>
      </c>
      <c r="C4" s="24">
        <v>22.49</v>
      </c>
      <c r="D4" s="24">
        <v>25.34</v>
      </c>
      <c r="E4" s="24">
        <v>21.86</v>
      </c>
      <c r="F4" s="24">
        <v>18.489999999999998</v>
      </c>
      <c r="G4" s="7">
        <f t="shared" si="0"/>
        <v>20.104511931404851</v>
      </c>
      <c r="H4" s="4">
        <f t="shared" si="1"/>
        <v>5.7354880685951493</v>
      </c>
      <c r="I4" s="4">
        <f t="shared" si="2"/>
        <v>2.3854880685951478</v>
      </c>
      <c r="J4" s="7">
        <f t="shared" si="3"/>
        <v>5.2354880685951493</v>
      </c>
      <c r="K4" s="4">
        <f t="shared" si="4"/>
        <v>1.8769212511818362E-2</v>
      </c>
      <c r="L4" s="4">
        <f t="shared" si="5"/>
        <v>0.19137999418681426</v>
      </c>
      <c r="M4" s="4">
        <f t="shared" si="5"/>
        <v>2.6543674889276316E-2</v>
      </c>
      <c r="T4" s="8" t="s">
        <v>1</v>
      </c>
      <c r="U4" s="9">
        <f>N9</f>
        <v>0.68493983959862925</v>
      </c>
      <c r="V4" s="9">
        <f>O9</f>
        <v>0.12081832272459274</v>
      </c>
      <c r="W4" s="9">
        <v>6</v>
      </c>
    </row>
    <row r="5" spans="1:23" s="4" customFormat="1" x14ac:dyDescent="0.2">
      <c r="A5" s="22" t="s">
        <v>26</v>
      </c>
      <c r="B5" s="24">
        <v>26.89</v>
      </c>
      <c r="C5" s="24">
        <v>23.77</v>
      </c>
      <c r="D5" s="24">
        <v>26.49</v>
      </c>
      <c r="E5" s="24">
        <v>24.5</v>
      </c>
      <c r="F5" s="24">
        <v>22.07</v>
      </c>
      <c r="G5" s="7">
        <f t="shared" si="0"/>
        <v>23.253279338622328</v>
      </c>
      <c r="H5" s="4">
        <f t="shared" si="1"/>
        <v>3.636720661377673</v>
      </c>
      <c r="I5" s="4">
        <f t="shared" si="2"/>
        <v>0.51672066137767203</v>
      </c>
      <c r="J5" s="7">
        <f t="shared" si="3"/>
        <v>3.2367206613776709</v>
      </c>
      <c r="K5" s="4">
        <f t="shared" si="4"/>
        <v>8.0396657831753954E-2</v>
      </c>
      <c r="L5" s="4">
        <f t="shared" si="5"/>
        <v>0.69895880717076575</v>
      </c>
      <c r="M5" s="4">
        <f t="shared" si="5"/>
        <v>0.10608402600870107</v>
      </c>
      <c r="T5" s="8" t="s">
        <v>2</v>
      </c>
      <c r="U5" s="9">
        <f>N15</f>
        <v>3.1795150926191312E-2</v>
      </c>
      <c r="V5" s="9">
        <f>O15</f>
        <v>6.9026992687318857E-3</v>
      </c>
      <c r="W5" s="9">
        <v>6</v>
      </c>
    </row>
    <row r="6" spans="1:23" s="4" customFormat="1" x14ac:dyDescent="0.2">
      <c r="A6" s="22" t="s">
        <v>26</v>
      </c>
      <c r="B6" s="24">
        <v>25.58</v>
      </c>
      <c r="C6" s="24">
        <v>23.36</v>
      </c>
      <c r="D6" s="24">
        <v>17.78</v>
      </c>
      <c r="E6" s="24">
        <v>20.98</v>
      </c>
      <c r="F6" s="24">
        <v>17.899999999999999</v>
      </c>
      <c r="G6" s="7">
        <f t="shared" si="0"/>
        <v>19.378906057876435</v>
      </c>
      <c r="H6" s="4">
        <f t="shared" si="1"/>
        <v>6.2010939421235634</v>
      </c>
      <c r="I6" s="4">
        <f t="shared" si="2"/>
        <v>3.9810939421235645</v>
      </c>
      <c r="J6" s="7">
        <f t="shared" si="3"/>
        <v>-1.5989060578764338</v>
      </c>
      <c r="K6" s="4">
        <f t="shared" si="4"/>
        <v>1.3592042301661836E-2</v>
      </c>
      <c r="L6" s="4">
        <f t="shared" si="5"/>
        <v>6.3324432709782164E-2</v>
      </c>
      <c r="M6" s="4">
        <f t="shared" si="5"/>
        <v>3.0291353810064461</v>
      </c>
      <c r="T6" s="8" t="s">
        <v>3</v>
      </c>
      <c r="U6" s="9">
        <f>N21</f>
        <v>0.70097256136502561</v>
      </c>
      <c r="V6" s="9">
        <f>O21</f>
        <v>0.20858022951014699</v>
      </c>
      <c r="W6" s="9">
        <v>6</v>
      </c>
    </row>
    <row r="7" spans="1:23" s="4" customFormat="1" x14ac:dyDescent="0.2">
      <c r="A7" s="22" t="s">
        <v>26</v>
      </c>
      <c r="B7" s="24">
        <v>28.23</v>
      </c>
      <c r="C7" s="24">
        <v>21.63</v>
      </c>
      <c r="D7" s="24">
        <v>21.83</v>
      </c>
      <c r="E7" s="24">
        <v>23.18</v>
      </c>
      <c r="F7" s="24">
        <v>19.600000000000001</v>
      </c>
      <c r="G7" s="7">
        <f t="shared" si="0"/>
        <v>21.314971264348447</v>
      </c>
      <c r="H7" s="4">
        <f t="shared" si="1"/>
        <v>6.9150287356515534</v>
      </c>
      <c r="I7" s="4">
        <f t="shared" si="2"/>
        <v>0.31502873565155198</v>
      </c>
      <c r="J7" s="7">
        <f t="shared" si="3"/>
        <v>0.51502873565155127</v>
      </c>
      <c r="K7" s="4">
        <f t="shared" si="4"/>
        <v>8.2864579278293243E-3</v>
      </c>
      <c r="L7" s="4">
        <f t="shared" si="5"/>
        <v>0.80383497976975005</v>
      </c>
      <c r="M7" s="4">
        <f t="shared" si="5"/>
        <v>0.6997789944356847</v>
      </c>
      <c r="T7" s="8" t="s">
        <v>4</v>
      </c>
      <c r="U7" s="9">
        <f>N27</f>
        <v>0.16025020522990568</v>
      </c>
      <c r="V7" s="9">
        <f>O27</f>
        <v>2.0926809288781462E-2</v>
      </c>
      <c r="W7" s="9">
        <v>5</v>
      </c>
    </row>
    <row r="8" spans="1:23" s="4" customFormat="1" x14ac:dyDescent="0.2">
      <c r="A8" s="22" t="s">
        <v>26</v>
      </c>
      <c r="B8" s="24">
        <v>26.86</v>
      </c>
      <c r="C8" s="24">
        <v>22.93</v>
      </c>
      <c r="D8" s="24">
        <v>27.34</v>
      </c>
      <c r="E8" s="24">
        <v>23.14</v>
      </c>
      <c r="F8" s="24">
        <v>20.28</v>
      </c>
      <c r="G8" s="7">
        <f t="shared" si="0"/>
        <v>21.662852997700927</v>
      </c>
      <c r="H8" s="4">
        <f t="shared" si="1"/>
        <v>5.1971470022990722</v>
      </c>
      <c r="I8" s="4">
        <f t="shared" si="2"/>
        <v>1.2671470022990725</v>
      </c>
      <c r="J8" s="7">
        <f t="shared" si="3"/>
        <v>5.6771470022990727</v>
      </c>
      <c r="K8" s="4">
        <f t="shared" si="4"/>
        <v>2.725855692418112E-2</v>
      </c>
      <c r="L8" s="4">
        <f t="shared" si="5"/>
        <v>0.41548059356509764</v>
      </c>
      <c r="M8" s="4">
        <f t="shared" si="5"/>
        <v>1.9543775377383842E-2</v>
      </c>
      <c r="T8" s="8" t="s">
        <v>33</v>
      </c>
      <c r="U8" s="9">
        <f>N33</f>
        <v>2.6288265491915062E-2</v>
      </c>
      <c r="V8" s="9">
        <f>O33</f>
        <v>3.6697219383584907E-3</v>
      </c>
      <c r="W8" s="9">
        <v>4</v>
      </c>
    </row>
    <row r="9" spans="1:23" s="4" customFormat="1" x14ac:dyDescent="0.2">
      <c r="A9" s="22" t="s">
        <v>27</v>
      </c>
      <c r="B9" s="24">
        <v>26.66</v>
      </c>
      <c r="C9" s="24">
        <v>27.66</v>
      </c>
      <c r="D9" s="24">
        <v>25.61</v>
      </c>
      <c r="E9" s="24">
        <v>22.29</v>
      </c>
      <c r="F9" s="24">
        <v>21.71</v>
      </c>
      <c r="G9" s="7">
        <f t="shared" si="0"/>
        <v>21.998088553326628</v>
      </c>
      <c r="H9" s="4">
        <f t="shared" si="1"/>
        <v>4.661911446673372</v>
      </c>
      <c r="I9" s="4">
        <f t="shared" si="2"/>
        <v>5.661911446673372</v>
      </c>
      <c r="J9" s="7">
        <f t="shared" si="3"/>
        <v>3.6119114466733713</v>
      </c>
      <c r="K9" s="4">
        <f t="shared" si="4"/>
        <v>3.9502521436307503E-2</v>
      </c>
      <c r="L9" s="4">
        <f t="shared" si="5"/>
        <v>1.9751260718153751E-2</v>
      </c>
      <c r="M9" s="4">
        <f t="shared" si="5"/>
        <v>8.1791149692602594E-2</v>
      </c>
      <c r="N9" s="4">
        <f>AVERAGE(K9:K14)</f>
        <v>0.68493983959862925</v>
      </c>
      <c r="O9" s="4">
        <f>STDEV(K9:K14)/6</f>
        <v>0.12081832272459274</v>
      </c>
      <c r="P9" s="4">
        <f>AVERAGE(L9:L14)</f>
        <v>0.34233098217830776</v>
      </c>
      <c r="Q9" s="4">
        <f>STDEV(L9:L14)/6</f>
        <v>8.8502036404472059E-2</v>
      </c>
      <c r="R9" s="4">
        <f>AVERAGE(M9:M14)</f>
        <v>9.9490827741593194E-2</v>
      </c>
      <c r="S9" s="4">
        <f>STDEV(M9:M14)/6</f>
        <v>1.2928798510351759E-2</v>
      </c>
    </row>
    <row r="10" spans="1:23" s="4" customFormat="1" x14ac:dyDescent="0.2">
      <c r="A10" s="22" t="s">
        <v>27</v>
      </c>
      <c r="B10" s="24">
        <v>25.13</v>
      </c>
      <c r="C10" s="24">
        <v>26.9</v>
      </c>
      <c r="D10" s="24">
        <v>31.21</v>
      </c>
      <c r="E10" s="24">
        <v>25.08</v>
      </c>
      <c r="F10" s="24">
        <v>24.09</v>
      </c>
      <c r="G10" s="7">
        <f t="shared" si="0"/>
        <v>24.580016273387617</v>
      </c>
      <c r="H10" s="4">
        <f t="shared" si="1"/>
        <v>0.54998372661238193</v>
      </c>
      <c r="I10" s="4">
        <f t="shared" si="2"/>
        <v>2.3199837266123815</v>
      </c>
      <c r="J10" s="7">
        <f t="shared" si="3"/>
        <v>6.6299837266123838</v>
      </c>
      <c r="K10" s="4">
        <f t="shared" si="4"/>
        <v>0.68302783278712043</v>
      </c>
      <c r="L10" s="4">
        <f t="shared" si="5"/>
        <v>0.20026972839771068</v>
      </c>
      <c r="M10" s="4">
        <f t="shared" si="5"/>
        <v>1.0096620377104161E-2</v>
      </c>
      <c r="T10" s="8" t="s">
        <v>0</v>
      </c>
      <c r="U10" s="9">
        <f>P3</f>
        <v>0.39112635967346043</v>
      </c>
      <c r="V10" s="9">
        <f>Q3</f>
        <v>5.0567599734582976E-2</v>
      </c>
      <c r="W10" s="9">
        <v>6</v>
      </c>
    </row>
    <row r="11" spans="1:23" s="4" customFormat="1" x14ac:dyDescent="0.2">
      <c r="A11" s="22" t="s">
        <v>27</v>
      </c>
      <c r="B11" s="24">
        <v>26.69</v>
      </c>
      <c r="C11" s="24">
        <v>26.61</v>
      </c>
      <c r="D11" s="24">
        <v>31.84</v>
      </c>
      <c r="E11" s="24">
        <v>27.96</v>
      </c>
      <c r="F11" s="24">
        <v>26.23</v>
      </c>
      <c r="G11" s="7">
        <f t="shared" si="0"/>
        <v>27.081189043319348</v>
      </c>
      <c r="H11" s="4">
        <f t="shared" si="1"/>
        <v>-0.39118904331934701</v>
      </c>
      <c r="I11" s="4">
        <f t="shared" si="2"/>
        <v>-0.47118904331934885</v>
      </c>
      <c r="J11" s="7">
        <f t="shared" si="3"/>
        <v>4.7588109566806516</v>
      </c>
      <c r="K11" s="4">
        <f t="shared" si="4"/>
        <v>1.3114738517283713</v>
      </c>
      <c r="L11" s="4">
        <f t="shared" si="5"/>
        <v>1.386251521001411</v>
      </c>
      <c r="M11" s="4">
        <f t="shared" si="5"/>
        <v>3.6936450486631356E-2</v>
      </c>
      <c r="T11" s="8" t="s">
        <v>1</v>
      </c>
      <c r="U11" s="9">
        <f>P9</f>
        <v>0.34233098217830776</v>
      </c>
      <c r="V11" s="9">
        <f>Q9</f>
        <v>8.8502036404472059E-2</v>
      </c>
      <c r="W11" s="9">
        <v>6</v>
      </c>
    </row>
    <row r="12" spans="1:23" s="4" customFormat="1" x14ac:dyDescent="0.2">
      <c r="A12" s="22" t="s">
        <v>27</v>
      </c>
      <c r="B12" s="24">
        <v>25.61</v>
      </c>
      <c r="C12" s="24">
        <v>27.83</v>
      </c>
      <c r="D12" s="24">
        <v>28.86</v>
      </c>
      <c r="E12" s="24">
        <v>26.96</v>
      </c>
      <c r="F12" s="24">
        <v>25.95</v>
      </c>
      <c r="G12" s="7">
        <f t="shared" si="0"/>
        <v>26.450179583511339</v>
      </c>
      <c r="H12" s="4">
        <f t="shared" si="1"/>
        <v>-0.8401795835113397</v>
      </c>
      <c r="I12" s="4">
        <f t="shared" si="2"/>
        <v>1.3798204164886592</v>
      </c>
      <c r="J12" s="7">
        <f t="shared" si="3"/>
        <v>2.4098204164886603</v>
      </c>
      <c r="K12" s="4">
        <f t="shared" si="4"/>
        <v>1.7902729772363974</v>
      </c>
      <c r="L12" s="4">
        <f t="shared" si="5"/>
        <v>0.38426662501092146</v>
      </c>
      <c r="M12" s="4">
        <f t="shared" si="5"/>
        <v>0.18817926611046018</v>
      </c>
      <c r="T12" s="8" t="s">
        <v>2</v>
      </c>
      <c r="U12" s="9">
        <f>P15</f>
        <v>1.0980691123928865</v>
      </c>
      <c r="V12" s="9">
        <f>Q15</f>
        <v>0.24759455827537094</v>
      </c>
      <c r="W12" s="9">
        <v>6</v>
      </c>
    </row>
    <row r="13" spans="1:23" s="4" customFormat="1" x14ac:dyDescent="0.2">
      <c r="A13" s="22" t="s">
        <v>27</v>
      </c>
      <c r="B13" s="24">
        <v>27.34</v>
      </c>
      <c r="C13" s="24">
        <v>29.24</v>
      </c>
      <c r="D13" s="24">
        <v>27.41</v>
      </c>
      <c r="E13" s="24">
        <v>25.85</v>
      </c>
      <c r="F13" s="24">
        <v>24.32</v>
      </c>
      <c r="G13" s="7">
        <f t="shared" si="0"/>
        <v>25.073332447044212</v>
      </c>
      <c r="H13" s="4">
        <f t="shared" si="1"/>
        <v>2.2666675529557878</v>
      </c>
      <c r="I13" s="4">
        <f t="shared" si="2"/>
        <v>4.1666675529557864</v>
      </c>
      <c r="J13" s="7">
        <f t="shared" si="3"/>
        <v>2.3366675529557881</v>
      </c>
      <c r="K13" s="4">
        <f t="shared" si="4"/>
        <v>0.20780934637239021</v>
      </c>
      <c r="L13" s="4">
        <f t="shared" si="5"/>
        <v>5.5681135677235184E-2</v>
      </c>
      <c r="M13" s="4">
        <f t="shared" si="5"/>
        <v>0.19796707970301297</v>
      </c>
      <c r="T13" s="8" t="s">
        <v>3</v>
      </c>
      <c r="U13" s="9">
        <f>P21</f>
        <v>1.0312659270061746E-2</v>
      </c>
      <c r="V13" s="9">
        <f>Q21</f>
        <v>1.2219301813210955E-3</v>
      </c>
      <c r="W13" s="9">
        <v>6</v>
      </c>
    </row>
    <row r="14" spans="1:23" s="4" customFormat="1" x14ac:dyDescent="0.2">
      <c r="A14" s="22" t="s">
        <v>27</v>
      </c>
      <c r="B14" s="24">
        <v>26.54</v>
      </c>
      <c r="C14" s="24">
        <v>29.86</v>
      </c>
      <c r="D14" s="24">
        <v>26.46</v>
      </c>
      <c r="E14" s="24">
        <v>23.49</v>
      </c>
      <c r="F14" s="24">
        <v>22.23</v>
      </c>
      <c r="G14" s="7">
        <f t="shared" si="0"/>
        <v>22.851317248683934</v>
      </c>
      <c r="H14" s="4">
        <f t="shared" si="1"/>
        <v>3.6886827513160654</v>
      </c>
      <c r="I14" s="4">
        <f t="shared" si="2"/>
        <v>7.0086827513160657</v>
      </c>
      <c r="J14" s="7">
        <f t="shared" si="3"/>
        <v>3.6086827513160671</v>
      </c>
      <c r="K14" s="4">
        <f t="shared" si="4"/>
        <v>7.7552508031188905E-2</v>
      </c>
      <c r="L14" s="4">
        <f t="shared" si="5"/>
        <v>7.7656222644140824E-3</v>
      </c>
      <c r="M14" s="4">
        <f t="shared" si="5"/>
        <v>8.1974400079747933E-2</v>
      </c>
      <c r="T14" s="8" t="s">
        <v>4</v>
      </c>
      <c r="U14" s="9">
        <f>P27</f>
        <v>0.70857513653897686</v>
      </c>
      <c r="V14" s="9">
        <f>Q27</f>
        <v>7.1469252159744048E-2</v>
      </c>
      <c r="W14" s="9">
        <v>5</v>
      </c>
    </row>
    <row r="15" spans="1:23" s="4" customFormat="1" x14ac:dyDescent="0.2">
      <c r="A15" s="22" t="s">
        <v>28</v>
      </c>
      <c r="B15" s="24">
        <v>25.43</v>
      </c>
      <c r="C15" s="24">
        <v>23</v>
      </c>
      <c r="D15" s="24">
        <v>22.13</v>
      </c>
      <c r="E15" s="24">
        <v>24.95</v>
      </c>
      <c r="F15" s="24">
        <v>19.91</v>
      </c>
      <c r="G15" s="7">
        <f t="shared" si="0"/>
        <v>22.287990039480903</v>
      </c>
      <c r="H15" s="4">
        <f t="shared" si="1"/>
        <v>3.142009960519097</v>
      </c>
      <c r="I15" s="4">
        <f t="shared" si="2"/>
        <v>0.71200996051909726</v>
      </c>
      <c r="J15" s="7">
        <f t="shared" si="3"/>
        <v>-0.15799003948090373</v>
      </c>
      <c r="K15" s="4">
        <f t="shared" si="4"/>
        <v>0.1132819601700867</v>
      </c>
      <c r="L15" s="4">
        <f t="shared" si="5"/>
        <v>0.61046904157721016</v>
      </c>
      <c r="M15" s="4">
        <f t="shared" si="5"/>
        <v>1.1157316191693092</v>
      </c>
      <c r="N15" s="4">
        <f>AVERAGE(K15:K20)</f>
        <v>3.1795150926191312E-2</v>
      </c>
      <c r="O15" s="4">
        <f>STDEV(K15:K20)/6</f>
        <v>6.9026992687318857E-3</v>
      </c>
      <c r="P15" s="4">
        <f>AVERAGE(L15:L20)</f>
        <v>1.0980691123928865</v>
      </c>
      <c r="Q15" s="4">
        <f>STDEV(L15:L20)/6</f>
        <v>0.24759455827537094</v>
      </c>
      <c r="R15" s="4">
        <f>AVERAGE(M15:M20)</f>
        <v>2.4294944982089492</v>
      </c>
      <c r="S15" s="4">
        <f>STDEV(M15:M20)/6</f>
        <v>0.26534120519471854</v>
      </c>
      <c r="T15" s="8" t="s">
        <v>33</v>
      </c>
      <c r="U15" s="9">
        <f>P33</f>
        <v>0.95757569444532409</v>
      </c>
      <c r="V15" s="9">
        <f>Q33</f>
        <v>0.13657783962822045</v>
      </c>
      <c r="W15" s="9">
        <v>4</v>
      </c>
    </row>
    <row r="16" spans="1:23" s="4" customFormat="1" x14ac:dyDescent="0.2">
      <c r="A16" s="22" t="s">
        <v>28</v>
      </c>
      <c r="B16" s="24">
        <v>27.41</v>
      </c>
      <c r="C16" s="24">
        <v>22.59</v>
      </c>
      <c r="D16" s="24">
        <v>19.28</v>
      </c>
      <c r="E16" s="24">
        <v>21.13</v>
      </c>
      <c r="F16" s="24">
        <v>20.98</v>
      </c>
      <c r="G16" s="7">
        <f t="shared" si="0"/>
        <v>21.054866420853873</v>
      </c>
      <c r="H16" s="4">
        <f t="shared" si="1"/>
        <v>6.355133579146127</v>
      </c>
      <c r="I16" s="4">
        <f t="shared" si="2"/>
        <v>1.5351335791461267</v>
      </c>
      <c r="J16" s="7">
        <f t="shared" si="3"/>
        <v>-1.774866420853872</v>
      </c>
      <c r="K16" s="4">
        <f t="shared" si="4"/>
        <v>1.2215582080672197E-2</v>
      </c>
      <c r="L16" s="4">
        <f t="shared" si="5"/>
        <v>0.34504738892940107</v>
      </c>
      <c r="M16" s="4">
        <f t="shared" si="5"/>
        <v>3.4220632391969623</v>
      </c>
    </row>
    <row r="17" spans="1:23" s="4" customFormat="1" x14ac:dyDescent="0.2">
      <c r="A17" s="22" t="s">
        <v>28</v>
      </c>
      <c r="B17" s="24">
        <v>29.45</v>
      </c>
      <c r="C17" s="24">
        <v>22.48</v>
      </c>
      <c r="D17" s="24">
        <v>22.18</v>
      </c>
      <c r="E17" s="24">
        <v>23.78</v>
      </c>
      <c r="F17" s="24">
        <v>25.29</v>
      </c>
      <c r="G17" s="7">
        <f t="shared" si="0"/>
        <v>24.523380680485307</v>
      </c>
      <c r="H17" s="4">
        <f t="shared" si="1"/>
        <v>4.9266193195146926</v>
      </c>
      <c r="I17" s="4">
        <f t="shared" si="2"/>
        <v>-2.0433806804853063</v>
      </c>
      <c r="J17" s="7">
        <f t="shared" si="3"/>
        <v>-2.343380680485307</v>
      </c>
      <c r="K17" s="4">
        <f t="shared" si="4"/>
        <v>3.2880605582196028E-2</v>
      </c>
      <c r="L17" s="4">
        <f t="shared" si="5"/>
        <v>4.1221033605315549</v>
      </c>
      <c r="M17" s="4">
        <f t="shared" si="5"/>
        <v>5.0749045235487316</v>
      </c>
      <c r="T17" s="8" t="s">
        <v>0</v>
      </c>
      <c r="U17" s="4">
        <f>R3</f>
        <v>0.64876105766856107</v>
      </c>
      <c r="V17" s="4">
        <f>S3</f>
        <v>0.19933888629376831</v>
      </c>
      <c r="W17" s="9">
        <v>6</v>
      </c>
    </row>
    <row r="18" spans="1:23" s="4" customFormat="1" x14ac:dyDescent="0.2">
      <c r="A18" s="22" t="s">
        <v>28</v>
      </c>
      <c r="B18" s="24">
        <v>29.39</v>
      </c>
      <c r="C18" s="24">
        <v>22.44</v>
      </c>
      <c r="D18" s="24">
        <v>20.61</v>
      </c>
      <c r="E18" s="24">
        <v>21.34</v>
      </c>
      <c r="F18" s="24">
        <v>21.52</v>
      </c>
      <c r="G18" s="7">
        <f t="shared" si="0"/>
        <v>21.429811011765828</v>
      </c>
      <c r="H18" s="4">
        <f t="shared" si="1"/>
        <v>7.9601889882341723</v>
      </c>
      <c r="I18" s="4">
        <f t="shared" si="2"/>
        <v>1.010188988234173</v>
      </c>
      <c r="J18" s="7">
        <f t="shared" si="3"/>
        <v>-0.81981101176582882</v>
      </c>
      <c r="K18" s="4">
        <f t="shared" si="4"/>
        <v>4.0155435781165962E-3</v>
      </c>
      <c r="L18" s="4">
        <f t="shared" si="5"/>
        <v>0.49648120607791091</v>
      </c>
      <c r="M18" s="4">
        <f t="shared" si="5"/>
        <v>1.7651747454364137</v>
      </c>
      <c r="T18" s="8" t="s">
        <v>1</v>
      </c>
      <c r="U18" s="4">
        <f>R9</f>
        <v>9.9490827741593194E-2</v>
      </c>
      <c r="V18" s="4">
        <f>S9</f>
        <v>1.2928798510351759E-2</v>
      </c>
      <c r="W18" s="9">
        <v>6</v>
      </c>
    </row>
    <row r="19" spans="1:23" s="4" customFormat="1" x14ac:dyDescent="0.2">
      <c r="A19" s="22" t="s">
        <v>28</v>
      </c>
      <c r="B19" s="24">
        <v>27.43</v>
      </c>
      <c r="C19" s="24">
        <v>22.69</v>
      </c>
      <c r="D19" s="24">
        <v>20.76</v>
      </c>
      <c r="E19" s="24">
        <v>22.62</v>
      </c>
      <c r="F19" s="24">
        <v>21.39</v>
      </c>
      <c r="G19" s="7">
        <f t="shared" si="0"/>
        <v>21.996404251604396</v>
      </c>
      <c r="H19" s="4">
        <f t="shared" si="1"/>
        <v>5.4335957483956037</v>
      </c>
      <c r="I19" s="4">
        <f t="shared" si="2"/>
        <v>0.69359574839560523</v>
      </c>
      <c r="J19" s="7">
        <f t="shared" si="3"/>
        <v>-1.2364042516043945</v>
      </c>
      <c r="K19" s="4">
        <f t="shared" si="4"/>
        <v>2.3137940259439119E-2</v>
      </c>
      <c r="L19" s="4">
        <f t="shared" si="5"/>
        <v>0.61831086051561279</v>
      </c>
      <c r="M19" s="4">
        <f t="shared" si="5"/>
        <v>2.3561056813216696</v>
      </c>
      <c r="T19" s="8" t="s">
        <v>2</v>
      </c>
      <c r="U19" s="4">
        <f>R15</f>
        <v>2.4294944982089492</v>
      </c>
      <c r="V19" s="4">
        <f>S15</f>
        <v>0.26534120519471854</v>
      </c>
      <c r="W19" s="9">
        <v>6</v>
      </c>
    </row>
    <row r="20" spans="1:23" s="4" customFormat="1" x14ac:dyDescent="0.2">
      <c r="A20" s="22" t="s">
        <v>28</v>
      </c>
      <c r="B20" s="24">
        <v>28.75</v>
      </c>
      <c r="C20" s="24">
        <v>22.51</v>
      </c>
      <c r="D20" s="24">
        <v>21.42</v>
      </c>
      <c r="E20" s="24">
        <v>21.42</v>
      </c>
      <c r="F20" s="24">
        <v>20.93</v>
      </c>
      <c r="G20" s="7">
        <f t="shared" si="0"/>
        <v>21.173582597189359</v>
      </c>
      <c r="H20" s="4">
        <f t="shared" si="1"/>
        <v>7.576417402810641</v>
      </c>
      <c r="I20" s="4">
        <f t="shared" si="2"/>
        <v>1.3364174028106426</v>
      </c>
      <c r="J20" s="7">
        <f t="shared" si="3"/>
        <v>0.24641740281064273</v>
      </c>
      <c r="K20" s="4">
        <f t="shared" si="4"/>
        <v>5.2392738866372654E-3</v>
      </c>
      <c r="L20" s="4">
        <f t="shared" si="5"/>
        <v>0.39600281672563065</v>
      </c>
      <c r="M20" s="4">
        <f t="shared" si="5"/>
        <v>0.84298718058060784</v>
      </c>
      <c r="T20" s="8" t="s">
        <v>3</v>
      </c>
      <c r="U20" s="4">
        <f>R21</f>
        <v>5.9480904002558708</v>
      </c>
      <c r="V20" s="4">
        <f>S21</f>
        <v>0.80458198638784217</v>
      </c>
      <c r="W20" s="9">
        <v>6</v>
      </c>
    </row>
    <row r="21" spans="1:23" s="4" customFormat="1" x14ac:dyDescent="0.2">
      <c r="A21" s="22" t="s">
        <v>46</v>
      </c>
      <c r="B21" s="24">
        <v>26.18</v>
      </c>
      <c r="C21" s="24">
        <v>31.06</v>
      </c>
      <c r="D21" s="24">
        <v>22.63</v>
      </c>
      <c r="E21" s="24">
        <v>24.2</v>
      </c>
      <c r="F21" s="24">
        <v>23.77</v>
      </c>
      <c r="G21" s="7">
        <f t="shared" si="0"/>
        <v>23.984036357544156</v>
      </c>
      <c r="H21" s="4">
        <f t="shared" si="1"/>
        <v>2.195963642455844</v>
      </c>
      <c r="I21" s="4">
        <f t="shared" si="2"/>
        <v>7.075963642455843</v>
      </c>
      <c r="J21" s="7">
        <f t="shared" si="3"/>
        <v>-1.3540363575441567</v>
      </c>
      <c r="K21" s="4">
        <f t="shared" si="4"/>
        <v>0.21824739779501182</v>
      </c>
      <c r="L21" s="4">
        <f t="shared" si="5"/>
        <v>7.4117829949822567E-3</v>
      </c>
      <c r="M21" s="4">
        <f t="shared" si="5"/>
        <v>2.5562631463122538</v>
      </c>
      <c r="N21" s="4">
        <f>AVERAGE(K21:K26)</f>
        <v>0.70097256136502561</v>
      </c>
      <c r="O21" s="4">
        <f>STDEV(K21:K26)/6</f>
        <v>0.20858022951014699</v>
      </c>
      <c r="P21" s="4">
        <f>AVERAGE(L21:L26)</f>
        <v>1.0312659270061746E-2</v>
      </c>
      <c r="Q21" s="4">
        <f>STDEV(L21:L26)/6</f>
        <v>1.2219301813210955E-3</v>
      </c>
      <c r="R21" s="4">
        <f>AVERAGE(M21:M26)</f>
        <v>5.9480904002558708</v>
      </c>
      <c r="S21" s="4">
        <f>STDEV(M21:M26)/6</f>
        <v>0.80458198638784217</v>
      </c>
      <c r="T21" s="8" t="s">
        <v>4</v>
      </c>
      <c r="U21" s="4">
        <f>R27</f>
        <v>9.6867163361880074E-2</v>
      </c>
      <c r="V21" s="4">
        <f>S27</f>
        <v>3.1707208513296774E-2</v>
      </c>
      <c r="W21" s="9">
        <v>5</v>
      </c>
    </row>
    <row r="22" spans="1:23" s="4" customFormat="1" x14ac:dyDescent="0.2">
      <c r="A22" s="22" t="s">
        <v>46</v>
      </c>
      <c r="B22" s="24">
        <v>26.82</v>
      </c>
      <c r="C22" s="24">
        <v>30.8</v>
      </c>
      <c r="D22" s="24">
        <v>21.47</v>
      </c>
      <c r="E22" s="24">
        <v>25.52</v>
      </c>
      <c r="F22" s="24">
        <v>25.26</v>
      </c>
      <c r="G22" s="7">
        <f t="shared" si="0"/>
        <v>25.389667189626572</v>
      </c>
      <c r="H22" s="4">
        <f t="shared" si="1"/>
        <v>1.4303328103734287</v>
      </c>
      <c r="I22" s="4">
        <f t="shared" si="2"/>
        <v>5.4103328103734292</v>
      </c>
      <c r="J22" s="7">
        <f t="shared" si="3"/>
        <v>-3.9196671896265727</v>
      </c>
      <c r="K22" s="4">
        <f t="shared" si="4"/>
        <v>0.37104528761821681</v>
      </c>
      <c r="L22" s="4">
        <f t="shared" si="5"/>
        <v>2.3514055425744303E-2</v>
      </c>
      <c r="M22" s="4">
        <f t="shared" si="5"/>
        <v>15.133430865616985</v>
      </c>
      <c r="T22" s="8" t="s">
        <v>33</v>
      </c>
      <c r="U22" s="4">
        <f>R33</f>
        <v>2.2999177410923326</v>
      </c>
      <c r="V22" s="4">
        <f>S33</f>
        <v>0.16124941007221774</v>
      </c>
      <c r="W22" s="9">
        <v>4</v>
      </c>
    </row>
    <row r="23" spans="1:23" s="4" customFormat="1" x14ac:dyDescent="0.2">
      <c r="A23" s="22" t="s">
        <v>46</v>
      </c>
      <c r="B23" s="24">
        <v>25.52</v>
      </c>
      <c r="C23" s="24">
        <v>29.08</v>
      </c>
      <c r="D23" s="24">
        <v>20.91</v>
      </c>
      <c r="E23" s="24">
        <v>22.95</v>
      </c>
      <c r="F23" s="24">
        <v>22.44</v>
      </c>
      <c r="G23" s="7">
        <f t="shared" si="0"/>
        <v>22.693567370512728</v>
      </c>
      <c r="H23" s="4">
        <f t="shared" si="1"/>
        <v>2.8264326294872717</v>
      </c>
      <c r="I23" s="4">
        <f t="shared" si="2"/>
        <v>6.3864326294872704</v>
      </c>
      <c r="J23" s="7">
        <f t="shared" si="3"/>
        <v>-1.7835673705127277</v>
      </c>
      <c r="K23" s="4">
        <f t="shared" si="4"/>
        <v>0.14098048419166101</v>
      </c>
      <c r="L23" s="4">
        <f t="shared" si="5"/>
        <v>1.1953420933754729E-2</v>
      </c>
      <c r="M23" s="4">
        <f t="shared" si="5"/>
        <v>3.4427641964998568</v>
      </c>
    </row>
    <row r="24" spans="1:23" s="4" customFormat="1" x14ac:dyDescent="0.2">
      <c r="A24" s="22" t="s">
        <v>46</v>
      </c>
      <c r="B24" s="24">
        <v>24.49</v>
      </c>
      <c r="C24" s="24">
        <v>32.75</v>
      </c>
      <c r="D24" s="24">
        <v>25.03</v>
      </c>
      <c r="E24" s="24">
        <v>27.25</v>
      </c>
      <c r="F24" s="24">
        <v>25.17</v>
      </c>
      <c r="G24" s="7">
        <f t="shared" si="0"/>
        <v>26.189358525935685</v>
      </c>
      <c r="H24" s="4">
        <f t="shared" si="1"/>
        <v>-1.6993585259356863</v>
      </c>
      <c r="I24" s="4">
        <f t="shared" si="2"/>
        <v>6.5606414740643153</v>
      </c>
      <c r="J24" s="7">
        <f t="shared" si="3"/>
        <v>-1.1593585259356836</v>
      </c>
      <c r="K24" s="4">
        <f t="shared" si="4"/>
        <v>3.2475652801156611</v>
      </c>
      <c r="L24" s="4">
        <f t="shared" si="5"/>
        <v>1.0593759894451544E-2</v>
      </c>
      <c r="M24" s="4">
        <f t="shared" si="5"/>
        <v>2.2335809249688969</v>
      </c>
    </row>
    <row r="25" spans="1:23" s="4" customFormat="1" x14ac:dyDescent="0.2">
      <c r="A25" s="22" t="s">
        <v>46</v>
      </c>
      <c r="B25" s="24">
        <v>25.32</v>
      </c>
      <c r="C25" s="24">
        <v>31.36</v>
      </c>
      <c r="D25" s="24">
        <v>19.98</v>
      </c>
      <c r="E25" s="24">
        <v>23.71</v>
      </c>
      <c r="F25" s="24">
        <v>21.32</v>
      </c>
      <c r="G25" s="7">
        <f t="shared" si="0"/>
        <v>22.483264887466856</v>
      </c>
      <c r="H25" s="4">
        <f t="shared" si="1"/>
        <v>2.8367351125331446</v>
      </c>
      <c r="I25" s="4">
        <f t="shared" si="2"/>
        <v>8.8767351125331437</v>
      </c>
      <c r="J25" s="7">
        <f t="shared" si="3"/>
        <v>-2.5032648874668553</v>
      </c>
      <c r="K25" s="4">
        <f t="shared" si="4"/>
        <v>0.13997730939650871</v>
      </c>
      <c r="L25" s="4">
        <f t="shared" si="5"/>
        <v>2.1273378517183512E-3</v>
      </c>
      <c r="M25" s="4">
        <f t="shared" si="5"/>
        <v>5.669670475995165</v>
      </c>
    </row>
    <row r="26" spans="1:23" s="4" customFormat="1" x14ac:dyDescent="0.2">
      <c r="A26" s="22" t="s">
        <v>46</v>
      </c>
      <c r="B26" s="24">
        <v>26.5</v>
      </c>
      <c r="C26" s="24">
        <v>30.31</v>
      </c>
      <c r="D26" s="24">
        <v>20.260000000000002</v>
      </c>
      <c r="E26" s="24">
        <v>24.22</v>
      </c>
      <c r="F26" s="24">
        <v>21.83</v>
      </c>
      <c r="G26" s="7">
        <f t="shared" si="0"/>
        <v>22.993968774441701</v>
      </c>
      <c r="H26" s="4">
        <f t="shared" si="1"/>
        <v>3.5060312255582993</v>
      </c>
      <c r="I26" s="4">
        <f t="shared" si="2"/>
        <v>7.316031225558298</v>
      </c>
      <c r="J26" s="7">
        <f t="shared" si="3"/>
        <v>-2.7339687744416992</v>
      </c>
      <c r="K26" s="4">
        <f t="shared" si="4"/>
        <v>8.8019609073093849E-2</v>
      </c>
      <c r="L26" s="4">
        <f t="shared" si="5"/>
        <v>6.2755985197192922E-3</v>
      </c>
      <c r="M26" s="4">
        <f t="shared" si="5"/>
        <v>6.6528327921420694</v>
      </c>
    </row>
    <row r="27" spans="1:23" s="4" customFormat="1" x14ac:dyDescent="0.2">
      <c r="A27" s="22" t="s">
        <v>29</v>
      </c>
      <c r="B27" s="24">
        <v>28.75</v>
      </c>
      <c r="C27" s="24">
        <v>24.36</v>
      </c>
      <c r="D27" s="24">
        <v>29.32</v>
      </c>
      <c r="E27" s="24">
        <v>24.61</v>
      </c>
      <c r="F27" s="24">
        <v>23.48</v>
      </c>
      <c r="G27" s="7">
        <f t="shared" si="0"/>
        <v>24.038361009020562</v>
      </c>
      <c r="H27" s="4">
        <f t="shared" si="1"/>
        <v>4.7116389909794378</v>
      </c>
      <c r="I27" s="4">
        <f t="shared" si="2"/>
        <v>0.32163899097943727</v>
      </c>
      <c r="J27" s="7">
        <f t="shared" si="3"/>
        <v>5.2816389909794381</v>
      </c>
      <c r="K27" s="4">
        <f t="shared" si="4"/>
        <v>3.8164127226731112E-2</v>
      </c>
      <c r="L27" s="4">
        <f t="shared" si="5"/>
        <v>0.80016032931071746</v>
      </c>
      <c r="M27" s="4">
        <f t="shared" si="5"/>
        <v>2.5707996815813112E-2</v>
      </c>
      <c r="N27" s="4">
        <f>AVERAGE(K27:K32)</f>
        <v>0.16025020522990568</v>
      </c>
      <c r="O27" s="4">
        <f>STDEV(K27:K32)/6</f>
        <v>2.0926809288781462E-2</v>
      </c>
      <c r="P27" s="4">
        <f>AVERAGE(L27:L32)</f>
        <v>0.70857513653897686</v>
      </c>
      <c r="Q27" s="4">
        <f>STDEV(L27:L32)/6</f>
        <v>7.1469252159744048E-2</v>
      </c>
      <c r="R27" s="4">
        <f>AVERAGE(M27:M32)</f>
        <v>9.6867163361880074E-2</v>
      </c>
      <c r="S27" s="4">
        <f>STDEV(M27:M32)/6</f>
        <v>3.1707208513296774E-2</v>
      </c>
    </row>
    <row r="28" spans="1:23" s="4" customFormat="1" x14ac:dyDescent="0.2">
      <c r="A28" s="22" t="s">
        <v>29</v>
      </c>
      <c r="B28" s="24">
        <v>26.18</v>
      </c>
      <c r="C28" s="24">
        <v>23.14</v>
      </c>
      <c r="D28" s="24">
        <v>24.84</v>
      </c>
      <c r="E28" s="24">
        <v>25.07</v>
      </c>
      <c r="F28" s="24">
        <v>22.3</v>
      </c>
      <c r="G28" s="7">
        <f t="shared" si="0"/>
        <v>23.644470812433084</v>
      </c>
      <c r="H28" s="4">
        <f t="shared" si="1"/>
        <v>2.5355291875669153</v>
      </c>
      <c r="I28" s="4">
        <f t="shared" si="2"/>
        <v>-0.50447081243308389</v>
      </c>
      <c r="J28" s="7">
        <f t="shared" si="3"/>
        <v>1.1955291875669154</v>
      </c>
      <c r="K28" s="4">
        <f t="shared" si="4"/>
        <v>0.17247639238948409</v>
      </c>
      <c r="L28" s="4">
        <f t="shared" si="5"/>
        <v>1.4186029102990849</v>
      </c>
      <c r="M28" s="4">
        <f t="shared" si="5"/>
        <v>0.43662626194238974</v>
      </c>
    </row>
    <row r="29" spans="1:23" s="4" customFormat="1" x14ac:dyDescent="0.2">
      <c r="A29" s="22" t="s">
        <v>29</v>
      </c>
      <c r="B29" s="24">
        <v>27.01</v>
      </c>
      <c r="C29" s="24">
        <v>26.26</v>
      </c>
      <c r="D29" s="24">
        <v>34.700000000000003</v>
      </c>
      <c r="E29" s="24">
        <v>26.86</v>
      </c>
      <c r="F29" s="24">
        <v>23.83</v>
      </c>
      <c r="G29" s="7">
        <f t="shared" si="0"/>
        <v>25.299679839871491</v>
      </c>
      <c r="H29" s="4">
        <f t="shared" si="1"/>
        <v>1.7103201601285107</v>
      </c>
      <c r="I29" s="4">
        <f t="shared" si="2"/>
        <v>0.96032016012851074</v>
      </c>
      <c r="J29" s="7">
        <f t="shared" si="3"/>
        <v>9.400320160128512</v>
      </c>
      <c r="K29" s="4">
        <f t="shared" si="4"/>
        <v>0.30559224545005936</v>
      </c>
      <c r="L29" s="4">
        <f t="shared" si="5"/>
        <v>0.51394284745657637</v>
      </c>
      <c r="M29" s="4">
        <f t="shared" si="5"/>
        <v>1.4798635145550124E-3</v>
      </c>
    </row>
    <row r="30" spans="1:23" s="4" customFormat="1" x14ac:dyDescent="0.2">
      <c r="A30" s="22" t="s">
        <v>29</v>
      </c>
      <c r="B30" s="24">
        <v>28.08</v>
      </c>
      <c r="C30" s="24">
        <v>24.3</v>
      </c>
      <c r="D30" s="24">
        <v>28.6</v>
      </c>
      <c r="E30" s="24">
        <v>22.64</v>
      </c>
      <c r="F30" s="24">
        <v>23.2</v>
      </c>
      <c r="G30" s="7">
        <f t="shared" si="0"/>
        <v>22.918289639499715</v>
      </c>
      <c r="H30" s="4">
        <f t="shared" si="1"/>
        <v>5.1617103605002832</v>
      </c>
      <c r="I30" s="4">
        <f t="shared" si="2"/>
        <v>1.3817103605002856</v>
      </c>
      <c r="J30" s="7">
        <f t="shared" si="3"/>
        <v>5.6817103605002863</v>
      </c>
      <c r="K30" s="4">
        <f t="shared" si="4"/>
        <v>2.7936394349513626E-2</v>
      </c>
      <c r="L30" s="4">
        <f t="shared" si="5"/>
        <v>0.38376356171499709</v>
      </c>
      <c r="M30" s="4">
        <f t="shared" si="5"/>
        <v>1.9482054539825645E-2</v>
      </c>
    </row>
    <row r="31" spans="1:23" s="4" customFormat="1" x14ac:dyDescent="0.2">
      <c r="A31" s="22" t="s">
        <v>29</v>
      </c>
      <c r="B31" s="24">
        <v>26.98</v>
      </c>
      <c r="C31" s="24">
        <v>26.25</v>
      </c>
      <c r="D31" s="24">
        <v>34.93</v>
      </c>
      <c r="E31" s="24">
        <v>25.51</v>
      </c>
      <c r="F31" s="24">
        <v>24.54</v>
      </c>
      <c r="G31" s="7">
        <f t="shared" si="0"/>
        <v>25.020299758396181</v>
      </c>
      <c r="H31" s="4">
        <f t="shared" si="1"/>
        <v>1.9597002416038194</v>
      </c>
      <c r="I31" s="4">
        <f t="shared" si="2"/>
        <v>1.229700241603819</v>
      </c>
      <c r="J31" s="7">
        <f t="shared" si="3"/>
        <v>9.9097002416038187</v>
      </c>
      <c r="K31" s="4">
        <f t="shared" si="4"/>
        <v>0.25708186673374012</v>
      </c>
      <c r="L31" s="4">
        <f t="shared" si="5"/>
        <v>0.42640603391350851</v>
      </c>
      <c r="M31" s="4">
        <f t="shared" si="5"/>
        <v>1.0396399968168161E-3</v>
      </c>
    </row>
    <row r="32" spans="1:23" s="4" customFormat="1" ht="15" x14ac:dyDescent="0.25">
      <c r="A32" s="22"/>
      <c r="B32" s="26"/>
      <c r="C32" s="26"/>
      <c r="D32" s="26"/>
      <c r="E32" s="26"/>
      <c r="F32" s="26"/>
      <c r="G32" s="7"/>
      <c r="J32" s="7"/>
    </row>
    <row r="33" spans="1:19" s="4" customFormat="1" x14ac:dyDescent="0.2">
      <c r="A33" s="22" t="s">
        <v>31</v>
      </c>
      <c r="B33" s="24">
        <v>27.83</v>
      </c>
      <c r="C33" s="24">
        <v>22.63</v>
      </c>
      <c r="D33" s="24">
        <v>20.96</v>
      </c>
      <c r="E33" s="24">
        <v>22.26</v>
      </c>
      <c r="F33" s="24">
        <v>21.25</v>
      </c>
      <c r="G33" s="7">
        <f>GEOMEAN(E35:F35)</f>
        <v>21.942515808357072</v>
      </c>
      <c r="H33" s="4">
        <f>B35-G33</f>
        <v>4.0774841916429274</v>
      </c>
      <c r="I33" s="4">
        <f>C35-G33</f>
        <v>0.93748419164292685</v>
      </c>
      <c r="J33" s="7">
        <f>D35-G33</f>
        <v>-0.67251580835707259</v>
      </c>
      <c r="K33" s="4">
        <f>POWER(2,-H33)</f>
        <v>5.9231802839271798E-2</v>
      </c>
      <c r="L33" s="4">
        <f t="shared" si="5"/>
        <v>0.522142612569507</v>
      </c>
      <c r="M33" s="4">
        <f t="shared" si="5"/>
        <v>1.5938499416498701</v>
      </c>
      <c r="N33" s="4">
        <f>AVERAGE(K33:K38)</f>
        <v>2.6288265491915062E-2</v>
      </c>
      <c r="O33" s="4">
        <f>STDEV(K33:K38)/6</f>
        <v>3.6697219383584907E-3</v>
      </c>
      <c r="P33" s="4">
        <f>AVERAGE(L33:L38)</f>
        <v>0.95757569444532409</v>
      </c>
      <c r="Q33" s="4">
        <f>STDEV(L33:L38)/6</f>
        <v>0.13657783962822045</v>
      </c>
      <c r="R33" s="4">
        <f>AVERAGE(M33:M38)</f>
        <v>2.2999177410923326</v>
      </c>
      <c r="S33" s="4">
        <f>STDEV(M33:M38)/6</f>
        <v>0.16124941007221774</v>
      </c>
    </row>
    <row r="34" spans="1:19" s="4" customFormat="1" x14ac:dyDescent="0.2">
      <c r="A34" s="22" t="s">
        <v>30</v>
      </c>
      <c r="B34" s="24">
        <v>28.02</v>
      </c>
      <c r="C34" s="24">
        <v>22.62</v>
      </c>
      <c r="D34" s="24">
        <v>20.71</v>
      </c>
      <c r="E34" s="24">
        <v>22.24</v>
      </c>
      <c r="F34" s="24">
        <v>21.43</v>
      </c>
      <c r="G34" s="7">
        <f>GEOMEAN(E34:F34)</f>
        <v>21.831243665902313</v>
      </c>
      <c r="H34" s="4">
        <f>B34-G34</f>
        <v>6.1887563340976861</v>
      </c>
      <c r="I34" s="4">
        <f>C34-G34</f>
        <v>0.78875633409768753</v>
      </c>
      <c r="J34" s="7">
        <f>D34-G34</f>
        <v>-1.1212436659023126</v>
      </c>
      <c r="K34" s="4">
        <f>POWER(2,-H34)</f>
        <v>1.3708776865578347E-2</v>
      </c>
      <c r="L34" s="4">
        <f t="shared" si="5"/>
        <v>0.57884286467683366</v>
      </c>
      <c r="M34" s="4">
        <f t="shared" si="5"/>
        <v>2.175344158336372</v>
      </c>
    </row>
    <row r="35" spans="1:19" s="4" customFormat="1" x14ac:dyDescent="0.2">
      <c r="A35" s="22" t="s">
        <v>30</v>
      </c>
      <c r="B35" s="24">
        <v>26.02</v>
      </c>
      <c r="C35" s="24">
        <v>22.88</v>
      </c>
      <c r="D35" s="24">
        <v>21.27</v>
      </c>
      <c r="E35" s="24">
        <v>23.8</v>
      </c>
      <c r="F35" s="24">
        <v>20.23</v>
      </c>
      <c r="G35" s="7">
        <f>GEOMEAN(E36:F36)</f>
        <v>23.5984745269689</v>
      </c>
      <c r="H35" s="4">
        <f>B36-G35</f>
        <v>5.8415254730311013</v>
      </c>
      <c r="I35" s="4">
        <f>C36-G35</f>
        <v>-1.1284745269689012</v>
      </c>
      <c r="J35" s="7">
        <f>D36-G35</f>
        <v>-1.8884745269688992</v>
      </c>
      <c r="K35" s="4">
        <f>POWER(2,-H35)</f>
        <v>1.7439162005473643E-2</v>
      </c>
      <c r="L35" s="4">
        <f t="shared" si="5"/>
        <v>2.1862744628566593</v>
      </c>
      <c r="M35" s="4">
        <f t="shared" si="5"/>
        <v>3.7024353059235509</v>
      </c>
    </row>
    <row r="36" spans="1:19" s="4" customFormat="1" x14ac:dyDescent="0.2">
      <c r="A36" s="22" t="s">
        <v>30</v>
      </c>
      <c r="B36" s="24">
        <v>29.44</v>
      </c>
      <c r="C36" s="24">
        <v>22.47</v>
      </c>
      <c r="D36" s="24">
        <v>21.71</v>
      </c>
      <c r="E36" s="24">
        <v>23.05</v>
      </c>
      <c r="F36" s="24">
        <v>24.16</v>
      </c>
      <c r="G36" s="7">
        <f>GEOMEAN(E33:F33)</f>
        <v>21.7491379139496</v>
      </c>
      <c r="H36" s="4">
        <f>B33-G36</f>
        <v>6.0808620860503986</v>
      </c>
      <c r="I36" s="4">
        <f>C33-G36</f>
        <v>0.88086208605039928</v>
      </c>
      <c r="J36" s="7">
        <f>D33-G36</f>
        <v>-0.78913791394959887</v>
      </c>
      <c r="K36" s="4">
        <f>POWER(2,-H36)</f>
        <v>1.4773320257336469E-2</v>
      </c>
      <c r="L36" s="4">
        <f t="shared" si="5"/>
        <v>0.54304283767829642</v>
      </c>
      <c r="M36" s="4">
        <f t="shared" si="5"/>
        <v>1.7280415584595379</v>
      </c>
    </row>
    <row r="37" spans="1:19" s="4" customFormat="1" x14ac:dyDescent="0.2">
      <c r="A37" s="22"/>
      <c r="B37" s="21"/>
      <c r="C37" s="21"/>
      <c r="D37" s="21"/>
      <c r="E37" s="21"/>
      <c r="F37" s="21"/>
      <c r="M37" s="10"/>
    </row>
    <row r="38" spans="1:19" s="4" customFormat="1" x14ac:dyDescent="0.2">
      <c r="A38" s="22"/>
      <c r="B38" s="21"/>
      <c r="C38" s="21"/>
      <c r="D38" s="21"/>
      <c r="E38" s="21"/>
      <c r="F38" s="21"/>
      <c r="M38" s="10"/>
    </row>
    <row r="39" spans="1:19" s="4" customFormat="1" x14ac:dyDescent="0.2">
      <c r="A39" s="7"/>
    </row>
    <row r="40" spans="1:19" s="4" customFormat="1" x14ac:dyDescent="0.2">
      <c r="A40" s="7"/>
    </row>
    <row r="41" spans="1:19" s="4" customFormat="1" x14ac:dyDescent="0.2"/>
    <row r="42" spans="1:19" s="4" customFormat="1" x14ac:dyDescent="0.2"/>
    <row r="43" spans="1:19" x14ac:dyDescent="0.2">
      <c r="E43" s="4"/>
      <c r="G43" s="4"/>
    </row>
    <row r="44" spans="1:19" x14ac:dyDescent="0.2">
      <c r="E44" s="4"/>
      <c r="G44" s="4"/>
    </row>
    <row r="45" spans="1:19" x14ac:dyDescent="0.2">
      <c r="E45" s="4"/>
      <c r="G45" s="4"/>
    </row>
    <row r="46" spans="1:19" x14ac:dyDescent="0.2">
      <c r="E46" s="4"/>
      <c r="G46" s="4"/>
    </row>
    <row r="47" spans="1:19" x14ac:dyDescent="0.2">
      <c r="E47" s="4"/>
      <c r="G47" s="4"/>
    </row>
    <row r="48" spans="1:19" x14ac:dyDescent="0.2">
      <c r="E48" s="4"/>
      <c r="G48" s="4"/>
    </row>
    <row r="49" spans="5:7" x14ac:dyDescent="0.2">
      <c r="E49" s="4"/>
      <c r="G49" s="4"/>
    </row>
    <row r="50" spans="5:7" x14ac:dyDescent="0.2">
      <c r="E50" s="4"/>
      <c r="G50" s="4"/>
    </row>
    <row r="51" spans="5:7" x14ac:dyDescent="0.2">
      <c r="E51" s="4"/>
      <c r="G51" s="4"/>
    </row>
    <row r="52" spans="5:7" x14ac:dyDescent="0.2">
      <c r="E52" s="4"/>
      <c r="G52" s="4"/>
    </row>
    <row r="53" spans="5:7" x14ac:dyDescent="0.2">
      <c r="E53" s="4"/>
      <c r="G53" s="4"/>
    </row>
    <row r="54" spans="5:7" x14ac:dyDescent="0.2">
      <c r="E54" s="4"/>
      <c r="G54" s="4"/>
    </row>
    <row r="55" spans="5:7" x14ac:dyDescent="0.2">
      <c r="E55" s="4"/>
      <c r="G55" s="4"/>
    </row>
    <row r="56" spans="5:7" x14ac:dyDescent="0.2">
      <c r="E56" s="4"/>
      <c r="G56" s="4"/>
    </row>
    <row r="57" spans="5:7" x14ac:dyDescent="0.2">
      <c r="E57" s="4"/>
      <c r="G57" s="4"/>
    </row>
    <row r="58" spans="5:7" x14ac:dyDescent="0.2">
      <c r="E58" s="4"/>
      <c r="G58" s="4"/>
    </row>
    <row r="59" spans="5:7" x14ac:dyDescent="0.2">
      <c r="E59" s="4"/>
      <c r="G59" s="4"/>
    </row>
    <row r="60" spans="5:7" x14ac:dyDescent="0.2">
      <c r="E60" s="4"/>
      <c r="G60" s="4"/>
    </row>
    <row r="61" spans="5:7" x14ac:dyDescent="0.2">
      <c r="E61" s="4"/>
      <c r="G61" s="4"/>
    </row>
    <row r="62" spans="5:7" x14ac:dyDescent="0.2">
      <c r="E62" s="4"/>
      <c r="G62" s="4"/>
    </row>
    <row r="63" spans="5:7" x14ac:dyDescent="0.2">
      <c r="G63" s="4"/>
    </row>
    <row r="64" spans="5:7" x14ac:dyDescent="0.2">
      <c r="G64" s="4"/>
    </row>
    <row r="65" spans="7:7" x14ac:dyDescent="0.2">
      <c r="G65" s="4"/>
    </row>
    <row r="66" spans="7:7" x14ac:dyDescent="0.2">
      <c r="G66" s="4"/>
    </row>
    <row r="67" spans="7:7" x14ac:dyDescent="0.2">
      <c r="G67" s="4"/>
    </row>
    <row r="68" spans="7:7" x14ac:dyDescent="0.2">
      <c r="G68" s="4"/>
    </row>
    <row r="69" spans="7:7" x14ac:dyDescent="0.2">
      <c r="G69" s="4"/>
    </row>
    <row r="70" spans="7:7" x14ac:dyDescent="0.2">
      <c r="G70" s="4"/>
    </row>
    <row r="71" spans="7:7" x14ac:dyDescent="0.2">
      <c r="G71" s="4"/>
    </row>
    <row r="72" spans="7:7" x14ac:dyDescent="0.2">
      <c r="G72" s="4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zoomScale="110" zoomScaleNormal="110" workbookViewId="0">
      <selection activeCell="A2" sqref="A2"/>
    </sheetView>
  </sheetViews>
  <sheetFormatPr defaultRowHeight="14.25" x14ac:dyDescent="0.2"/>
  <sheetData>
    <row r="1" spans="1:23" s="3" customFormat="1" x14ac:dyDescent="0.2">
      <c r="H1" s="3" t="s">
        <v>15</v>
      </c>
      <c r="K1" s="3" t="s">
        <v>16</v>
      </c>
      <c r="N1" s="3" t="s">
        <v>17</v>
      </c>
      <c r="O1" s="3" t="s">
        <v>18</v>
      </c>
      <c r="P1" s="3" t="s">
        <v>17</v>
      </c>
      <c r="Q1" s="3" t="s">
        <v>18</v>
      </c>
      <c r="R1" s="3" t="s">
        <v>17</v>
      </c>
      <c r="S1" s="3" t="s">
        <v>18</v>
      </c>
    </row>
    <row r="2" spans="1:23" s="4" customFormat="1" x14ac:dyDescent="0.2">
      <c r="A2" s="21"/>
      <c r="B2" s="21" t="s">
        <v>13</v>
      </c>
      <c r="C2" s="21" t="s">
        <v>14</v>
      </c>
      <c r="D2" s="21" t="s">
        <v>22</v>
      </c>
      <c r="E2" s="21" t="s">
        <v>20</v>
      </c>
      <c r="F2" s="21" t="s">
        <v>19</v>
      </c>
      <c r="G2" s="4" t="s">
        <v>21</v>
      </c>
      <c r="H2" s="4" t="s">
        <v>13</v>
      </c>
      <c r="I2" s="4" t="s">
        <v>14</v>
      </c>
      <c r="J2" s="4" t="s">
        <v>22</v>
      </c>
      <c r="K2" s="4" t="s">
        <v>13</v>
      </c>
      <c r="L2" s="4" t="s">
        <v>14</v>
      </c>
      <c r="M2" s="4" t="s">
        <v>22</v>
      </c>
      <c r="N2" s="4" t="s">
        <v>13</v>
      </c>
      <c r="O2" s="4" t="s">
        <v>13</v>
      </c>
      <c r="P2" s="4" t="s">
        <v>14</v>
      </c>
      <c r="Q2" s="4" t="s">
        <v>14</v>
      </c>
      <c r="R2" s="4" t="s">
        <v>22</v>
      </c>
      <c r="S2" s="4" t="s">
        <v>22</v>
      </c>
    </row>
    <row r="3" spans="1:23" s="4" customFormat="1" x14ac:dyDescent="0.2">
      <c r="A3" s="22" t="s">
        <v>26</v>
      </c>
      <c r="B3" s="24">
        <v>29.78</v>
      </c>
      <c r="C3" s="24">
        <v>23.36</v>
      </c>
      <c r="D3" s="24">
        <v>27.25</v>
      </c>
      <c r="E3" s="24">
        <v>20.94</v>
      </c>
      <c r="F3" s="24">
        <v>26.61</v>
      </c>
      <c r="G3" s="7">
        <f t="shared" ref="G3:G32" si="0">GEOMEAN(E3:F3)</f>
        <v>23.605368033563892</v>
      </c>
      <c r="H3" s="4">
        <f t="shared" ref="H3:H31" si="1">B3-G3</f>
        <v>6.1746319664361096</v>
      </c>
      <c r="I3" s="4">
        <f t="shared" ref="I3:I31" si="2">C3-G3</f>
        <v>-0.24536803356389214</v>
      </c>
      <c r="J3" s="7">
        <f t="shared" ref="J3:J31" si="3">D3-G3</f>
        <v>3.6446319664361084</v>
      </c>
      <c r="K3" s="4">
        <f t="shared" ref="K3:K38" si="4">POWER(2,-H3)</f>
        <v>1.38436485700703E-2</v>
      </c>
      <c r="L3" s="4">
        <f t="shared" ref="L3:M38" si="5">POWER(2,-I3)</f>
        <v>1.1853951283630353</v>
      </c>
      <c r="M3" s="4">
        <f t="shared" si="5"/>
        <v>7.995699337151109E-2</v>
      </c>
      <c r="N3" s="4">
        <f>AVERAGE(K3:K8)</f>
        <v>3.9678415912612536E-2</v>
      </c>
      <c r="O3" s="4">
        <f>STDEV(K3:K8)/6</f>
        <v>6.2810075503945363E-3</v>
      </c>
      <c r="P3" s="4">
        <f>AVERAGE(L3:L8)</f>
        <v>0.54329019754333341</v>
      </c>
      <c r="Q3" s="4">
        <f>STDEV(L3:L8)/6</f>
        <v>5.6907782466245865E-2</v>
      </c>
      <c r="R3" s="4">
        <f>AVERAGE(M3:M8)</f>
        <v>0.26129702058787285</v>
      </c>
      <c r="S3" s="4">
        <f>STDEV(M3:M8)/6</f>
        <v>3.0397901547199138E-2</v>
      </c>
      <c r="T3" s="8" t="s">
        <v>0</v>
      </c>
      <c r="U3" s="9">
        <f>N3</f>
        <v>3.9678415912612536E-2</v>
      </c>
      <c r="V3" s="9">
        <f>O3</f>
        <v>6.2810075503945363E-3</v>
      </c>
      <c r="W3" s="9">
        <v>6</v>
      </c>
    </row>
    <row r="4" spans="1:23" s="4" customFormat="1" x14ac:dyDescent="0.2">
      <c r="A4" s="22" t="s">
        <v>26</v>
      </c>
      <c r="B4" s="24">
        <v>29.36</v>
      </c>
      <c r="C4" s="24">
        <v>27.66</v>
      </c>
      <c r="D4" s="24">
        <v>26.97</v>
      </c>
      <c r="E4" s="24">
        <v>23.82</v>
      </c>
      <c r="F4" s="24">
        <v>27.99</v>
      </c>
      <c r="G4" s="7">
        <f t="shared" si="0"/>
        <v>25.820956605052416</v>
      </c>
      <c r="H4" s="4">
        <f t="shared" si="1"/>
        <v>3.5390433949475835</v>
      </c>
      <c r="I4" s="4">
        <f t="shared" si="2"/>
        <v>1.8390433949475842</v>
      </c>
      <c r="J4" s="7">
        <f t="shared" si="3"/>
        <v>1.1490433949475829</v>
      </c>
      <c r="K4" s="4">
        <f t="shared" si="4"/>
        <v>8.6028387405275006E-2</v>
      </c>
      <c r="L4" s="4">
        <f t="shared" si="5"/>
        <v>0.27950705529838865</v>
      </c>
      <c r="M4" s="4">
        <f t="shared" si="5"/>
        <v>0.45092412560177719</v>
      </c>
      <c r="T4" s="8" t="s">
        <v>1</v>
      </c>
      <c r="U4" s="9">
        <f>N9</f>
        <v>0.18537470933658581</v>
      </c>
      <c r="V4" s="9">
        <f>O9</f>
        <v>2.5450368605527435E-2</v>
      </c>
      <c r="W4" s="9">
        <v>6</v>
      </c>
    </row>
    <row r="5" spans="1:23" s="4" customFormat="1" x14ac:dyDescent="0.2">
      <c r="A5" s="22" t="s">
        <v>26</v>
      </c>
      <c r="B5" s="24">
        <v>28.91</v>
      </c>
      <c r="C5" s="24">
        <v>26.22</v>
      </c>
      <c r="D5" s="24">
        <v>26.76</v>
      </c>
      <c r="E5" s="24">
        <v>22.77</v>
      </c>
      <c r="F5" s="24">
        <v>28.3</v>
      </c>
      <c r="G5" s="7">
        <f t="shared" si="0"/>
        <v>25.384857691151232</v>
      </c>
      <c r="H5" s="4">
        <f t="shared" si="1"/>
        <v>3.5251423088487677</v>
      </c>
      <c r="I5" s="4">
        <f t="shared" si="2"/>
        <v>0.83514230884876639</v>
      </c>
      <c r="J5" s="7">
        <f t="shared" si="3"/>
        <v>1.3751423088487691</v>
      </c>
      <c r="K5" s="4">
        <f t="shared" si="4"/>
        <v>8.6861320232033426E-2</v>
      </c>
      <c r="L5" s="4">
        <f t="shared" si="5"/>
        <v>0.56052774528259186</v>
      </c>
      <c r="M5" s="4">
        <f t="shared" si="5"/>
        <v>0.38551467693189312</v>
      </c>
      <c r="T5" s="8" t="s">
        <v>2</v>
      </c>
      <c r="U5" s="9">
        <f>N15</f>
        <v>5.0975486521203449E-2</v>
      </c>
      <c r="V5" s="9">
        <f>O15</f>
        <v>2.8458446895190692E-3</v>
      </c>
      <c r="W5" s="9">
        <v>6</v>
      </c>
    </row>
    <row r="6" spans="1:23" s="4" customFormat="1" x14ac:dyDescent="0.2">
      <c r="A6" s="22" t="s">
        <v>26</v>
      </c>
      <c r="B6" s="24">
        <v>29.83</v>
      </c>
      <c r="C6" s="24">
        <v>23.01</v>
      </c>
      <c r="D6" s="24">
        <v>26.15</v>
      </c>
      <c r="E6" s="24">
        <v>19.54</v>
      </c>
      <c r="F6" s="24">
        <v>22.81</v>
      </c>
      <c r="G6" s="7">
        <f t="shared" si="0"/>
        <v>21.111783439586528</v>
      </c>
      <c r="H6" s="4">
        <f t="shared" si="1"/>
        <v>8.7182165604134703</v>
      </c>
      <c r="I6" s="4">
        <f t="shared" si="2"/>
        <v>1.8982165604134735</v>
      </c>
      <c r="J6" s="7">
        <f t="shared" si="3"/>
        <v>5.0382165604134705</v>
      </c>
      <c r="K6" s="4">
        <f t="shared" si="4"/>
        <v>2.3744077800420499E-3</v>
      </c>
      <c r="L6" s="4">
        <f t="shared" si="5"/>
        <v>0.26827479831794615</v>
      </c>
      <c r="M6" s="4">
        <f t="shared" si="5"/>
        <v>3.043306479529808E-2</v>
      </c>
      <c r="T6" s="8" t="s">
        <v>3</v>
      </c>
      <c r="U6" s="9">
        <f>N21</f>
        <v>0.13671472992686376</v>
      </c>
      <c r="V6" s="9">
        <f>O21</f>
        <v>3.0395029827570152E-2</v>
      </c>
      <c r="W6" s="9">
        <v>6</v>
      </c>
    </row>
    <row r="7" spans="1:23" s="4" customFormat="1" x14ac:dyDescent="0.2">
      <c r="A7" s="22" t="s">
        <v>26</v>
      </c>
      <c r="B7" s="24">
        <v>29.57</v>
      </c>
      <c r="C7" s="24">
        <v>25.51</v>
      </c>
      <c r="D7" s="24">
        <v>25.97</v>
      </c>
      <c r="E7" s="24">
        <v>22.38</v>
      </c>
      <c r="F7" s="24">
        <v>27.3</v>
      </c>
      <c r="G7" s="7">
        <f t="shared" si="0"/>
        <v>24.717888259315355</v>
      </c>
      <c r="H7" s="4">
        <f t="shared" si="1"/>
        <v>4.852111740684645</v>
      </c>
      <c r="I7" s="4">
        <f t="shared" si="2"/>
        <v>0.79211174068464629</v>
      </c>
      <c r="J7" s="7">
        <f t="shared" si="3"/>
        <v>1.2521117406846436</v>
      </c>
      <c r="K7" s="4">
        <f t="shared" si="4"/>
        <v>3.4623329095200647E-2</v>
      </c>
      <c r="L7" s="4">
        <f t="shared" si="5"/>
        <v>0.57749816172929358</v>
      </c>
      <c r="M7" s="4">
        <f t="shared" si="5"/>
        <v>0.41983322797869715</v>
      </c>
      <c r="T7" s="8" t="s">
        <v>4</v>
      </c>
      <c r="U7" s="9">
        <f>N27</f>
        <v>0.1809544010525336</v>
      </c>
      <c r="V7" s="9">
        <f>O27</f>
        <v>5.4015504692798262E-2</v>
      </c>
      <c r="W7" s="9">
        <v>6</v>
      </c>
    </row>
    <row r="8" spans="1:23" s="4" customFormat="1" x14ac:dyDescent="0.2">
      <c r="A8" s="22" t="s">
        <v>26</v>
      </c>
      <c r="B8" s="24">
        <v>29.37</v>
      </c>
      <c r="C8" s="24">
        <v>24.61</v>
      </c>
      <c r="D8" s="24">
        <v>25.56</v>
      </c>
      <c r="E8" s="24">
        <v>21.15</v>
      </c>
      <c r="F8" s="24">
        <v>25.55</v>
      </c>
      <c r="G8" s="7">
        <f t="shared" si="0"/>
        <v>23.246128709959429</v>
      </c>
      <c r="H8" s="4">
        <f t="shared" si="1"/>
        <v>6.1238712900405723</v>
      </c>
      <c r="I8" s="4">
        <f t="shared" si="2"/>
        <v>1.3638712900405707</v>
      </c>
      <c r="J8" s="7">
        <f t="shared" si="3"/>
        <v>2.31387129004057</v>
      </c>
      <c r="K8" s="4">
        <f t="shared" si="4"/>
        <v>1.4339402393053749E-2</v>
      </c>
      <c r="L8" s="4">
        <f t="shared" si="5"/>
        <v>0.38853829626874481</v>
      </c>
      <c r="M8" s="4">
        <f t="shared" si="5"/>
        <v>0.20112003484806043</v>
      </c>
      <c r="T8" s="8" t="s">
        <v>33</v>
      </c>
      <c r="U8" s="9">
        <f>N33</f>
        <v>4.9994709414443284E-2</v>
      </c>
      <c r="V8" s="9">
        <f>O33</f>
        <v>1.4881697049072343E-3</v>
      </c>
      <c r="W8" s="9">
        <v>6</v>
      </c>
    </row>
    <row r="9" spans="1:23" s="4" customFormat="1" x14ac:dyDescent="0.2">
      <c r="A9" s="22" t="s">
        <v>27</v>
      </c>
      <c r="B9" s="24">
        <v>29.02</v>
      </c>
      <c r="C9" s="24">
        <v>25.97</v>
      </c>
      <c r="D9" s="24">
        <v>25.73</v>
      </c>
      <c r="E9" s="24">
        <v>23.32</v>
      </c>
      <c r="F9" s="24">
        <v>27.98</v>
      </c>
      <c r="G9" s="7">
        <f t="shared" si="0"/>
        <v>25.543954274935587</v>
      </c>
      <c r="H9" s="4">
        <f t="shared" si="1"/>
        <v>3.476045725064413</v>
      </c>
      <c r="I9" s="4">
        <f t="shared" si="2"/>
        <v>0.4260457250644123</v>
      </c>
      <c r="J9" s="7">
        <f t="shared" si="3"/>
        <v>0.18604572506441386</v>
      </c>
      <c r="K9" s="4">
        <f t="shared" si="4"/>
        <v>8.9868184957616226E-2</v>
      </c>
      <c r="L9" s="4">
        <f t="shared" si="5"/>
        <v>0.74429903724727531</v>
      </c>
      <c r="M9" s="4">
        <f t="shared" si="5"/>
        <v>0.87901170089809599</v>
      </c>
      <c r="N9" s="4">
        <f>AVERAGE(K9:K14)</f>
        <v>0.18537470933658581</v>
      </c>
      <c r="O9" s="4">
        <f>STDEV(K9:K14)/6</f>
        <v>2.5450368605527435E-2</v>
      </c>
      <c r="P9" s="4">
        <f>AVERAGE(L9:L14)</f>
        <v>0.76056580619293179</v>
      </c>
      <c r="Q9" s="4">
        <f>STDEV(L9:L14)/6</f>
        <v>5.4604423638607229E-2</v>
      </c>
      <c r="R9" s="4">
        <f>AVERAGE(M9:M14)</f>
        <v>0.23938323592008706</v>
      </c>
      <c r="S9" s="4">
        <f>STDEV(M9:M14)/6</f>
        <v>5.2898930929797645E-2</v>
      </c>
    </row>
    <row r="10" spans="1:23" s="4" customFormat="1" x14ac:dyDescent="0.2">
      <c r="A10" s="22" t="s">
        <v>27</v>
      </c>
      <c r="B10" s="24">
        <v>26.9</v>
      </c>
      <c r="C10" s="24">
        <v>24.54</v>
      </c>
      <c r="D10" s="24">
        <v>27.53</v>
      </c>
      <c r="E10" s="24">
        <v>22.81</v>
      </c>
      <c r="F10" s="24">
        <v>27.2</v>
      </c>
      <c r="G10" s="7">
        <f t="shared" si="0"/>
        <v>24.908472454167075</v>
      </c>
      <c r="H10" s="4">
        <f t="shared" si="1"/>
        <v>1.9915275458329234</v>
      </c>
      <c r="I10" s="4">
        <f t="shared" si="2"/>
        <v>-0.36847245416707608</v>
      </c>
      <c r="J10" s="7">
        <f t="shared" si="3"/>
        <v>2.6215275458329259</v>
      </c>
      <c r="K10" s="4">
        <f t="shared" si="4"/>
        <v>0.25147248389460791</v>
      </c>
      <c r="L10" s="4">
        <f t="shared" si="5"/>
        <v>1.29098519341924</v>
      </c>
      <c r="M10" s="4">
        <f t="shared" si="5"/>
        <v>0.16249558819431859</v>
      </c>
      <c r="T10" s="8" t="s">
        <v>0</v>
      </c>
      <c r="U10" s="9">
        <f>P3</f>
        <v>0.54329019754333341</v>
      </c>
      <c r="V10" s="9">
        <f>Q3</f>
        <v>5.6907782466245865E-2</v>
      </c>
      <c r="W10" s="9">
        <v>6</v>
      </c>
    </row>
    <row r="11" spans="1:23" s="4" customFormat="1" x14ac:dyDescent="0.2">
      <c r="A11" s="22" t="s">
        <v>27</v>
      </c>
      <c r="B11" s="24">
        <v>26.06</v>
      </c>
      <c r="C11" s="24">
        <v>25.6</v>
      </c>
      <c r="D11" s="24">
        <v>27.75</v>
      </c>
      <c r="E11" s="24">
        <v>23.03</v>
      </c>
      <c r="F11" s="24">
        <v>27.01</v>
      </c>
      <c r="G11" s="7">
        <f t="shared" si="0"/>
        <v>24.940735754985258</v>
      </c>
      <c r="H11" s="4">
        <f t="shared" si="1"/>
        <v>1.1192642450147403</v>
      </c>
      <c r="I11" s="4">
        <f t="shared" si="2"/>
        <v>0.65926424501474301</v>
      </c>
      <c r="J11" s="7">
        <f t="shared" si="3"/>
        <v>2.8092642450147416</v>
      </c>
      <c r="K11" s="4">
        <f t="shared" si="4"/>
        <v>0.46032852679134811</v>
      </c>
      <c r="L11" s="4">
        <f t="shared" si="5"/>
        <v>0.6332011386841595</v>
      </c>
      <c r="M11" s="4">
        <f t="shared" si="5"/>
        <v>0.14266820479120096</v>
      </c>
      <c r="T11" s="8" t="s">
        <v>1</v>
      </c>
      <c r="U11" s="9">
        <f>P9</f>
        <v>0.76056580619293179</v>
      </c>
      <c r="V11" s="9">
        <f>Q9</f>
        <v>5.4604423638607229E-2</v>
      </c>
      <c r="W11" s="9">
        <v>6</v>
      </c>
    </row>
    <row r="12" spans="1:23" s="4" customFormat="1" x14ac:dyDescent="0.2">
      <c r="A12" s="22" t="s">
        <v>27</v>
      </c>
      <c r="B12" s="24">
        <v>28.25</v>
      </c>
      <c r="C12" s="24">
        <v>24.7</v>
      </c>
      <c r="D12" s="24">
        <v>28.35</v>
      </c>
      <c r="E12" s="24">
        <v>22.16</v>
      </c>
      <c r="F12" s="24">
        <v>24.71</v>
      </c>
      <c r="G12" s="7">
        <f t="shared" si="0"/>
        <v>23.40029059648619</v>
      </c>
      <c r="H12" s="4">
        <f t="shared" si="1"/>
        <v>4.8497094035138097</v>
      </c>
      <c r="I12" s="4">
        <f t="shared" si="2"/>
        <v>1.299709403513809</v>
      </c>
      <c r="J12" s="7">
        <f t="shared" si="3"/>
        <v>4.9497094035138112</v>
      </c>
      <c r="K12" s="4">
        <f t="shared" si="4"/>
        <v>3.4681030964647454E-2</v>
      </c>
      <c r="L12" s="4">
        <f t="shared" si="5"/>
        <v>0.40620801084790142</v>
      </c>
      <c r="M12" s="4">
        <f t="shared" si="5"/>
        <v>3.2358546070525629E-2</v>
      </c>
      <c r="T12" s="8" t="s">
        <v>2</v>
      </c>
      <c r="U12" s="9">
        <f>P15</f>
        <v>2.5792100703309084</v>
      </c>
      <c r="V12" s="9">
        <f>Q15</f>
        <v>0.26183420403615854</v>
      </c>
      <c r="W12" s="9">
        <v>6</v>
      </c>
    </row>
    <row r="13" spans="1:23" s="4" customFormat="1" x14ac:dyDescent="0.2">
      <c r="A13" s="22" t="s">
        <v>27</v>
      </c>
      <c r="B13" s="24">
        <v>27.96</v>
      </c>
      <c r="C13" s="24">
        <v>25.25</v>
      </c>
      <c r="D13" s="24">
        <v>27.98</v>
      </c>
      <c r="E13" s="24">
        <v>23.06</v>
      </c>
      <c r="F13" s="24">
        <v>27.59</v>
      </c>
      <c r="G13" s="7">
        <f t="shared" si="0"/>
        <v>25.223508875650111</v>
      </c>
      <c r="H13" s="4">
        <f t="shared" si="1"/>
        <v>2.7364911243498895</v>
      </c>
      <c r="I13" s="4">
        <f t="shared" si="2"/>
        <v>2.6491124349888651E-2</v>
      </c>
      <c r="J13" s="7">
        <f t="shared" si="3"/>
        <v>2.7564911243498891</v>
      </c>
      <c r="K13" s="4">
        <f t="shared" si="4"/>
        <v>0.15004933972523207</v>
      </c>
      <c r="L13" s="4">
        <f t="shared" si="5"/>
        <v>0.98180531077202571</v>
      </c>
      <c r="M13" s="4">
        <f t="shared" si="5"/>
        <v>0.14798356612465849</v>
      </c>
      <c r="T13" s="8" t="s">
        <v>3</v>
      </c>
      <c r="U13" s="9">
        <f>P21</f>
        <v>0.51020269268542628</v>
      </c>
      <c r="V13" s="9">
        <f>Q21</f>
        <v>5.2794767923797753E-2</v>
      </c>
      <c r="W13" s="9">
        <v>6</v>
      </c>
    </row>
    <row r="14" spans="1:23" s="4" customFormat="1" x14ac:dyDescent="0.2">
      <c r="A14" s="22" t="s">
        <v>27</v>
      </c>
      <c r="B14" s="24">
        <v>27.16</v>
      </c>
      <c r="C14" s="24">
        <v>25.15</v>
      </c>
      <c r="D14" s="24">
        <v>27.97</v>
      </c>
      <c r="E14" s="24">
        <v>22.59</v>
      </c>
      <c r="F14" s="24">
        <v>25.86</v>
      </c>
      <c r="G14" s="7">
        <f t="shared" si="0"/>
        <v>24.169762100608274</v>
      </c>
      <c r="H14" s="4">
        <f t="shared" si="1"/>
        <v>2.990237899391726</v>
      </c>
      <c r="I14" s="4">
        <f t="shared" si="2"/>
        <v>0.98023789939172445</v>
      </c>
      <c r="J14" s="7">
        <f t="shared" si="3"/>
        <v>3.8002378993917247</v>
      </c>
      <c r="K14" s="4">
        <f t="shared" si="4"/>
        <v>0.12584868968606319</v>
      </c>
      <c r="L14" s="4">
        <f t="shared" si="5"/>
        <v>0.50689614618698886</v>
      </c>
      <c r="M14" s="4">
        <f t="shared" si="5"/>
        <v>7.1781809441722882E-2</v>
      </c>
      <c r="T14" s="8" t="s">
        <v>4</v>
      </c>
      <c r="U14" s="9">
        <f>P27</f>
        <v>0.60418283593054711</v>
      </c>
      <c r="V14" s="9">
        <f>Q27</f>
        <v>6.7959192440528893E-2</v>
      </c>
      <c r="W14" s="9">
        <v>6</v>
      </c>
    </row>
    <row r="15" spans="1:23" s="4" customFormat="1" x14ac:dyDescent="0.2">
      <c r="A15" s="22" t="s">
        <v>28</v>
      </c>
      <c r="B15" s="24">
        <v>30.1</v>
      </c>
      <c r="C15" s="24">
        <v>24.53</v>
      </c>
      <c r="D15" s="24">
        <v>25.82</v>
      </c>
      <c r="E15" s="24">
        <v>25.47</v>
      </c>
      <c r="F15" s="24">
        <v>25.65</v>
      </c>
      <c r="G15" s="7">
        <f t="shared" si="0"/>
        <v>25.559841548804638</v>
      </c>
      <c r="H15" s="4">
        <f t="shared" si="1"/>
        <v>4.5401584511953637</v>
      </c>
      <c r="I15" s="4">
        <f t="shared" si="2"/>
        <v>-1.0298415488046366</v>
      </c>
      <c r="J15" s="7">
        <f t="shared" si="3"/>
        <v>0.26015845119536252</v>
      </c>
      <c r="K15" s="4">
        <f t="shared" si="4"/>
        <v>4.2980960958712837E-2</v>
      </c>
      <c r="L15" s="4">
        <f t="shared" si="5"/>
        <v>2.0417999882078766</v>
      </c>
      <c r="M15" s="4">
        <f t="shared" si="5"/>
        <v>0.83499620675923814</v>
      </c>
      <c r="N15" s="4">
        <f>AVERAGE(K15:K20)</f>
        <v>5.0975486521203449E-2</v>
      </c>
      <c r="O15" s="4">
        <f>STDEV(K15:K20)/6</f>
        <v>2.8458446895190692E-3</v>
      </c>
      <c r="P15" s="4">
        <f>AVERAGE(L15:L20)</f>
        <v>2.5792100703309084</v>
      </c>
      <c r="Q15" s="4">
        <f>STDEV(L15:L20)/6</f>
        <v>0.26183420403615854</v>
      </c>
      <c r="R15" s="4">
        <f>AVERAGE(M15:M20)</f>
        <v>4.1817025578580118</v>
      </c>
      <c r="S15" s="4">
        <f>STDEV(M15:M20)/6</f>
        <v>0.64673794197584022</v>
      </c>
      <c r="T15" s="8" t="s">
        <v>33</v>
      </c>
      <c r="U15" s="9">
        <f>P33</f>
        <v>2.2987341233502478</v>
      </c>
      <c r="V15" s="9">
        <f>Q33</f>
        <v>0.13003184826085465</v>
      </c>
      <c r="W15" s="9">
        <v>6</v>
      </c>
    </row>
    <row r="16" spans="1:23" s="4" customFormat="1" x14ac:dyDescent="0.2">
      <c r="A16" s="22" t="s">
        <v>28</v>
      </c>
      <c r="B16" s="24">
        <v>28.85</v>
      </c>
      <c r="C16" s="24">
        <v>24.36</v>
      </c>
      <c r="D16" s="24">
        <v>25.42</v>
      </c>
      <c r="E16" s="24">
        <v>21.96</v>
      </c>
      <c r="F16" s="24">
        <v>28.75</v>
      </c>
      <c r="G16" s="7">
        <f t="shared" si="0"/>
        <v>25.126679048374061</v>
      </c>
      <c r="H16" s="4">
        <f t="shared" si="1"/>
        <v>3.72332095162594</v>
      </c>
      <c r="I16" s="4">
        <f t="shared" si="2"/>
        <v>-0.76667904837406198</v>
      </c>
      <c r="J16" s="7">
        <f t="shared" si="3"/>
        <v>0.2933209516259403</v>
      </c>
      <c r="K16" s="4">
        <f t="shared" si="4"/>
        <v>7.5712695848485959E-2</v>
      </c>
      <c r="L16" s="4">
        <f t="shared" si="5"/>
        <v>1.7013489234034522</v>
      </c>
      <c r="M16" s="4">
        <f t="shared" si="5"/>
        <v>0.81602148833679833</v>
      </c>
    </row>
    <row r="17" spans="1:23" s="4" customFormat="1" x14ac:dyDescent="0.2">
      <c r="A17" s="22" t="s">
        <v>28</v>
      </c>
      <c r="B17" s="24">
        <v>30.64</v>
      </c>
      <c r="C17" s="24">
        <v>23.1</v>
      </c>
      <c r="D17" s="24">
        <v>25.94</v>
      </c>
      <c r="E17" s="24">
        <v>22.3</v>
      </c>
      <c r="F17" s="24">
        <v>29.07</v>
      </c>
      <c r="G17" s="7">
        <f t="shared" si="0"/>
        <v>25.460970130770747</v>
      </c>
      <c r="H17" s="4">
        <f t="shared" si="1"/>
        <v>5.1790298692292538</v>
      </c>
      <c r="I17" s="4">
        <f t="shared" si="2"/>
        <v>-2.3609701307707454</v>
      </c>
      <c r="J17" s="7">
        <f t="shared" si="3"/>
        <v>0.4790298692292545</v>
      </c>
      <c r="K17" s="4">
        <f t="shared" si="4"/>
        <v>2.760302386616597E-2</v>
      </c>
      <c r="L17" s="4">
        <f t="shared" si="5"/>
        <v>5.1371568763317654</v>
      </c>
      <c r="M17" s="4">
        <f t="shared" si="5"/>
        <v>0.71745991302309287</v>
      </c>
      <c r="T17" s="8" t="s">
        <v>0</v>
      </c>
      <c r="U17" s="4">
        <f>R3</f>
        <v>0.26129702058787285</v>
      </c>
      <c r="V17" s="4">
        <f>S3</f>
        <v>3.0397901547199138E-2</v>
      </c>
      <c r="W17" s="9">
        <v>6</v>
      </c>
    </row>
    <row r="18" spans="1:23" s="4" customFormat="1" x14ac:dyDescent="0.2">
      <c r="A18" s="22" t="s">
        <v>28</v>
      </c>
      <c r="B18" s="24">
        <v>30.03</v>
      </c>
      <c r="C18" s="24">
        <v>25.5</v>
      </c>
      <c r="D18" s="24">
        <v>23.27</v>
      </c>
      <c r="E18" s="24">
        <v>24.47</v>
      </c>
      <c r="F18" s="24">
        <v>27.51</v>
      </c>
      <c r="G18" s="7">
        <f t="shared" si="0"/>
        <v>25.945514063128524</v>
      </c>
      <c r="H18" s="4">
        <f t="shared" si="1"/>
        <v>4.0844859368714772</v>
      </c>
      <c r="I18" s="4">
        <f t="shared" si="2"/>
        <v>-0.44551406312852393</v>
      </c>
      <c r="J18" s="7">
        <f t="shared" si="3"/>
        <v>-2.6755140631285244</v>
      </c>
      <c r="K18" s="4">
        <f t="shared" si="4"/>
        <v>5.8945033130567349E-2</v>
      </c>
      <c r="L18" s="4">
        <f t="shared" si="5"/>
        <v>1.3617992682922728</v>
      </c>
      <c r="M18" s="4">
        <f t="shared" si="5"/>
        <v>6.3886631027663112</v>
      </c>
      <c r="T18" s="8" t="s">
        <v>1</v>
      </c>
      <c r="U18" s="4">
        <f>R9</f>
        <v>0.23938323592008706</v>
      </c>
      <c r="V18" s="4">
        <f>S9</f>
        <v>5.2898930929797645E-2</v>
      </c>
      <c r="W18" s="9">
        <v>6</v>
      </c>
    </row>
    <row r="19" spans="1:23" s="4" customFormat="1" x14ac:dyDescent="0.2">
      <c r="A19" s="22" t="s">
        <v>28</v>
      </c>
      <c r="B19" s="24">
        <v>29.47</v>
      </c>
      <c r="C19" s="24">
        <v>23.44</v>
      </c>
      <c r="D19" s="24">
        <v>22.65</v>
      </c>
      <c r="E19" s="24">
        <v>23.72</v>
      </c>
      <c r="F19" s="24">
        <v>27.2</v>
      </c>
      <c r="G19" s="7">
        <f t="shared" si="0"/>
        <v>25.400472436551254</v>
      </c>
      <c r="H19" s="4">
        <f t="shared" si="1"/>
        <v>4.0695275634487444</v>
      </c>
      <c r="I19" s="4">
        <f t="shared" si="2"/>
        <v>-1.9604724365512531</v>
      </c>
      <c r="J19" s="7">
        <f t="shared" si="3"/>
        <v>-2.7504724365512558</v>
      </c>
      <c r="K19" s="4">
        <f t="shared" si="4"/>
        <v>5.9559375478010761E-2</v>
      </c>
      <c r="L19" s="4">
        <f t="shared" si="5"/>
        <v>3.8918940520061782</v>
      </c>
      <c r="M19" s="4">
        <f t="shared" si="5"/>
        <v>6.7293746165299524</v>
      </c>
      <c r="T19" s="8" t="s">
        <v>2</v>
      </c>
      <c r="U19" s="4">
        <f>R15</f>
        <v>4.1817025578580118</v>
      </c>
      <c r="V19" s="4">
        <f>S15</f>
        <v>0.64673794197584022</v>
      </c>
      <c r="W19" s="9">
        <v>6</v>
      </c>
    </row>
    <row r="20" spans="1:23" s="4" customFormat="1" x14ac:dyDescent="0.2">
      <c r="A20" s="22" t="s">
        <v>28</v>
      </c>
      <c r="B20" s="24">
        <v>30.33</v>
      </c>
      <c r="C20" s="24">
        <v>25.3</v>
      </c>
      <c r="D20" s="24">
        <v>22.46</v>
      </c>
      <c r="E20" s="24">
        <v>23.39</v>
      </c>
      <c r="F20" s="24">
        <v>28.29</v>
      </c>
      <c r="G20" s="7">
        <f t="shared" si="0"/>
        <v>25.723590340386</v>
      </c>
      <c r="H20" s="4">
        <f t="shared" si="1"/>
        <v>4.6064096596139983</v>
      </c>
      <c r="I20" s="4">
        <f t="shared" si="2"/>
        <v>-0.4235903403859993</v>
      </c>
      <c r="J20" s="7">
        <f t="shared" si="3"/>
        <v>-3.2635903403859992</v>
      </c>
      <c r="K20" s="4">
        <f t="shared" si="4"/>
        <v>4.1051829845277846E-2</v>
      </c>
      <c r="L20" s="4">
        <f t="shared" si="5"/>
        <v>1.3412613137439058</v>
      </c>
      <c r="M20" s="4">
        <f t="shared" si="5"/>
        <v>9.6037000197326776</v>
      </c>
      <c r="T20" s="8" t="s">
        <v>3</v>
      </c>
      <c r="U20" s="4">
        <f>R21</f>
        <v>1.4248595399427841</v>
      </c>
      <c r="V20" s="4">
        <f>S21</f>
        <v>0.32423088093849256</v>
      </c>
      <c r="W20" s="9">
        <v>6</v>
      </c>
    </row>
    <row r="21" spans="1:23" s="4" customFormat="1" x14ac:dyDescent="0.2">
      <c r="A21" s="22" t="s">
        <v>46</v>
      </c>
      <c r="B21" s="24">
        <v>27.78</v>
      </c>
      <c r="C21" s="24">
        <v>23.36</v>
      </c>
      <c r="D21" s="24">
        <v>21.04</v>
      </c>
      <c r="E21" s="24">
        <v>19.93</v>
      </c>
      <c r="F21" s="24">
        <v>27.57</v>
      </c>
      <c r="G21" s="7">
        <f t="shared" si="0"/>
        <v>23.440778570687453</v>
      </c>
      <c r="H21" s="4">
        <f t="shared" si="1"/>
        <v>4.3392214293125484</v>
      </c>
      <c r="I21" s="4">
        <f t="shared" si="2"/>
        <v>-8.077857068745331E-2</v>
      </c>
      <c r="J21" s="7">
        <f t="shared" si="3"/>
        <v>-2.4007785706874536</v>
      </c>
      <c r="K21" s="4">
        <f t="shared" si="4"/>
        <v>4.9404236490255597E-2</v>
      </c>
      <c r="L21" s="4">
        <f t="shared" si="5"/>
        <v>1.0575886291757208</v>
      </c>
      <c r="M21" s="4">
        <f t="shared" si="5"/>
        <v>5.2808807758841247</v>
      </c>
      <c r="N21" s="4">
        <f>AVERAGE(K21:K26)</f>
        <v>0.13671472992686376</v>
      </c>
      <c r="O21" s="4">
        <f>STDEV(K21:K26)/6</f>
        <v>3.0395029827570152E-2</v>
      </c>
      <c r="P21" s="4">
        <f>AVERAGE(L21:L26)</f>
        <v>0.51020269268542628</v>
      </c>
      <c r="Q21" s="4">
        <f>STDEV(L21:L26)/6</f>
        <v>5.2794767923797753E-2</v>
      </c>
      <c r="R21" s="4">
        <f>AVERAGE(M21:M26)</f>
        <v>1.4248595399427841</v>
      </c>
      <c r="S21" s="4">
        <f>STDEV(M21:M26)/6</f>
        <v>0.32423088093849256</v>
      </c>
      <c r="T21" s="8" t="s">
        <v>4</v>
      </c>
      <c r="U21" s="4">
        <f>R27</f>
        <v>3.214456272495133E-2</v>
      </c>
      <c r="V21" s="4">
        <f>S27</f>
        <v>6.0313399487238713E-3</v>
      </c>
      <c r="W21" s="9">
        <v>6</v>
      </c>
    </row>
    <row r="22" spans="1:23" s="4" customFormat="1" x14ac:dyDescent="0.2">
      <c r="A22" s="22" t="s">
        <v>46</v>
      </c>
      <c r="B22" s="24">
        <v>24</v>
      </c>
      <c r="C22" s="24">
        <v>24.2</v>
      </c>
      <c r="D22" s="24">
        <v>23.05</v>
      </c>
      <c r="E22" s="24">
        <v>19.989999999999998</v>
      </c>
      <c r="F22" s="24">
        <v>26.43</v>
      </c>
      <c r="G22" s="7">
        <f t="shared" si="0"/>
        <v>22.985554159080003</v>
      </c>
      <c r="H22" s="4">
        <f t="shared" si="1"/>
        <v>1.014445840919997</v>
      </c>
      <c r="I22" s="4">
        <f t="shared" si="2"/>
        <v>1.2144458409199963</v>
      </c>
      <c r="J22" s="7">
        <f t="shared" si="3"/>
        <v>6.4445840919997721E-2</v>
      </c>
      <c r="K22" s="4">
        <f t="shared" si="4"/>
        <v>0.49501843510802668</v>
      </c>
      <c r="L22" s="4">
        <f t="shared" si="5"/>
        <v>0.43093857752525866</v>
      </c>
      <c r="M22" s="4">
        <f t="shared" si="5"/>
        <v>0.95631257991673779</v>
      </c>
      <c r="T22" s="8" t="s">
        <v>33</v>
      </c>
      <c r="U22" s="4">
        <f>R33</f>
        <v>4.1885574277138273</v>
      </c>
      <c r="V22" s="4">
        <f>S33</f>
        <v>0.58780339480248922</v>
      </c>
      <c r="W22" s="9">
        <v>6</v>
      </c>
    </row>
    <row r="23" spans="1:23" s="4" customFormat="1" x14ac:dyDescent="0.2">
      <c r="A23" s="22" t="s">
        <v>46</v>
      </c>
      <c r="B23" s="24">
        <v>28.36</v>
      </c>
      <c r="C23" s="24">
        <v>24.77</v>
      </c>
      <c r="D23" s="24">
        <v>24.98</v>
      </c>
      <c r="E23" s="24">
        <v>20.75</v>
      </c>
      <c r="F23" s="24">
        <v>23.92</v>
      </c>
      <c r="G23" s="7">
        <f t="shared" si="0"/>
        <v>22.278689368991166</v>
      </c>
      <c r="H23" s="4">
        <f t="shared" si="1"/>
        <v>6.081310631008833</v>
      </c>
      <c r="I23" s="4">
        <f t="shared" si="2"/>
        <v>2.4913106310088331</v>
      </c>
      <c r="J23" s="7">
        <f t="shared" si="3"/>
        <v>2.701310631008834</v>
      </c>
      <c r="K23" s="4">
        <f t="shared" si="4"/>
        <v>1.4768727832655469E-2</v>
      </c>
      <c r="L23" s="4">
        <f t="shared" si="5"/>
        <v>0.17784463626803157</v>
      </c>
      <c r="M23" s="4">
        <f t="shared" si="5"/>
        <v>0.15375330944211829</v>
      </c>
    </row>
    <row r="24" spans="1:23" s="4" customFormat="1" x14ac:dyDescent="0.2">
      <c r="A24" s="22" t="s">
        <v>46</v>
      </c>
      <c r="B24" s="24">
        <v>26.72</v>
      </c>
      <c r="C24" s="24">
        <v>24.11</v>
      </c>
      <c r="D24" s="24">
        <v>25.51</v>
      </c>
      <c r="E24" s="24">
        <v>20.23</v>
      </c>
      <c r="F24" s="24">
        <v>25.97</v>
      </c>
      <c r="G24" s="7">
        <f t="shared" si="0"/>
        <v>22.921018738267286</v>
      </c>
      <c r="H24" s="4">
        <f t="shared" si="1"/>
        <v>3.7989812617327132</v>
      </c>
      <c r="I24" s="4">
        <f t="shared" si="2"/>
        <v>1.1889812617327138</v>
      </c>
      <c r="J24" s="7">
        <f t="shared" si="3"/>
        <v>2.5889812617327159</v>
      </c>
      <c r="K24" s="4">
        <f t="shared" si="4"/>
        <v>7.1844361137765073E-2</v>
      </c>
      <c r="L24" s="4">
        <f t="shared" si="5"/>
        <v>0.43861247119360797</v>
      </c>
      <c r="M24" s="4">
        <f t="shared" si="5"/>
        <v>0.16620304721655385</v>
      </c>
    </row>
    <row r="25" spans="1:23" s="4" customFormat="1" x14ac:dyDescent="0.2">
      <c r="A25" s="22" t="s">
        <v>46</v>
      </c>
      <c r="B25" s="24">
        <v>25.89</v>
      </c>
      <c r="C25" s="24">
        <v>23.78</v>
      </c>
      <c r="D25" s="24">
        <v>22.77</v>
      </c>
      <c r="E25" s="24">
        <v>19.96</v>
      </c>
      <c r="F25" s="24">
        <v>27</v>
      </c>
      <c r="G25" s="7">
        <f t="shared" si="0"/>
        <v>23.214650546583727</v>
      </c>
      <c r="H25" s="4">
        <f t="shared" si="1"/>
        <v>2.6753494534162741</v>
      </c>
      <c r="I25" s="4">
        <f t="shared" si="2"/>
        <v>0.56534945341627463</v>
      </c>
      <c r="J25" s="7">
        <f t="shared" si="3"/>
        <v>-0.44465054658372694</v>
      </c>
      <c r="K25" s="4">
        <f t="shared" si="4"/>
        <v>0.1565451314586298</v>
      </c>
      <c r="L25" s="4">
        <f t="shared" si="5"/>
        <v>0.67579170462980276</v>
      </c>
      <c r="M25" s="4">
        <f t="shared" si="5"/>
        <v>1.3609844153185429</v>
      </c>
    </row>
    <row r="26" spans="1:23" s="4" customFormat="1" x14ac:dyDescent="0.2">
      <c r="A26" s="22" t="s">
        <v>46</v>
      </c>
      <c r="B26" s="24">
        <v>27.54</v>
      </c>
      <c r="C26" s="24">
        <v>24.44</v>
      </c>
      <c r="D26" s="24">
        <v>23.27</v>
      </c>
      <c r="E26" s="24">
        <v>20.49</v>
      </c>
      <c r="F26" s="24">
        <v>24.94</v>
      </c>
      <c r="G26" s="7">
        <f t="shared" si="0"/>
        <v>22.605764751496462</v>
      </c>
      <c r="H26" s="4">
        <f t="shared" si="1"/>
        <v>4.934235248503537</v>
      </c>
      <c r="I26" s="4">
        <f t="shared" si="2"/>
        <v>1.8342352485035391</v>
      </c>
      <c r="J26" s="7">
        <f t="shared" si="3"/>
        <v>0.66423524850353743</v>
      </c>
      <c r="K26" s="4">
        <f t="shared" si="4"/>
        <v>3.2707487533849965E-2</v>
      </c>
      <c r="L26" s="4">
        <f t="shared" si="5"/>
        <v>0.28044013732013573</v>
      </c>
      <c r="M26" s="4">
        <f t="shared" si="5"/>
        <v>0.63102311187862792</v>
      </c>
    </row>
    <row r="27" spans="1:23" s="4" customFormat="1" x14ac:dyDescent="0.2">
      <c r="A27" s="22" t="s">
        <v>29</v>
      </c>
      <c r="B27" s="24">
        <v>22.52</v>
      </c>
      <c r="C27" s="24">
        <v>21.89</v>
      </c>
      <c r="D27" s="24">
        <v>28.89</v>
      </c>
      <c r="E27" s="24">
        <v>19.87</v>
      </c>
      <c r="F27" s="24">
        <v>24.95</v>
      </c>
      <c r="G27" s="7">
        <f t="shared" si="0"/>
        <v>22.265590043832209</v>
      </c>
      <c r="H27" s="4">
        <f t="shared" si="1"/>
        <v>0.25440995616779105</v>
      </c>
      <c r="I27" s="4">
        <f t="shared" si="2"/>
        <v>-0.37559004383220795</v>
      </c>
      <c r="J27" s="7">
        <f t="shared" si="3"/>
        <v>6.624409956167792</v>
      </c>
      <c r="K27" s="4">
        <f t="shared" si="4"/>
        <v>0.83832993079030282</v>
      </c>
      <c r="L27" s="4">
        <f t="shared" si="5"/>
        <v>1.2973700539298862</v>
      </c>
      <c r="M27" s="4">
        <f t="shared" si="5"/>
        <v>1.0135703546327236E-2</v>
      </c>
      <c r="N27" s="4">
        <f>AVERAGE(K27:K32)</f>
        <v>0.1809544010525336</v>
      </c>
      <c r="O27" s="4">
        <f>STDEV(K27:K32)/6</f>
        <v>5.4015504692798262E-2</v>
      </c>
      <c r="P27" s="4">
        <f>AVERAGE(L27:L32)</f>
        <v>0.60418283593054711</v>
      </c>
      <c r="Q27" s="4">
        <f>STDEV(L27:L32)/6</f>
        <v>6.7959192440528893E-2</v>
      </c>
      <c r="R27" s="4">
        <f>AVERAGE(M27:M32)</f>
        <v>3.214456272495133E-2</v>
      </c>
      <c r="S27" s="4">
        <f>STDEV(M27:M32)/6</f>
        <v>6.0313399487238713E-3</v>
      </c>
    </row>
    <row r="28" spans="1:23" s="4" customFormat="1" x14ac:dyDescent="0.2">
      <c r="A28" s="22" t="s">
        <v>29</v>
      </c>
      <c r="B28" s="24">
        <v>28.78</v>
      </c>
      <c r="C28" s="24">
        <v>23.67</v>
      </c>
      <c r="D28" s="24">
        <v>28.51</v>
      </c>
      <c r="E28" s="24">
        <v>19.71</v>
      </c>
      <c r="F28" s="24">
        <v>26.27</v>
      </c>
      <c r="G28" s="7">
        <f t="shared" si="0"/>
        <v>22.754817072435454</v>
      </c>
      <c r="H28" s="4">
        <f t="shared" si="1"/>
        <v>6.025182927564547</v>
      </c>
      <c r="I28" s="4">
        <f t="shared" si="2"/>
        <v>0.91518292756454755</v>
      </c>
      <c r="J28" s="7">
        <f t="shared" si="3"/>
        <v>5.7551829275645474</v>
      </c>
      <c r="K28" s="4">
        <f t="shared" si="4"/>
        <v>1.5354624828038408E-2</v>
      </c>
      <c r="L28" s="4">
        <f t="shared" si="5"/>
        <v>0.53027662961123112</v>
      </c>
      <c r="M28" s="4">
        <f t="shared" si="5"/>
        <v>1.8514726808903603E-2</v>
      </c>
    </row>
    <row r="29" spans="1:23" s="4" customFormat="1" x14ac:dyDescent="0.2">
      <c r="A29" s="22" t="s">
        <v>29</v>
      </c>
      <c r="B29" s="24">
        <v>28.83</v>
      </c>
      <c r="C29" s="24">
        <v>25.67</v>
      </c>
      <c r="D29" s="24">
        <v>28.5</v>
      </c>
      <c r="E29" s="24">
        <v>22.46</v>
      </c>
      <c r="F29" s="24">
        <v>23.81</v>
      </c>
      <c r="G29" s="7">
        <f t="shared" si="0"/>
        <v>23.125150810319052</v>
      </c>
      <c r="H29" s="4">
        <f t="shared" si="1"/>
        <v>5.7048491896809459</v>
      </c>
      <c r="I29" s="4">
        <f t="shared" si="2"/>
        <v>2.5448491896809493</v>
      </c>
      <c r="J29" s="7">
        <f t="shared" si="3"/>
        <v>5.3748491896809476</v>
      </c>
      <c r="K29" s="4">
        <f t="shared" si="4"/>
        <v>1.917208179440117E-2</v>
      </c>
      <c r="L29" s="4">
        <f t="shared" si="5"/>
        <v>0.17136576319162355</v>
      </c>
      <c r="M29" s="4">
        <f t="shared" si="5"/>
        <v>2.4099563232988702E-2</v>
      </c>
    </row>
    <row r="30" spans="1:23" s="4" customFormat="1" x14ac:dyDescent="0.2">
      <c r="A30" s="22" t="s">
        <v>29</v>
      </c>
      <c r="B30" s="24">
        <v>26.71</v>
      </c>
      <c r="C30" s="24">
        <v>23.74</v>
      </c>
      <c r="D30" s="24">
        <v>30.39</v>
      </c>
      <c r="E30" s="24">
        <v>20.68</v>
      </c>
      <c r="F30" s="24">
        <v>25.01</v>
      </c>
      <c r="G30" s="7">
        <f t="shared" si="0"/>
        <v>22.742181073942756</v>
      </c>
      <c r="H30" s="4">
        <f t="shared" si="1"/>
        <v>3.9678189260572445</v>
      </c>
      <c r="I30" s="4">
        <f t="shared" si="2"/>
        <v>0.99781892605724209</v>
      </c>
      <c r="J30" s="7">
        <f t="shared" si="3"/>
        <v>7.6478189260572442</v>
      </c>
      <c r="K30" s="4">
        <f t="shared" si="4"/>
        <v>6.3909804036325429E-2</v>
      </c>
      <c r="L30" s="4">
        <f t="shared" si="5"/>
        <v>0.50075647430384096</v>
      </c>
      <c r="M30" s="4">
        <f t="shared" si="5"/>
        <v>4.9862850470537871E-3</v>
      </c>
    </row>
    <row r="31" spans="1:23" s="4" customFormat="1" x14ac:dyDescent="0.2">
      <c r="A31" s="22" t="s">
        <v>29</v>
      </c>
      <c r="B31" s="24">
        <v>25.65</v>
      </c>
      <c r="C31" s="24">
        <v>22.78</v>
      </c>
      <c r="D31" s="24">
        <v>27.49</v>
      </c>
      <c r="E31" s="24">
        <v>19.79</v>
      </c>
      <c r="F31" s="24">
        <v>25.61</v>
      </c>
      <c r="G31" s="7">
        <f t="shared" si="0"/>
        <v>22.512705301673542</v>
      </c>
      <c r="H31" s="4">
        <f t="shared" si="1"/>
        <v>3.1372946983264569</v>
      </c>
      <c r="I31" s="4">
        <f t="shared" si="2"/>
        <v>0.26729469832645947</v>
      </c>
      <c r="J31" s="7">
        <f t="shared" si="3"/>
        <v>4.9772946983264568</v>
      </c>
      <c r="K31" s="4">
        <f t="shared" si="4"/>
        <v>0.11365281332157159</v>
      </c>
      <c r="L31" s="4">
        <f t="shared" si="5"/>
        <v>0.8308761217624232</v>
      </c>
      <c r="M31" s="4">
        <f t="shared" si="5"/>
        <v>3.1745706632478755E-2</v>
      </c>
    </row>
    <row r="32" spans="1:23" s="4" customFormat="1" x14ac:dyDescent="0.2">
      <c r="A32" s="22" t="s">
        <v>29</v>
      </c>
      <c r="B32" s="24">
        <v>27.77</v>
      </c>
      <c r="C32" s="24">
        <v>24.71</v>
      </c>
      <c r="D32" s="24">
        <v>26.22</v>
      </c>
      <c r="E32" s="24">
        <v>21.57</v>
      </c>
      <c r="F32" s="24">
        <v>24.41</v>
      </c>
      <c r="G32" s="7">
        <f t="shared" si="0"/>
        <v>22.946104244511744</v>
      </c>
      <c r="H32" s="4">
        <f>B32-G32</f>
        <v>4.8238957554882553</v>
      </c>
      <c r="I32" s="4">
        <f>C32-G32</f>
        <v>1.7638957554882566</v>
      </c>
      <c r="J32" s="7">
        <f>D32-G32</f>
        <v>3.2738957554882546</v>
      </c>
      <c r="K32" s="4">
        <f t="shared" si="4"/>
        <v>3.5307151544562133E-2</v>
      </c>
      <c r="L32" s="4">
        <f t="shared" si="5"/>
        <v>0.29445197278427759</v>
      </c>
      <c r="M32" s="4">
        <f t="shared" si="5"/>
        <v>0.10338539108195588</v>
      </c>
    </row>
    <row r="33" spans="1:19" s="4" customFormat="1" x14ac:dyDescent="0.2">
      <c r="A33" s="22" t="s">
        <v>31</v>
      </c>
      <c r="B33" s="24">
        <v>29.86</v>
      </c>
      <c r="C33" s="24">
        <v>24.88</v>
      </c>
      <c r="D33" s="24">
        <v>23.09</v>
      </c>
      <c r="E33" s="24">
        <v>24.24</v>
      </c>
      <c r="F33" s="24">
        <v>27.42</v>
      </c>
      <c r="G33" s="7">
        <f>GEOMEAN(E37:F37)</f>
        <v>25.477119146402721</v>
      </c>
      <c r="H33" s="4">
        <f>B37-G33</f>
        <v>4.2428808535972777</v>
      </c>
      <c r="I33" s="4">
        <f>C37-G33</f>
        <v>-0.9971191464027207</v>
      </c>
      <c r="J33" s="7">
        <f>D37-G33</f>
        <v>0.22288085359727816</v>
      </c>
      <c r="K33" s="4">
        <f t="shared" si="4"/>
        <v>5.2816010708369707E-2</v>
      </c>
      <c r="L33" s="4">
        <f t="shared" si="5"/>
        <v>1.9960102736821774</v>
      </c>
      <c r="M33" s="4">
        <f t="shared" si="5"/>
        <v>0.85685271587909018</v>
      </c>
      <c r="N33" s="4">
        <f>AVERAGE(K33:K38)</f>
        <v>4.9994709414443284E-2</v>
      </c>
      <c r="O33" s="4">
        <f>STDEV(K33:K38)/6</f>
        <v>1.4881697049072343E-3</v>
      </c>
      <c r="P33" s="4">
        <f>AVERAGE(L33:L38)</f>
        <v>2.2987341233502478</v>
      </c>
      <c r="Q33" s="4">
        <f>STDEV(L33:L38)/6</f>
        <v>0.13003184826085465</v>
      </c>
      <c r="R33" s="4">
        <f>AVERAGE(M33:M38)</f>
        <v>4.1885574277138273</v>
      </c>
      <c r="S33" s="4">
        <f>STDEV(M33:M38)/6</f>
        <v>0.58780339480248922</v>
      </c>
    </row>
    <row r="34" spans="1:19" s="4" customFormat="1" x14ac:dyDescent="0.2">
      <c r="A34" s="22" t="s">
        <v>30</v>
      </c>
      <c r="B34" s="24">
        <v>29.73</v>
      </c>
      <c r="C34" s="24">
        <v>24</v>
      </c>
      <c r="D34" s="24">
        <v>22.59</v>
      </c>
      <c r="E34" s="24">
        <v>23.62</v>
      </c>
      <c r="F34" s="24">
        <v>27.53</v>
      </c>
      <c r="G34" s="7">
        <f>GEOMEAN(E38:F38)</f>
        <v>25.22892784087346</v>
      </c>
      <c r="H34" s="4">
        <f>B38-G34</f>
        <v>4.1610721591265403</v>
      </c>
      <c r="I34" s="4">
        <f>C38-G34</f>
        <v>-1.2389278408734619</v>
      </c>
      <c r="J34" s="7">
        <f>D38-G34</f>
        <v>0.351072159126538</v>
      </c>
      <c r="K34" s="4">
        <f t="shared" si="4"/>
        <v>5.5897510471574249E-2</v>
      </c>
      <c r="L34" s="4">
        <f t="shared" si="5"/>
        <v>2.3602306323120961</v>
      </c>
      <c r="M34" s="4">
        <f t="shared" si="5"/>
        <v>0.78400123978728053</v>
      </c>
    </row>
    <row r="35" spans="1:19" s="4" customFormat="1" x14ac:dyDescent="0.2">
      <c r="A35" s="22" t="s">
        <v>30</v>
      </c>
      <c r="B35" s="24">
        <v>30.45</v>
      </c>
      <c r="C35" s="24">
        <v>23.82</v>
      </c>
      <c r="D35" s="24">
        <v>25.14</v>
      </c>
      <c r="E35" s="24">
        <v>22.95</v>
      </c>
      <c r="F35" s="24">
        <v>28.6</v>
      </c>
      <c r="G35" s="7">
        <f>GEOMEAN(E35:F35)</f>
        <v>25.619718968013682</v>
      </c>
      <c r="H35" s="4">
        <f>B35-G35</f>
        <v>4.830281031986317</v>
      </c>
      <c r="I35" s="4">
        <f>C35-G35</f>
        <v>-1.799718968013682</v>
      </c>
      <c r="J35" s="7">
        <f>D35-G35</f>
        <v>-0.47971896801368175</v>
      </c>
      <c r="K35" s="4">
        <f t="shared" si="4"/>
        <v>3.5151229642040156E-2</v>
      </c>
      <c r="L35" s="4">
        <f t="shared" si="5"/>
        <v>3.4815239983354171</v>
      </c>
      <c r="M35" s="4">
        <f t="shared" si="5"/>
        <v>1.394472001585942</v>
      </c>
    </row>
    <row r="36" spans="1:19" s="4" customFormat="1" x14ac:dyDescent="0.2">
      <c r="A36" s="22" t="s">
        <v>30</v>
      </c>
      <c r="B36" s="24">
        <v>29.57</v>
      </c>
      <c r="C36" s="24">
        <v>24.72</v>
      </c>
      <c r="D36" s="24">
        <v>22.03</v>
      </c>
      <c r="E36" s="24">
        <v>22.35</v>
      </c>
      <c r="F36" s="24">
        <v>28.08</v>
      </c>
      <c r="G36" s="7">
        <f>GEOMEAN(E33:F33)</f>
        <v>25.781016271667802</v>
      </c>
      <c r="H36" s="4">
        <f>B33-G36</f>
        <v>4.0789837283321972</v>
      </c>
      <c r="I36" s="4">
        <f>C33-G36</f>
        <v>-0.90101627166780318</v>
      </c>
      <c r="J36" s="7">
        <f>D33-G36</f>
        <v>-2.6910162716678023</v>
      </c>
      <c r="K36" s="4">
        <f t="shared" si="4"/>
        <v>5.9170269309919907E-2</v>
      </c>
      <c r="L36" s="4">
        <f t="shared" si="5"/>
        <v>1.8673809512679274</v>
      </c>
      <c r="M36" s="4">
        <f t="shared" si="5"/>
        <v>6.4576814296248815</v>
      </c>
    </row>
    <row r="37" spans="1:19" s="4" customFormat="1" x14ac:dyDescent="0.2">
      <c r="A37" s="22" t="s">
        <v>31</v>
      </c>
      <c r="B37" s="24">
        <v>29.72</v>
      </c>
      <c r="C37" s="24">
        <v>24.48</v>
      </c>
      <c r="D37" s="24">
        <v>25.7</v>
      </c>
      <c r="E37" s="24">
        <v>24.42</v>
      </c>
      <c r="F37" s="24">
        <v>26.58</v>
      </c>
      <c r="G37" s="7">
        <f>GEOMEAN(E34:F34)</f>
        <v>25.50016862689343</v>
      </c>
      <c r="H37" s="4">
        <f>B34-G37</f>
        <v>4.2298313731065704</v>
      </c>
      <c r="I37" s="4">
        <f>C34-G37</f>
        <v>-1.50016862689343</v>
      </c>
      <c r="J37" s="7">
        <f>D34-G37</f>
        <v>-2.9101686268934301</v>
      </c>
      <c r="K37" s="4">
        <f t="shared" si="4"/>
        <v>5.3295909770907285E-2</v>
      </c>
      <c r="L37" s="4">
        <f t="shared" si="5"/>
        <v>2.8287577398384829</v>
      </c>
      <c r="M37" s="4">
        <f t="shared" si="5"/>
        <v>7.5170605608782051</v>
      </c>
    </row>
    <row r="38" spans="1:19" s="4" customFormat="1" x14ac:dyDescent="0.2">
      <c r="A38" s="22" t="s">
        <v>30</v>
      </c>
      <c r="B38" s="24">
        <v>29.39</v>
      </c>
      <c r="C38" s="24">
        <v>23.99</v>
      </c>
      <c r="D38" s="24">
        <v>25.58</v>
      </c>
      <c r="E38" s="24">
        <v>22.07</v>
      </c>
      <c r="F38" s="24">
        <v>28.84</v>
      </c>
      <c r="G38" s="7">
        <f>GEOMEAN(E36:F36)</f>
        <v>25.0517065286978</v>
      </c>
      <c r="H38" s="4">
        <f>B36-G38</f>
        <v>4.5182934713022007</v>
      </c>
      <c r="I38" s="4">
        <f>C36-G38</f>
        <v>-0.33170652869780071</v>
      </c>
      <c r="J38" s="7">
        <f>D36-G38</f>
        <v>-3.0217065286977984</v>
      </c>
      <c r="K38" s="4">
        <f t="shared" si="4"/>
        <v>4.3637326583848453E-2</v>
      </c>
      <c r="L38" s="4">
        <f t="shared" si="5"/>
        <v>1.2585011446653869</v>
      </c>
      <c r="M38" s="4">
        <f t="shared" si="5"/>
        <v>8.1212766185275669</v>
      </c>
    </row>
    <row r="39" spans="1:19" s="4" customFormat="1" x14ac:dyDescent="0.2"/>
    <row r="40" spans="1:19" s="4" customFormat="1" x14ac:dyDescent="0.2"/>
    <row r="41" spans="1:19" x14ac:dyDescent="0.2">
      <c r="G41" s="4"/>
    </row>
    <row r="42" spans="1:19" x14ac:dyDescent="0.2">
      <c r="G42" s="4"/>
    </row>
    <row r="43" spans="1:19" x14ac:dyDescent="0.2">
      <c r="G43" s="4"/>
    </row>
    <row r="44" spans="1:19" x14ac:dyDescent="0.2">
      <c r="G44" s="4"/>
    </row>
    <row r="45" spans="1:19" x14ac:dyDescent="0.2">
      <c r="G45" s="4"/>
    </row>
    <row r="46" spans="1:19" x14ac:dyDescent="0.2">
      <c r="G46" s="4"/>
    </row>
    <row r="47" spans="1:19" x14ac:dyDescent="0.2">
      <c r="G47" s="4"/>
    </row>
    <row r="48" spans="1:19" x14ac:dyDescent="0.2">
      <c r="G48" s="4"/>
    </row>
    <row r="49" spans="7:7" x14ac:dyDescent="0.2">
      <c r="G49" s="4"/>
    </row>
    <row r="50" spans="7:7" x14ac:dyDescent="0.2">
      <c r="G50" s="4"/>
    </row>
    <row r="51" spans="7:7" x14ac:dyDescent="0.2">
      <c r="G51" s="4"/>
    </row>
    <row r="52" spans="7:7" x14ac:dyDescent="0.2">
      <c r="G52" s="4"/>
    </row>
    <row r="53" spans="7:7" x14ac:dyDescent="0.2">
      <c r="G53" s="4"/>
    </row>
    <row r="54" spans="7:7" x14ac:dyDescent="0.2">
      <c r="G54" s="4"/>
    </row>
    <row r="55" spans="7:7" x14ac:dyDescent="0.2">
      <c r="G55" s="4"/>
    </row>
    <row r="56" spans="7:7" x14ac:dyDescent="0.2">
      <c r="G56" s="4"/>
    </row>
    <row r="57" spans="7:7" x14ac:dyDescent="0.2">
      <c r="G57" s="4"/>
    </row>
    <row r="58" spans="7:7" x14ac:dyDescent="0.2">
      <c r="G58" s="4"/>
    </row>
    <row r="59" spans="7:7" x14ac:dyDescent="0.2">
      <c r="G59" s="4"/>
    </row>
    <row r="60" spans="7:7" x14ac:dyDescent="0.2">
      <c r="G60" s="4"/>
    </row>
    <row r="61" spans="7:7" x14ac:dyDescent="0.2">
      <c r="G61" s="4"/>
    </row>
    <row r="62" spans="7:7" x14ac:dyDescent="0.2">
      <c r="G62" s="4"/>
    </row>
    <row r="63" spans="7:7" x14ac:dyDescent="0.2">
      <c r="G63" s="4"/>
    </row>
    <row r="64" spans="7:7" x14ac:dyDescent="0.2">
      <c r="G64" s="4"/>
    </row>
    <row r="65" spans="7:7" x14ac:dyDescent="0.2">
      <c r="G65" s="4"/>
    </row>
    <row r="66" spans="7:7" x14ac:dyDescent="0.2">
      <c r="G66" s="4"/>
    </row>
    <row r="67" spans="7:7" x14ac:dyDescent="0.2">
      <c r="G67" s="4"/>
    </row>
    <row r="68" spans="7:7" x14ac:dyDescent="0.2">
      <c r="G68" s="4"/>
    </row>
    <row r="69" spans="7:7" x14ac:dyDescent="0.2">
      <c r="G69" s="4"/>
    </row>
    <row r="70" spans="7:7" x14ac:dyDescent="0.2">
      <c r="G70" s="4"/>
    </row>
    <row r="71" spans="7:7" x14ac:dyDescent="0.2">
      <c r="G71" s="4"/>
    </row>
    <row r="72" spans="7:7" x14ac:dyDescent="0.2">
      <c r="G72" s="4"/>
    </row>
    <row r="73" spans="7:7" x14ac:dyDescent="0.2">
      <c r="G73" s="4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zoomScale="110" zoomScaleNormal="110" workbookViewId="0">
      <selection activeCell="A2" sqref="A2"/>
    </sheetView>
  </sheetViews>
  <sheetFormatPr defaultRowHeight="14.25" x14ac:dyDescent="0.2"/>
  <cols>
    <col min="1" max="1" width="12.125" customWidth="1"/>
  </cols>
  <sheetData>
    <row r="1" spans="1:23" s="3" customFormat="1" x14ac:dyDescent="0.2">
      <c r="H1" s="3" t="s">
        <v>15</v>
      </c>
      <c r="K1" s="3" t="s">
        <v>16</v>
      </c>
      <c r="N1" s="3" t="s">
        <v>17</v>
      </c>
      <c r="O1" s="3" t="s">
        <v>18</v>
      </c>
      <c r="P1" s="3" t="s">
        <v>17</v>
      </c>
      <c r="Q1" s="3" t="s">
        <v>18</v>
      </c>
      <c r="R1" s="3" t="s">
        <v>17</v>
      </c>
      <c r="S1" s="3" t="s">
        <v>18</v>
      </c>
    </row>
    <row r="2" spans="1:23" s="4" customFormat="1" x14ac:dyDescent="0.2">
      <c r="B2" s="4" t="s">
        <v>13</v>
      </c>
      <c r="C2" s="4" t="s">
        <v>14</v>
      </c>
      <c r="D2" s="4" t="s">
        <v>22</v>
      </c>
      <c r="E2" s="4" t="s">
        <v>20</v>
      </c>
      <c r="F2" s="4" t="s">
        <v>19</v>
      </c>
      <c r="G2" s="4" t="s">
        <v>21</v>
      </c>
      <c r="H2" s="4" t="s">
        <v>13</v>
      </c>
      <c r="I2" s="4" t="s">
        <v>14</v>
      </c>
      <c r="J2" s="4" t="s">
        <v>22</v>
      </c>
      <c r="K2" s="4" t="s">
        <v>13</v>
      </c>
      <c r="L2" s="4" t="s">
        <v>14</v>
      </c>
      <c r="M2" s="4" t="s">
        <v>22</v>
      </c>
      <c r="N2" s="4" t="s">
        <v>13</v>
      </c>
      <c r="O2" s="4" t="s">
        <v>13</v>
      </c>
      <c r="P2" s="4" t="s">
        <v>14</v>
      </c>
      <c r="Q2" s="4" t="s">
        <v>14</v>
      </c>
      <c r="R2" s="4" t="s">
        <v>22</v>
      </c>
      <c r="S2" s="4" t="s">
        <v>22</v>
      </c>
    </row>
    <row r="3" spans="1:23" s="4" customFormat="1" x14ac:dyDescent="0.2">
      <c r="A3" s="7" t="s">
        <v>26</v>
      </c>
      <c r="B3" s="25">
        <v>28.16</v>
      </c>
      <c r="C3" s="25">
        <v>25.07</v>
      </c>
      <c r="D3" s="25">
        <v>22.62</v>
      </c>
      <c r="E3" s="25">
        <v>18.39</v>
      </c>
      <c r="F3" s="25">
        <v>25.32</v>
      </c>
      <c r="G3" s="7">
        <f t="shared" ref="G3:G32" si="0">GEOMEAN(E3:F3)</f>
        <v>21.57857270534824</v>
      </c>
      <c r="H3" s="4">
        <f t="shared" ref="H3:H32" si="1">B3-G3</f>
        <v>6.5814272946517605</v>
      </c>
      <c r="I3" s="4">
        <f t="shared" ref="I3:I32" si="2">C3-G3</f>
        <v>3.4914272946517606</v>
      </c>
      <c r="J3" s="7">
        <f t="shared" ref="J3:J32" si="3">D3-G3</f>
        <v>1.0414272946517613</v>
      </c>
      <c r="K3" s="4">
        <f t="shared" ref="K3:K38" si="4">POWER(2,-H3)</f>
        <v>1.0442223154666249E-2</v>
      </c>
      <c r="L3" s="4">
        <f t="shared" ref="L3:M38" si="5">POWER(2,-I3)</f>
        <v>8.8915127714806488E-2</v>
      </c>
      <c r="M3" s="4">
        <f t="shared" si="5"/>
        <v>0.48584657557153632</v>
      </c>
      <c r="N3" s="4">
        <f>AVERAGE(K3:K8)</f>
        <v>1.0759916040469135E-2</v>
      </c>
      <c r="O3" s="4">
        <f>STDEV(K3:K8)/6</f>
        <v>1.7813592906880107E-3</v>
      </c>
      <c r="P3" s="4">
        <f>AVERAGE(L3:L8)</f>
        <v>0.23753080847272767</v>
      </c>
      <c r="Q3" s="4">
        <f>STDEV(L3:L8)/6</f>
        <v>3.4752477623494309E-2</v>
      </c>
      <c r="R3" s="4">
        <f>AVERAGE(M3:M8)</f>
        <v>0.20090081675273794</v>
      </c>
      <c r="S3" s="4">
        <f>STDEV(M3:M8)/6</f>
        <v>3.5004955528260023E-2</v>
      </c>
      <c r="T3" s="8" t="s">
        <v>0</v>
      </c>
      <c r="U3" s="9">
        <f>N3</f>
        <v>1.0759916040469135E-2</v>
      </c>
      <c r="V3" s="9">
        <f>O3</f>
        <v>1.7813592906880107E-3</v>
      </c>
      <c r="W3" s="9">
        <v>6</v>
      </c>
    </row>
    <row r="4" spans="1:23" s="4" customFormat="1" x14ac:dyDescent="0.2">
      <c r="A4" s="7" t="s">
        <v>26</v>
      </c>
      <c r="B4" s="25">
        <v>29.11</v>
      </c>
      <c r="C4" s="25">
        <v>25.61</v>
      </c>
      <c r="D4" s="25">
        <v>25.25</v>
      </c>
      <c r="E4" s="25">
        <v>21</v>
      </c>
      <c r="F4" s="25">
        <v>27.48</v>
      </c>
      <c r="G4" s="7">
        <f t="shared" si="0"/>
        <v>24.022489463001126</v>
      </c>
      <c r="H4" s="4">
        <f t="shared" si="1"/>
        <v>5.0875105369988738</v>
      </c>
      <c r="I4" s="4">
        <f t="shared" si="2"/>
        <v>1.5875105369988738</v>
      </c>
      <c r="J4" s="7">
        <f t="shared" si="3"/>
        <v>1.2275105369988744</v>
      </c>
      <c r="K4" s="4">
        <f t="shared" si="4"/>
        <v>2.9410792363907663E-2</v>
      </c>
      <c r="L4" s="4">
        <f t="shared" si="5"/>
        <v>0.33274513152941815</v>
      </c>
      <c r="M4" s="4">
        <f t="shared" si="5"/>
        <v>0.42705371909282991</v>
      </c>
      <c r="T4" s="8" t="s">
        <v>1</v>
      </c>
      <c r="U4" s="9">
        <f>N9</f>
        <v>1.5349020277487047E-3</v>
      </c>
      <c r="V4" s="9">
        <f>O9</f>
        <v>4.8376981535316947E-4</v>
      </c>
      <c r="W4" s="9">
        <v>6</v>
      </c>
    </row>
    <row r="5" spans="1:23" s="4" customFormat="1" x14ac:dyDescent="0.2">
      <c r="A5" s="7" t="s">
        <v>26</v>
      </c>
      <c r="B5" s="25">
        <v>29.54</v>
      </c>
      <c r="C5" s="25">
        <v>23.55</v>
      </c>
      <c r="D5" s="25">
        <v>25.27</v>
      </c>
      <c r="E5" s="25">
        <v>19.22</v>
      </c>
      <c r="F5" s="25">
        <v>27.06</v>
      </c>
      <c r="G5" s="7">
        <f t="shared" si="0"/>
        <v>22.805551955609403</v>
      </c>
      <c r="H5" s="4">
        <f t="shared" si="1"/>
        <v>6.7344480443905965</v>
      </c>
      <c r="I5" s="4">
        <f t="shared" si="2"/>
        <v>0.74444804439059808</v>
      </c>
      <c r="J5" s="7">
        <f t="shared" si="3"/>
        <v>2.4644480443905969</v>
      </c>
      <c r="K5" s="4">
        <f t="shared" si="4"/>
        <v>9.3913739623516599E-3</v>
      </c>
      <c r="L5" s="4">
        <f t="shared" si="5"/>
        <v>0.59689619224666923</v>
      </c>
      <c r="M5" s="4">
        <f t="shared" si="5"/>
        <v>0.18118707578519722</v>
      </c>
      <c r="T5" s="8" t="s">
        <v>2</v>
      </c>
      <c r="U5" s="9">
        <f>N15</f>
        <v>1.9343484666913197E-3</v>
      </c>
      <c r="V5" s="9">
        <f>O15</f>
        <v>1.8473213030675121E-4</v>
      </c>
      <c r="W5" s="9">
        <v>6</v>
      </c>
    </row>
    <row r="6" spans="1:23" s="4" customFormat="1" x14ac:dyDescent="0.2">
      <c r="A6" s="7" t="s">
        <v>26</v>
      </c>
      <c r="B6" s="25">
        <v>30.26</v>
      </c>
      <c r="C6" s="25">
        <v>23.61</v>
      </c>
      <c r="D6" s="25">
        <v>28.63</v>
      </c>
      <c r="E6" s="25">
        <v>18.07</v>
      </c>
      <c r="F6" s="25">
        <v>19.989999999999998</v>
      </c>
      <c r="G6" s="7">
        <f t="shared" si="0"/>
        <v>19.005770176449044</v>
      </c>
      <c r="H6" s="4">
        <f t="shared" si="1"/>
        <v>11.254229823550958</v>
      </c>
      <c r="I6" s="4">
        <f t="shared" si="2"/>
        <v>4.6042298235509556</v>
      </c>
      <c r="J6" s="7">
        <f t="shared" si="3"/>
        <v>9.6242298235509551</v>
      </c>
      <c r="K6" s="4">
        <f t="shared" si="4"/>
        <v>4.0939189935156782E-4</v>
      </c>
      <c r="L6" s="4">
        <f t="shared" si="5"/>
        <v>4.1113903876990446E-2</v>
      </c>
      <c r="M6" s="4">
        <f t="shared" si="5"/>
        <v>1.267121144152634E-3</v>
      </c>
      <c r="T6" s="8" t="s">
        <v>3</v>
      </c>
      <c r="U6" s="9">
        <f>N21</f>
        <v>6.0702774394878756E-3</v>
      </c>
      <c r="V6" s="9">
        <f>O21</f>
        <v>6.2966111470376623E-4</v>
      </c>
      <c r="W6" s="9">
        <v>6</v>
      </c>
    </row>
    <row r="7" spans="1:23" s="4" customFormat="1" x14ac:dyDescent="0.2">
      <c r="A7" s="7" t="s">
        <v>26</v>
      </c>
      <c r="B7" s="25">
        <v>29.63</v>
      </c>
      <c r="C7" s="25">
        <v>22.33</v>
      </c>
      <c r="D7" s="25">
        <v>27.46</v>
      </c>
      <c r="E7" s="25">
        <v>16.489999999999998</v>
      </c>
      <c r="F7" s="25">
        <v>22.03</v>
      </c>
      <c r="G7" s="7">
        <f t="shared" si="0"/>
        <v>19.059766525327639</v>
      </c>
      <c r="H7" s="4">
        <f t="shared" si="1"/>
        <v>10.57023347467236</v>
      </c>
      <c r="I7" s="4">
        <f t="shared" si="2"/>
        <v>3.2702334746723594</v>
      </c>
      <c r="J7" s="7">
        <f t="shared" si="3"/>
        <v>8.4002334746723619</v>
      </c>
      <c r="K7" s="4">
        <f t="shared" si="4"/>
        <v>6.5772244559742237E-4</v>
      </c>
      <c r="L7" s="4">
        <f t="shared" si="5"/>
        <v>0.1036481682468893</v>
      </c>
      <c r="M7" s="4">
        <f t="shared" si="5"/>
        <v>2.959904871958611E-3</v>
      </c>
      <c r="T7" s="8" t="s">
        <v>4</v>
      </c>
      <c r="U7" s="9">
        <f>N27</f>
        <v>0.18960731521773444</v>
      </c>
      <c r="V7" s="9">
        <f>O27</f>
        <v>2.6773421500924738E-2</v>
      </c>
      <c r="W7" s="9">
        <v>6</v>
      </c>
    </row>
    <row r="8" spans="1:23" s="4" customFormat="1" x14ac:dyDescent="0.2">
      <c r="A8" s="7" t="s">
        <v>26</v>
      </c>
      <c r="B8" s="25">
        <v>28.94</v>
      </c>
      <c r="C8" s="25">
        <v>24.74</v>
      </c>
      <c r="D8" s="25">
        <v>26.03</v>
      </c>
      <c r="E8" s="25">
        <v>19.54</v>
      </c>
      <c r="F8" s="25">
        <v>26.62</v>
      </c>
      <c r="G8" s="7">
        <f t="shared" si="0"/>
        <v>22.806902463947182</v>
      </c>
      <c r="H8" s="4">
        <f t="shared" si="1"/>
        <v>6.1330975360528193</v>
      </c>
      <c r="I8" s="4">
        <f t="shared" si="2"/>
        <v>1.9330975360528164</v>
      </c>
      <c r="J8" s="7">
        <f t="shared" si="3"/>
        <v>3.2230975360528191</v>
      </c>
      <c r="K8" s="4">
        <f t="shared" si="4"/>
        <v>1.4247992416940252E-2</v>
      </c>
      <c r="L8" s="4">
        <f t="shared" si="5"/>
        <v>0.26186632722159253</v>
      </c>
      <c r="M8" s="4">
        <f t="shared" si="5"/>
        <v>0.10709050405075279</v>
      </c>
      <c r="T8" s="8" t="s">
        <v>33</v>
      </c>
      <c r="U8" s="9">
        <f>N33</f>
        <v>1.9667216933022418E-3</v>
      </c>
      <c r="V8" s="9">
        <f>O33</f>
        <v>1.5484208836503269E-4</v>
      </c>
      <c r="W8" s="9">
        <v>6</v>
      </c>
    </row>
    <row r="9" spans="1:23" s="4" customFormat="1" x14ac:dyDescent="0.2">
      <c r="A9" s="7" t="s">
        <v>27</v>
      </c>
      <c r="B9" s="25">
        <v>37.26</v>
      </c>
      <c r="C9" s="25">
        <v>25.47</v>
      </c>
      <c r="D9" s="25">
        <v>27.85</v>
      </c>
      <c r="E9" s="25">
        <v>19.98</v>
      </c>
      <c r="F9" s="25">
        <v>25.1</v>
      </c>
      <c r="G9" s="7">
        <f t="shared" si="0"/>
        <v>22.394151022086103</v>
      </c>
      <c r="H9" s="4">
        <f t="shared" si="1"/>
        <v>14.865848977913895</v>
      </c>
      <c r="I9" s="4">
        <f t="shared" si="2"/>
        <v>3.0758489779138962</v>
      </c>
      <c r="J9" s="7">
        <f t="shared" si="3"/>
        <v>5.4558489779138988</v>
      </c>
      <c r="K9" s="4">
        <f t="shared" si="4"/>
        <v>3.3491418850221266E-5</v>
      </c>
      <c r="L9" s="4">
        <f t="shared" si="5"/>
        <v>0.11859795363980211</v>
      </c>
      <c r="M9" s="4">
        <f t="shared" si="5"/>
        <v>2.2783781437569723E-2</v>
      </c>
      <c r="N9" s="4">
        <f>AVERAGE(K9:K14)</f>
        <v>1.5349020277487047E-3</v>
      </c>
      <c r="O9" s="4">
        <f>STDEV(K9:K14)/6</f>
        <v>4.8376981535316947E-4</v>
      </c>
      <c r="P9" s="4">
        <f>AVERAGE(L9:L14)</f>
        <v>0.14168955137895753</v>
      </c>
      <c r="Q9" s="4">
        <f>STDEV(L9:L14)/6</f>
        <v>1.0846811182075838E-2</v>
      </c>
      <c r="R9" s="4">
        <f>AVERAGE(M9:M14)</f>
        <v>0.33240743160407599</v>
      </c>
      <c r="S9" s="4">
        <f>STDEV(M9:M14)/6</f>
        <v>6.2791457945551257E-2</v>
      </c>
    </row>
    <row r="10" spans="1:23" s="4" customFormat="1" x14ac:dyDescent="0.2">
      <c r="A10" s="7" t="s">
        <v>27</v>
      </c>
      <c r="B10" s="25">
        <v>32.99</v>
      </c>
      <c r="C10" s="25">
        <v>28.55</v>
      </c>
      <c r="D10" s="25">
        <v>27.74</v>
      </c>
      <c r="E10" s="25">
        <v>23.29</v>
      </c>
      <c r="F10" s="25">
        <v>28.84</v>
      </c>
      <c r="G10" s="7">
        <f t="shared" si="0"/>
        <v>25.916859377632932</v>
      </c>
      <c r="H10" s="4">
        <f t="shared" si="1"/>
        <v>7.0731406223670703</v>
      </c>
      <c r="I10" s="4">
        <f t="shared" si="2"/>
        <v>2.633140622367069</v>
      </c>
      <c r="J10" s="7">
        <f t="shared" si="3"/>
        <v>1.8231406223670668</v>
      </c>
      <c r="K10" s="4">
        <f t="shared" si="4"/>
        <v>7.4263003367528854E-3</v>
      </c>
      <c r="L10" s="4">
        <f t="shared" si="5"/>
        <v>0.16119281878024122</v>
      </c>
      <c r="M10" s="4">
        <f t="shared" si="5"/>
        <v>0.28260509435563691</v>
      </c>
      <c r="T10" s="8" t="s">
        <v>0</v>
      </c>
      <c r="U10" s="9">
        <f>P3</f>
        <v>0.23753080847272767</v>
      </c>
      <c r="V10" s="9">
        <f>Q3</f>
        <v>3.4752477623494309E-2</v>
      </c>
      <c r="W10" s="9">
        <v>6</v>
      </c>
    </row>
    <row r="11" spans="1:23" s="4" customFormat="1" x14ac:dyDescent="0.2">
      <c r="A11" s="7" t="s">
        <v>27</v>
      </c>
      <c r="B11" s="25">
        <v>36.74</v>
      </c>
      <c r="C11" s="25">
        <v>27.96</v>
      </c>
      <c r="D11" s="25">
        <v>24.94</v>
      </c>
      <c r="E11" s="25">
        <v>21.99</v>
      </c>
      <c r="F11" s="25">
        <v>28.31</v>
      </c>
      <c r="G11" s="7">
        <f t="shared" si="0"/>
        <v>24.950689369233867</v>
      </c>
      <c r="H11" s="4">
        <f t="shared" si="1"/>
        <v>11.789310630766135</v>
      </c>
      <c r="I11" s="4">
        <f t="shared" si="2"/>
        <v>3.0093106307661337</v>
      </c>
      <c r="J11" s="7">
        <f t="shared" si="3"/>
        <v>-1.0689369233865875E-2</v>
      </c>
      <c r="K11" s="4">
        <f t="shared" si="4"/>
        <v>2.8252954621899582E-4</v>
      </c>
      <c r="L11" s="4">
        <f t="shared" si="5"/>
        <v>0.12419589281590926</v>
      </c>
      <c r="M11" s="4">
        <f t="shared" si="5"/>
        <v>1.0074368229734203</v>
      </c>
      <c r="T11" s="8" t="s">
        <v>1</v>
      </c>
      <c r="U11" s="9">
        <f>P9</f>
        <v>0.14168955137895753</v>
      </c>
      <c r="V11" s="9">
        <f>Q9</f>
        <v>1.0846811182075838E-2</v>
      </c>
      <c r="W11" s="9">
        <v>6</v>
      </c>
    </row>
    <row r="12" spans="1:23" s="4" customFormat="1" x14ac:dyDescent="0.2">
      <c r="A12" s="7" t="s">
        <v>27</v>
      </c>
      <c r="B12" s="25">
        <v>37.340000000000003</v>
      </c>
      <c r="C12" s="25">
        <v>28.61</v>
      </c>
      <c r="D12" s="25">
        <v>27.56</v>
      </c>
      <c r="E12" s="25">
        <v>22.98</v>
      </c>
      <c r="F12" s="25">
        <v>26.12</v>
      </c>
      <c r="G12" s="7">
        <f t="shared" si="0"/>
        <v>24.499746937468558</v>
      </c>
      <c r="H12" s="4">
        <f t="shared" si="1"/>
        <v>12.840253062531445</v>
      </c>
      <c r="I12" s="4">
        <f t="shared" si="2"/>
        <v>4.1102530625314415</v>
      </c>
      <c r="J12" s="7">
        <f t="shared" si="3"/>
        <v>3.0602530625314408</v>
      </c>
      <c r="K12" s="4">
        <f t="shared" si="4"/>
        <v>1.3636366850488586E-4</v>
      </c>
      <c r="L12" s="4">
        <f t="shared" si="5"/>
        <v>5.7901596482592438E-2</v>
      </c>
      <c r="M12" s="4">
        <f t="shared" si="5"/>
        <v>0.11988698374569054</v>
      </c>
      <c r="T12" s="8" t="s">
        <v>2</v>
      </c>
      <c r="U12" s="9">
        <f>P15</f>
        <v>0.86603436820549229</v>
      </c>
      <c r="V12" s="9">
        <f>Q15</f>
        <v>7.6590556549772301E-2</v>
      </c>
      <c r="W12" s="9">
        <v>6</v>
      </c>
    </row>
    <row r="13" spans="1:23" s="4" customFormat="1" x14ac:dyDescent="0.2">
      <c r="A13" s="7" t="s">
        <v>27</v>
      </c>
      <c r="B13" s="25">
        <v>37.11</v>
      </c>
      <c r="C13" s="25">
        <v>28.99</v>
      </c>
      <c r="D13" s="25">
        <v>27.99</v>
      </c>
      <c r="E13" s="25">
        <v>24.95</v>
      </c>
      <c r="F13" s="25">
        <v>29.26</v>
      </c>
      <c r="G13" s="7">
        <f t="shared" si="0"/>
        <v>27.01919687925605</v>
      </c>
      <c r="H13" s="4">
        <f t="shared" si="1"/>
        <v>10.090803120743949</v>
      </c>
      <c r="I13" s="4">
        <f t="shared" si="2"/>
        <v>1.9708031207439483</v>
      </c>
      <c r="J13" s="7">
        <f t="shared" si="3"/>
        <v>0.97080312074394826</v>
      </c>
      <c r="K13" s="4">
        <f t="shared" si="4"/>
        <v>9.1699207071569853E-4</v>
      </c>
      <c r="L13" s="4">
        <f t="shared" si="5"/>
        <v>0.25511097648811792</v>
      </c>
      <c r="M13" s="4">
        <f t="shared" si="5"/>
        <v>0.51022195297623585</v>
      </c>
      <c r="T13" s="8" t="s">
        <v>3</v>
      </c>
      <c r="U13" s="9">
        <f>P21</f>
        <v>0.23324740132004854</v>
      </c>
      <c r="V13" s="9">
        <f>Q21</f>
        <v>1.9619185592599026E-2</v>
      </c>
      <c r="W13" s="9">
        <v>6</v>
      </c>
    </row>
    <row r="14" spans="1:23" s="4" customFormat="1" x14ac:dyDescent="0.2">
      <c r="A14" s="7" t="s">
        <v>27</v>
      </c>
      <c r="B14" s="25">
        <v>35.659999999999997</v>
      </c>
      <c r="C14" s="25">
        <v>27.33</v>
      </c>
      <c r="D14" s="25">
        <v>28.7</v>
      </c>
      <c r="E14" s="25">
        <v>21.75</v>
      </c>
      <c r="F14" s="25">
        <v>27.42</v>
      </c>
      <c r="G14" s="7">
        <f t="shared" si="0"/>
        <v>24.420995065721627</v>
      </c>
      <c r="H14" s="4">
        <f t="shared" si="1"/>
        <v>11.23900493427837</v>
      </c>
      <c r="I14" s="4">
        <f t="shared" si="2"/>
        <v>2.9090049342783715</v>
      </c>
      <c r="J14" s="7">
        <f t="shared" si="3"/>
        <v>4.2790049342783725</v>
      </c>
      <c r="K14" s="4">
        <f t="shared" si="4"/>
        <v>4.1373512544954136E-4</v>
      </c>
      <c r="L14" s="4">
        <f t="shared" si="5"/>
        <v>0.13313807006708209</v>
      </c>
      <c r="M14" s="4">
        <f t="shared" si="5"/>
        <v>5.1509954135902501E-2</v>
      </c>
      <c r="T14" s="8" t="s">
        <v>4</v>
      </c>
      <c r="U14" s="9">
        <f>P27</f>
        <v>0.22518283950924242</v>
      </c>
      <c r="V14" s="9">
        <f>Q27</f>
        <v>2.8896606642135975E-2</v>
      </c>
      <c r="W14" s="9">
        <v>6</v>
      </c>
    </row>
    <row r="15" spans="1:23" s="4" customFormat="1" x14ac:dyDescent="0.2">
      <c r="A15" s="7" t="s">
        <v>28</v>
      </c>
      <c r="B15" s="25">
        <v>34.61</v>
      </c>
      <c r="C15" s="25">
        <v>24.57</v>
      </c>
      <c r="D15" s="25">
        <v>29.11</v>
      </c>
      <c r="E15" s="25">
        <v>22.85</v>
      </c>
      <c r="F15" s="25">
        <v>27.04</v>
      </c>
      <c r="G15" s="7">
        <f t="shared" si="0"/>
        <v>24.856870277651609</v>
      </c>
      <c r="H15" s="4">
        <f t="shared" si="1"/>
        <v>9.7531297223483904</v>
      </c>
      <c r="I15" s="4">
        <f t="shared" si="2"/>
        <v>-0.28687027765160877</v>
      </c>
      <c r="J15" s="7">
        <f t="shared" si="3"/>
        <v>4.2531297223483904</v>
      </c>
      <c r="K15" s="4">
        <f t="shared" si="4"/>
        <v>1.1588184521687966E-3</v>
      </c>
      <c r="L15" s="4">
        <f t="shared" si="5"/>
        <v>1.2199908078171351</v>
      </c>
      <c r="M15" s="4">
        <f t="shared" si="5"/>
        <v>5.2442136684329919E-2</v>
      </c>
      <c r="N15" s="4">
        <f>AVERAGE(K15:K20)</f>
        <v>1.9343484666913197E-3</v>
      </c>
      <c r="O15" s="4">
        <f>STDEV(K15:K20)/6</f>
        <v>1.8473213030675121E-4</v>
      </c>
      <c r="P15" s="4">
        <f>AVERAGE(L15:L20)</f>
        <v>0.86603436820549229</v>
      </c>
      <c r="Q15" s="4">
        <f>STDEV(L15:L20)/6</f>
        <v>7.6590556549772301E-2</v>
      </c>
      <c r="R15" s="4">
        <f>AVERAGE(M15:M20)</f>
        <v>0.23663349778893142</v>
      </c>
      <c r="S15" s="4">
        <f>STDEV(M15:M20)/6</f>
        <v>3.5183585664220647E-2</v>
      </c>
      <c r="T15" s="8" t="s">
        <v>33</v>
      </c>
      <c r="U15" s="9">
        <f>P33</f>
        <v>0.73642453173513778</v>
      </c>
      <c r="V15" s="9">
        <f>Q33</f>
        <v>4.2959478207218522E-2</v>
      </c>
      <c r="W15" s="9">
        <v>6</v>
      </c>
    </row>
    <row r="16" spans="1:23" s="4" customFormat="1" x14ac:dyDescent="0.2">
      <c r="A16" s="7" t="s">
        <v>28</v>
      </c>
      <c r="B16" s="25">
        <v>33.159999999999997</v>
      </c>
      <c r="C16" s="25">
        <v>23.5</v>
      </c>
      <c r="D16" s="25">
        <v>29.35</v>
      </c>
      <c r="E16" s="25">
        <v>19.39</v>
      </c>
      <c r="F16" s="25">
        <v>24.72</v>
      </c>
      <c r="G16" s="7">
        <f t="shared" si="0"/>
        <v>21.893396264627377</v>
      </c>
      <c r="H16" s="4">
        <f t="shared" si="1"/>
        <v>11.26660373537262</v>
      </c>
      <c r="I16" s="4">
        <f t="shared" si="2"/>
        <v>1.606603735372623</v>
      </c>
      <c r="J16" s="7">
        <f t="shared" si="3"/>
        <v>7.4566037353726244</v>
      </c>
      <c r="K16" s="4">
        <f t="shared" si="4"/>
        <v>4.0589558401863172E-4</v>
      </c>
      <c r="L16" s="4">
        <f t="shared" si="5"/>
        <v>0.32837046238989365</v>
      </c>
      <c r="M16" s="4">
        <f t="shared" si="5"/>
        <v>5.6929662593223143E-3</v>
      </c>
    </row>
    <row r="17" spans="1:23" s="4" customFormat="1" x14ac:dyDescent="0.2">
      <c r="A17" s="7" t="s">
        <v>28</v>
      </c>
      <c r="B17" s="25">
        <v>34.04</v>
      </c>
      <c r="C17" s="25">
        <v>25.33</v>
      </c>
      <c r="D17" s="25">
        <v>27.04</v>
      </c>
      <c r="E17" s="25">
        <v>22.23</v>
      </c>
      <c r="F17" s="25">
        <v>29.4</v>
      </c>
      <c r="G17" s="7">
        <f t="shared" si="0"/>
        <v>25.564858693135779</v>
      </c>
      <c r="H17" s="4">
        <f t="shared" si="1"/>
        <v>8.4751413068642201</v>
      </c>
      <c r="I17" s="4">
        <f t="shared" si="2"/>
        <v>-0.23485869313578078</v>
      </c>
      <c r="J17" s="7">
        <f t="shared" si="3"/>
        <v>1.4751413068642201</v>
      </c>
      <c r="K17" s="4">
        <f t="shared" si="4"/>
        <v>2.8101418915436362E-3</v>
      </c>
      <c r="L17" s="4">
        <f t="shared" si="5"/>
        <v>1.1767914690216952</v>
      </c>
      <c r="M17" s="4">
        <f t="shared" si="5"/>
        <v>0.35969816211758548</v>
      </c>
      <c r="T17" s="8" t="s">
        <v>0</v>
      </c>
      <c r="U17" s="4">
        <f>R3</f>
        <v>0.20090081675273794</v>
      </c>
      <c r="V17" s="4">
        <f>S3</f>
        <v>3.5004955528260023E-2</v>
      </c>
      <c r="W17" s="9">
        <v>6</v>
      </c>
    </row>
    <row r="18" spans="1:23" s="4" customFormat="1" x14ac:dyDescent="0.2">
      <c r="A18" s="7" t="s">
        <v>28</v>
      </c>
      <c r="B18" s="25">
        <v>33.090000000000003</v>
      </c>
      <c r="C18" s="25">
        <v>26.13</v>
      </c>
      <c r="D18" s="25">
        <v>27.88</v>
      </c>
      <c r="E18" s="25">
        <v>22.37</v>
      </c>
      <c r="F18" s="25">
        <v>26.55</v>
      </c>
      <c r="G18" s="7">
        <f t="shared" si="0"/>
        <v>24.370545746864185</v>
      </c>
      <c r="H18" s="4">
        <f t="shared" si="1"/>
        <v>8.7194542531358188</v>
      </c>
      <c r="I18" s="4">
        <f t="shared" si="2"/>
        <v>1.7594542531358144</v>
      </c>
      <c r="J18" s="7">
        <f t="shared" si="3"/>
        <v>3.5094542531358144</v>
      </c>
      <c r="K18" s="4">
        <f t="shared" si="4"/>
        <v>2.3723716414896273E-3</v>
      </c>
      <c r="L18" s="4">
        <f t="shared" si="5"/>
        <v>0.2953598738170235</v>
      </c>
      <c r="M18" s="4">
        <f t="shared" si="5"/>
        <v>8.7811015857377578E-2</v>
      </c>
      <c r="T18" s="8" t="s">
        <v>1</v>
      </c>
      <c r="U18" s="4">
        <f>R9</f>
        <v>0.33240743160407599</v>
      </c>
      <c r="V18" s="4">
        <f>S9</f>
        <v>6.2791457945551257E-2</v>
      </c>
      <c r="W18" s="9">
        <v>6</v>
      </c>
    </row>
    <row r="19" spans="1:23" s="4" customFormat="1" x14ac:dyDescent="0.2">
      <c r="A19" s="7" t="s">
        <v>28</v>
      </c>
      <c r="B19" s="25">
        <v>32.450000000000003</v>
      </c>
      <c r="C19" s="25">
        <v>23.82</v>
      </c>
      <c r="D19" s="25">
        <v>25.44</v>
      </c>
      <c r="E19" s="25">
        <v>21.09</v>
      </c>
      <c r="F19" s="25">
        <v>27.85</v>
      </c>
      <c r="G19" s="7">
        <f t="shared" si="0"/>
        <v>24.235438927322939</v>
      </c>
      <c r="H19" s="4">
        <f t="shared" si="1"/>
        <v>8.2145610726770641</v>
      </c>
      <c r="I19" s="4">
        <f t="shared" si="2"/>
        <v>-0.41543892732293841</v>
      </c>
      <c r="J19" s="7">
        <f t="shared" si="3"/>
        <v>1.2045610726770626</v>
      </c>
      <c r="K19" s="4">
        <f t="shared" si="4"/>
        <v>3.3664387400719107E-3</v>
      </c>
      <c r="L19" s="4">
        <f t="shared" si="5"/>
        <v>1.3337043832423023</v>
      </c>
      <c r="M19" s="4">
        <f t="shared" si="5"/>
        <v>0.43390133417489407</v>
      </c>
      <c r="T19" s="8" t="s">
        <v>2</v>
      </c>
      <c r="U19" s="4">
        <f>R15</f>
        <v>0.23663349778893142</v>
      </c>
      <c r="V19" s="4">
        <f>S15</f>
        <v>3.5183585664220647E-2</v>
      </c>
      <c r="W19" s="9">
        <v>6</v>
      </c>
    </row>
    <row r="20" spans="1:23" s="4" customFormat="1" x14ac:dyDescent="0.2">
      <c r="A20" s="7" t="s">
        <v>28</v>
      </c>
      <c r="B20" s="25">
        <v>33.94</v>
      </c>
      <c r="C20" s="25">
        <v>24.8</v>
      </c>
      <c r="D20" s="25">
        <v>25.61</v>
      </c>
      <c r="E20" s="25">
        <v>21.49</v>
      </c>
      <c r="F20" s="25">
        <v>28.05</v>
      </c>
      <c r="G20" s="7">
        <f t="shared" si="0"/>
        <v>24.551873655588892</v>
      </c>
      <c r="H20" s="4">
        <f t="shared" si="1"/>
        <v>9.3881263444111056</v>
      </c>
      <c r="I20" s="4">
        <f t="shared" si="2"/>
        <v>0.24812634441110859</v>
      </c>
      <c r="J20" s="7">
        <f t="shared" si="3"/>
        <v>1.0581263444111073</v>
      </c>
      <c r="K20" s="4">
        <f t="shared" si="4"/>
        <v>1.4924244908553154E-3</v>
      </c>
      <c r="L20" s="4">
        <f t="shared" si="5"/>
        <v>0.84198921294490325</v>
      </c>
      <c r="M20" s="4">
        <f t="shared" si="5"/>
        <v>0.48025537164007909</v>
      </c>
      <c r="T20" s="8" t="s">
        <v>3</v>
      </c>
      <c r="U20" s="4">
        <f>R21</f>
        <v>0.80876357746969141</v>
      </c>
      <c r="V20" s="4">
        <f>S21</f>
        <v>0.15781879681978009</v>
      </c>
      <c r="W20" s="9">
        <v>6</v>
      </c>
    </row>
    <row r="21" spans="1:23" s="4" customFormat="1" x14ac:dyDescent="0.2">
      <c r="A21" s="7" t="s">
        <v>46</v>
      </c>
      <c r="B21" s="25">
        <v>32.299999999999997</v>
      </c>
      <c r="C21" s="25">
        <v>26</v>
      </c>
      <c r="D21" s="25">
        <v>26.19</v>
      </c>
      <c r="E21" s="25">
        <v>21.35</v>
      </c>
      <c r="F21" s="25">
        <v>28.87</v>
      </c>
      <c r="G21" s="7">
        <f t="shared" si="0"/>
        <v>24.826890663149907</v>
      </c>
      <c r="H21" s="4">
        <f t="shared" si="1"/>
        <v>7.47310933685009</v>
      </c>
      <c r="I21" s="4">
        <f t="shared" si="2"/>
        <v>1.1731093368500929</v>
      </c>
      <c r="J21" s="7">
        <f t="shared" si="3"/>
        <v>1.3631093368500942</v>
      </c>
      <c r="K21" s="4">
        <f t="shared" si="4"/>
        <v>5.6282052730904112E-3</v>
      </c>
      <c r="L21" s="4">
        <f t="shared" si="5"/>
        <v>0.44346454266391322</v>
      </c>
      <c r="M21" s="4">
        <f t="shared" si="5"/>
        <v>0.38874355529998489</v>
      </c>
      <c r="N21" s="4">
        <f>AVERAGE(K21:K26)</f>
        <v>6.0702774394878756E-3</v>
      </c>
      <c r="O21" s="4">
        <f>STDEV(K21:K26)/6</f>
        <v>6.2966111470376623E-4</v>
      </c>
      <c r="P21" s="4">
        <f>AVERAGE(L21:L26)</f>
        <v>0.23324740132004854</v>
      </c>
      <c r="Q21" s="4">
        <f>STDEV(L21:L26)/6</f>
        <v>1.9619185592599026E-2</v>
      </c>
      <c r="R21" s="4">
        <f>AVERAGE(M21:M26)</f>
        <v>0.80876357746969141</v>
      </c>
      <c r="S21" s="4">
        <f>STDEV(M21:M26)/6</f>
        <v>0.15781879681978009</v>
      </c>
      <c r="T21" s="8" t="s">
        <v>4</v>
      </c>
      <c r="U21" s="4">
        <f>R27</f>
        <v>0.31287260476963663</v>
      </c>
      <c r="V21" s="4">
        <f>S27</f>
        <v>4.876522219618059E-2</v>
      </c>
      <c r="W21" s="9">
        <v>6</v>
      </c>
    </row>
    <row r="22" spans="1:23" s="4" customFormat="1" x14ac:dyDescent="0.2">
      <c r="A22" s="7" t="s">
        <v>46</v>
      </c>
      <c r="B22" s="25">
        <v>33.1</v>
      </c>
      <c r="C22" s="25">
        <v>28.71</v>
      </c>
      <c r="D22" s="25">
        <v>27.27</v>
      </c>
      <c r="E22" s="25">
        <v>23.62</v>
      </c>
      <c r="F22" s="25">
        <v>29.18</v>
      </c>
      <c r="G22" s="7">
        <f t="shared" si="0"/>
        <v>26.25322075479502</v>
      </c>
      <c r="H22" s="4">
        <f t="shared" si="1"/>
        <v>6.8467792452049814</v>
      </c>
      <c r="I22" s="4">
        <f t="shared" si="2"/>
        <v>2.4567792452049808</v>
      </c>
      <c r="J22" s="7">
        <f t="shared" si="3"/>
        <v>1.0167792452049795</v>
      </c>
      <c r="K22" s="4">
        <f t="shared" si="4"/>
        <v>8.6878851980510281E-3</v>
      </c>
      <c r="L22" s="4">
        <f t="shared" si="5"/>
        <v>0.18215275931207647</v>
      </c>
      <c r="M22" s="4">
        <f t="shared" si="5"/>
        <v>0.49421844307859475</v>
      </c>
      <c r="T22" s="8" t="s">
        <v>33</v>
      </c>
      <c r="U22" s="4">
        <f>R33</f>
        <v>0.22116540976174617</v>
      </c>
      <c r="V22" s="4">
        <f>S33</f>
        <v>3.2480170057773039E-2</v>
      </c>
      <c r="W22" s="9">
        <v>6</v>
      </c>
    </row>
    <row r="23" spans="1:23" s="4" customFormat="1" x14ac:dyDescent="0.2">
      <c r="A23" s="7" t="s">
        <v>46</v>
      </c>
      <c r="B23" s="25">
        <v>30.86</v>
      </c>
      <c r="C23" s="25">
        <v>26.98</v>
      </c>
      <c r="D23" s="25">
        <v>26.4</v>
      </c>
      <c r="E23" s="25">
        <v>21.76</v>
      </c>
      <c r="F23" s="25">
        <v>27.55</v>
      </c>
      <c r="G23" s="7">
        <f t="shared" si="0"/>
        <v>24.484444041064116</v>
      </c>
      <c r="H23" s="4">
        <f t="shared" si="1"/>
        <v>6.3755559589358839</v>
      </c>
      <c r="I23" s="4">
        <f t="shared" si="2"/>
        <v>2.4955559589358849</v>
      </c>
      <c r="J23" s="7">
        <f t="shared" si="3"/>
        <v>1.915555958935883</v>
      </c>
      <c r="K23" s="4">
        <f t="shared" si="4"/>
        <v>1.2043879933048136E-2</v>
      </c>
      <c r="L23" s="4">
        <f t="shared" si="5"/>
        <v>0.17732207327999422</v>
      </c>
      <c r="M23" s="4">
        <f t="shared" si="5"/>
        <v>0.26506976800898918</v>
      </c>
    </row>
    <row r="24" spans="1:23" s="4" customFormat="1" x14ac:dyDescent="0.2">
      <c r="A24" s="7" t="s">
        <v>46</v>
      </c>
      <c r="B24" s="25">
        <v>32.950000000000003</v>
      </c>
      <c r="C24" s="25">
        <v>25.66</v>
      </c>
      <c r="D24" s="25">
        <v>26.48</v>
      </c>
      <c r="E24" s="25">
        <v>20.53</v>
      </c>
      <c r="F24" s="25">
        <v>27.21</v>
      </c>
      <c r="G24" s="7">
        <f t="shared" si="0"/>
        <v>23.635170826545764</v>
      </c>
      <c r="H24" s="4">
        <f t="shared" si="1"/>
        <v>9.314829173454239</v>
      </c>
      <c r="I24" s="4">
        <f t="shared" si="2"/>
        <v>2.0248291734542363</v>
      </c>
      <c r="J24" s="7">
        <f t="shared" si="3"/>
        <v>2.8448291734542366</v>
      </c>
      <c r="K24" s="4">
        <f t="shared" si="4"/>
        <v>1.5702073803071654E-3</v>
      </c>
      <c r="L24" s="4">
        <f t="shared" si="5"/>
        <v>0.24573424479909015</v>
      </c>
      <c r="M24" s="4">
        <f t="shared" si="5"/>
        <v>0.13919418299911104</v>
      </c>
    </row>
    <row r="25" spans="1:23" s="4" customFormat="1" x14ac:dyDescent="0.2">
      <c r="A25" s="7" t="s">
        <v>46</v>
      </c>
      <c r="B25" s="25">
        <v>32.950000000000003</v>
      </c>
      <c r="C25" s="25">
        <v>27.33</v>
      </c>
      <c r="D25" s="25">
        <v>23.94</v>
      </c>
      <c r="E25" s="25">
        <v>21.89</v>
      </c>
      <c r="F25" s="25">
        <v>29.37</v>
      </c>
      <c r="G25" s="7">
        <f t="shared" si="0"/>
        <v>25.355656173721869</v>
      </c>
      <c r="H25" s="4">
        <f t="shared" si="1"/>
        <v>7.5943438262781342</v>
      </c>
      <c r="I25" s="4">
        <f t="shared" si="2"/>
        <v>1.9743438262781297</v>
      </c>
      <c r="J25" s="7">
        <f t="shared" si="3"/>
        <v>-1.4156561737218674</v>
      </c>
      <c r="K25" s="4">
        <f t="shared" si="4"/>
        <v>5.1745752971217524E-3</v>
      </c>
      <c r="L25" s="4">
        <f t="shared" si="5"/>
        <v>0.25448564313127964</v>
      </c>
      <c r="M25" s="4">
        <f t="shared" si="5"/>
        <v>2.6678104650870522</v>
      </c>
    </row>
    <row r="26" spans="1:23" s="4" customFormat="1" x14ac:dyDescent="0.2">
      <c r="A26" s="7" t="s">
        <v>46</v>
      </c>
      <c r="B26" s="25">
        <v>32.090000000000003</v>
      </c>
      <c r="C26" s="25">
        <v>27.23</v>
      </c>
      <c r="D26" s="25">
        <v>24.01</v>
      </c>
      <c r="E26" s="25">
        <v>22.58</v>
      </c>
      <c r="F26" s="25">
        <v>25.2</v>
      </c>
      <c r="G26" s="7">
        <f t="shared" si="0"/>
        <v>23.854056258842018</v>
      </c>
      <c r="H26" s="4">
        <f t="shared" si="1"/>
        <v>8.2359437411579854</v>
      </c>
      <c r="I26" s="4">
        <f t="shared" si="2"/>
        <v>3.3759437411579825</v>
      </c>
      <c r="J26" s="7">
        <f t="shared" si="3"/>
        <v>0.1559437411579836</v>
      </c>
      <c r="K26" s="4">
        <f t="shared" si="4"/>
        <v>3.3169115553087643E-3</v>
      </c>
      <c r="L26" s="4">
        <f t="shared" si="5"/>
        <v>9.6325144733937426E-2</v>
      </c>
      <c r="M26" s="4">
        <f t="shared" si="5"/>
        <v>0.89754505034441556</v>
      </c>
    </row>
    <row r="27" spans="1:23" s="4" customFormat="1" x14ac:dyDescent="0.2">
      <c r="A27" s="7" t="s">
        <v>29</v>
      </c>
      <c r="B27" s="25">
        <v>28.44</v>
      </c>
      <c r="C27" s="25">
        <v>26.06</v>
      </c>
      <c r="D27" s="25">
        <v>27.3</v>
      </c>
      <c r="E27" s="25">
        <v>20.9</v>
      </c>
      <c r="F27" s="25">
        <v>26.96</v>
      </c>
      <c r="G27" s="7">
        <f t="shared" si="0"/>
        <v>23.737396655909848</v>
      </c>
      <c r="H27" s="4">
        <f t="shared" si="1"/>
        <v>4.7026033440901536</v>
      </c>
      <c r="I27" s="4">
        <f t="shared" si="2"/>
        <v>2.322603344090151</v>
      </c>
      <c r="J27" s="7">
        <f t="shared" si="3"/>
        <v>3.562603344090153</v>
      </c>
      <c r="K27" s="4">
        <f t="shared" si="4"/>
        <v>3.8403900491482248E-2</v>
      </c>
      <c r="L27" s="4">
        <f t="shared" si="5"/>
        <v>0.19990641248717197</v>
      </c>
      <c r="M27" s="4">
        <f t="shared" si="5"/>
        <v>8.4634908842361176E-2</v>
      </c>
      <c r="N27" s="4">
        <f>AVERAGE(K27:K32)</f>
        <v>0.18960731521773444</v>
      </c>
      <c r="O27" s="4">
        <f>STDEV(K27:K32)/6</f>
        <v>2.6773421500924738E-2</v>
      </c>
      <c r="P27" s="4">
        <f>AVERAGE(L27:L32)</f>
        <v>0.22518283950924242</v>
      </c>
      <c r="Q27" s="4">
        <f>STDEV(L27:L32)/6</f>
        <v>2.8896606642135975E-2</v>
      </c>
      <c r="R27" s="4">
        <f>AVERAGE(M27:M32)</f>
        <v>0.31287260476963663</v>
      </c>
      <c r="S27" s="4">
        <f>STDEV(M27:M32)/6</f>
        <v>4.876522219618059E-2</v>
      </c>
    </row>
    <row r="28" spans="1:23" s="4" customFormat="1" x14ac:dyDescent="0.2">
      <c r="A28" s="7" t="s">
        <v>29</v>
      </c>
      <c r="B28" s="25">
        <v>27.74</v>
      </c>
      <c r="C28" s="25">
        <v>28.47</v>
      </c>
      <c r="D28" s="25">
        <v>28.11</v>
      </c>
      <c r="E28" s="25">
        <v>21.68</v>
      </c>
      <c r="F28" s="25">
        <v>25.74</v>
      </c>
      <c r="G28" s="7">
        <f t="shared" si="0"/>
        <v>23.622938005252436</v>
      </c>
      <c r="H28" s="4">
        <f t="shared" si="1"/>
        <v>4.1170619947475622</v>
      </c>
      <c r="I28" s="4">
        <f t="shared" si="2"/>
        <v>4.8470619947475626</v>
      </c>
      <c r="J28" s="7">
        <f t="shared" si="3"/>
        <v>4.4870619947475632</v>
      </c>
      <c r="K28" s="4">
        <f t="shared" si="4"/>
        <v>5.7628968414009413E-2</v>
      </c>
      <c r="L28" s="4">
        <f t="shared" si="5"/>
        <v>3.4744730607678069E-2</v>
      </c>
      <c r="M28" s="4">
        <f t="shared" si="5"/>
        <v>4.4592287065740505E-2</v>
      </c>
    </row>
    <row r="29" spans="1:23" s="4" customFormat="1" x14ac:dyDescent="0.2">
      <c r="A29" s="7" t="s">
        <v>29</v>
      </c>
      <c r="B29" s="25">
        <v>28.43</v>
      </c>
      <c r="C29" s="25">
        <v>27.99</v>
      </c>
      <c r="D29" s="25">
        <v>25.85</v>
      </c>
      <c r="E29" s="25">
        <v>21.89</v>
      </c>
      <c r="F29" s="25">
        <v>29.44</v>
      </c>
      <c r="G29" s="7">
        <f t="shared" si="0"/>
        <v>25.385854328739853</v>
      </c>
      <c r="H29" s="4">
        <f t="shared" si="1"/>
        <v>3.0441456712601465</v>
      </c>
      <c r="I29" s="4">
        <f t="shared" si="2"/>
        <v>2.6041456712601452</v>
      </c>
      <c r="J29" s="7">
        <f t="shared" si="3"/>
        <v>0.46414567126014816</v>
      </c>
      <c r="K29" s="4">
        <f t="shared" si="4"/>
        <v>0.1212329970821866</v>
      </c>
      <c r="L29" s="4">
        <f t="shared" si="5"/>
        <v>0.16446520847114549</v>
      </c>
      <c r="M29" s="4">
        <f t="shared" si="5"/>
        <v>0.72490021839227248</v>
      </c>
    </row>
    <row r="30" spans="1:23" s="4" customFormat="1" x14ac:dyDescent="0.2">
      <c r="A30" s="7" t="s">
        <v>29</v>
      </c>
      <c r="B30" s="25">
        <v>27.51</v>
      </c>
      <c r="C30" s="25">
        <v>28.76</v>
      </c>
      <c r="D30" s="25">
        <v>27.85</v>
      </c>
      <c r="E30" s="25">
        <v>23.44</v>
      </c>
      <c r="F30" s="25">
        <v>28.88</v>
      </c>
      <c r="G30" s="7">
        <f t="shared" si="0"/>
        <v>26.018209008308009</v>
      </c>
      <c r="H30" s="4">
        <f t="shared" si="1"/>
        <v>1.4917909916919925</v>
      </c>
      <c r="I30" s="4">
        <f t="shared" si="2"/>
        <v>2.7417909916919925</v>
      </c>
      <c r="J30" s="7">
        <f t="shared" si="3"/>
        <v>1.8317909916919923</v>
      </c>
      <c r="K30" s="4">
        <f t="shared" si="4"/>
        <v>0.35557086171771479</v>
      </c>
      <c r="L30" s="4">
        <f t="shared" si="5"/>
        <v>0.14949913149355029</v>
      </c>
      <c r="M30" s="4">
        <f t="shared" si="5"/>
        <v>0.28091567005185486</v>
      </c>
    </row>
    <row r="31" spans="1:23" s="4" customFormat="1" x14ac:dyDescent="0.2">
      <c r="A31" s="7" t="s">
        <v>29</v>
      </c>
      <c r="B31" s="25">
        <v>26.89</v>
      </c>
      <c r="C31" s="25">
        <v>26.52</v>
      </c>
      <c r="D31" s="25">
        <v>28.71</v>
      </c>
      <c r="E31" s="25">
        <v>24.21</v>
      </c>
      <c r="F31" s="25">
        <v>27.17</v>
      </c>
      <c r="G31" s="7">
        <f t="shared" si="0"/>
        <v>25.647333194700771</v>
      </c>
      <c r="H31" s="4">
        <f t="shared" si="1"/>
        <v>1.2426668052992298</v>
      </c>
      <c r="I31" s="4">
        <f t="shared" si="2"/>
        <v>0.8726668052992288</v>
      </c>
      <c r="J31" s="7">
        <f t="shared" si="3"/>
        <v>3.0626668052992301</v>
      </c>
      <c r="K31" s="4">
        <f t="shared" si="4"/>
        <v>0.42259077953131741</v>
      </c>
      <c r="L31" s="4">
        <f t="shared" si="5"/>
        <v>0.54613639012860282</v>
      </c>
      <c r="M31" s="4">
        <f t="shared" si="5"/>
        <v>0.11968657105140475</v>
      </c>
    </row>
    <row r="32" spans="1:23" s="4" customFormat="1" x14ac:dyDescent="0.2">
      <c r="A32" s="7" t="s">
        <v>29</v>
      </c>
      <c r="B32" s="25">
        <v>28.33</v>
      </c>
      <c r="C32" s="25">
        <v>27.48</v>
      </c>
      <c r="D32" s="25">
        <v>26.2</v>
      </c>
      <c r="E32" s="25">
        <v>22.32</v>
      </c>
      <c r="F32" s="25">
        <v>29.17</v>
      </c>
      <c r="G32" s="7">
        <f t="shared" si="0"/>
        <v>25.516159585642978</v>
      </c>
      <c r="H32" s="4">
        <f t="shared" si="1"/>
        <v>2.8138404143570206</v>
      </c>
      <c r="I32" s="4">
        <f t="shared" si="2"/>
        <v>1.9638404143570227</v>
      </c>
      <c r="J32" s="7">
        <f t="shared" si="3"/>
        <v>0.68384041435702159</v>
      </c>
      <c r="K32" s="4">
        <f t="shared" si="4"/>
        <v>0.14221638406969611</v>
      </c>
      <c r="L32" s="4">
        <f t="shared" si="5"/>
        <v>0.25634516386730588</v>
      </c>
      <c r="M32" s="4">
        <f t="shared" si="5"/>
        <v>0.62250597321418599</v>
      </c>
    </row>
    <row r="33" spans="1:19" s="4" customFormat="1" x14ac:dyDescent="0.2">
      <c r="A33" s="7" t="s">
        <v>31</v>
      </c>
      <c r="B33" s="25">
        <v>33.75</v>
      </c>
      <c r="C33" s="25">
        <v>25.57</v>
      </c>
      <c r="D33" s="25">
        <v>27.29</v>
      </c>
      <c r="E33" s="25">
        <v>22.27</v>
      </c>
      <c r="F33" s="25">
        <v>28.55</v>
      </c>
      <c r="G33" s="7">
        <f>GEOMEAN(E35:F35)</f>
        <v>23.972765797879894</v>
      </c>
      <c r="H33" s="4">
        <f>B35-G33</f>
        <v>10.207234202120105</v>
      </c>
      <c r="I33" s="4">
        <f>C35-G33</f>
        <v>0.27723420212010552</v>
      </c>
      <c r="J33" s="7">
        <f>D35-G33</f>
        <v>5.2072342021201052</v>
      </c>
      <c r="K33" s="4">
        <f t="shared" si="4"/>
        <v>8.4589475555443946E-4</v>
      </c>
      <c r="L33" s="4">
        <f t="shared" si="5"/>
        <v>0.82517144216294058</v>
      </c>
      <c r="M33" s="4">
        <f t="shared" si="5"/>
        <v>2.7068632177742063E-2</v>
      </c>
      <c r="N33" s="4">
        <f>AVERAGE(K33:K38)</f>
        <v>1.9667216933022418E-3</v>
      </c>
      <c r="O33" s="4">
        <f>STDEV(K33:K38)/6</f>
        <v>1.5484208836503269E-4</v>
      </c>
      <c r="P33" s="4">
        <f>AVERAGE(L33:L38)</f>
        <v>0.73642453173513778</v>
      </c>
      <c r="Q33" s="4">
        <f>STDEV(L33:L38)/6</f>
        <v>4.2959478207218522E-2</v>
      </c>
      <c r="R33" s="4">
        <f>AVERAGE(M33:M38)</f>
        <v>0.22116540976174617</v>
      </c>
      <c r="S33" s="4">
        <f>STDEV(M33:M38)/6</f>
        <v>3.2480170057773039E-2</v>
      </c>
    </row>
    <row r="34" spans="1:19" s="4" customFormat="1" x14ac:dyDescent="0.2">
      <c r="A34" s="7" t="s">
        <v>30</v>
      </c>
      <c r="B34" s="25">
        <v>32.9</v>
      </c>
      <c r="C34" s="25">
        <v>25.43</v>
      </c>
      <c r="D34" s="25">
        <v>27.15</v>
      </c>
      <c r="E34" s="25">
        <v>21.98</v>
      </c>
      <c r="F34" s="25">
        <v>26.94</v>
      </c>
      <c r="G34" s="7">
        <f>GEOMEAN(E37:F37)</f>
        <v>22.997199829544464</v>
      </c>
      <c r="H34" s="4">
        <f>B37-G34</f>
        <v>10.422800170455538</v>
      </c>
      <c r="I34" s="4">
        <f>C37-G34</f>
        <v>1.0528001704555372</v>
      </c>
      <c r="J34" s="7">
        <f>D37-G34</f>
        <v>5.6628001704555366</v>
      </c>
      <c r="K34" s="4">
        <f t="shared" si="4"/>
        <v>7.2849153534399022E-4</v>
      </c>
      <c r="L34" s="4">
        <f t="shared" si="5"/>
        <v>0.48203166607219639</v>
      </c>
      <c r="M34" s="4">
        <f t="shared" si="5"/>
        <v>1.9739097364745741E-2</v>
      </c>
    </row>
    <row r="35" spans="1:19" s="4" customFormat="1" x14ac:dyDescent="0.2">
      <c r="A35" s="7" t="s">
        <v>30</v>
      </c>
      <c r="B35" s="25">
        <v>34.18</v>
      </c>
      <c r="C35" s="25">
        <v>24.25</v>
      </c>
      <c r="D35" s="25">
        <v>29.18</v>
      </c>
      <c r="E35" s="25">
        <v>21.81</v>
      </c>
      <c r="F35" s="25">
        <v>26.35</v>
      </c>
      <c r="G35" s="7">
        <f>GEOMEAN(E33:F33)</f>
        <v>25.215243405527538</v>
      </c>
      <c r="H35" s="4">
        <f>B33-G35</f>
        <v>8.5347565944724622</v>
      </c>
      <c r="I35" s="4">
        <f>C33-G35</f>
        <v>0.35475659447246244</v>
      </c>
      <c r="J35" s="7">
        <f>D33-G35</f>
        <v>2.0747565944724613</v>
      </c>
      <c r="K35" s="4">
        <f t="shared" si="4"/>
        <v>2.6963872157534747E-3</v>
      </c>
      <c r="L35" s="4">
        <f t="shared" si="5"/>
        <v>0.78200156806264731</v>
      </c>
      <c r="M35" s="4">
        <f t="shared" si="5"/>
        <v>0.23737557588264308</v>
      </c>
    </row>
    <row r="36" spans="1:19" s="4" customFormat="1" x14ac:dyDescent="0.2">
      <c r="A36" s="7" t="s">
        <v>30</v>
      </c>
      <c r="B36" s="25">
        <v>33.44</v>
      </c>
      <c r="C36" s="25">
        <v>25.16</v>
      </c>
      <c r="D36" s="25">
        <v>25.78</v>
      </c>
      <c r="E36" s="25">
        <v>21.45</v>
      </c>
      <c r="F36" s="25">
        <v>28.3</v>
      </c>
      <c r="G36" s="7">
        <f>GEOMEAN(E34:F34)</f>
        <v>24.333951590319234</v>
      </c>
      <c r="H36" s="4">
        <f>B34-G36</f>
        <v>8.5660484096807643</v>
      </c>
      <c r="I36" s="4">
        <f>C34-G36</f>
        <v>1.0960484096807654</v>
      </c>
      <c r="J36" s="7">
        <f>D34-G36</f>
        <v>2.8160484096807643</v>
      </c>
      <c r="K36" s="4">
        <f t="shared" si="4"/>
        <v>2.6385327213187646E-3</v>
      </c>
      <c r="L36" s="4">
        <f t="shared" si="5"/>
        <v>0.4677960517400449</v>
      </c>
      <c r="M36" s="4">
        <f t="shared" si="5"/>
        <v>0.14199889324074094</v>
      </c>
    </row>
    <row r="37" spans="1:19" s="4" customFormat="1" x14ac:dyDescent="0.2">
      <c r="A37" s="7" t="s">
        <v>31</v>
      </c>
      <c r="B37" s="25">
        <v>33.42</v>
      </c>
      <c r="C37" s="25">
        <v>24.05</v>
      </c>
      <c r="D37" s="25">
        <v>28.66</v>
      </c>
      <c r="E37" s="25">
        <v>20.239999999999998</v>
      </c>
      <c r="F37" s="25">
        <v>26.13</v>
      </c>
      <c r="G37" s="7">
        <f>GEOMEAN(E38:F38)</f>
        <v>24.330456222602979</v>
      </c>
      <c r="H37" s="4">
        <f>B38-G37</f>
        <v>8.5595437773970211</v>
      </c>
      <c r="I37" s="4">
        <f>C38-G37</f>
        <v>-0.22045622260298003</v>
      </c>
      <c r="J37" s="7">
        <f>D38-G37</f>
        <v>1.159543777397019</v>
      </c>
      <c r="K37" s="4">
        <f t="shared" si="4"/>
        <v>2.6504558466271919E-3</v>
      </c>
      <c r="L37" s="4">
        <f t="shared" si="5"/>
        <v>1.1651019677278585</v>
      </c>
      <c r="M37" s="4">
        <f t="shared" si="5"/>
        <v>0.4476540744676934</v>
      </c>
    </row>
    <row r="38" spans="1:19" s="4" customFormat="1" x14ac:dyDescent="0.2">
      <c r="A38" s="7" t="s">
        <v>30</v>
      </c>
      <c r="B38" s="25">
        <v>32.89</v>
      </c>
      <c r="C38" s="25">
        <v>24.11</v>
      </c>
      <c r="D38" s="25">
        <v>25.49</v>
      </c>
      <c r="E38" s="25">
        <v>21.21</v>
      </c>
      <c r="F38" s="25">
        <v>27.91</v>
      </c>
      <c r="G38" s="7">
        <f>GEOMEAN(E36:F36)</f>
        <v>24.638080282359663</v>
      </c>
      <c r="H38" s="4">
        <f>B36-G38</f>
        <v>8.8019197176403345</v>
      </c>
      <c r="I38" s="4">
        <f>C36-G38</f>
        <v>0.52191971764033696</v>
      </c>
      <c r="J38" s="7">
        <f>D36-G38</f>
        <v>1.141919717640338</v>
      </c>
      <c r="K38" s="4">
        <f t="shared" si="4"/>
        <v>2.2405680852155925E-3</v>
      </c>
      <c r="L38" s="4">
        <f t="shared" si="5"/>
        <v>0.69644449464513869</v>
      </c>
      <c r="M38" s="4">
        <f t="shared" si="5"/>
        <v>0.45315618543691194</v>
      </c>
    </row>
    <row r="39" spans="1:19" s="4" customFormat="1" x14ac:dyDescent="0.2"/>
    <row r="40" spans="1:19" s="4" customFormat="1" x14ac:dyDescent="0.2"/>
    <row r="41" spans="1:19" x14ac:dyDescent="0.2">
      <c r="G41" s="4"/>
    </row>
    <row r="42" spans="1:19" x14ac:dyDescent="0.2">
      <c r="G42" s="4"/>
    </row>
    <row r="43" spans="1:19" x14ac:dyDescent="0.2">
      <c r="G43" s="4"/>
    </row>
    <row r="44" spans="1:19" x14ac:dyDescent="0.2">
      <c r="G44" s="4"/>
    </row>
    <row r="45" spans="1:19" x14ac:dyDescent="0.2">
      <c r="G45" s="4"/>
    </row>
    <row r="46" spans="1:19" x14ac:dyDescent="0.2">
      <c r="G46" s="4"/>
    </row>
    <row r="47" spans="1:19" x14ac:dyDescent="0.2">
      <c r="G47" s="4"/>
    </row>
    <row r="48" spans="1:19" x14ac:dyDescent="0.2">
      <c r="G48" s="4"/>
    </row>
    <row r="49" spans="7:7" x14ac:dyDescent="0.2">
      <c r="G49" s="4"/>
    </row>
    <row r="50" spans="7:7" x14ac:dyDescent="0.2">
      <c r="G50" s="4"/>
    </row>
    <row r="51" spans="7:7" x14ac:dyDescent="0.2">
      <c r="G51" s="4"/>
    </row>
    <row r="52" spans="7:7" x14ac:dyDescent="0.2">
      <c r="G52" s="4"/>
    </row>
    <row r="53" spans="7:7" x14ac:dyDescent="0.2">
      <c r="G53" s="4"/>
    </row>
    <row r="54" spans="7:7" x14ac:dyDescent="0.2">
      <c r="G54" s="4"/>
    </row>
    <row r="55" spans="7:7" x14ac:dyDescent="0.2">
      <c r="G55" s="4"/>
    </row>
    <row r="56" spans="7:7" x14ac:dyDescent="0.2">
      <c r="G56" s="4"/>
    </row>
    <row r="57" spans="7:7" x14ac:dyDescent="0.2">
      <c r="G57" s="4"/>
    </row>
    <row r="58" spans="7:7" x14ac:dyDescent="0.2">
      <c r="G58" s="4"/>
    </row>
    <row r="59" spans="7:7" x14ac:dyDescent="0.2">
      <c r="G59" s="4"/>
    </row>
    <row r="60" spans="7:7" x14ac:dyDescent="0.2">
      <c r="G60" s="4"/>
    </row>
    <row r="61" spans="7:7" x14ac:dyDescent="0.2">
      <c r="G61" s="4"/>
    </row>
    <row r="62" spans="7:7" x14ac:dyDescent="0.2">
      <c r="G62" s="4"/>
    </row>
    <row r="63" spans="7:7" x14ac:dyDescent="0.2">
      <c r="G63" s="4"/>
    </row>
    <row r="64" spans="7:7" x14ac:dyDescent="0.2">
      <c r="G64" s="4"/>
    </row>
    <row r="65" spans="7:7" x14ac:dyDescent="0.2">
      <c r="G65" s="4"/>
    </row>
    <row r="66" spans="7:7" x14ac:dyDescent="0.2">
      <c r="G66" s="4"/>
    </row>
    <row r="67" spans="7:7" x14ac:dyDescent="0.2">
      <c r="G67" s="4"/>
    </row>
    <row r="68" spans="7:7" x14ac:dyDescent="0.2">
      <c r="G68" s="4"/>
    </row>
    <row r="69" spans="7:7" x14ac:dyDescent="0.2">
      <c r="G69" s="4"/>
    </row>
    <row r="70" spans="7:7" x14ac:dyDescent="0.2">
      <c r="G70" s="4"/>
    </row>
    <row r="71" spans="7:7" x14ac:dyDescent="0.2">
      <c r="G71" s="4"/>
    </row>
    <row r="72" spans="7:7" x14ac:dyDescent="0.2">
      <c r="G72" s="4"/>
    </row>
    <row r="73" spans="7:7" x14ac:dyDescent="0.2">
      <c r="G73" s="4"/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zoomScale="110" zoomScaleNormal="110" workbookViewId="0">
      <selection activeCell="A2" sqref="A2"/>
    </sheetView>
  </sheetViews>
  <sheetFormatPr defaultRowHeight="14.25" x14ac:dyDescent="0.2"/>
  <sheetData>
    <row r="1" spans="1:23" s="3" customFormat="1" x14ac:dyDescent="0.2">
      <c r="H1" s="3" t="s">
        <v>15</v>
      </c>
      <c r="K1" s="3" t="s">
        <v>16</v>
      </c>
      <c r="N1" s="3" t="s">
        <v>17</v>
      </c>
      <c r="O1" s="3" t="s">
        <v>18</v>
      </c>
      <c r="P1" s="3" t="s">
        <v>17</v>
      </c>
      <c r="Q1" s="3" t="s">
        <v>18</v>
      </c>
      <c r="R1" s="3" t="s">
        <v>17</v>
      </c>
      <c r="S1" s="3" t="s">
        <v>18</v>
      </c>
    </row>
    <row r="2" spans="1:23" s="4" customFormat="1" x14ac:dyDescent="0.2">
      <c r="A2" s="21"/>
      <c r="B2" s="21" t="s">
        <v>13</v>
      </c>
      <c r="C2" s="21" t="s">
        <v>14</v>
      </c>
      <c r="D2" s="21" t="s">
        <v>22</v>
      </c>
      <c r="E2" s="21" t="s">
        <v>20</v>
      </c>
      <c r="F2" s="21" t="s">
        <v>19</v>
      </c>
      <c r="G2" s="4" t="s">
        <v>21</v>
      </c>
      <c r="H2" s="4" t="s">
        <v>13</v>
      </c>
      <c r="I2" s="4" t="s">
        <v>14</v>
      </c>
      <c r="J2" s="4" t="s">
        <v>22</v>
      </c>
      <c r="K2" s="4" t="s">
        <v>13</v>
      </c>
      <c r="L2" s="4" t="s">
        <v>14</v>
      </c>
      <c r="M2" s="4" t="s">
        <v>22</v>
      </c>
      <c r="N2" s="4" t="s">
        <v>13</v>
      </c>
      <c r="O2" s="4" t="s">
        <v>13</v>
      </c>
      <c r="P2" s="4" t="s">
        <v>14</v>
      </c>
      <c r="Q2" s="4" t="s">
        <v>14</v>
      </c>
      <c r="R2" s="4" t="s">
        <v>22</v>
      </c>
      <c r="S2" s="4" t="s">
        <v>22</v>
      </c>
    </row>
    <row r="3" spans="1:23" s="4" customFormat="1" x14ac:dyDescent="0.2">
      <c r="A3" s="22" t="s">
        <v>26</v>
      </c>
      <c r="B3" s="24">
        <v>33.1</v>
      </c>
      <c r="C3" s="24">
        <v>24.77</v>
      </c>
      <c r="D3" s="24">
        <v>31.19</v>
      </c>
      <c r="E3" s="24">
        <v>22</v>
      </c>
      <c r="F3" s="24">
        <v>25.3</v>
      </c>
      <c r="G3" s="7">
        <f t="shared" ref="G3:G27" si="0">GEOMEAN(E3:F3)</f>
        <v>23.59237164847994</v>
      </c>
      <c r="H3" s="4">
        <f t="shared" ref="H3:H27" si="1">B3-G3</f>
        <v>9.5076283515200615</v>
      </c>
      <c r="I3" s="4">
        <f t="shared" ref="I3:I27" si="2">C3-G3</f>
        <v>1.1776283515200596</v>
      </c>
      <c r="J3" s="7">
        <f t="shared" ref="J3:J27" si="3">D3-G3</f>
        <v>7.5976283515200613</v>
      </c>
      <c r="K3" s="4">
        <f t="shared" ref="K3:K27" si="4">POWER(2,-H3)</f>
        <v>1.3737847104007359E-3</v>
      </c>
      <c r="L3" s="4">
        <f t="shared" ref="L3:M27" si="5">POWER(2,-I3)</f>
        <v>0.44207763319995469</v>
      </c>
      <c r="M3" s="4">
        <f t="shared" si="5"/>
        <v>5.1628079517754954E-3</v>
      </c>
      <c r="N3" s="4">
        <f>AVERAGE(K3:K8)</f>
        <v>8.2245813939244447E-2</v>
      </c>
      <c r="O3" s="4">
        <f>STDEV(K3:K8)/6</f>
        <v>2.2748175011645343E-2</v>
      </c>
      <c r="P3" s="4">
        <f>AVERAGE(L3:L8)</f>
        <v>0.7668376854674448</v>
      </c>
      <c r="Q3" s="4">
        <f>STDEV(L3:L8)/6</f>
        <v>0.11341140032501944</v>
      </c>
      <c r="R3" s="4">
        <f>AVERAGE(M3:M8)</f>
        <v>1.88023713623275E-2</v>
      </c>
      <c r="S3" s="4">
        <f>STDEV(M3:M8)/6</f>
        <v>5.2470084009136574E-3</v>
      </c>
      <c r="T3" s="8" t="s">
        <v>0</v>
      </c>
      <c r="U3" s="9">
        <f>N3</f>
        <v>8.2245813939244447E-2</v>
      </c>
      <c r="V3" s="9">
        <f>O3</f>
        <v>2.2748175011645343E-2</v>
      </c>
      <c r="W3" s="9">
        <v>6</v>
      </c>
    </row>
    <row r="4" spans="1:23" s="4" customFormat="1" x14ac:dyDescent="0.2">
      <c r="A4" s="22" t="s">
        <v>26</v>
      </c>
      <c r="B4" s="24">
        <v>25.84</v>
      </c>
      <c r="C4" s="24">
        <v>23.79</v>
      </c>
      <c r="D4" s="24">
        <v>26.75</v>
      </c>
      <c r="E4" s="24">
        <v>21.21</v>
      </c>
      <c r="F4" s="24">
        <v>25.25</v>
      </c>
      <c r="G4" s="7">
        <f t="shared" si="0"/>
        <v>23.142007259526991</v>
      </c>
      <c r="H4" s="4">
        <f t="shared" si="1"/>
        <v>2.6979927404730084</v>
      </c>
      <c r="I4" s="4">
        <f t="shared" si="2"/>
        <v>0.6479927404730077</v>
      </c>
      <c r="J4" s="7">
        <f t="shared" si="3"/>
        <v>3.6079927404730086</v>
      </c>
      <c r="K4" s="4">
        <f t="shared" si="4"/>
        <v>0.15410731613681372</v>
      </c>
      <c r="L4" s="4">
        <f t="shared" si="5"/>
        <v>0.63816759561511049</v>
      </c>
      <c r="M4" s="4">
        <f t="shared" si="5"/>
        <v>8.2013616096969014E-2</v>
      </c>
      <c r="T4" s="8" t="s">
        <v>1</v>
      </c>
      <c r="U4" s="9">
        <f>N9</f>
        <v>3.3124116272296472E-2</v>
      </c>
      <c r="V4" s="9">
        <f>O9</f>
        <v>7.5762136281365541E-3</v>
      </c>
      <c r="W4" s="9">
        <v>6</v>
      </c>
    </row>
    <row r="5" spans="1:23" s="4" customFormat="1" x14ac:dyDescent="0.2">
      <c r="A5" s="22" t="s">
        <v>26</v>
      </c>
      <c r="B5" s="24">
        <v>33.700000000000003</v>
      </c>
      <c r="C5" s="24">
        <v>25.17</v>
      </c>
      <c r="D5" s="24">
        <v>31.73</v>
      </c>
      <c r="E5" s="24">
        <v>22.91</v>
      </c>
      <c r="F5" s="24">
        <v>26.49</v>
      </c>
      <c r="G5" s="7">
        <f t="shared" si="0"/>
        <v>24.635054292613198</v>
      </c>
      <c r="H5" s="4">
        <f t="shared" si="1"/>
        <v>9.0649457073868049</v>
      </c>
      <c r="I5" s="4">
        <f t="shared" si="2"/>
        <v>0.5349457073868038</v>
      </c>
      <c r="J5" s="7">
        <f t="shared" si="3"/>
        <v>7.0949457073868025</v>
      </c>
      <c r="K5" s="4">
        <f t="shared" si="4"/>
        <v>1.8671509631691821E-3</v>
      </c>
      <c r="L5" s="4">
        <f t="shared" si="5"/>
        <v>0.6901846497709907</v>
      </c>
      <c r="M5" s="4">
        <f t="shared" si="5"/>
        <v>7.3149022079475184E-3</v>
      </c>
      <c r="T5" s="8" t="s">
        <v>2</v>
      </c>
      <c r="U5" s="9">
        <f>N15</f>
        <v>0.15974895921159138</v>
      </c>
      <c r="V5" s="9">
        <f>O15</f>
        <v>3.8287077140016945E-2</v>
      </c>
      <c r="W5" s="9">
        <v>6</v>
      </c>
    </row>
    <row r="6" spans="1:23" s="4" customFormat="1" x14ac:dyDescent="0.2">
      <c r="A6" s="22" t="s">
        <v>26</v>
      </c>
      <c r="B6" s="24">
        <v>32.729999999999997</v>
      </c>
      <c r="C6" s="24">
        <v>24.96</v>
      </c>
      <c r="D6" s="24">
        <v>31.1</v>
      </c>
      <c r="E6" s="24">
        <v>21.94</v>
      </c>
      <c r="F6" s="24">
        <v>21.32</v>
      </c>
      <c r="G6" s="7">
        <f t="shared" si="0"/>
        <v>21.627778434226666</v>
      </c>
      <c r="H6" s="4">
        <f t="shared" si="1"/>
        <v>11.102221565773331</v>
      </c>
      <c r="I6" s="4">
        <f t="shared" si="2"/>
        <v>3.3322215657733345</v>
      </c>
      <c r="J6" s="7">
        <f t="shared" si="3"/>
        <v>9.4722215657733351</v>
      </c>
      <c r="K6" s="4">
        <f t="shared" si="4"/>
        <v>4.5488151647873323E-4</v>
      </c>
      <c r="L6" s="4">
        <f t="shared" si="5"/>
        <v>9.9289050257942393E-2</v>
      </c>
      <c r="M6" s="4">
        <f t="shared" si="5"/>
        <v>1.4079174222239217E-3</v>
      </c>
      <c r="T6" s="8" t="s">
        <v>3</v>
      </c>
      <c r="U6" s="9">
        <f>N21</f>
        <v>8.736436472083052E-2</v>
      </c>
      <c r="V6" s="9">
        <f>O21</f>
        <v>2.6872837991338997E-2</v>
      </c>
      <c r="W6" s="9">
        <v>6</v>
      </c>
    </row>
    <row r="7" spans="1:23" s="4" customFormat="1" x14ac:dyDescent="0.2">
      <c r="A7" s="22" t="s">
        <v>26</v>
      </c>
      <c r="B7" s="24">
        <v>31.8</v>
      </c>
      <c r="C7" s="24">
        <v>24.48</v>
      </c>
      <c r="D7" s="24">
        <v>34.71</v>
      </c>
      <c r="E7" s="24">
        <v>21.91</v>
      </c>
      <c r="F7" s="24">
        <v>25.98</v>
      </c>
      <c r="G7" s="7">
        <f t="shared" si="0"/>
        <v>23.858369600624432</v>
      </c>
      <c r="H7" s="4">
        <f t="shared" si="1"/>
        <v>7.941630399375569</v>
      </c>
      <c r="I7" s="4">
        <f t="shared" si="2"/>
        <v>0.62163039937556874</v>
      </c>
      <c r="J7" s="7">
        <f t="shared" si="3"/>
        <v>10.851630399375569</v>
      </c>
      <c r="K7" s="4">
        <f t="shared" si="4"/>
        <v>4.0675325340075209E-3</v>
      </c>
      <c r="L7" s="4">
        <f t="shared" si="5"/>
        <v>0.6499360154691548</v>
      </c>
      <c r="M7" s="4">
        <f t="shared" si="5"/>
        <v>5.4117004316957045E-4</v>
      </c>
      <c r="T7" s="8" t="s">
        <v>4</v>
      </c>
      <c r="U7" s="9">
        <f>N27</f>
        <v>0.40349306719836503</v>
      </c>
      <c r="V7" s="9" t="e">
        <f>O27</f>
        <v>#DIV/0!</v>
      </c>
      <c r="W7" s="9">
        <v>1</v>
      </c>
    </row>
    <row r="8" spans="1:23" s="4" customFormat="1" x14ac:dyDescent="0.2">
      <c r="A8" s="22" t="s">
        <v>26</v>
      </c>
      <c r="B8" s="24">
        <v>26.31</v>
      </c>
      <c r="C8" s="24">
        <v>23.66</v>
      </c>
      <c r="D8" s="24">
        <v>30.65</v>
      </c>
      <c r="E8" s="24">
        <v>22.67</v>
      </c>
      <c r="F8" s="24">
        <v>26.95</v>
      </c>
      <c r="G8" s="7">
        <f t="shared" si="0"/>
        <v>24.717534262138688</v>
      </c>
      <c r="H8" s="4">
        <f t="shared" si="1"/>
        <v>1.5924657378613105</v>
      </c>
      <c r="I8" s="4">
        <f t="shared" si="2"/>
        <v>-1.0575342621386881</v>
      </c>
      <c r="J8" s="7">
        <f t="shared" si="3"/>
        <v>5.9324657378613104</v>
      </c>
      <c r="K8" s="4">
        <f t="shared" si="4"/>
        <v>0.33160421777459681</v>
      </c>
      <c r="L8" s="4">
        <f t="shared" si="5"/>
        <v>2.0813711684915157</v>
      </c>
      <c r="M8" s="4">
        <f t="shared" si="5"/>
        <v>1.6373814451879475E-2</v>
      </c>
      <c r="T8" s="8" t="s">
        <v>33</v>
      </c>
      <c r="U8" s="9">
        <f>N33</f>
        <v>0</v>
      </c>
      <c r="V8" s="9">
        <f>O33</f>
        <v>0</v>
      </c>
      <c r="W8" s="9">
        <v>0</v>
      </c>
    </row>
    <row r="9" spans="1:23" s="4" customFormat="1" x14ac:dyDescent="0.2">
      <c r="A9" s="22" t="s">
        <v>27</v>
      </c>
      <c r="B9" s="24">
        <v>30.45</v>
      </c>
      <c r="C9" s="24">
        <v>23.75</v>
      </c>
      <c r="D9" s="24">
        <v>29.02</v>
      </c>
      <c r="E9" s="24">
        <v>22.15</v>
      </c>
      <c r="F9" s="24">
        <v>28.87</v>
      </c>
      <c r="G9" s="7">
        <f t="shared" si="0"/>
        <v>25.287753953247805</v>
      </c>
      <c r="H9" s="4">
        <f t="shared" si="1"/>
        <v>5.1622460467521947</v>
      </c>
      <c r="I9" s="4">
        <f t="shared" si="2"/>
        <v>-1.5377539532478046</v>
      </c>
      <c r="J9" s="7">
        <f t="shared" si="3"/>
        <v>3.732246046752195</v>
      </c>
      <c r="K9" s="4">
        <f t="shared" si="4"/>
        <v>2.7926023228832076E-2</v>
      </c>
      <c r="L9" s="4">
        <f t="shared" si="5"/>
        <v>2.9034213489047986</v>
      </c>
      <c r="M9" s="4">
        <f t="shared" si="5"/>
        <v>7.5245752324427581E-2</v>
      </c>
      <c r="N9" s="4">
        <f>AVERAGE(K9:K14)</f>
        <v>3.3124116272296472E-2</v>
      </c>
      <c r="O9" s="4">
        <f>STDEV(K9:K14)/6</f>
        <v>7.5762136281365541E-3</v>
      </c>
      <c r="P9" s="4">
        <f>AVERAGE(L9:L14)</f>
        <v>0.87373360670866262</v>
      </c>
      <c r="Q9" s="4">
        <f>STDEV(L9:L14)/6</f>
        <v>0.17770141729417988</v>
      </c>
      <c r="R9" s="4">
        <f>AVERAGE(M9:M14)</f>
        <v>0.28784226161448789</v>
      </c>
      <c r="S9" s="4">
        <f>STDEV(M9:M14)/6</f>
        <v>7.9116894668406573E-2</v>
      </c>
    </row>
    <row r="10" spans="1:23" s="4" customFormat="1" x14ac:dyDescent="0.2">
      <c r="A10" s="22" t="s">
        <v>27</v>
      </c>
      <c r="B10" s="24">
        <v>33.1</v>
      </c>
      <c r="C10" s="24">
        <v>31.29</v>
      </c>
      <c r="D10" s="24">
        <v>30.33</v>
      </c>
      <c r="E10" s="24">
        <v>24.5</v>
      </c>
      <c r="F10" s="24">
        <v>28.92</v>
      </c>
      <c r="G10" s="7">
        <f t="shared" si="0"/>
        <v>26.618414678564161</v>
      </c>
      <c r="H10" s="4">
        <f t="shared" si="1"/>
        <v>6.4815853214358405</v>
      </c>
      <c r="I10" s="4">
        <f t="shared" si="2"/>
        <v>4.6715853214358383</v>
      </c>
      <c r="J10" s="7">
        <f t="shared" si="3"/>
        <v>3.7115853214358374</v>
      </c>
      <c r="K10" s="4">
        <f t="shared" si="4"/>
        <v>1.1190471842411035E-2</v>
      </c>
      <c r="L10" s="4">
        <f t="shared" si="5"/>
        <v>3.9238526565134095E-2</v>
      </c>
      <c r="M10" s="4">
        <f t="shared" si="5"/>
        <v>7.6331093985492163E-2</v>
      </c>
      <c r="T10" s="8" t="s">
        <v>0</v>
      </c>
      <c r="U10" s="9">
        <f>P3</f>
        <v>0.7668376854674448</v>
      </c>
      <c r="V10" s="9">
        <f>Q3</f>
        <v>0.11341140032501944</v>
      </c>
      <c r="W10" s="9">
        <v>6</v>
      </c>
    </row>
    <row r="11" spans="1:23" s="4" customFormat="1" x14ac:dyDescent="0.2">
      <c r="A11" s="22" t="s">
        <v>27</v>
      </c>
      <c r="B11" s="24">
        <v>31</v>
      </c>
      <c r="C11" s="24">
        <v>25.87</v>
      </c>
      <c r="D11" s="24">
        <v>26.94</v>
      </c>
      <c r="E11" s="24">
        <v>23.03</v>
      </c>
      <c r="F11" s="24">
        <v>27.88</v>
      </c>
      <c r="G11" s="7">
        <f t="shared" si="0"/>
        <v>25.339226507531759</v>
      </c>
      <c r="H11" s="4">
        <f t="shared" si="1"/>
        <v>5.6607734924682411</v>
      </c>
      <c r="I11" s="4">
        <f t="shared" si="2"/>
        <v>0.53077349246824213</v>
      </c>
      <c r="J11" s="7">
        <f t="shared" si="3"/>
        <v>1.6007734924682424</v>
      </c>
      <c r="K11" s="4">
        <f t="shared" si="4"/>
        <v>1.9766846060926126E-2</v>
      </c>
      <c r="L11" s="4">
        <f t="shared" si="5"/>
        <v>0.69218352442438746</v>
      </c>
      <c r="M11" s="4">
        <f t="shared" si="5"/>
        <v>0.32970016349332265</v>
      </c>
      <c r="T11" s="8" t="s">
        <v>1</v>
      </c>
      <c r="U11" s="9">
        <f>P9</f>
        <v>0.87373360670866262</v>
      </c>
      <c r="V11" s="9">
        <f>Q9</f>
        <v>0.17770141729417988</v>
      </c>
      <c r="W11" s="9">
        <v>6</v>
      </c>
    </row>
    <row r="12" spans="1:23" s="4" customFormat="1" x14ac:dyDescent="0.2">
      <c r="A12" s="22" t="s">
        <v>27</v>
      </c>
      <c r="B12" s="24">
        <v>29.37</v>
      </c>
      <c r="C12" s="24">
        <v>24.47</v>
      </c>
      <c r="D12" s="24">
        <v>29.21</v>
      </c>
      <c r="E12" s="24">
        <v>21.44</v>
      </c>
      <c r="F12" s="24">
        <v>22.79</v>
      </c>
      <c r="G12" s="7">
        <f t="shared" si="0"/>
        <v>22.104696333584862</v>
      </c>
      <c r="H12" s="4">
        <f t="shared" si="1"/>
        <v>7.2653036664151394</v>
      </c>
      <c r="I12" s="4">
        <f t="shared" si="2"/>
        <v>2.3653036664151372</v>
      </c>
      <c r="J12" s="7">
        <f t="shared" si="3"/>
        <v>7.1053036664151392</v>
      </c>
      <c r="K12" s="4">
        <f t="shared" si="4"/>
        <v>6.5001842762669659E-3</v>
      </c>
      <c r="L12" s="4">
        <f t="shared" si="5"/>
        <v>0.19407636418642854</v>
      </c>
      <c r="M12" s="4">
        <f t="shared" si="5"/>
        <v>7.2625722869723609E-3</v>
      </c>
      <c r="T12" s="8" t="s">
        <v>2</v>
      </c>
      <c r="U12" s="9">
        <f>P15</f>
        <v>1.180238990478764</v>
      </c>
      <c r="V12" s="9">
        <f>Q15</f>
        <v>0.19065647671235864</v>
      </c>
      <c r="W12" s="9">
        <v>6</v>
      </c>
    </row>
    <row r="13" spans="1:23" s="4" customFormat="1" x14ac:dyDescent="0.2">
      <c r="A13" s="22" t="s">
        <v>27</v>
      </c>
      <c r="B13" s="24">
        <v>30.58</v>
      </c>
      <c r="C13" s="24">
        <v>25.46</v>
      </c>
      <c r="D13" s="24">
        <v>30.1</v>
      </c>
      <c r="E13" s="24">
        <v>22.88</v>
      </c>
      <c r="F13" s="24">
        <v>24.68</v>
      </c>
      <c r="G13" s="7">
        <f t="shared" si="0"/>
        <v>23.762962778239586</v>
      </c>
      <c r="H13" s="4">
        <f t="shared" si="1"/>
        <v>6.8170372217604118</v>
      </c>
      <c r="I13" s="4">
        <f t="shared" si="2"/>
        <v>1.6970372217604144</v>
      </c>
      <c r="J13" s="7">
        <f t="shared" si="3"/>
        <v>6.337037221760415</v>
      </c>
      <c r="K13" s="4">
        <f t="shared" si="4"/>
        <v>8.868850102327892E-3</v>
      </c>
      <c r="L13" s="4">
        <f t="shared" si="5"/>
        <v>0.30841883509496004</v>
      </c>
      <c r="M13" s="4">
        <f t="shared" si="5"/>
        <v>1.2369772508032945E-2</v>
      </c>
      <c r="T13" s="8" t="s">
        <v>3</v>
      </c>
      <c r="U13" s="9">
        <f>P21</f>
        <v>1.0835574117004336</v>
      </c>
      <c r="V13" s="9">
        <f>Q21</f>
        <v>0.15861049425186693</v>
      </c>
      <c r="W13" s="9">
        <v>6</v>
      </c>
    </row>
    <row r="14" spans="1:23" s="4" customFormat="1" x14ac:dyDescent="0.2">
      <c r="A14" s="22" t="s">
        <v>27</v>
      </c>
      <c r="B14" s="24">
        <v>31.31</v>
      </c>
      <c r="C14" s="24">
        <v>28.16</v>
      </c>
      <c r="D14" s="24">
        <v>28.01</v>
      </c>
      <c r="E14" s="24">
        <v>25.09</v>
      </c>
      <c r="F14" s="24">
        <v>31.93</v>
      </c>
      <c r="G14" s="7">
        <f t="shared" si="0"/>
        <v>28.304128674099825</v>
      </c>
      <c r="H14" s="4">
        <f t="shared" si="1"/>
        <v>3.0058713259001735</v>
      </c>
      <c r="I14" s="4">
        <f t="shared" si="2"/>
        <v>-0.1441286740998251</v>
      </c>
      <c r="J14" s="7">
        <f t="shared" si="3"/>
        <v>-0.29412867409982368</v>
      </c>
      <c r="K14" s="4">
        <f t="shared" si="4"/>
        <v>0.12449232212301473</v>
      </c>
      <c r="L14" s="4">
        <f t="shared" si="5"/>
        <v>1.105063041076267</v>
      </c>
      <c r="M14" s="4">
        <f t="shared" si="5"/>
        <v>1.2261442150886797</v>
      </c>
      <c r="T14" s="8" t="s">
        <v>4</v>
      </c>
      <c r="U14" s="9">
        <f>P27</f>
        <v>0.24158717771570851</v>
      </c>
      <c r="V14" s="9" t="e">
        <f>Q27</f>
        <v>#DIV/0!</v>
      </c>
      <c r="W14" s="9">
        <v>1</v>
      </c>
    </row>
    <row r="15" spans="1:23" s="4" customFormat="1" x14ac:dyDescent="0.2">
      <c r="A15" s="22" t="s">
        <v>28</v>
      </c>
      <c r="B15" s="24">
        <v>33.01</v>
      </c>
      <c r="C15" s="24">
        <v>26.79</v>
      </c>
      <c r="D15" s="24">
        <v>30.21</v>
      </c>
      <c r="E15" s="24">
        <v>23.16</v>
      </c>
      <c r="F15" s="24">
        <v>34.92</v>
      </c>
      <c r="G15" s="7">
        <f t="shared" si="0"/>
        <v>28.43848097209132</v>
      </c>
      <c r="H15" s="4">
        <f t="shared" si="1"/>
        <v>4.5715190279086784</v>
      </c>
      <c r="I15" s="4">
        <f t="shared" si="2"/>
        <v>-1.6484809720913205</v>
      </c>
      <c r="J15" s="7">
        <f t="shared" si="3"/>
        <v>1.7715190279086812</v>
      </c>
      <c r="K15" s="4">
        <f t="shared" si="4"/>
        <v>4.2056743993788628E-2</v>
      </c>
      <c r="L15" s="4">
        <f t="shared" si="5"/>
        <v>3.1350337450925481</v>
      </c>
      <c r="M15" s="4">
        <f t="shared" si="5"/>
        <v>0.29290017739354801</v>
      </c>
      <c r="N15" s="4">
        <f>AVERAGE(K15:K20)</f>
        <v>0.15974895921159138</v>
      </c>
      <c r="O15" s="4">
        <f>STDEV(K15:K20)/6</f>
        <v>3.8287077140016945E-2</v>
      </c>
      <c r="P15" s="4">
        <f>AVERAGE(L15:L20)</f>
        <v>1.180238990478764</v>
      </c>
      <c r="Q15" s="4">
        <f>STDEV(L15:L20)/6</f>
        <v>0.19065647671235864</v>
      </c>
      <c r="R15" s="4">
        <f>AVERAGE(M15:M20)</f>
        <v>6.7021009286611158E-2</v>
      </c>
      <c r="S15" s="4">
        <f>STDEV(M15:M20)/6</f>
        <v>1.9057780881417439E-2</v>
      </c>
      <c r="T15" s="8" t="s">
        <v>33</v>
      </c>
      <c r="U15" s="9">
        <f>P33</f>
        <v>0</v>
      </c>
      <c r="V15" s="9">
        <f>Q33</f>
        <v>0</v>
      </c>
      <c r="W15" s="9">
        <v>0</v>
      </c>
    </row>
    <row r="16" spans="1:23" s="4" customFormat="1" x14ac:dyDescent="0.2">
      <c r="A16" s="22" t="s">
        <v>28</v>
      </c>
      <c r="B16" s="24">
        <v>23.36</v>
      </c>
      <c r="C16" s="24">
        <v>23.5</v>
      </c>
      <c r="D16" s="24">
        <v>31.75</v>
      </c>
      <c r="E16" s="24">
        <v>20.239999999999998</v>
      </c>
      <c r="F16" s="24">
        <v>25.08</v>
      </c>
      <c r="G16" s="7">
        <f t="shared" si="0"/>
        <v>22.530406121506108</v>
      </c>
      <c r="H16" s="4">
        <f t="shared" si="1"/>
        <v>0.82959387849389188</v>
      </c>
      <c r="I16" s="4">
        <f t="shared" si="2"/>
        <v>0.96959387849389245</v>
      </c>
      <c r="J16" s="7">
        <f t="shared" si="3"/>
        <v>9.2195938784938924</v>
      </c>
      <c r="K16" s="4">
        <f t="shared" si="4"/>
        <v>0.56268761772864806</v>
      </c>
      <c r="L16" s="4">
        <f t="shared" si="5"/>
        <v>0.51064979154852796</v>
      </c>
      <c r="M16" s="4">
        <f t="shared" si="5"/>
        <v>1.6773577311063046E-3</v>
      </c>
    </row>
    <row r="17" spans="1:23" s="4" customFormat="1" x14ac:dyDescent="0.2">
      <c r="A17" s="22" t="s">
        <v>28</v>
      </c>
      <c r="B17" s="24">
        <v>28.93</v>
      </c>
      <c r="C17" s="24">
        <v>24.68</v>
      </c>
      <c r="D17" s="24">
        <v>27.94</v>
      </c>
      <c r="E17" s="24">
        <v>20.95</v>
      </c>
      <c r="F17" s="24">
        <v>27.96</v>
      </c>
      <c r="G17" s="7">
        <f t="shared" si="0"/>
        <v>24.202520529895228</v>
      </c>
      <c r="H17" s="4">
        <f t="shared" si="1"/>
        <v>4.7274794701047718</v>
      </c>
      <c r="I17" s="4">
        <f t="shared" si="2"/>
        <v>0.47747947010477176</v>
      </c>
      <c r="J17" s="7">
        <f t="shared" si="3"/>
        <v>3.7374794701047733</v>
      </c>
      <c r="K17" s="4">
        <f t="shared" si="4"/>
        <v>3.7747385428490127E-2</v>
      </c>
      <c r="L17" s="4">
        <f t="shared" si="5"/>
        <v>0.71823134918896792</v>
      </c>
      <c r="M17" s="4">
        <f t="shared" si="5"/>
        <v>7.497329038280566E-2</v>
      </c>
      <c r="T17" s="8" t="s">
        <v>0</v>
      </c>
      <c r="U17" s="4">
        <f>R3</f>
        <v>1.88023713623275E-2</v>
      </c>
      <c r="V17" s="4">
        <f>S3</f>
        <v>5.2470084009136574E-3</v>
      </c>
      <c r="W17" s="9">
        <v>6</v>
      </c>
    </row>
    <row r="18" spans="1:23" s="4" customFormat="1" x14ac:dyDescent="0.2">
      <c r="A18" s="22" t="s">
        <v>28</v>
      </c>
      <c r="B18" s="24">
        <v>31.53</v>
      </c>
      <c r="C18" s="24">
        <v>24.31</v>
      </c>
      <c r="D18" s="24">
        <v>32.06</v>
      </c>
      <c r="E18" s="24">
        <v>20.7</v>
      </c>
      <c r="F18" s="24">
        <v>25.26</v>
      </c>
      <c r="G18" s="7">
        <f t="shared" si="0"/>
        <v>22.866613216652791</v>
      </c>
      <c r="H18" s="4">
        <f t="shared" si="1"/>
        <v>8.6633867833472102</v>
      </c>
      <c r="I18" s="4">
        <f t="shared" si="2"/>
        <v>1.4433867833472078</v>
      </c>
      <c r="J18" s="7">
        <f t="shared" si="3"/>
        <v>9.1933867833472114</v>
      </c>
      <c r="K18" s="4">
        <f t="shared" si="4"/>
        <v>2.4663841125257316E-3</v>
      </c>
      <c r="L18" s="4">
        <f t="shared" si="5"/>
        <v>0.36770309286283775</v>
      </c>
      <c r="M18" s="4">
        <f t="shared" si="5"/>
        <v>1.7081059931288742E-3</v>
      </c>
      <c r="T18" s="8" t="s">
        <v>1</v>
      </c>
      <c r="U18" s="4">
        <f>R9</f>
        <v>0.28784226161448789</v>
      </c>
      <c r="V18" s="4">
        <f>S9</f>
        <v>7.9116894668406573E-2</v>
      </c>
      <c r="W18" s="9">
        <v>6</v>
      </c>
    </row>
    <row r="19" spans="1:23" s="4" customFormat="1" x14ac:dyDescent="0.2">
      <c r="A19" s="22" t="s">
        <v>28</v>
      </c>
      <c r="B19" s="24">
        <v>29.75</v>
      </c>
      <c r="C19" s="24">
        <v>22.22</v>
      </c>
      <c r="D19" s="24">
        <v>31.1</v>
      </c>
      <c r="E19" s="24">
        <v>19.16</v>
      </c>
      <c r="F19" s="24">
        <v>22.27</v>
      </c>
      <c r="G19" s="7">
        <f t="shared" si="0"/>
        <v>20.65655343952616</v>
      </c>
      <c r="H19" s="4">
        <f t="shared" si="1"/>
        <v>9.0934465604738399</v>
      </c>
      <c r="I19" s="4">
        <f t="shared" si="2"/>
        <v>1.5634465604738388</v>
      </c>
      <c r="J19" s="7">
        <f t="shared" si="3"/>
        <v>10.443446560473841</v>
      </c>
      <c r="K19" s="4">
        <f t="shared" si="4"/>
        <v>1.8306268222367051E-3</v>
      </c>
      <c r="L19" s="4">
        <f t="shared" si="5"/>
        <v>0.33834182588597139</v>
      </c>
      <c r="M19" s="4">
        <f t="shared" si="5"/>
        <v>7.181403469550898E-4</v>
      </c>
      <c r="T19" s="8" t="s">
        <v>2</v>
      </c>
      <c r="U19" s="4">
        <f>R15</f>
        <v>6.7021009286611158E-2</v>
      </c>
      <c r="V19" s="4">
        <f>S15</f>
        <v>1.9057780881417439E-2</v>
      </c>
      <c r="W19" s="9">
        <v>6</v>
      </c>
    </row>
    <row r="20" spans="1:23" s="4" customFormat="1" x14ac:dyDescent="0.2">
      <c r="A20" s="22" t="s">
        <v>28</v>
      </c>
      <c r="B20" s="24">
        <v>27.07</v>
      </c>
      <c r="C20" s="24">
        <v>24.38</v>
      </c>
      <c r="D20" s="24">
        <v>30.44</v>
      </c>
      <c r="E20" s="24">
        <v>22.49</v>
      </c>
      <c r="F20" s="24">
        <v>28.66</v>
      </c>
      <c r="G20" s="7">
        <f t="shared" si="0"/>
        <v>25.388253189221192</v>
      </c>
      <c r="H20" s="4">
        <f t="shared" si="1"/>
        <v>1.6817468107788081</v>
      </c>
      <c r="I20" s="4">
        <f t="shared" si="2"/>
        <v>-1.0082531892211932</v>
      </c>
      <c r="J20" s="7">
        <f t="shared" si="3"/>
        <v>5.051746810778809</v>
      </c>
      <c r="K20" s="4">
        <f t="shared" si="4"/>
        <v>0.31170499718385902</v>
      </c>
      <c r="L20" s="4">
        <f t="shared" si="5"/>
        <v>2.0114741382937296</v>
      </c>
      <c r="M20" s="4">
        <f t="shared" si="5"/>
        <v>3.0148983872123079E-2</v>
      </c>
      <c r="T20" s="8" t="s">
        <v>3</v>
      </c>
      <c r="U20" s="4">
        <f>R21</f>
        <v>0.17828480422236684</v>
      </c>
      <c r="V20" s="4">
        <f>S21</f>
        <v>3.7769336260067309E-2</v>
      </c>
      <c r="W20" s="9">
        <v>6</v>
      </c>
    </row>
    <row r="21" spans="1:23" s="4" customFormat="1" x14ac:dyDescent="0.2">
      <c r="A21" s="22" t="s">
        <v>46</v>
      </c>
      <c r="B21" s="24">
        <v>32.28</v>
      </c>
      <c r="C21" s="24">
        <v>26.61</v>
      </c>
      <c r="D21" s="24">
        <v>31.29</v>
      </c>
      <c r="E21" s="24">
        <v>22.87</v>
      </c>
      <c r="F21" s="24">
        <v>32.590000000000003</v>
      </c>
      <c r="G21" s="7">
        <f t="shared" si="0"/>
        <v>27.300793028774827</v>
      </c>
      <c r="H21" s="4">
        <f t="shared" si="1"/>
        <v>4.9792069712251745</v>
      </c>
      <c r="I21" s="4">
        <f t="shared" si="2"/>
        <v>-0.69079302877482718</v>
      </c>
      <c r="J21" s="7">
        <f t="shared" si="3"/>
        <v>3.9892069712251725</v>
      </c>
      <c r="K21" s="4">
        <f t="shared" si="4"/>
        <v>3.1703655999670247E-2</v>
      </c>
      <c r="L21" s="4">
        <f t="shared" si="5"/>
        <v>1.6141705610338064</v>
      </c>
      <c r="M21" s="4">
        <f t="shared" si="5"/>
        <v>6.2969325702379841E-2</v>
      </c>
      <c r="N21" s="4">
        <f>AVERAGE(K21:K26)</f>
        <v>8.736436472083052E-2</v>
      </c>
      <c r="O21" s="4">
        <f>STDEV(K21:K26)/6</f>
        <v>2.6872837991338997E-2</v>
      </c>
      <c r="P21" s="4">
        <f>AVERAGE(L21:L26)</f>
        <v>1.0835574117004336</v>
      </c>
      <c r="Q21" s="4">
        <f>STDEV(L21:L26)/6</f>
        <v>0.15861049425186693</v>
      </c>
      <c r="R21" s="4">
        <f>AVERAGE(M21:M26)</f>
        <v>0.17828480422236684</v>
      </c>
      <c r="S21" s="4">
        <f>STDEV(M21:M26)/6</f>
        <v>3.7769336260067309E-2</v>
      </c>
      <c r="T21" s="8" t="s">
        <v>4</v>
      </c>
      <c r="U21" s="4">
        <f>R27</f>
        <v>5.9232955591094049E-3</v>
      </c>
      <c r="V21" s="4" t="e">
        <f>S27</f>
        <v>#DIV/0!</v>
      </c>
      <c r="W21" s="9">
        <v>1</v>
      </c>
    </row>
    <row r="22" spans="1:23" s="4" customFormat="1" x14ac:dyDescent="0.2">
      <c r="A22" s="22" t="s">
        <v>46</v>
      </c>
      <c r="B22" s="24">
        <v>32.82</v>
      </c>
      <c r="C22" s="24">
        <v>24.87</v>
      </c>
      <c r="D22" s="24">
        <v>32.229999999999997</v>
      </c>
      <c r="E22" s="24">
        <v>21.01</v>
      </c>
      <c r="F22" s="24">
        <v>29.51</v>
      </c>
      <c r="G22" s="7">
        <f t="shared" si="0"/>
        <v>24.8999016062313</v>
      </c>
      <c r="H22" s="4">
        <f t="shared" si="1"/>
        <v>7.9200983937687006</v>
      </c>
      <c r="I22" s="4">
        <f t="shared" si="2"/>
        <v>-2.9901606231298672E-2</v>
      </c>
      <c r="J22" s="7">
        <f t="shared" si="3"/>
        <v>7.3300983937686972</v>
      </c>
      <c r="K22" s="4">
        <f t="shared" si="4"/>
        <v>4.1286951287038427E-3</v>
      </c>
      <c r="L22" s="4">
        <f t="shared" si="5"/>
        <v>1.02094249366274</v>
      </c>
      <c r="M22" s="4">
        <f t="shared" si="5"/>
        <v>6.2147049135333867E-3</v>
      </c>
      <c r="T22" s="8" t="s">
        <v>33</v>
      </c>
      <c r="U22" s="4">
        <f>R33</f>
        <v>0</v>
      </c>
      <c r="V22" s="4">
        <f>S33</f>
        <v>0</v>
      </c>
      <c r="W22" s="9">
        <v>0</v>
      </c>
    </row>
    <row r="23" spans="1:23" s="4" customFormat="1" x14ac:dyDescent="0.2">
      <c r="A23" s="22" t="s">
        <v>46</v>
      </c>
      <c r="B23" s="24">
        <v>29.62</v>
      </c>
      <c r="C23" s="24">
        <v>26.85</v>
      </c>
      <c r="D23" s="24">
        <v>25.26</v>
      </c>
      <c r="E23" s="24">
        <v>20.72</v>
      </c>
      <c r="F23" s="24">
        <v>27.33</v>
      </c>
      <c r="G23" s="7">
        <f t="shared" si="0"/>
        <v>23.796587990718333</v>
      </c>
      <c r="H23" s="4">
        <f t="shared" si="1"/>
        <v>5.8234120092816681</v>
      </c>
      <c r="I23" s="4">
        <f t="shared" si="2"/>
        <v>3.0534120092816686</v>
      </c>
      <c r="J23" s="7">
        <f t="shared" si="3"/>
        <v>1.4634120092816687</v>
      </c>
      <c r="K23" s="4">
        <f t="shared" si="4"/>
        <v>1.7659496137963113E-2</v>
      </c>
      <c r="L23" s="4">
        <f t="shared" si="5"/>
        <v>0.12045682062615057</v>
      </c>
      <c r="M23" s="4">
        <f t="shared" si="5"/>
        <v>0.36263447490198297</v>
      </c>
    </row>
    <row r="24" spans="1:23" s="4" customFormat="1" x14ac:dyDescent="0.2">
      <c r="A24" s="22" t="s">
        <v>46</v>
      </c>
      <c r="B24" s="24">
        <v>31.93</v>
      </c>
      <c r="C24" s="24">
        <v>26.12</v>
      </c>
      <c r="D24" s="24">
        <v>28.89</v>
      </c>
      <c r="E24" s="24">
        <v>21.5</v>
      </c>
      <c r="F24" s="24">
        <v>28.93</v>
      </c>
      <c r="G24" s="7">
        <f t="shared" si="0"/>
        <v>24.939827585610931</v>
      </c>
      <c r="H24" s="4">
        <f t="shared" si="1"/>
        <v>6.9901724143890682</v>
      </c>
      <c r="I24" s="4">
        <f t="shared" si="2"/>
        <v>1.1801724143890695</v>
      </c>
      <c r="J24" s="7">
        <f t="shared" si="3"/>
        <v>3.9501724143890691</v>
      </c>
      <c r="K24" s="4">
        <f t="shared" si="4"/>
        <v>7.8659001363429164E-3</v>
      </c>
      <c r="L24" s="4">
        <f t="shared" si="5"/>
        <v>0.44129875602040169</v>
      </c>
      <c r="M24" s="4">
        <f t="shared" si="5"/>
        <v>6.4696325514159894E-2</v>
      </c>
    </row>
    <row r="25" spans="1:23" s="4" customFormat="1" x14ac:dyDescent="0.2">
      <c r="A25" s="22" t="s">
        <v>46</v>
      </c>
      <c r="B25" s="24">
        <v>31.26</v>
      </c>
      <c r="C25" s="24">
        <v>27.64</v>
      </c>
      <c r="D25" s="24">
        <v>27.73</v>
      </c>
      <c r="E25" s="24">
        <v>22.98</v>
      </c>
      <c r="F25" s="24">
        <v>31.44</v>
      </c>
      <c r="G25" s="7">
        <f t="shared" si="0"/>
        <v>26.879196416559779</v>
      </c>
      <c r="H25" s="4">
        <f t="shared" si="1"/>
        <v>4.3808035834402226</v>
      </c>
      <c r="I25" s="4">
        <f t="shared" si="2"/>
        <v>0.76080358344022159</v>
      </c>
      <c r="J25" s="7">
        <f t="shared" si="3"/>
        <v>0.85080358344022144</v>
      </c>
      <c r="K25" s="4">
        <f t="shared" si="4"/>
        <v>4.8000605553855748E-2</v>
      </c>
      <c r="L25" s="4">
        <f t="shared" si="5"/>
        <v>0.59016751490013186</v>
      </c>
      <c r="M25" s="4">
        <f t="shared" si="5"/>
        <v>0.55447580609577318</v>
      </c>
    </row>
    <row r="26" spans="1:23" s="4" customFormat="1" x14ac:dyDescent="0.2">
      <c r="A26" s="22" t="s">
        <v>46</v>
      </c>
      <c r="B26" s="24">
        <v>27.27</v>
      </c>
      <c r="C26" s="24">
        <v>24.56</v>
      </c>
      <c r="D26" s="24">
        <v>31.74</v>
      </c>
      <c r="E26" s="24">
        <v>22.64</v>
      </c>
      <c r="F26" s="24">
        <v>29.86</v>
      </c>
      <c r="G26" s="7">
        <f t="shared" si="0"/>
        <v>26.000584608812161</v>
      </c>
      <c r="H26" s="4">
        <f t="shared" si="1"/>
        <v>1.2694153911878381</v>
      </c>
      <c r="I26" s="4">
        <f t="shared" si="2"/>
        <v>-1.4405846088121628</v>
      </c>
      <c r="J26" s="7">
        <f t="shared" si="3"/>
        <v>5.7394153911878369</v>
      </c>
      <c r="K26" s="4">
        <f t="shared" si="4"/>
        <v>0.4148278353684472</v>
      </c>
      <c r="L26" s="4">
        <f t="shared" si="5"/>
        <v>2.7143083239593713</v>
      </c>
      <c r="M26" s="4">
        <f t="shared" si="5"/>
        <v>1.8718188206371902E-2</v>
      </c>
    </row>
    <row r="27" spans="1:23" s="4" customFormat="1" x14ac:dyDescent="0.2">
      <c r="A27" s="22" t="s">
        <v>29</v>
      </c>
      <c r="B27" s="24">
        <v>21.69</v>
      </c>
      <c r="C27" s="24">
        <v>22.43</v>
      </c>
      <c r="D27" s="24">
        <v>27.78</v>
      </c>
      <c r="E27" s="24">
        <v>17.850000000000001</v>
      </c>
      <c r="F27" s="24">
        <v>23.27</v>
      </c>
      <c r="G27" s="7">
        <f t="shared" si="0"/>
        <v>20.380615790500542</v>
      </c>
      <c r="H27" s="4">
        <f t="shared" si="1"/>
        <v>1.3093842094994592</v>
      </c>
      <c r="I27" s="4">
        <f t="shared" si="2"/>
        <v>2.0493842094994577</v>
      </c>
      <c r="J27" s="7">
        <f t="shared" si="3"/>
        <v>7.3993842094994591</v>
      </c>
      <c r="K27" s="4">
        <f t="shared" si="4"/>
        <v>0.40349306719836503</v>
      </c>
      <c r="L27" s="4">
        <f t="shared" si="5"/>
        <v>0.24158717771570851</v>
      </c>
      <c r="M27" s="4">
        <f t="shared" si="5"/>
        <v>5.9232955591094049E-3</v>
      </c>
      <c r="N27" s="4">
        <f>AVERAGE(K27:K32)</f>
        <v>0.40349306719836503</v>
      </c>
      <c r="O27" s="4" t="e">
        <f>STDEV(K27:K32)/6</f>
        <v>#DIV/0!</v>
      </c>
      <c r="P27" s="4">
        <f>AVERAGE(L27:L32)</f>
        <v>0.24158717771570851</v>
      </c>
      <c r="Q27" s="4" t="e">
        <f>STDEV(L27:L32)/6</f>
        <v>#DIV/0!</v>
      </c>
      <c r="R27" s="4">
        <f>AVERAGE(M27:M32)</f>
        <v>5.9232955591094049E-3</v>
      </c>
      <c r="S27" s="4" t="e">
        <f>STDEV(M27:M32)/6</f>
        <v>#DIV/0!</v>
      </c>
    </row>
    <row r="28" spans="1:23" s="4" customFormat="1" x14ac:dyDescent="0.2">
      <c r="A28" s="21"/>
      <c r="B28" s="21"/>
      <c r="C28" s="21"/>
      <c r="D28" s="21"/>
      <c r="E28" s="21"/>
      <c r="F28" s="21"/>
    </row>
    <row r="29" spans="1:23" s="4" customFormat="1" x14ac:dyDescent="0.2">
      <c r="A29" s="21"/>
      <c r="B29" s="21"/>
      <c r="C29" s="21"/>
      <c r="D29" s="21"/>
      <c r="E29" s="21"/>
      <c r="F29" s="21"/>
    </row>
    <row r="30" spans="1:23" x14ac:dyDescent="0.2">
      <c r="A30" s="17"/>
      <c r="B30" s="17"/>
      <c r="C30" s="17"/>
      <c r="D30" s="17"/>
      <c r="E30" s="17"/>
      <c r="F30" s="17"/>
      <c r="G30" s="4"/>
    </row>
    <row r="31" spans="1:23" x14ac:dyDescent="0.2">
      <c r="A31" s="17"/>
      <c r="B31" s="17"/>
      <c r="C31" s="17"/>
      <c r="D31" s="17"/>
      <c r="E31" s="17"/>
      <c r="F31" s="17"/>
      <c r="G31" s="4"/>
    </row>
    <row r="32" spans="1:23" x14ac:dyDescent="0.2">
      <c r="A32" s="17"/>
      <c r="B32" s="17"/>
      <c r="C32" s="17"/>
      <c r="D32" s="17"/>
      <c r="E32" s="17"/>
      <c r="F32" s="17"/>
      <c r="G32" s="4"/>
    </row>
    <row r="33" spans="7:7" x14ac:dyDescent="0.2">
      <c r="G33" s="4"/>
    </row>
    <row r="34" spans="7:7" x14ac:dyDescent="0.2">
      <c r="G34" s="4"/>
    </row>
    <row r="35" spans="7:7" x14ac:dyDescent="0.2">
      <c r="G35" s="4"/>
    </row>
    <row r="36" spans="7:7" x14ac:dyDescent="0.2">
      <c r="G36" s="4"/>
    </row>
    <row r="37" spans="7:7" x14ac:dyDescent="0.2">
      <c r="G37" s="4"/>
    </row>
    <row r="38" spans="7:7" x14ac:dyDescent="0.2">
      <c r="G38" s="4"/>
    </row>
    <row r="39" spans="7:7" x14ac:dyDescent="0.2">
      <c r="G39" s="4"/>
    </row>
    <row r="40" spans="7:7" x14ac:dyDescent="0.2">
      <c r="G40" s="4"/>
    </row>
    <row r="41" spans="7:7" x14ac:dyDescent="0.2">
      <c r="G41" s="4"/>
    </row>
    <row r="42" spans="7:7" x14ac:dyDescent="0.2">
      <c r="G42" s="4"/>
    </row>
    <row r="43" spans="7:7" x14ac:dyDescent="0.2">
      <c r="G43" s="4"/>
    </row>
    <row r="44" spans="7:7" x14ac:dyDescent="0.2">
      <c r="G44" s="4"/>
    </row>
    <row r="45" spans="7:7" x14ac:dyDescent="0.2">
      <c r="G45" s="4"/>
    </row>
    <row r="46" spans="7:7" x14ac:dyDescent="0.2">
      <c r="G46" s="4"/>
    </row>
    <row r="47" spans="7:7" x14ac:dyDescent="0.2">
      <c r="G47" s="4"/>
    </row>
    <row r="48" spans="7:7" x14ac:dyDescent="0.2">
      <c r="G48" s="4"/>
    </row>
    <row r="49" spans="1:7" x14ac:dyDescent="0.2">
      <c r="G49" s="4"/>
    </row>
    <row r="50" spans="1:7" x14ac:dyDescent="0.2">
      <c r="G50" s="4"/>
    </row>
    <row r="51" spans="1:7" x14ac:dyDescent="0.2">
      <c r="G51" s="4"/>
    </row>
    <row r="52" spans="1:7" x14ac:dyDescent="0.2">
      <c r="G52" s="4"/>
    </row>
    <row r="53" spans="1:7" x14ac:dyDescent="0.2">
      <c r="G53" s="4"/>
    </row>
    <row r="54" spans="1:7" x14ac:dyDescent="0.2">
      <c r="G54" s="4"/>
    </row>
    <row r="55" spans="1:7" x14ac:dyDescent="0.2">
      <c r="G55" s="4"/>
    </row>
    <row r="56" spans="1:7" x14ac:dyDescent="0.2">
      <c r="G56" s="4"/>
    </row>
    <row r="57" spans="1:7" x14ac:dyDescent="0.2">
      <c r="A57" s="4"/>
      <c r="B57" s="4"/>
      <c r="C57" s="4"/>
      <c r="D57" s="4"/>
      <c r="E57" s="4"/>
      <c r="F57" s="4"/>
      <c r="G57" s="4"/>
    </row>
    <row r="58" spans="1:7" x14ac:dyDescent="0.2">
      <c r="A58" s="4"/>
      <c r="B58" s="4"/>
      <c r="C58" s="4"/>
      <c r="D58" s="4"/>
      <c r="E58" s="4"/>
      <c r="F58" s="4"/>
      <c r="G58" s="4"/>
    </row>
    <row r="59" spans="1:7" x14ac:dyDescent="0.2">
      <c r="A59" s="4"/>
      <c r="B59" s="4"/>
      <c r="C59" s="4"/>
      <c r="D59" s="4"/>
      <c r="E59" s="4"/>
      <c r="F59" s="4"/>
      <c r="G59" s="4"/>
    </row>
    <row r="60" spans="1:7" x14ac:dyDescent="0.2">
      <c r="A60" s="4"/>
      <c r="B60" s="4"/>
      <c r="C60" s="4"/>
      <c r="D60" s="4"/>
      <c r="E60" s="4"/>
      <c r="F60" s="4"/>
      <c r="G60" s="4"/>
    </row>
    <row r="61" spans="1:7" x14ac:dyDescent="0.2">
      <c r="A61" s="4"/>
      <c r="B61" s="4"/>
      <c r="C61" s="4"/>
      <c r="D61" s="4"/>
      <c r="E61" s="4"/>
      <c r="F61" s="4"/>
      <c r="G61" s="4"/>
    </row>
    <row r="62" spans="1:7" x14ac:dyDescent="0.2">
      <c r="G62" s="4"/>
    </row>
    <row r="63" spans="1:7" x14ac:dyDescent="0.2">
      <c r="G63" s="4"/>
    </row>
    <row r="64" spans="1:7" x14ac:dyDescent="0.2">
      <c r="G64" s="4"/>
    </row>
    <row r="65" spans="7:7" x14ac:dyDescent="0.2">
      <c r="G65" s="4"/>
    </row>
    <row r="66" spans="7:7" x14ac:dyDescent="0.2">
      <c r="G66" s="4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zoomScale="110" zoomScaleNormal="110" workbookViewId="0">
      <selection activeCell="A2" sqref="A2"/>
    </sheetView>
  </sheetViews>
  <sheetFormatPr defaultRowHeight="14.25" x14ac:dyDescent="0.2"/>
  <cols>
    <col min="1" max="1" width="13.875" customWidth="1"/>
    <col min="7" max="7" width="12.875" customWidth="1"/>
    <col min="23" max="23" width="3.375" customWidth="1"/>
  </cols>
  <sheetData>
    <row r="1" spans="1:26" s="3" customFormat="1" x14ac:dyDescent="0.2">
      <c r="H1" s="3" t="s">
        <v>15</v>
      </c>
      <c r="K1" s="3" t="s">
        <v>16</v>
      </c>
      <c r="N1" s="3" t="s">
        <v>17</v>
      </c>
      <c r="O1" s="3" t="s">
        <v>18</v>
      </c>
      <c r="P1" s="3" t="s">
        <v>17</v>
      </c>
      <c r="Q1" s="3" t="s">
        <v>18</v>
      </c>
      <c r="R1" s="3" t="s">
        <v>17</v>
      </c>
      <c r="S1" s="3" t="s">
        <v>18</v>
      </c>
    </row>
    <row r="2" spans="1:26" s="4" customFormat="1" x14ac:dyDescent="0.2">
      <c r="A2" s="21"/>
      <c r="B2" s="21" t="s">
        <v>13</v>
      </c>
      <c r="C2" s="21" t="s">
        <v>14</v>
      </c>
      <c r="D2" s="21" t="s">
        <v>22</v>
      </c>
      <c r="E2" s="21" t="s">
        <v>20</v>
      </c>
      <c r="F2" s="21" t="s">
        <v>19</v>
      </c>
      <c r="G2" s="4" t="s">
        <v>21</v>
      </c>
      <c r="H2" s="4" t="s">
        <v>13</v>
      </c>
      <c r="I2" s="4" t="s">
        <v>14</v>
      </c>
      <c r="J2" s="4" t="s">
        <v>22</v>
      </c>
      <c r="K2" s="4" t="s">
        <v>13</v>
      </c>
      <c r="L2" s="4" t="s">
        <v>14</v>
      </c>
      <c r="M2" s="4" t="s">
        <v>22</v>
      </c>
      <c r="N2" s="4" t="s">
        <v>13</v>
      </c>
      <c r="O2" s="4" t="s">
        <v>13</v>
      </c>
      <c r="P2" s="4" t="s">
        <v>14</v>
      </c>
      <c r="Q2" s="4" t="s">
        <v>14</v>
      </c>
      <c r="R2" s="4" t="s">
        <v>22</v>
      </c>
      <c r="S2" s="4" t="s">
        <v>22</v>
      </c>
    </row>
    <row r="3" spans="1:26" s="4" customFormat="1" x14ac:dyDescent="0.2">
      <c r="A3" s="22" t="s">
        <v>26</v>
      </c>
      <c r="B3" s="24">
        <v>29.75</v>
      </c>
      <c r="C3" s="24">
        <v>25.98</v>
      </c>
      <c r="D3" s="24">
        <v>29.39</v>
      </c>
      <c r="E3" s="24">
        <v>21.78</v>
      </c>
      <c r="F3" s="24">
        <v>25.35</v>
      </c>
      <c r="G3" s="7">
        <f t="shared" ref="G3:G26" si="0">GEOMEAN(E3:F3)</f>
        <v>23.497297716971627</v>
      </c>
      <c r="H3" s="4">
        <f t="shared" ref="H3:H26" si="1">B3-G3</f>
        <v>6.2527022830283734</v>
      </c>
      <c r="I3" s="4">
        <f t="shared" ref="I3:I26" si="2">C3-G3</f>
        <v>2.4827022830283738</v>
      </c>
      <c r="J3" s="7">
        <f t="shared" ref="J3:J26" si="3">D3-G3</f>
        <v>5.892702283028374</v>
      </c>
      <c r="K3" s="4">
        <f t="shared" ref="K3:K26" si="4">POWER(2,-H3)</f>
        <v>1.3114419114123119E-2</v>
      </c>
      <c r="L3" s="4">
        <f t="shared" ref="L3:M26" si="5">POWER(2,-I3)</f>
        <v>0.17890898115151965</v>
      </c>
      <c r="M3" s="4">
        <f t="shared" si="5"/>
        <v>1.6831385122559554E-2</v>
      </c>
      <c r="N3" s="4">
        <f>AVERAGE(K3:K8)</f>
        <v>8.1259317543847832E-3</v>
      </c>
      <c r="O3" s="4">
        <f>STDEV(K3:K8)/6</f>
        <v>1.2011592432079252E-3</v>
      </c>
      <c r="P3" s="4">
        <f>AVERAGE(L3:L8)</f>
        <v>0.36081974771641362</v>
      </c>
      <c r="Q3" s="4">
        <f>STDEV(L3:L8)/6</f>
        <v>2.9066138903035794E-2</v>
      </c>
      <c r="R3" s="4">
        <f>AVERAGE(M3:M8)</f>
        <v>2.4101022539837896E-2</v>
      </c>
      <c r="S3" s="4">
        <f>STDEV(M3:M8)/6</f>
        <v>4.1588040240134625E-3</v>
      </c>
      <c r="T3" s="8" t="s">
        <v>0</v>
      </c>
      <c r="U3" s="9">
        <f>N3</f>
        <v>8.1259317543847832E-3</v>
      </c>
      <c r="V3" s="9">
        <f>O3</f>
        <v>1.2011592432079252E-3</v>
      </c>
      <c r="W3" s="9">
        <v>6</v>
      </c>
    </row>
    <row r="4" spans="1:26" s="4" customFormat="1" x14ac:dyDescent="0.2">
      <c r="A4" s="22" t="s">
        <v>26</v>
      </c>
      <c r="B4" s="24">
        <v>32.11</v>
      </c>
      <c r="C4" s="24">
        <v>24.02</v>
      </c>
      <c r="D4" s="24">
        <v>29.6</v>
      </c>
      <c r="E4" s="24">
        <v>21.7</v>
      </c>
      <c r="F4" s="24">
        <v>24.92</v>
      </c>
      <c r="G4" s="7">
        <f t="shared" si="0"/>
        <v>23.254332929585402</v>
      </c>
      <c r="H4" s="4">
        <f t="shared" si="1"/>
        <v>8.8556670704145972</v>
      </c>
      <c r="I4" s="4">
        <f t="shared" si="2"/>
        <v>0.76566707041459736</v>
      </c>
      <c r="J4" s="7">
        <f t="shared" si="3"/>
        <v>6.3456670704145992</v>
      </c>
      <c r="K4" s="4">
        <f t="shared" si="4"/>
        <v>2.1586318476529186E-3</v>
      </c>
      <c r="L4" s="4">
        <f t="shared" si="5"/>
        <v>0.58818134362520802</v>
      </c>
      <c r="M4" s="4">
        <f t="shared" si="5"/>
        <v>1.2296000419488801E-2</v>
      </c>
      <c r="T4" s="8" t="s">
        <v>1</v>
      </c>
      <c r="U4" s="9">
        <f>N9</f>
        <v>0.14619942572488157</v>
      </c>
      <c r="V4" s="9">
        <f>O9</f>
        <v>1.4926291188491432E-2</v>
      </c>
      <c r="W4" s="9">
        <v>6</v>
      </c>
    </row>
    <row r="5" spans="1:26" s="4" customFormat="1" x14ac:dyDescent="0.2">
      <c r="A5" s="22" t="s">
        <v>26</v>
      </c>
      <c r="B5" s="24">
        <v>31.91</v>
      </c>
      <c r="C5" s="24">
        <v>25.68</v>
      </c>
      <c r="D5" s="24">
        <v>29.99</v>
      </c>
      <c r="E5" s="24">
        <v>20.87</v>
      </c>
      <c r="F5" s="24">
        <v>25.56</v>
      </c>
      <c r="G5" s="7">
        <f t="shared" si="0"/>
        <v>23.096259437406744</v>
      </c>
      <c r="H5" s="4">
        <f t="shared" si="1"/>
        <v>8.8137405625932566</v>
      </c>
      <c r="I5" s="4">
        <f t="shared" si="2"/>
        <v>2.5837405625932561</v>
      </c>
      <c r="J5" s="7">
        <f t="shared" si="3"/>
        <v>6.8937405625932549</v>
      </c>
      <c r="K5" s="4">
        <f t="shared" si="4"/>
        <v>2.2222848044723691E-3</v>
      </c>
      <c r="L5" s="4">
        <f t="shared" si="5"/>
        <v>0.16680789029325607</v>
      </c>
      <c r="M5" s="4">
        <f t="shared" si="5"/>
        <v>8.4096381298927273E-3</v>
      </c>
      <c r="T5" s="8" t="s">
        <v>2</v>
      </c>
      <c r="U5" s="9">
        <f>N15</f>
        <v>9.5132807979953715E-2</v>
      </c>
      <c r="V5" s="9">
        <f>O15</f>
        <v>2.9280470629198682E-2</v>
      </c>
      <c r="W5" s="9">
        <v>6</v>
      </c>
    </row>
    <row r="6" spans="1:26" s="4" customFormat="1" x14ac:dyDescent="0.2">
      <c r="A6" s="22" t="s">
        <v>26</v>
      </c>
      <c r="B6" s="24">
        <v>31.42</v>
      </c>
      <c r="C6" s="24">
        <v>27.59</v>
      </c>
      <c r="D6" s="24">
        <v>29.57</v>
      </c>
      <c r="E6" s="24">
        <v>23.35</v>
      </c>
      <c r="F6" s="24">
        <v>28.5</v>
      </c>
      <c r="G6" s="7">
        <f t="shared" si="0"/>
        <v>25.796802127395559</v>
      </c>
      <c r="H6" s="4">
        <f t="shared" si="1"/>
        <v>5.6231978726044431</v>
      </c>
      <c r="I6" s="4">
        <f t="shared" si="2"/>
        <v>1.7931978726044413</v>
      </c>
      <c r="J6" s="7">
        <f t="shared" si="3"/>
        <v>3.7731978726044417</v>
      </c>
      <c r="K6" s="4">
        <f t="shared" si="4"/>
        <v>2.0288445318389706E-2</v>
      </c>
      <c r="L6" s="4">
        <f t="shared" si="5"/>
        <v>0.28853177813598202</v>
      </c>
      <c r="M6" s="4">
        <f t="shared" si="5"/>
        <v>7.3139882915413096E-2</v>
      </c>
      <c r="T6" s="8" t="s">
        <v>3</v>
      </c>
      <c r="U6" s="9">
        <f>N21</f>
        <v>5.8323438004716045E-2</v>
      </c>
      <c r="V6" s="9">
        <f>O21</f>
        <v>1.4648891155079141E-2</v>
      </c>
      <c r="W6" s="9">
        <v>6</v>
      </c>
    </row>
    <row r="7" spans="1:26" s="4" customFormat="1" x14ac:dyDescent="0.2">
      <c r="A7" s="22" t="s">
        <v>26</v>
      </c>
      <c r="B7" s="24">
        <v>32.22</v>
      </c>
      <c r="C7" s="24">
        <v>25.48</v>
      </c>
      <c r="D7" s="24">
        <v>29.64</v>
      </c>
      <c r="E7" s="24">
        <v>21.76</v>
      </c>
      <c r="F7" s="24">
        <v>27.32</v>
      </c>
      <c r="G7" s="7">
        <f t="shared" si="0"/>
        <v>24.382026166830354</v>
      </c>
      <c r="H7" s="4">
        <f t="shared" si="1"/>
        <v>7.8379738331696451</v>
      </c>
      <c r="I7" s="4">
        <f t="shared" si="2"/>
        <v>1.0979738331696467</v>
      </c>
      <c r="J7" s="7">
        <f t="shared" si="3"/>
        <v>5.2579738331696468</v>
      </c>
      <c r="K7" s="4">
        <f t="shared" si="4"/>
        <v>4.3705366956568389E-3</v>
      </c>
      <c r="L7" s="4">
        <f t="shared" si="5"/>
        <v>0.46717214668306006</v>
      </c>
      <c r="M7" s="4">
        <f t="shared" si="5"/>
        <v>2.613317398253619E-2</v>
      </c>
      <c r="T7" s="8" t="s">
        <v>4</v>
      </c>
      <c r="U7" s="9">
        <f>N27</f>
        <v>0</v>
      </c>
      <c r="V7" s="9">
        <f>O27</f>
        <v>0</v>
      </c>
      <c r="W7" s="9">
        <v>0</v>
      </c>
    </row>
    <row r="8" spans="1:26" s="4" customFormat="1" x14ac:dyDescent="0.2">
      <c r="A8" s="22" t="s">
        <v>26</v>
      </c>
      <c r="B8" s="24">
        <v>30.81</v>
      </c>
      <c r="C8" s="24">
        <v>24.64</v>
      </c>
      <c r="D8" s="24">
        <v>30.57</v>
      </c>
      <c r="E8" s="24">
        <v>21.97</v>
      </c>
      <c r="F8" s="24">
        <v>25.28</v>
      </c>
      <c r="G8" s="7">
        <f t="shared" si="0"/>
        <v>23.566959922739294</v>
      </c>
      <c r="H8" s="4">
        <f t="shared" si="1"/>
        <v>7.2430400772607051</v>
      </c>
      <c r="I8" s="4">
        <f t="shared" si="2"/>
        <v>1.0730400772607069</v>
      </c>
      <c r="J8" s="7">
        <f t="shared" si="3"/>
        <v>7.0030400772607067</v>
      </c>
      <c r="K8" s="4">
        <f t="shared" si="4"/>
        <v>6.6012727460137465E-3</v>
      </c>
      <c r="L8" s="4">
        <f t="shared" si="5"/>
        <v>0.47531634640945591</v>
      </c>
      <c r="M8" s="4">
        <f t="shared" si="5"/>
        <v>7.7960546691369864E-3</v>
      </c>
      <c r="T8" s="8" t="s">
        <v>33</v>
      </c>
      <c r="U8" s="9">
        <f>N33</f>
        <v>0</v>
      </c>
      <c r="V8" s="9">
        <v>0</v>
      </c>
      <c r="W8" s="9">
        <v>0</v>
      </c>
    </row>
    <row r="9" spans="1:26" s="4" customFormat="1" x14ac:dyDescent="0.2">
      <c r="A9" s="22" t="s">
        <v>27</v>
      </c>
      <c r="B9" s="24">
        <v>29.41</v>
      </c>
      <c r="C9" s="24">
        <v>24.59</v>
      </c>
      <c r="D9" s="24">
        <v>31.47</v>
      </c>
      <c r="E9" s="24">
        <v>21.44</v>
      </c>
      <c r="F9" s="24">
        <v>24.97</v>
      </c>
      <c r="G9" s="7">
        <f t="shared" si="0"/>
        <v>23.137778631493561</v>
      </c>
      <c r="H9" s="4">
        <f t="shared" si="1"/>
        <v>6.2722213685064396</v>
      </c>
      <c r="I9" s="4">
        <f t="shared" si="2"/>
        <v>1.4522213685064393</v>
      </c>
      <c r="J9" s="7">
        <f t="shared" si="3"/>
        <v>8.3322213685064384</v>
      </c>
      <c r="K9" s="4">
        <f t="shared" si="4"/>
        <v>1.2938181184144264E-2</v>
      </c>
      <c r="L9" s="4">
        <f t="shared" si="5"/>
        <v>0.36545828152945653</v>
      </c>
      <c r="M9" s="4">
        <f t="shared" si="5"/>
        <v>3.1027832448197162E-3</v>
      </c>
      <c r="N9" s="4">
        <f>AVERAGE(K9:K14)</f>
        <v>0.14619942572488157</v>
      </c>
      <c r="O9" s="4">
        <f>STDEV(K9:K14)/6</f>
        <v>1.4926291188491432E-2</v>
      </c>
      <c r="P9" s="4">
        <f>AVERAGE(L9:L14)</f>
        <v>0.50934513836160189</v>
      </c>
      <c r="Q9" s="4">
        <f>STDEV(L9:L14)/6</f>
        <v>5.648799000652055E-2</v>
      </c>
      <c r="R9" s="4">
        <f>AVERAGE(M9:M14)</f>
        <v>0.53159569286283381</v>
      </c>
      <c r="S9" s="4">
        <f>STDEV(M9:M14)/6</f>
        <v>0.14504424801722668</v>
      </c>
    </row>
    <row r="10" spans="1:26" s="4" customFormat="1" x14ac:dyDescent="0.2">
      <c r="A10" s="22" t="s">
        <v>27</v>
      </c>
      <c r="B10" s="24">
        <v>27.37</v>
      </c>
      <c r="C10" s="24">
        <v>23.91</v>
      </c>
      <c r="D10" s="24">
        <v>30.64</v>
      </c>
      <c r="E10" s="24">
        <v>21.92</v>
      </c>
      <c r="F10" s="24">
        <v>25.04</v>
      </c>
      <c r="G10" s="7">
        <f t="shared" si="0"/>
        <v>23.428119856275281</v>
      </c>
      <c r="H10" s="4">
        <f t="shared" si="1"/>
        <v>3.9418801437247204</v>
      </c>
      <c r="I10" s="4">
        <f t="shared" si="2"/>
        <v>0.48188014372471955</v>
      </c>
      <c r="J10" s="7">
        <f t="shared" si="3"/>
        <v>7.21188014372472</v>
      </c>
      <c r="K10" s="4">
        <f t="shared" si="4"/>
        <v>6.5069255456871394E-2</v>
      </c>
      <c r="L10" s="4">
        <f t="shared" si="5"/>
        <v>0.71604385564915496</v>
      </c>
      <c r="M10" s="4">
        <f t="shared" si="5"/>
        <v>6.7454006727470615E-3</v>
      </c>
      <c r="T10" s="8" t="s">
        <v>0</v>
      </c>
      <c r="U10" s="9">
        <f>P3</f>
        <v>0.36081974771641362</v>
      </c>
      <c r="V10" s="9">
        <f>Q3</f>
        <v>2.9066138903035794E-2</v>
      </c>
      <c r="W10" s="9">
        <v>6</v>
      </c>
    </row>
    <row r="11" spans="1:26" s="4" customFormat="1" x14ac:dyDescent="0.2">
      <c r="A11" s="22" t="s">
        <v>27</v>
      </c>
      <c r="B11" s="24">
        <v>28.12</v>
      </c>
      <c r="C11" s="24">
        <v>25.8</v>
      </c>
      <c r="D11" s="24">
        <v>29.21</v>
      </c>
      <c r="E11" s="24">
        <v>23.79</v>
      </c>
      <c r="F11" s="24">
        <v>27.93</v>
      </c>
      <c r="G11" s="7">
        <f t="shared" si="0"/>
        <v>25.777018834613131</v>
      </c>
      <c r="H11" s="4">
        <f t="shared" si="1"/>
        <v>2.3429811653868704</v>
      </c>
      <c r="I11" s="4">
        <f t="shared" si="2"/>
        <v>2.2981165386870117E-2</v>
      </c>
      <c r="J11" s="7">
        <f t="shared" si="3"/>
        <v>3.4329811653868703</v>
      </c>
      <c r="K11" s="4">
        <f t="shared" si="4"/>
        <v>0.19710261670327078</v>
      </c>
      <c r="L11" s="4">
        <f t="shared" si="5"/>
        <v>0.98419687079655238</v>
      </c>
      <c r="M11" s="4">
        <f t="shared" si="5"/>
        <v>9.2591196161166303E-2</v>
      </c>
      <c r="T11" s="8" t="s">
        <v>1</v>
      </c>
      <c r="U11" s="9">
        <f>P9</f>
        <v>0.50934513836160189</v>
      </c>
      <c r="V11" s="9">
        <f>Q9</f>
        <v>5.648799000652055E-2</v>
      </c>
      <c r="W11" s="9">
        <v>6</v>
      </c>
    </row>
    <row r="12" spans="1:26" s="4" customFormat="1" x14ac:dyDescent="0.2">
      <c r="A12" s="22" t="s">
        <v>27</v>
      </c>
      <c r="B12" s="24">
        <v>29.66</v>
      </c>
      <c r="C12" s="24">
        <v>27.51</v>
      </c>
      <c r="D12" s="24">
        <v>28.29</v>
      </c>
      <c r="E12" s="24">
        <v>24.69</v>
      </c>
      <c r="F12" s="24">
        <v>29.34</v>
      </c>
      <c r="G12" s="7">
        <f t="shared" si="0"/>
        <v>26.914765464332028</v>
      </c>
      <c r="H12" s="4">
        <f t="shared" si="1"/>
        <v>2.7452345356679722</v>
      </c>
      <c r="I12" s="4">
        <f t="shared" si="2"/>
        <v>0.59523453566797357</v>
      </c>
      <c r="J12" s="7">
        <f t="shared" si="3"/>
        <v>1.3752345356679712</v>
      </c>
      <c r="K12" s="4">
        <f t="shared" si="4"/>
        <v>0.14914272011356824</v>
      </c>
      <c r="L12" s="4">
        <f t="shared" si="5"/>
        <v>0.66193683687669647</v>
      </c>
      <c r="M12" s="4">
        <f t="shared" si="5"/>
        <v>0.38549003301549056</v>
      </c>
      <c r="T12" s="8" t="s">
        <v>2</v>
      </c>
      <c r="U12" s="9">
        <f>P15</f>
        <v>0.21551008023820908</v>
      </c>
      <c r="V12" s="9">
        <f>Q15</f>
        <v>3.7758295541421322E-2</v>
      </c>
      <c r="W12" s="9">
        <v>6</v>
      </c>
    </row>
    <row r="13" spans="1:26" s="4" customFormat="1" x14ac:dyDescent="0.2">
      <c r="A13" s="22" t="s">
        <v>27</v>
      </c>
      <c r="B13" s="24">
        <v>29.81</v>
      </c>
      <c r="C13" s="24">
        <v>29.61</v>
      </c>
      <c r="D13" s="24">
        <v>26.56</v>
      </c>
      <c r="E13" s="24">
        <v>25.38</v>
      </c>
      <c r="F13" s="24">
        <v>30.32</v>
      </c>
      <c r="G13" s="7">
        <f t="shared" si="0"/>
        <v>27.740252342038996</v>
      </c>
      <c r="H13" s="4">
        <f t="shared" si="1"/>
        <v>2.0697476579610026</v>
      </c>
      <c r="I13" s="4">
        <f t="shared" si="2"/>
        <v>1.8697476579610033</v>
      </c>
      <c r="J13" s="7">
        <f t="shared" si="3"/>
        <v>-1.1802523420389974</v>
      </c>
      <c r="K13" s="4">
        <f t="shared" si="4"/>
        <v>0.23820115967350083</v>
      </c>
      <c r="L13" s="4">
        <f t="shared" si="5"/>
        <v>0.27362128027533633</v>
      </c>
      <c r="M13" s="4">
        <f t="shared" si="5"/>
        <v>2.2661641110850113</v>
      </c>
      <c r="T13" s="8" t="s">
        <v>3</v>
      </c>
      <c r="U13" s="9">
        <f>P21</f>
        <v>0.19885535242244798</v>
      </c>
      <c r="V13" s="9">
        <f>Q21</f>
        <v>2.2261731928974762E-2</v>
      </c>
      <c r="W13" s="9">
        <v>6</v>
      </c>
    </row>
    <row r="14" spans="1:26" s="4" customFormat="1" x14ac:dyDescent="0.2">
      <c r="A14" s="22" t="s">
        <v>27</v>
      </c>
      <c r="B14" s="24">
        <v>29.26</v>
      </c>
      <c r="C14" s="24">
        <v>31.23</v>
      </c>
      <c r="D14" s="24">
        <v>28.24</v>
      </c>
      <c r="E14" s="24">
        <v>26.34</v>
      </c>
      <c r="F14" s="24">
        <v>27.76</v>
      </c>
      <c r="G14" s="7">
        <f t="shared" si="0"/>
        <v>27.040680464810791</v>
      </c>
      <c r="H14" s="4">
        <f t="shared" si="1"/>
        <v>2.2193195351892108</v>
      </c>
      <c r="I14" s="4">
        <f t="shared" si="2"/>
        <v>4.1893195351892096</v>
      </c>
      <c r="J14" s="7">
        <f t="shared" si="3"/>
        <v>1.1993195351892076</v>
      </c>
      <c r="K14" s="4">
        <f t="shared" si="4"/>
        <v>0.21474262121793389</v>
      </c>
      <c r="L14" s="4">
        <f t="shared" si="5"/>
        <v>5.4813705042414389E-2</v>
      </c>
      <c r="M14" s="4">
        <f t="shared" si="5"/>
        <v>0.43548063299776801</v>
      </c>
      <c r="T14" s="8" t="s">
        <v>4</v>
      </c>
      <c r="U14" s="9">
        <f>P27</f>
        <v>0</v>
      </c>
      <c r="V14" s="9">
        <f>Q27</f>
        <v>0</v>
      </c>
      <c r="W14" s="9">
        <v>0</v>
      </c>
      <c r="X14" s="9"/>
      <c r="Y14" s="9"/>
      <c r="Z14" s="9"/>
    </row>
    <row r="15" spans="1:26" s="4" customFormat="1" x14ac:dyDescent="0.2">
      <c r="A15" s="22" t="s">
        <v>28</v>
      </c>
      <c r="B15" s="24">
        <v>29.46</v>
      </c>
      <c r="C15" s="24">
        <v>28.34</v>
      </c>
      <c r="D15" s="24">
        <v>30.31</v>
      </c>
      <c r="E15" s="24">
        <v>23.15</v>
      </c>
      <c r="F15" s="24">
        <v>26.72</v>
      </c>
      <c r="G15" s="7">
        <f t="shared" si="0"/>
        <v>24.871027320961229</v>
      </c>
      <c r="H15" s="4">
        <f t="shared" si="1"/>
        <v>4.5889726790387719</v>
      </c>
      <c r="I15" s="4">
        <f t="shared" si="2"/>
        <v>3.4689726790387709</v>
      </c>
      <c r="J15" s="7">
        <f t="shared" si="3"/>
        <v>5.4389726790387698</v>
      </c>
      <c r="K15" s="4">
        <f t="shared" si="4"/>
        <v>4.1551008993268787E-2</v>
      </c>
      <c r="L15" s="4">
        <f t="shared" si="5"/>
        <v>9.0309860092238001E-2</v>
      </c>
      <c r="M15" s="4">
        <f t="shared" si="5"/>
        <v>2.3051865556273799E-2</v>
      </c>
      <c r="N15" s="4">
        <f>AVERAGE(K15:K20)</f>
        <v>9.5132807979953715E-2</v>
      </c>
      <c r="O15" s="4">
        <f>STDEV(K15:K20)/6</f>
        <v>2.9280470629198682E-2</v>
      </c>
      <c r="P15" s="4">
        <f>AVERAGE(L15:L20)</f>
        <v>0.21551008023820908</v>
      </c>
      <c r="Q15" s="4">
        <f>STDEV(L15:L20)/6</f>
        <v>3.7758295541421322E-2</v>
      </c>
      <c r="R15" s="4">
        <f>AVERAGE(M15:M20)</f>
        <v>2.3355297733979107E-2</v>
      </c>
      <c r="S15" s="4">
        <f>STDEV(M15:M20)/6</f>
        <v>3.5300951868669091E-3</v>
      </c>
      <c r="T15" s="8" t="s">
        <v>33</v>
      </c>
      <c r="U15" s="9">
        <v>0</v>
      </c>
      <c r="V15" s="9">
        <v>0</v>
      </c>
      <c r="W15" s="9">
        <v>0</v>
      </c>
    </row>
    <row r="16" spans="1:26" s="4" customFormat="1" x14ac:dyDescent="0.2">
      <c r="A16" s="22" t="s">
        <v>28</v>
      </c>
      <c r="B16" s="24">
        <v>30.14</v>
      </c>
      <c r="C16" s="24">
        <v>25.93</v>
      </c>
      <c r="D16" s="24">
        <v>31.73</v>
      </c>
      <c r="E16" s="24">
        <v>22.97</v>
      </c>
      <c r="F16" s="24">
        <v>23.32</v>
      </c>
      <c r="G16" s="7">
        <f t="shared" si="0"/>
        <v>23.144338400567857</v>
      </c>
      <c r="H16" s="4">
        <f t="shared" si="1"/>
        <v>6.9956615994321432</v>
      </c>
      <c r="I16" s="4">
        <f t="shared" si="2"/>
        <v>2.7856615994321423</v>
      </c>
      <c r="J16" s="7">
        <f t="shared" si="3"/>
        <v>8.585661599432143</v>
      </c>
      <c r="K16" s="4">
        <f t="shared" si="4"/>
        <v>7.8360287197917124E-3</v>
      </c>
      <c r="L16" s="4">
        <f t="shared" si="5"/>
        <v>0.14502146926280884</v>
      </c>
      <c r="M16" s="4">
        <f t="shared" si="5"/>
        <v>2.6029050497100243E-3</v>
      </c>
    </row>
    <row r="17" spans="1:23" s="4" customFormat="1" x14ac:dyDescent="0.2">
      <c r="A17" s="22" t="s">
        <v>28</v>
      </c>
      <c r="B17" s="24">
        <v>29.71</v>
      </c>
      <c r="C17" s="24">
        <v>26.97</v>
      </c>
      <c r="D17" s="24">
        <v>32.409999999999997</v>
      </c>
      <c r="E17" s="24">
        <v>22.94</v>
      </c>
      <c r="F17" s="24">
        <v>22.69</v>
      </c>
      <c r="G17" s="7">
        <f t="shared" si="0"/>
        <v>22.814657569203185</v>
      </c>
      <c r="H17" s="4">
        <f t="shared" si="1"/>
        <v>6.8953424307968163</v>
      </c>
      <c r="I17" s="4">
        <f t="shared" si="2"/>
        <v>4.1553424307968143</v>
      </c>
      <c r="J17" s="7">
        <f t="shared" si="3"/>
        <v>9.595342430796812</v>
      </c>
      <c r="K17" s="4">
        <f t="shared" si="4"/>
        <v>8.4003058347052618E-3</v>
      </c>
      <c r="L17" s="4">
        <f t="shared" si="5"/>
        <v>5.6119951376528164E-2</v>
      </c>
      <c r="M17" s="4">
        <f t="shared" si="5"/>
        <v>1.2927486998482651E-3</v>
      </c>
      <c r="T17" s="8" t="s">
        <v>0</v>
      </c>
      <c r="U17" s="4">
        <f>R3</f>
        <v>2.4101022539837896E-2</v>
      </c>
      <c r="V17" s="4">
        <f>S3</f>
        <v>4.1588040240134625E-3</v>
      </c>
      <c r="W17" s="9">
        <v>6</v>
      </c>
    </row>
    <row r="18" spans="1:23" s="4" customFormat="1" x14ac:dyDescent="0.2">
      <c r="A18" s="22" t="s">
        <v>28</v>
      </c>
      <c r="B18" s="24">
        <v>30.92</v>
      </c>
      <c r="C18" s="24">
        <v>27.1</v>
      </c>
      <c r="D18" s="24">
        <v>30.7</v>
      </c>
      <c r="E18" s="24">
        <v>24.35</v>
      </c>
      <c r="F18" s="24">
        <v>25.91</v>
      </c>
      <c r="G18" s="7">
        <f t="shared" si="0"/>
        <v>25.117892029388134</v>
      </c>
      <c r="H18" s="4">
        <f t="shared" si="1"/>
        <v>5.8021079706118677</v>
      </c>
      <c r="I18" s="4">
        <f t="shared" si="2"/>
        <v>1.9821079706118674</v>
      </c>
      <c r="J18" s="7">
        <f t="shared" si="3"/>
        <v>5.5821079706118653</v>
      </c>
      <c r="K18" s="4">
        <f t="shared" si="4"/>
        <v>1.7922205913960723E-2</v>
      </c>
      <c r="L18" s="4">
        <f t="shared" si="5"/>
        <v>0.25311975776625961</v>
      </c>
      <c r="M18" s="4">
        <f t="shared" si="5"/>
        <v>2.0874595171593683E-2</v>
      </c>
      <c r="T18" s="8" t="s">
        <v>1</v>
      </c>
      <c r="U18" s="4">
        <f>R9</f>
        <v>0.53159569286283381</v>
      </c>
      <c r="V18" s="4">
        <f>S9</f>
        <v>0.14504424801722668</v>
      </c>
      <c r="W18" s="9">
        <v>6</v>
      </c>
    </row>
    <row r="19" spans="1:23" s="4" customFormat="1" x14ac:dyDescent="0.2">
      <c r="A19" s="22" t="s">
        <v>28</v>
      </c>
      <c r="B19" s="24">
        <v>30.03</v>
      </c>
      <c r="C19" s="24">
        <v>26.09</v>
      </c>
      <c r="D19" s="24">
        <v>29.59</v>
      </c>
      <c r="E19" s="24">
        <v>23.19</v>
      </c>
      <c r="F19" s="24">
        <v>28</v>
      </c>
      <c r="G19" s="7">
        <f t="shared" si="0"/>
        <v>25.481758181098886</v>
      </c>
      <c r="H19" s="4">
        <f t="shared" si="1"/>
        <v>4.5482418189011149</v>
      </c>
      <c r="I19" s="4">
        <f t="shared" si="2"/>
        <v>0.60824181890111362</v>
      </c>
      <c r="J19" s="7">
        <f t="shared" si="3"/>
        <v>4.1082418189011136</v>
      </c>
      <c r="K19" s="4">
        <f t="shared" si="4"/>
        <v>4.2740813598476431E-2</v>
      </c>
      <c r="L19" s="4">
        <f t="shared" si="5"/>
        <v>0.65599566265260478</v>
      </c>
      <c r="M19" s="4">
        <f t="shared" si="5"/>
        <v>5.7982372686327457E-2</v>
      </c>
      <c r="T19" s="8" t="s">
        <v>2</v>
      </c>
      <c r="U19" s="4">
        <f>R15</f>
        <v>2.3355297733979107E-2</v>
      </c>
      <c r="V19" s="4">
        <f>S15</f>
        <v>3.5300951868669091E-3</v>
      </c>
      <c r="W19" s="9">
        <v>6</v>
      </c>
    </row>
    <row r="20" spans="1:23" s="4" customFormat="1" x14ac:dyDescent="0.2">
      <c r="A20" s="22" t="s">
        <v>28</v>
      </c>
      <c r="B20" s="24">
        <v>30.61</v>
      </c>
      <c r="C20" s="24">
        <v>32.9</v>
      </c>
      <c r="D20" s="24">
        <v>34.33</v>
      </c>
      <c r="E20" s="24">
        <v>27.89</v>
      </c>
      <c r="F20" s="24">
        <v>31.13</v>
      </c>
      <c r="G20" s="7">
        <f t="shared" si="0"/>
        <v>29.465500165447725</v>
      </c>
      <c r="H20" s="4">
        <f t="shared" si="1"/>
        <v>1.1444998345522741</v>
      </c>
      <c r="I20" s="4">
        <f t="shared" si="2"/>
        <v>3.4344998345522733</v>
      </c>
      <c r="J20" s="7">
        <f t="shared" si="3"/>
        <v>4.864499834552273</v>
      </c>
      <c r="K20" s="4">
        <f t="shared" si="4"/>
        <v>0.45234648481951939</v>
      </c>
      <c r="L20" s="4">
        <f t="shared" si="5"/>
        <v>9.249378027881533E-2</v>
      </c>
      <c r="M20" s="4">
        <f t="shared" si="5"/>
        <v>3.4327299240121414E-2</v>
      </c>
      <c r="T20" s="8" t="s">
        <v>3</v>
      </c>
      <c r="U20" s="4">
        <f>R21</f>
        <v>4.1450865874107803E-2</v>
      </c>
      <c r="V20" s="4">
        <f>S21</f>
        <v>3.6974615126130366E-3</v>
      </c>
      <c r="W20" s="9">
        <v>6</v>
      </c>
    </row>
    <row r="21" spans="1:23" s="4" customFormat="1" x14ac:dyDescent="0.2">
      <c r="A21" s="22" t="s">
        <v>46</v>
      </c>
      <c r="B21" s="24">
        <v>32.880000000000003</v>
      </c>
      <c r="C21" s="24">
        <v>29.46</v>
      </c>
      <c r="D21" s="24">
        <v>33.590000000000003</v>
      </c>
      <c r="E21" s="24">
        <v>25.46</v>
      </c>
      <c r="F21" s="24">
        <v>29.1</v>
      </c>
      <c r="G21" s="7">
        <f t="shared" si="0"/>
        <v>27.219221149768412</v>
      </c>
      <c r="H21" s="4">
        <f t="shared" si="1"/>
        <v>5.6607788502315906</v>
      </c>
      <c r="I21" s="4">
        <f t="shared" si="2"/>
        <v>2.2407788502315888</v>
      </c>
      <c r="J21" s="7">
        <f t="shared" si="3"/>
        <v>6.3707788502315914</v>
      </c>
      <c r="K21" s="4">
        <f t="shared" si="4"/>
        <v>1.9766772652559352E-2</v>
      </c>
      <c r="L21" s="4">
        <f t="shared" si="5"/>
        <v>0.21157207840841405</v>
      </c>
      <c r="M21" s="4">
        <f t="shared" si="5"/>
        <v>1.2083826202500567E-2</v>
      </c>
      <c r="N21" s="4">
        <f>AVERAGE(K21:K26)</f>
        <v>5.8323438004716045E-2</v>
      </c>
      <c r="O21" s="4">
        <f>STDEV(K21:K26)/6</f>
        <v>1.4648891155079141E-2</v>
      </c>
      <c r="P21" s="4">
        <f>AVERAGE(L21:L26)</f>
        <v>0.19885535242244798</v>
      </c>
      <c r="Q21" s="4">
        <f>STDEV(L21:L26)/6</f>
        <v>2.2261731928974762E-2</v>
      </c>
      <c r="R21" s="4">
        <f>AVERAGE(M21:M26)</f>
        <v>4.1450865874107803E-2</v>
      </c>
      <c r="S21" s="4">
        <f>STDEV(M21:M26)/6</f>
        <v>3.6974615126130366E-3</v>
      </c>
      <c r="T21" s="8" t="s">
        <v>4</v>
      </c>
      <c r="U21" s="4">
        <f>R27</f>
        <v>0</v>
      </c>
      <c r="V21" s="4">
        <f>S27</f>
        <v>0</v>
      </c>
      <c r="W21" s="9">
        <v>0</v>
      </c>
    </row>
    <row r="22" spans="1:23" s="4" customFormat="1" x14ac:dyDescent="0.2">
      <c r="A22" s="22" t="s">
        <v>46</v>
      </c>
      <c r="B22" s="24">
        <v>31.97</v>
      </c>
      <c r="C22" s="24">
        <v>30.71</v>
      </c>
      <c r="D22" s="24">
        <v>31.45</v>
      </c>
      <c r="E22" s="24">
        <v>24.89</v>
      </c>
      <c r="F22" s="24">
        <v>30.64</v>
      </c>
      <c r="G22" s="7">
        <f t="shared" si="0"/>
        <v>27.615749129799106</v>
      </c>
      <c r="H22" s="4">
        <f t="shared" si="1"/>
        <v>4.3542508702008931</v>
      </c>
      <c r="I22" s="4">
        <f t="shared" si="2"/>
        <v>3.0942508702008951</v>
      </c>
      <c r="J22" s="7">
        <f t="shared" si="3"/>
        <v>3.8342508702008935</v>
      </c>
      <c r="K22" s="4">
        <f t="shared" si="4"/>
        <v>4.8892233750115109E-2</v>
      </c>
      <c r="L22" s="4">
        <f t="shared" si="5"/>
        <v>0.11709481747402725</v>
      </c>
      <c r="M22" s="4">
        <f t="shared" si="5"/>
        <v>7.0109275173194083E-2</v>
      </c>
      <c r="T22" s="8" t="s">
        <v>33</v>
      </c>
      <c r="U22" s="4">
        <f>R33</f>
        <v>0</v>
      </c>
      <c r="V22" s="4">
        <f>S33</f>
        <v>0</v>
      </c>
      <c r="W22" s="9">
        <v>0</v>
      </c>
    </row>
    <row r="23" spans="1:23" s="4" customFormat="1" x14ac:dyDescent="0.2">
      <c r="A23" s="22" t="s">
        <v>46</v>
      </c>
      <c r="B23" s="24">
        <v>32.93</v>
      </c>
      <c r="C23" s="24">
        <v>28.93</v>
      </c>
      <c r="D23" s="24">
        <v>31.31</v>
      </c>
      <c r="E23" s="24">
        <v>22.84</v>
      </c>
      <c r="F23" s="24">
        <v>31</v>
      </c>
      <c r="G23" s="7">
        <f t="shared" si="0"/>
        <v>26.609021026711975</v>
      </c>
      <c r="H23" s="4">
        <f t="shared" si="1"/>
        <v>6.3209789732880246</v>
      </c>
      <c r="I23" s="4">
        <f t="shared" si="2"/>
        <v>2.3209789732880246</v>
      </c>
      <c r="J23" s="7">
        <f t="shared" si="3"/>
        <v>4.7009789732880236</v>
      </c>
      <c r="K23" s="4">
        <f t="shared" si="4"/>
        <v>1.2508226217646658E-2</v>
      </c>
      <c r="L23" s="4">
        <f t="shared" si="5"/>
        <v>0.20013161948234651</v>
      </c>
      <c r="M23" s="4">
        <f t="shared" si="5"/>
        <v>3.8447164871674377E-2</v>
      </c>
    </row>
    <row r="24" spans="1:23" s="4" customFormat="1" x14ac:dyDescent="0.2">
      <c r="A24" s="22" t="s">
        <v>46</v>
      </c>
      <c r="B24" s="24">
        <v>31.83</v>
      </c>
      <c r="C24" s="24">
        <v>29.21</v>
      </c>
      <c r="D24" s="24">
        <v>29.64</v>
      </c>
      <c r="E24" s="24">
        <v>21.75</v>
      </c>
      <c r="F24" s="24">
        <v>30.19</v>
      </c>
      <c r="G24" s="7">
        <f t="shared" si="0"/>
        <v>25.624841462924216</v>
      </c>
      <c r="H24" s="4">
        <f t="shared" si="1"/>
        <v>6.205158537075782</v>
      </c>
      <c r="I24" s="4">
        <f t="shared" si="2"/>
        <v>3.5851585370757846</v>
      </c>
      <c r="J24" s="7">
        <f t="shared" si="3"/>
        <v>4.0151585370757843</v>
      </c>
      <c r="K24" s="4">
        <f t="shared" si="4"/>
        <v>1.3553802483966915E-2</v>
      </c>
      <c r="L24" s="4">
        <f t="shared" si="5"/>
        <v>8.3322010598754104E-2</v>
      </c>
      <c r="M24" s="4">
        <f t="shared" si="5"/>
        <v>6.1846744343026956E-2</v>
      </c>
    </row>
    <row r="25" spans="1:23" s="4" customFormat="1" x14ac:dyDescent="0.2">
      <c r="A25" s="22" t="s">
        <v>46</v>
      </c>
      <c r="B25" s="24">
        <v>32.75</v>
      </c>
      <c r="C25" s="24">
        <v>28.22</v>
      </c>
      <c r="D25" s="24">
        <v>32.53</v>
      </c>
      <c r="E25" s="24">
        <v>23.19</v>
      </c>
      <c r="F25" s="24">
        <v>31.61</v>
      </c>
      <c r="G25" s="7">
        <f t="shared" si="0"/>
        <v>27.07463573162158</v>
      </c>
      <c r="H25" s="4">
        <f t="shared" si="1"/>
        <v>5.67536426837842</v>
      </c>
      <c r="I25" s="4">
        <f t="shared" si="2"/>
        <v>1.1453642683784189</v>
      </c>
      <c r="J25" s="7">
        <f t="shared" si="3"/>
        <v>5.4553642683784211</v>
      </c>
      <c r="K25" s="4">
        <f t="shared" si="4"/>
        <v>1.9567940489109349E-2</v>
      </c>
      <c r="L25" s="4">
        <f t="shared" si="5"/>
        <v>0.4520755290955481</v>
      </c>
      <c r="M25" s="4">
        <f t="shared" si="5"/>
        <v>2.2791437505681623E-2</v>
      </c>
    </row>
    <row r="26" spans="1:23" s="4" customFormat="1" x14ac:dyDescent="0.2">
      <c r="A26" s="22" t="s">
        <v>46</v>
      </c>
      <c r="B26" s="24">
        <v>28.94</v>
      </c>
      <c r="C26" s="24">
        <v>29.81</v>
      </c>
      <c r="D26" s="24">
        <v>31.38</v>
      </c>
      <c r="E26" s="24">
        <v>25.34</v>
      </c>
      <c r="F26" s="24">
        <v>28.46</v>
      </c>
      <c r="G26" s="7">
        <f t="shared" si="0"/>
        <v>26.854727702957632</v>
      </c>
      <c r="H26" s="4">
        <f t="shared" si="1"/>
        <v>2.0852722970423692</v>
      </c>
      <c r="I26" s="4">
        <f t="shared" si="2"/>
        <v>2.9552722970423666</v>
      </c>
      <c r="J26" s="7">
        <f t="shared" si="3"/>
        <v>4.5252722970423669</v>
      </c>
      <c r="K26" s="4">
        <f t="shared" si="4"/>
        <v>0.23565165243489891</v>
      </c>
      <c r="L26" s="4">
        <f t="shared" si="5"/>
        <v>0.12893605947559766</v>
      </c>
      <c r="M26" s="4">
        <f t="shared" si="5"/>
        <v>4.34267471485692E-2</v>
      </c>
    </row>
    <row r="27" spans="1:23" s="4" customFormat="1" x14ac:dyDescent="0.2"/>
    <row r="28" spans="1:23" s="4" customFormat="1" x14ac:dyDescent="0.2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Figure 7E+F</vt:lpstr>
      <vt:lpstr>Figure 7H NOV</vt:lpstr>
      <vt:lpstr>Figure 7H DEC</vt:lpstr>
      <vt:lpstr>Figure 7H FEB</vt:lpstr>
      <vt:lpstr>Figure 7H MAR</vt:lpstr>
      <vt:lpstr>Figure 7H APR</vt:lpstr>
      <vt:lpstr>Figure 7H MAY</vt:lpstr>
      <vt:lpstr>Figure 7H JUN</vt:lpstr>
      <vt:lpstr>Figure 7H AUG</vt:lpstr>
      <vt:lpstr>Figure 7H COMBINED</vt:lpstr>
      <vt:lpstr>Figure 7H 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2020-04-20T12:05:17Z</dcterms:modified>
</cp:coreProperties>
</file>