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/Desktop/EphA7 Revision/Raw data files/"/>
    </mc:Choice>
  </mc:AlternateContent>
  <xr:revisionPtr revIDLastSave="0" documentId="13_ncr:1_{EA9ED085-3F6C-F244-B0C4-C65F5C83CC98}" xr6:coauthVersionLast="45" xr6:coauthVersionMax="45" xr10:uidLastSave="{00000000-0000-0000-0000-000000000000}"/>
  <bookViews>
    <workbookView xWindow="460" yWindow="960" windowWidth="26340" windowHeight="14820" activeTab="5" xr2:uid="{E07C6BEC-1172-AD4C-94A3-F1FE4DA26A22}"/>
  </bookViews>
  <sheets>
    <sheet name="P1 weight" sheetId="1" r:id="rId1"/>
    <sheet name="Adult TA weight" sheetId="2" r:id="rId2"/>
    <sheet name="Adult TA myofiber count" sheetId="8" r:id="rId3"/>
    <sheet name="Adult TA CSA" sheetId="7" r:id="rId4"/>
    <sheet name="Fiber myonuclei" sheetId="5" r:id="rId5"/>
    <sheet name="MPC" sheetId="4" r:id="rId6"/>
  </sheets>
  <externalReferences>
    <externalReference r:id="rId7"/>
    <externalReference r:id="rId8"/>
    <externalReference r:id="rId9"/>
  </externalReferences>
  <definedNames>
    <definedName name="_xlnm.Print_Area" localSheetId="5">MPC!$A$16:$R$31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8" l="1"/>
  <c r="C10" i="8" s="1"/>
  <c r="B9" i="8"/>
  <c r="B10" i="8" s="1"/>
  <c r="C8" i="8"/>
  <c r="B8" i="8"/>
  <c r="H2" i="7" l="1"/>
  <c r="G2" i="7"/>
  <c r="F2" i="7"/>
  <c r="D2" i="7"/>
  <c r="C2" i="7"/>
  <c r="B2" i="7"/>
  <c r="H1" i="7"/>
  <c r="G1" i="7"/>
  <c r="F1" i="7"/>
  <c r="D1" i="7"/>
  <c r="C1" i="7"/>
  <c r="B1" i="7"/>
  <c r="M35" i="5" l="1"/>
  <c r="P34" i="5"/>
  <c r="E34" i="5"/>
  <c r="S33" i="5"/>
  <c r="H33" i="5"/>
  <c r="B30" i="5"/>
  <c r="C6" i="5"/>
  <c r="C7" i="5" s="1"/>
  <c r="B6" i="5"/>
  <c r="B7" i="5" s="1"/>
  <c r="C5" i="5"/>
  <c r="B5" i="5"/>
  <c r="D16" i="4" l="1"/>
  <c r="C7" i="4"/>
  <c r="B7" i="4"/>
  <c r="H7" i="4"/>
  <c r="G7" i="4"/>
  <c r="C6" i="4"/>
  <c r="B6" i="4"/>
  <c r="H6" i="4"/>
  <c r="G6" i="4"/>
  <c r="D18" i="1" l="1"/>
  <c r="D19" i="1" s="1"/>
  <c r="C18" i="1"/>
  <c r="C19" i="1" s="1"/>
  <c r="D17" i="1"/>
  <c r="C17" i="1"/>
  <c r="C6" i="2"/>
  <c r="B6" i="2"/>
  <c r="C5" i="2"/>
  <c r="B5" i="2"/>
  <c r="C4" i="2"/>
  <c r="C8" i="2" s="1"/>
  <c r="B4" i="2"/>
  <c r="B3" i="2"/>
  <c r="B8" i="2" s="1"/>
  <c r="B9" i="2" l="1"/>
  <c r="B10" i="2" s="1"/>
  <c r="C9" i="2"/>
  <c r="C10" i="2" s="1"/>
</calcChain>
</file>

<file path=xl/sharedStrings.xml><?xml version="1.0" encoding="utf-8"?>
<sst xmlns="http://schemas.openxmlformats.org/spreadsheetml/2006/main" count="219" uniqueCount="70">
  <si>
    <t>avg</t>
  </si>
  <si>
    <t>std</t>
  </si>
  <si>
    <t>sem</t>
  </si>
  <si>
    <t>WT</t>
  </si>
  <si>
    <t>EphA7 -/-</t>
  </si>
  <si>
    <t>t-Test: Two-Sample Assuming Unequal Variances</t>
  </si>
  <si>
    <t>Variable 1</t>
  </si>
  <si>
    <t>Variable 2</t>
  </si>
  <si>
    <t>Mean</t>
  </si>
  <si>
    <t>Variance</t>
  </si>
  <si>
    <t>Observations</t>
  </si>
  <si>
    <t>Hypothesized Mean Difference</t>
  </si>
  <si>
    <t>df</t>
  </si>
  <si>
    <t>t Stat</t>
  </si>
  <si>
    <t>P(T&lt;=t) one-tail</t>
  </si>
  <si>
    <t>t Critical one-tail</t>
  </si>
  <si>
    <t>P(T&lt;=t) two-tail</t>
  </si>
  <si>
    <t>t Critical two-tail</t>
  </si>
  <si>
    <t>EphA7-/-</t>
  </si>
  <si>
    <t>Epha7 Null</t>
  </si>
  <si>
    <t>AVG myonuclei</t>
  </si>
  <si>
    <t>avg MP</t>
  </si>
  <si>
    <t># of fibers counted</t>
  </si>
  <si>
    <t>Total Myonuclei</t>
  </si>
  <si>
    <t xml:space="preserve">total muscle progenitor </t>
  </si>
  <si>
    <t>EphA7</t>
  </si>
  <si>
    <t>Pax7 pos cells at P28 per mm 2 Star sig</t>
  </si>
  <si>
    <t>Myonuclei per mm 2 star sig</t>
  </si>
  <si>
    <t>Adult avg myonuclei 2 star sig</t>
  </si>
  <si>
    <t xml:space="preserve">WT 1 </t>
  </si>
  <si>
    <t>WT 2</t>
  </si>
  <si>
    <t>WT 3</t>
  </si>
  <si>
    <t>A7 1</t>
  </si>
  <si>
    <t>A72</t>
  </si>
  <si>
    <t>A7 3</t>
  </si>
  <si>
    <t>Total</t>
  </si>
  <si>
    <t>Fiber #</t>
  </si>
  <si>
    <t>#3</t>
  </si>
  <si>
    <t>#5</t>
  </si>
  <si>
    <t>#4</t>
  </si>
  <si>
    <t>#2</t>
  </si>
  <si>
    <t>#1</t>
  </si>
  <si>
    <t>ttest</t>
  </si>
  <si>
    <t>WT vs A7 null</t>
  </si>
  <si>
    <t>WT Avg SC #</t>
  </si>
  <si>
    <t>slide #</t>
  </si>
  <si>
    <t>WT vs A7 Female</t>
  </si>
  <si>
    <t>Sample mean</t>
  </si>
  <si>
    <t>Sample SEM</t>
  </si>
  <si>
    <t>Total mean</t>
  </si>
  <si>
    <t>Total SEM</t>
  </si>
  <si>
    <t>WT 0 #1</t>
  </si>
  <si>
    <t>WT 0 #2</t>
  </si>
  <si>
    <t>WT 0 #3</t>
  </si>
  <si>
    <t>n</t>
  </si>
  <si>
    <t>A7- 0 #1</t>
  </si>
  <si>
    <t>A7- 0 #2</t>
  </si>
  <si>
    <t>A7- 0 #3</t>
  </si>
  <si>
    <t>F-Test Two-Sample for Variances</t>
  </si>
  <si>
    <t>Adult myofiber One star sig</t>
  </si>
  <si>
    <t>F</t>
  </si>
  <si>
    <t>P(F&lt;=f) one-tail</t>
  </si>
  <si>
    <t>F Critical one-tail</t>
  </si>
  <si>
    <t>mean</t>
  </si>
  <si>
    <t>animal</t>
  </si>
  <si>
    <t>Animal</t>
  </si>
  <si>
    <t>Sample</t>
  </si>
  <si>
    <t>EDL myonuclei</t>
  </si>
  <si>
    <t>0hr fibers Satellite cell count with pax7 and CD34</t>
  </si>
  <si>
    <t>EphA7 -/- Avg SC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</si>
</sst>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FF0000"/>
      <name val="Calibri (Body)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1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3" fillId="0" borderId="0" xfId="0" applyFont="1"/>
    <xf numFmtId="0" fontId="0" fillId="0" borderId="2" xfId="0" applyBorder="1"/>
    <xf numFmtId="0" fontId="0" fillId="0" borderId="0" xfId="0" applyFont="1"/>
    <xf numFmtId="0" fontId="0" fillId="0" borderId="0" xfId="0" applyAlignment="1">
      <alignment wrapText="1"/>
    </xf>
    <xf numFmtId="0" fontId="5" fillId="0" borderId="0" xfId="0" applyFont="1"/>
    <xf numFmtId="1" fontId="0" fillId="0" borderId="0" xfId="0" applyNumberFormat="1"/>
    <xf numFmtId="1" fontId="5" fillId="0" borderId="0" xfId="0" applyNumberFormat="1" applyFont="1"/>
    <xf numFmtId="1" fontId="6" fillId="0" borderId="0" xfId="0" applyNumberFormat="1" applyFont="1"/>
    <xf numFmtId="0" fontId="7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</cellXfs>
  <cellStyles count="2">
    <cellStyle name="Normal" xfId="0" builtinId="0"/>
    <cellStyle name="Normal 2" xfId="1" xr:uid="{0E7B5985-2A67-E645-A3C3-82E3925ACB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919-4B42-9709-BCC678B64CCD}"/>
              </c:ext>
            </c:extLst>
          </c:dPt>
          <c:errBars>
            <c:errBarType val="both"/>
            <c:errValType val="cust"/>
            <c:noEndCap val="0"/>
            <c:plus>
              <c:numRef>
                <c:f>'[1]Data analysis- P1,P75,P100'!$B$17:$C$17</c:f>
                <c:numCache>
                  <c:formatCode>General</c:formatCode>
                  <c:ptCount val="2"/>
                  <c:pt idx="0">
                    <c:v>0.11426391130453956</c:v>
                  </c:pt>
                  <c:pt idx="1">
                    <c:v>4.1487268114903539E-2</c:v>
                  </c:pt>
                </c:numCache>
              </c:numRef>
            </c:plus>
            <c:minus>
              <c:numRef>
                <c:f>'[1]Data analysis- P1,P75,P100'!$B$17:$C$17</c:f>
                <c:numCache>
                  <c:formatCode>General</c:formatCode>
                  <c:ptCount val="2"/>
                  <c:pt idx="0">
                    <c:v>0.11426391130453956</c:v>
                  </c:pt>
                  <c:pt idx="1">
                    <c:v>4.1487268114903539E-2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'[1]Data analysis- P1,P75,P100'!$B$1:$C$1</c:f>
              <c:strCache>
                <c:ptCount val="2"/>
                <c:pt idx="0">
                  <c:v>WT</c:v>
                </c:pt>
                <c:pt idx="1">
                  <c:v>EphA7-/-</c:v>
                </c:pt>
              </c:strCache>
            </c:strRef>
          </c:cat>
          <c:val>
            <c:numRef>
              <c:f>'[1]Data analysis- P1,P75,P100'!$B$15:$C$15</c:f>
              <c:numCache>
                <c:formatCode>General</c:formatCode>
                <c:ptCount val="2"/>
                <c:pt idx="0">
                  <c:v>1.6222222222222225</c:v>
                </c:pt>
                <c:pt idx="1">
                  <c:v>1.2711111111111111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19-4B42-9709-BCC678B64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-1819176896"/>
        <c:axId val="-1780011616"/>
      </c:barChart>
      <c:catAx>
        <c:axId val="-181917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80011616"/>
        <c:crosses val="autoZero"/>
        <c:auto val="1"/>
        <c:lblAlgn val="ctr"/>
        <c:lblOffset val="100"/>
        <c:noMultiLvlLbl val="0"/>
      </c:catAx>
      <c:valAx>
        <c:axId val="-178001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19176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3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CFF-9E4A-A0C4-62E6E92BA140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CFF-9E4A-A0C4-62E6E92BA140}"/>
              </c:ext>
            </c:extLst>
          </c:dPt>
          <c:errBars>
            <c:errBarType val="both"/>
            <c:errValType val="cust"/>
            <c:noEndCap val="0"/>
            <c:plus>
              <c:numRef>
                <c:f>'Adult TA weight'!$B$10:$C$10</c:f>
                <c:numCache>
                  <c:formatCode>General</c:formatCode>
                  <c:ptCount val="2"/>
                  <c:pt idx="0">
                    <c:v>2.3488494523915323E-3</c:v>
                  </c:pt>
                  <c:pt idx="1">
                    <c:v>7.7631561719445066E-3</c:v>
                  </c:pt>
                </c:numCache>
              </c:numRef>
            </c:plus>
            <c:minus>
              <c:numRef>
                <c:f>'Adult TA weight'!$B$10:$C$10</c:f>
                <c:numCache>
                  <c:formatCode>General</c:formatCode>
                  <c:ptCount val="2"/>
                  <c:pt idx="0">
                    <c:v>2.3488494523915323E-3</c:v>
                  </c:pt>
                  <c:pt idx="1">
                    <c:v>7.7631561719445066E-3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'Adult TA weight'!$B$2:$C$2</c:f>
              <c:strCache>
                <c:ptCount val="2"/>
                <c:pt idx="0">
                  <c:v>WT</c:v>
                </c:pt>
                <c:pt idx="1">
                  <c:v>EphA7 -/-</c:v>
                </c:pt>
              </c:strCache>
            </c:strRef>
          </c:cat>
          <c:val>
            <c:numRef>
              <c:f>'Adult TA weight'!$B$8:$C$8</c:f>
              <c:numCache>
                <c:formatCode>General</c:formatCode>
                <c:ptCount val="2"/>
                <c:pt idx="0">
                  <c:v>5.5737500000000009E-2</c:v>
                </c:pt>
                <c:pt idx="1">
                  <c:v>4.1349999999999998E-2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FF-9E4A-A0C4-62E6E92BA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-1753448928"/>
        <c:axId val="-1753446608"/>
      </c:barChart>
      <c:catAx>
        <c:axId val="-1753448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53446608"/>
        <c:crosses val="autoZero"/>
        <c:auto val="1"/>
        <c:lblAlgn val="ctr"/>
        <c:lblOffset val="100"/>
        <c:noMultiLvlLbl val="0"/>
      </c:catAx>
      <c:valAx>
        <c:axId val="-1753446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3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Weight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3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5344892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3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[2]Summary!$B$2:$C$2</c:f>
              <c:strCache>
                <c:ptCount val="1"/>
                <c:pt idx="0">
                  <c:v>WT EphA7 -/-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8B2-A245-AB60-96741B48F27C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8B2-A245-AB60-96741B48F27C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8B2-A245-AB60-96741B48F27C}"/>
              </c:ext>
            </c:extLst>
          </c:dPt>
          <c:errBars>
            <c:errBarType val="both"/>
            <c:errValType val="cust"/>
            <c:noEndCap val="0"/>
            <c:plus>
              <c:numRef>
                <c:f>[2]Summary!$B$9:$C$9</c:f>
                <c:numCache>
                  <c:formatCode>General</c:formatCode>
                  <c:ptCount val="2"/>
                  <c:pt idx="0">
                    <c:v>156.27059864222701</c:v>
                  </c:pt>
                  <c:pt idx="1">
                    <c:v>303.0008250813849</c:v>
                  </c:pt>
                </c:numCache>
              </c:numRef>
            </c:plus>
            <c:minus>
              <c:numRef>
                <c:f>[2]Summary!$B$9:$C$9</c:f>
                <c:numCache>
                  <c:formatCode>General</c:formatCode>
                  <c:ptCount val="2"/>
                  <c:pt idx="0">
                    <c:v>156.27059864222701</c:v>
                  </c:pt>
                  <c:pt idx="1">
                    <c:v>303.0008250813849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[2]Summary!$B$2:$C$2</c:f>
              <c:strCache>
                <c:ptCount val="2"/>
                <c:pt idx="0">
                  <c:v>WT</c:v>
                </c:pt>
                <c:pt idx="1">
                  <c:v>EphA7 -/-</c:v>
                </c:pt>
              </c:strCache>
            </c:strRef>
          </c:cat>
          <c:val>
            <c:numRef>
              <c:f>[2]Summary!$B$7:$C$7</c:f>
              <c:numCache>
                <c:formatCode>General</c:formatCode>
                <c:ptCount val="2"/>
                <c:pt idx="0">
                  <c:v>2507</c:v>
                </c:pt>
                <c:pt idx="1">
                  <c:v>1441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8B2-A245-AB60-96741B48F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-1770435168"/>
        <c:axId val="-1770433392"/>
      </c:barChart>
      <c:catAx>
        <c:axId val="-177043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70433392"/>
        <c:crosses val="autoZero"/>
        <c:auto val="1"/>
        <c:lblAlgn val="ctr"/>
        <c:lblOffset val="100"/>
        <c:noMultiLvlLbl val="0"/>
      </c:catAx>
      <c:valAx>
        <c:axId val="-177043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70435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1"/>
            <c:plus>
              <c:numRef>
                <c:f>'Fiber myonuclei'!$V$21:$W$21</c:f>
                <c:numCache>
                  <c:formatCode>General</c:formatCode>
                  <c:ptCount val="2"/>
                  <c:pt idx="0">
                    <c:v>1.3608276348795432</c:v>
                  </c:pt>
                  <c:pt idx="1">
                    <c:v>4.1186117761890308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'Fiber myonuclei'!$V$19:$W$19</c:f>
              <c:strCache>
                <c:ptCount val="2"/>
                <c:pt idx="0">
                  <c:v>WT</c:v>
                </c:pt>
                <c:pt idx="1">
                  <c:v>EphA7 -/-</c:v>
                </c:pt>
              </c:strCache>
            </c:strRef>
          </c:cat>
          <c:val>
            <c:numRef>
              <c:f>'Fiber myonuclei'!$V$20:$W$20</c:f>
              <c:numCache>
                <c:formatCode>General</c:formatCode>
                <c:ptCount val="2"/>
                <c:pt idx="0">
                  <c:v>276.66666666666669</c:v>
                </c:pt>
                <c:pt idx="1">
                  <c:v>223.66666666666666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63-0844-9D86-2B9598522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1304416"/>
        <c:axId val="1563835552"/>
      </c:barChart>
      <c:catAx>
        <c:axId val="126130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3835552"/>
        <c:crosses val="autoZero"/>
        <c:auto val="1"/>
        <c:lblAlgn val="ctr"/>
        <c:lblOffset val="100"/>
        <c:noMultiLvlLbl val="0"/>
      </c:catAx>
      <c:valAx>
        <c:axId val="1563835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1304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1"/>
            <c:plus>
              <c:numRef>
                <c:f>MPC!$P$60:$P$61</c:f>
                <c:numCache>
                  <c:formatCode>General</c:formatCode>
                  <c:ptCount val="2"/>
                  <c:pt idx="0">
                    <c:v>0.64302453728886266</c:v>
                  </c:pt>
                  <c:pt idx="1">
                    <c:v>0.41854987755344042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MPC!$P$57:$P$58</c:f>
              <c:numCache>
                <c:formatCode>General</c:formatCode>
                <c:ptCount val="2"/>
                <c:pt idx="0">
                  <c:v>4.2140000000000004</c:v>
                </c:pt>
                <c:pt idx="1">
                  <c:v>1.4916666666666665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AA-2248-BDF8-1F3724265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3575168"/>
        <c:axId val="1603086720"/>
      </c:barChart>
      <c:catAx>
        <c:axId val="15635751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3086720"/>
        <c:crosses val="autoZero"/>
        <c:auto val="1"/>
        <c:lblAlgn val="ctr"/>
        <c:lblOffset val="100"/>
        <c:noMultiLvlLbl val="0"/>
      </c:catAx>
      <c:valAx>
        <c:axId val="1603086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357516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1</xdr:row>
      <xdr:rowOff>6350</xdr:rowOff>
    </xdr:from>
    <xdr:to>
      <xdr:col>15</xdr:col>
      <xdr:colOff>76200</xdr:colOff>
      <xdr:row>30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3DBF4D1-D47E-5848-B4F0-95EC8998F8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16</xdr:row>
      <xdr:rowOff>76200</xdr:rowOff>
    </xdr:from>
    <xdr:to>
      <xdr:col>6</xdr:col>
      <xdr:colOff>723900</xdr:colOff>
      <xdr:row>53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8B9581D-9B60-6D40-AA4F-8C8DD91FA1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5</xdr:col>
      <xdr:colOff>342900</xdr:colOff>
      <xdr:row>38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5F6507-5458-684F-A242-B325EBD478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656848</xdr:colOff>
      <xdr:row>15</xdr:row>
      <xdr:rowOff>48616</xdr:rowOff>
    </xdr:from>
    <xdr:to>
      <xdr:col>25</xdr:col>
      <xdr:colOff>312719</xdr:colOff>
      <xdr:row>28</xdr:row>
      <xdr:rowOff>128912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C7ED061-C7FD-9B4D-A5D7-08CDE3C904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47536</xdr:colOff>
      <xdr:row>52</xdr:row>
      <xdr:rowOff>120650</xdr:rowOff>
    </xdr:from>
    <xdr:to>
      <xdr:col>17</xdr:col>
      <xdr:colOff>492036</xdr:colOff>
      <xdr:row>65</xdr:row>
      <xdr:rowOff>112183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6246B43-D10F-7549-AC5E-36D9CEFCDE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/Documents/Papers/Papers%20submitted/EphA7/Data/Weight%20EphA7%20null,%20Het,%20WT%20mic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/Library/Containers/com.apple.mail/Data/Library/Mail%20Downloads/6734E696-6B62-42AC-9379-EE2FF59B7E49/Adult%20Fiber%20number%20TA%20EphA7%20Null%20vs%20W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/Library/Containers/com.apple.mail/Data/Library/Mail%20Downloads/A3FCE0F7-24E8-43FC-A7F1-092E3EC7528E/Adult%20Fiber%20number%20TA%20EphA7%20Null%20vs%20W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P28 from het"/>
      <sheetName val="# pups "/>
      <sheetName val="EphA7 null"/>
      <sheetName val="Epha7 het"/>
      <sheetName val="WT"/>
      <sheetName val="Data analysis- P1,P75,P100"/>
      <sheetName val="wet weight of 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B1" t="str">
            <v>WT</v>
          </cell>
          <cell r="C1" t="str">
            <v>EphA7-/-</v>
          </cell>
        </row>
        <row r="15">
          <cell r="B15">
            <v>1.6222222222222225</v>
          </cell>
          <cell r="C15">
            <v>1.2711111111111111</v>
          </cell>
        </row>
        <row r="17">
          <cell r="B17">
            <v>0.11426391130453956</v>
          </cell>
          <cell r="C17">
            <v>4.1487268114903539E-2</v>
          </cell>
        </row>
      </sheetData>
      <sheetData sheetId="7">
        <row r="2">
          <cell r="B2" t="str">
            <v>WT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</sheetNames>
    <sheetDataSet>
      <sheetData sheetId="0">
        <row r="2">
          <cell r="B2" t="str">
            <v>WT</v>
          </cell>
          <cell r="C2" t="str">
            <v>EphA7 -/-</v>
          </cell>
        </row>
        <row r="7">
          <cell r="B7">
            <v>2507</v>
          </cell>
          <cell r="C7">
            <v>1441</v>
          </cell>
        </row>
        <row r="9">
          <cell r="B9">
            <v>156.27059864222701</v>
          </cell>
          <cell r="C9">
            <v>303.0008250813849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</sheetNames>
    <sheetDataSet>
      <sheetData sheetId="0">
        <row r="2">
          <cell r="B2" t="str">
            <v>WT</v>
          </cell>
          <cell r="C2" t="str">
            <v>EphA7 -/-</v>
          </cell>
        </row>
        <row r="7">
          <cell r="B7">
            <v>2507</v>
          </cell>
          <cell r="C7">
            <v>1441</v>
          </cell>
        </row>
        <row r="9">
          <cell r="B9">
            <v>156.27059864222701</v>
          </cell>
          <cell r="C9">
            <v>247.39913769723077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A7C82-DAFC-E342-BD4C-3B035426DBAA}">
  <dimension ref="B2:H19"/>
  <sheetViews>
    <sheetView workbookViewId="0">
      <selection activeCell="G24" sqref="G24"/>
    </sheetView>
  </sheetViews>
  <sheetFormatPr baseColWidth="10" defaultRowHeight="16"/>
  <cols>
    <col min="2" max="2" width="13.33203125" customWidth="1"/>
  </cols>
  <sheetData>
    <row r="2" spans="2:8">
      <c r="C2" t="s">
        <v>3</v>
      </c>
      <c r="D2" t="s">
        <v>18</v>
      </c>
      <c r="F2" t="s">
        <v>5</v>
      </c>
    </row>
    <row r="3" spans="2:8" ht="17" thickBot="1">
      <c r="B3" t="s">
        <v>64</v>
      </c>
      <c r="C3" s="1"/>
      <c r="D3" s="1"/>
      <c r="E3" s="1"/>
    </row>
    <row r="4" spans="2:8">
      <c r="B4">
        <v>1</v>
      </c>
      <c r="C4">
        <v>2.25</v>
      </c>
      <c r="D4">
        <v>1.1399999999999999</v>
      </c>
      <c r="F4" s="2"/>
      <c r="G4" s="2" t="s">
        <v>6</v>
      </c>
      <c r="H4" s="2" t="s">
        <v>7</v>
      </c>
    </row>
    <row r="5" spans="2:8">
      <c r="B5">
        <v>2</v>
      </c>
      <c r="C5">
        <v>2.2400000000000002</v>
      </c>
      <c r="D5">
        <v>1.18</v>
      </c>
      <c r="F5" t="s">
        <v>8</v>
      </c>
      <c r="G5">
        <v>1.2924999999999998</v>
      </c>
      <c r="H5">
        <v>1.6222222222222225</v>
      </c>
    </row>
    <row r="6" spans="2:8">
      <c r="B6">
        <v>3</v>
      </c>
      <c r="C6">
        <v>1.56</v>
      </c>
      <c r="D6">
        <v>1.1499999999999999</v>
      </c>
      <c r="F6" t="s">
        <v>9</v>
      </c>
      <c r="G6">
        <v>2.3165909090909119E-2</v>
      </c>
      <c r="H6">
        <v>0.13219444444444317</v>
      </c>
    </row>
    <row r="7" spans="2:8">
      <c r="B7">
        <v>4</v>
      </c>
      <c r="C7">
        <v>1.58</v>
      </c>
      <c r="D7">
        <v>1.0900000000000001</v>
      </c>
      <c r="F7" t="s">
        <v>10</v>
      </c>
      <c r="G7">
        <v>12</v>
      </c>
      <c r="H7">
        <v>9</v>
      </c>
    </row>
    <row r="8" spans="2:8">
      <c r="B8">
        <v>5</v>
      </c>
      <c r="C8">
        <v>1.33</v>
      </c>
      <c r="D8">
        <v>1.21</v>
      </c>
      <c r="F8" t="s">
        <v>11</v>
      </c>
      <c r="G8">
        <v>0</v>
      </c>
    </row>
    <row r="9" spans="2:8">
      <c r="B9">
        <v>6</v>
      </c>
      <c r="C9">
        <v>1.42</v>
      </c>
      <c r="D9" s="5">
        <v>1.46</v>
      </c>
      <c r="F9" t="s">
        <v>12</v>
      </c>
      <c r="G9">
        <v>10</v>
      </c>
    </row>
    <row r="10" spans="2:8">
      <c r="B10">
        <v>7</v>
      </c>
      <c r="C10">
        <v>1.49</v>
      </c>
      <c r="D10" s="5">
        <v>1.29</v>
      </c>
      <c r="F10" t="s">
        <v>13</v>
      </c>
      <c r="G10">
        <v>-2.5576956069202366</v>
      </c>
    </row>
    <row r="11" spans="2:8">
      <c r="B11">
        <v>8</v>
      </c>
      <c r="C11">
        <v>1.37</v>
      </c>
      <c r="D11" s="5">
        <v>1.49</v>
      </c>
      <c r="F11" t="s">
        <v>14</v>
      </c>
      <c r="G11">
        <v>1.4242764515717104E-2</v>
      </c>
    </row>
    <row r="12" spans="2:8">
      <c r="B12">
        <v>9</v>
      </c>
      <c r="C12">
        <v>1.36</v>
      </c>
      <c r="D12" s="5">
        <v>1.43</v>
      </c>
      <c r="F12" t="s">
        <v>15</v>
      </c>
      <c r="G12">
        <v>1.812461122811676</v>
      </c>
    </row>
    <row r="13" spans="2:8">
      <c r="B13">
        <v>10</v>
      </c>
      <c r="D13" s="5">
        <v>1.17</v>
      </c>
      <c r="F13" t="s">
        <v>16</v>
      </c>
      <c r="G13">
        <v>2.8485529031434208E-2</v>
      </c>
    </row>
    <row r="14" spans="2:8" ht="17" thickBot="1">
      <c r="B14">
        <v>11</v>
      </c>
      <c r="D14" s="5">
        <v>1.44</v>
      </c>
      <c r="F14" s="4" t="s">
        <v>17</v>
      </c>
      <c r="G14" s="4">
        <v>2.2281388519862744</v>
      </c>
      <c r="H14" s="4"/>
    </row>
    <row r="15" spans="2:8">
      <c r="B15">
        <v>12</v>
      </c>
      <c r="D15" s="5">
        <v>1.46</v>
      </c>
    </row>
    <row r="17" spans="2:4">
      <c r="B17" t="s">
        <v>63</v>
      </c>
      <c r="C17">
        <f>AVERAGE(C4:C12)</f>
        <v>1.6222222222222225</v>
      </c>
      <c r="D17">
        <f>AVERAGE(D4:D12)</f>
        <v>1.2711111111111111</v>
      </c>
    </row>
    <row r="18" spans="2:4">
      <c r="B18" t="s">
        <v>1</v>
      </c>
      <c r="C18">
        <f>_xlfn.STDEV.P(C4:C12)</f>
        <v>0.34279173391361867</v>
      </c>
      <c r="D18">
        <f>_xlfn.STDEV.P(D4:D12)</f>
        <v>0.1437161124844904</v>
      </c>
    </row>
    <row r="19" spans="2:4">
      <c r="B19" t="s">
        <v>2</v>
      </c>
      <c r="C19">
        <f>C18/SQRT(9)</f>
        <v>0.11426391130453956</v>
      </c>
      <c r="D19">
        <f>D18/SQRT(12)</f>
        <v>4.1487268114903539E-2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29AB1-CECF-6146-A163-BD91E9CDB47C}">
  <dimension ref="A1:I14"/>
  <sheetViews>
    <sheetView workbookViewId="0">
      <selection activeCell="E11" sqref="E11"/>
    </sheetView>
  </sheetViews>
  <sheetFormatPr baseColWidth="10" defaultRowHeight="16"/>
  <sheetData>
    <row r="1" spans="1:9">
      <c r="B1" s="13"/>
      <c r="C1" s="13"/>
      <c r="D1" s="13"/>
    </row>
    <row r="2" spans="1:9">
      <c r="A2" t="s">
        <v>65</v>
      </c>
      <c r="B2" t="s">
        <v>3</v>
      </c>
      <c r="C2" t="s">
        <v>4</v>
      </c>
      <c r="G2" t="s">
        <v>5</v>
      </c>
    </row>
    <row r="3" spans="1:9" ht="17" thickBot="1">
      <c r="A3">
        <v>1</v>
      </c>
      <c r="B3">
        <f>(0.0505+0.0446)/2</f>
        <v>4.7550000000000002E-2</v>
      </c>
      <c r="C3">
        <v>3.2899999999999999E-2</v>
      </c>
      <c r="G3" t="s">
        <v>46</v>
      </c>
    </row>
    <row r="4" spans="1:9">
      <c r="A4">
        <v>2</v>
      </c>
      <c r="B4">
        <f>(0.0641+0.0598)/2</f>
        <v>6.1950000000000005E-2</v>
      </c>
      <c r="C4">
        <f>0.0996/2</f>
        <v>4.9799999999999997E-2</v>
      </c>
      <c r="G4" s="2"/>
      <c r="H4" s="2" t="s">
        <v>6</v>
      </c>
      <c r="I4" s="2" t="s">
        <v>7</v>
      </c>
    </row>
    <row r="5" spans="1:9">
      <c r="A5">
        <v>3</v>
      </c>
      <c r="B5">
        <f>(0.0534+0.0624)/2</f>
        <v>5.79E-2</v>
      </c>
      <c r="C5" s="5">
        <f>0.1508/2</f>
        <v>7.5399999999999995E-2</v>
      </c>
      <c r="G5" t="s">
        <v>8</v>
      </c>
      <c r="H5">
        <v>5.5737500000000009E-2</v>
      </c>
      <c r="I5">
        <v>4.1466666666666666E-2</v>
      </c>
    </row>
    <row r="6" spans="1:9">
      <c r="A6">
        <v>4</v>
      </c>
      <c r="B6">
        <f>(0.0574+0.0537)/2</f>
        <v>5.5550000000000002E-2</v>
      </c>
      <c r="C6" s="5">
        <f>0.1447/2</f>
        <v>7.2349999999999998E-2</v>
      </c>
      <c r="G6" t="s">
        <v>9</v>
      </c>
      <c r="H6">
        <v>3.6780625000000013E-5</v>
      </c>
      <c r="I6">
        <v>3.9058333333333367E-6</v>
      </c>
    </row>
    <row r="7" spans="1:9">
      <c r="G7" t="s">
        <v>10</v>
      </c>
      <c r="H7">
        <v>4</v>
      </c>
      <c r="I7">
        <v>3</v>
      </c>
    </row>
    <row r="8" spans="1:9">
      <c r="A8" t="s">
        <v>63</v>
      </c>
      <c r="B8">
        <f>AVERAGE(B3:B7)</f>
        <v>5.5737500000000009E-2</v>
      </c>
      <c r="C8">
        <f>AVERAGE(C3:C4)</f>
        <v>4.1349999999999998E-2</v>
      </c>
      <c r="G8" t="s">
        <v>11</v>
      </c>
      <c r="H8">
        <v>0</v>
      </c>
    </row>
    <row r="9" spans="1:9">
      <c r="A9" t="s">
        <v>1</v>
      </c>
      <c r="B9">
        <f>_xlfn.STDEV.P(B3:B7)</f>
        <v>5.2521870444606229E-3</v>
      </c>
      <c r="C9">
        <f>_xlfn.STDEV.P(C3:C7)</f>
        <v>1.7358944920414964E-2</v>
      </c>
      <c r="G9" t="s">
        <v>12</v>
      </c>
      <c r="H9">
        <v>4</v>
      </c>
    </row>
    <row r="10" spans="1:9">
      <c r="A10" t="s">
        <v>2</v>
      </c>
      <c r="B10">
        <f>B9/SQRT(5)</f>
        <v>2.3488494523915323E-3</v>
      </c>
      <c r="C10">
        <f>C9/SQRT(5)</f>
        <v>7.7631561719445066E-3</v>
      </c>
      <c r="G10" t="s">
        <v>13</v>
      </c>
      <c r="H10">
        <v>4.4046829422351648</v>
      </c>
    </row>
    <row r="11" spans="1:9">
      <c r="G11" t="s">
        <v>14</v>
      </c>
      <c r="H11">
        <v>5.8243336875675109E-3</v>
      </c>
    </row>
    <row r="12" spans="1:9">
      <c r="D12" s="3"/>
      <c r="G12" t="s">
        <v>15</v>
      </c>
      <c r="H12">
        <v>2.1318467863266499</v>
      </c>
    </row>
    <row r="13" spans="1:9">
      <c r="G13" t="s">
        <v>16</v>
      </c>
      <c r="H13">
        <v>1.1648667375135022E-2</v>
      </c>
    </row>
    <row r="14" spans="1:9" ht="17" thickBot="1">
      <c r="G14" s="4" t="s">
        <v>17</v>
      </c>
      <c r="H14" s="4">
        <v>2.7764451051977934</v>
      </c>
      <c r="I14" s="4"/>
    </row>
  </sheetData>
  <mergeCells count="1">
    <mergeCell ref="B1:D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4F0FE-903B-6344-B47A-6A959D65D1F5}">
  <dimension ref="A2:O52"/>
  <sheetViews>
    <sheetView workbookViewId="0">
      <selection activeCell="F12" sqref="F12"/>
    </sheetView>
  </sheetViews>
  <sheetFormatPr baseColWidth="10" defaultRowHeight="16"/>
  <cols>
    <col min="1" max="1" width="8.83203125" bestFit="1" customWidth="1"/>
    <col min="2" max="5" width="12.1640625" bestFit="1" customWidth="1"/>
    <col min="6" max="6" width="29" bestFit="1" customWidth="1"/>
    <col min="7" max="7" width="14" bestFit="1" customWidth="1"/>
    <col min="8" max="8" width="12.1640625" bestFit="1" customWidth="1"/>
    <col min="9" max="9" width="42.6640625" bestFit="1" customWidth="1"/>
    <col min="10" max="10" width="26.6640625" bestFit="1" customWidth="1"/>
    <col min="11" max="11" width="12.1640625" bestFit="1" customWidth="1"/>
    <col min="12" max="12" width="10.1640625" bestFit="1" customWidth="1"/>
  </cols>
  <sheetData>
    <row r="2" spans="1:15">
      <c r="A2" t="s">
        <v>65</v>
      </c>
      <c r="B2" s="11" t="s">
        <v>3</v>
      </c>
      <c r="C2" s="11" t="s">
        <v>4</v>
      </c>
    </row>
    <row r="3" spans="1:15">
      <c r="A3">
        <v>1</v>
      </c>
      <c r="B3">
        <v>2235</v>
      </c>
      <c r="C3">
        <v>1158</v>
      </c>
      <c r="M3" s="12"/>
      <c r="N3" s="12"/>
      <c r="O3" s="12"/>
    </row>
    <row r="4" spans="1:15">
      <c r="A4">
        <v>2</v>
      </c>
      <c r="B4">
        <v>2677</v>
      </c>
      <c r="C4">
        <v>1934</v>
      </c>
    </row>
    <row r="5" spans="1:15">
      <c r="A5">
        <v>3</v>
      </c>
      <c r="B5">
        <v>2016</v>
      </c>
      <c r="C5">
        <v>1231</v>
      </c>
    </row>
    <row r="6" spans="1:15">
      <c r="A6">
        <v>4</v>
      </c>
      <c r="B6">
        <v>3100</v>
      </c>
    </row>
    <row r="8" spans="1:15">
      <c r="A8" t="s">
        <v>63</v>
      </c>
      <c r="B8">
        <f>AVERAGE(B3:B6)</f>
        <v>2507</v>
      </c>
      <c r="C8">
        <f>AVERAGE(C3:C5)</f>
        <v>1441</v>
      </c>
    </row>
    <row r="9" spans="1:15">
      <c r="A9" t="s">
        <v>1</v>
      </c>
      <c r="B9">
        <f>STDEVA(B3:B4)</f>
        <v>312.54119728445403</v>
      </c>
      <c r="C9">
        <f>STDEVA(C3:C5)</f>
        <v>428.50787624033239</v>
      </c>
    </row>
    <row r="10" spans="1:15">
      <c r="A10" t="s">
        <v>2</v>
      </c>
      <c r="B10">
        <f>B9/SQRT(4)</f>
        <v>156.27059864222701</v>
      </c>
      <c r="C10">
        <f>C9/SQRT(2)</f>
        <v>303.0008250813849</v>
      </c>
    </row>
    <row r="40" spans="1:7">
      <c r="A40" t="s">
        <v>58</v>
      </c>
      <c r="D40" t="s">
        <v>5</v>
      </c>
    </row>
    <row r="41" spans="1:7" ht="17" thickBot="1">
      <c r="E41" t="s">
        <v>59</v>
      </c>
    </row>
    <row r="42" spans="1:7">
      <c r="B42" s="2"/>
      <c r="C42" s="2" t="s">
        <v>6</v>
      </c>
      <c r="D42" s="2" t="s">
        <v>7</v>
      </c>
      <c r="E42" s="2"/>
      <c r="F42" s="2" t="s">
        <v>6</v>
      </c>
      <c r="G42" s="2" t="s">
        <v>7</v>
      </c>
    </row>
    <row r="43" spans="1:7">
      <c r="B43" t="s">
        <v>8</v>
      </c>
      <c r="C43">
        <v>2507</v>
      </c>
      <c r="D43">
        <v>1441</v>
      </c>
      <c r="E43" t="s">
        <v>8</v>
      </c>
      <c r="F43">
        <v>2507</v>
      </c>
      <c r="G43">
        <v>1441</v>
      </c>
    </row>
    <row r="44" spans="1:7">
      <c r="B44" t="s">
        <v>9</v>
      </c>
      <c r="C44">
        <v>231871.33333333334</v>
      </c>
      <c r="D44">
        <v>183619</v>
      </c>
      <c r="E44" t="s">
        <v>9</v>
      </c>
      <c r="F44">
        <v>231871.33333333334</v>
      </c>
      <c r="G44">
        <v>183619</v>
      </c>
    </row>
    <row r="45" spans="1:7">
      <c r="B45" t="s">
        <v>10</v>
      </c>
      <c r="C45">
        <v>4</v>
      </c>
      <c r="D45">
        <v>3</v>
      </c>
      <c r="E45" t="s">
        <v>10</v>
      </c>
      <c r="F45">
        <v>4</v>
      </c>
      <c r="G45">
        <v>3</v>
      </c>
    </row>
    <row r="46" spans="1:7">
      <c r="B46" t="s">
        <v>12</v>
      </c>
      <c r="C46">
        <v>3</v>
      </c>
      <c r="D46">
        <v>2</v>
      </c>
      <c r="E46" t="s">
        <v>11</v>
      </c>
      <c r="F46">
        <v>0</v>
      </c>
    </row>
    <row r="47" spans="1:7">
      <c r="B47" t="s">
        <v>60</v>
      </c>
      <c r="C47">
        <v>1.2627850785231014</v>
      </c>
      <c r="E47" t="s">
        <v>12</v>
      </c>
      <c r="F47">
        <v>5</v>
      </c>
    </row>
    <row r="48" spans="1:7">
      <c r="B48" t="s">
        <v>61</v>
      </c>
      <c r="C48">
        <v>0.47052765662703544</v>
      </c>
      <c r="E48" t="s">
        <v>13</v>
      </c>
      <c r="F48">
        <v>3.0879207283456465</v>
      </c>
    </row>
    <row r="49" spans="1:6" ht="17" thickBot="1">
      <c r="A49" s="4" t="s">
        <v>62</v>
      </c>
      <c r="B49" s="4">
        <v>19.164292127511288</v>
      </c>
      <c r="C49" s="4"/>
      <c r="D49" t="s">
        <v>14</v>
      </c>
      <c r="E49">
        <v>1.3611808282426629E-2</v>
      </c>
    </row>
    <row r="50" spans="1:6">
      <c r="D50" t="s">
        <v>15</v>
      </c>
      <c r="E50">
        <v>2.0150483733330233</v>
      </c>
    </row>
    <row r="51" spans="1:6">
      <c r="D51" t="s">
        <v>16</v>
      </c>
      <c r="E51">
        <v>2.7223616564853257E-2</v>
      </c>
    </row>
    <row r="52" spans="1:6" ht="17" thickBot="1">
      <c r="D52" s="4" t="s">
        <v>17</v>
      </c>
      <c r="E52" s="4">
        <v>2.570581835636315</v>
      </c>
      <c r="F52" s="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A4CA0-D1B0-2A49-8AF1-8B8968A7D033}">
  <dimension ref="A1:AA200"/>
  <sheetViews>
    <sheetView showRuler="0" workbookViewId="0">
      <selection activeCell="L50" sqref="L50"/>
    </sheetView>
  </sheetViews>
  <sheetFormatPr baseColWidth="10" defaultRowHeight="16"/>
  <sheetData>
    <row r="1" spans="1:27">
      <c r="A1" s="8" t="s">
        <v>47</v>
      </c>
      <c r="B1" s="8">
        <f>AVERAGE(B7:B135)</f>
        <v>3838.2093023255816</v>
      </c>
      <c r="C1" s="8">
        <f>AVERAGE(C7:C156)</f>
        <v>2957.4266666666667</v>
      </c>
      <c r="D1" s="8">
        <f>AVERAGE(D7:D192)</f>
        <v>2825.3709677419356</v>
      </c>
      <c r="E1" s="8"/>
      <c r="F1" s="8">
        <f>AVERAGE(F7:F96)</f>
        <v>2499.5939291111113</v>
      </c>
      <c r="G1" s="8">
        <f>AVERAGE(G7:G119)</f>
        <v>1615.6097261061952</v>
      </c>
      <c r="H1" s="8">
        <f>AVERAGE(H7:H127)</f>
        <v>1803.1117869421489</v>
      </c>
      <c r="I1" s="8"/>
    </row>
    <row r="2" spans="1:27">
      <c r="A2" s="8" t="s">
        <v>48</v>
      </c>
      <c r="B2" s="8">
        <f>STDEV(B72:B161)/SQRT(120)</f>
        <v>65.89747703940364</v>
      </c>
      <c r="C2" s="8">
        <f>STDEV(C72:C161)/SQRT(150)</f>
        <v>91.056491807449433</v>
      </c>
      <c r="D2" s="8">
        <f>STDEV(D72:D161)/SQRT(186)</f>
        <v>48.443168721303479</v>
      </c>
      <c r="E2" s="8"/>
      <c r="F2" s="8">
        <f>STDEV(F7:F96)/SQRT(90)</f>
        <v>123.07863016476622</v>
      </c>
      <c r="G2" s="8">
        <f>STDEV(G7:G96)/SQRT(113)</f>
        <v>48.300113975459162</v>
      </c>
      <c r="H2" s="8">
        <f>STDEV(H7:H96)/SQRT(121)</f>
        <v>49.324901832038798</v>
      </c>
      <c r="I2" s="8"/>
    </row>
    <row r="3" spans="1:27">
      <c r="A3" s="8"/>
      <c r="B3" s="8"/>
      <c r="C3" s="8"/>
      <c r="D3" s="8"/>
      <c r="E3" s="8"/>
      <c r="F3" s="8"/>
      <c r="G3" s="8"/>
      <c r="H3" s="8"/>
      <c r="I3" s="8"/>
    </row>
    <row r="4" spans="1:27">
      <c r="A4" s="9" t="s">
        <v>49</v>
      </c>
      <c r="B4" s="9">
        <v>3148.95053763441</v>
      </c>
      <c r="C4" s="10"/>
      <c r="D4" s="9"/>
      <c r="E4" s="9"/>
      <c r="F4" s="9">
        <v>1931.1848113888891</v>
      </c>
      <c r="G4" s="10"/>
      <c r="H4" s="9"/>
      <c r="I4" s="9"/>
    </row>
    <row r="5" spans="1:27">
      <c r="A5" s="9" t="s">
        <v>50</v>
      </c>
      <c r="B5" s="9">
        <v>72.885375081246494</v>
      </c>
      <c r="C5" s="10"/>
      <c r="D5" s="9"/>
      <c r="E5" s="9"/>
      <c r="F5" s="9">
        <v>56.405393511247738</v>
      </c>
      <c r="G5" s="10"/>
      <c r="H5" s="9"/>
      <c r="I5" s="9"/>
    </row>
    <row r="6" spans="1:27">
      <c r="A6" s="8"/>
      <c r="B6" s="8" t="s">
        <v>51</v>
      </c>
      <c r="C6" s="8" t="s">
        <v>52</v>
      </c>
      <c r="D6" s="8" t="s">
        <v>53</v>
      </c>
      <c r="E6" s="8" t="s">
        <v>54</v>
      </c>
      <c r="F6" s="8" t="s">
        <v>55</v>
      </c>
      <c r="G6" s="8" t="s">
        <v>56</v>
      </c>
      <c r="H6" s="8" t="s">
        <v>57</v>
      </c>
      <c r="I6" s="8" t="s">
        <v>54</v>
      </c>
      <c r="K6" s="7"/>
      <c r="U6" s="7"/>
      <c r="AA6" s="7"/>
    </row>
    <row r="7" spans="1:27">
      <c r="A7" s="8"/>
      <c r="B7" s="8">
        <v>459</v>
      </c>
      <c r="C7" s="8">
        <v>248</v>
      </c>
      <c r="D7" s="8">
        <v>446</v>
      </c>
      <c r="E7" s="8">
        <v>465</v>
      </c>
      <c r="F7" s="8">
        <v>600.83728000000008</v>
      </c>
      <c r="G7" s="8">
        <v>328.61293000000001</v>
      </c>
      <c r="H7" s="8">
        <v>578.851</v>
      </c>
      <c r="I7" s="8">
        <v>324</v>
      </c>
    </row>
    <row r="8" spans="1:27">
      <c r="A8" s="8"/>
      <c r="B8" s="8">
        <v>608</v>
      </c>
      <c r="C8" s="8">
        <v>351</v>
      </c>
      <c r="D8" s="8">
        <v>489</v>
      </c>
      <c r="E8" s="8"/>
      <c r="F8" s="8">
        <v>610.66256999999996</v>
      </c>
      <c r="G8" s="8">
        <v>417.25405000000001</v>
      </c>
      <c r="H8" s="8">
        <v>611.82600000000002</v>
      </c>
      <c r="I8" s="8"/>
    </row>
    <row r="9" spans="1:27">
      <c r="A9" s="8"/>
      <c r="B9" s="8">
        <v>628</v>
      </c>
      <c r="C9" s="8">
        <v>387</v>
      </c>
      <c r="D9" s="8">
        <v>524</v>
      </c>
      <c r="E9" s="8"/>
      <c r="F9" s="8">
        <v>628.07040000000006</v>
      </c>
      <c r="G9" s="8">
        <v>461.78820000000002</v>
      </c>
      <c r="H9" s="8">
        <v>615.04122000000007</v>
      </c>
      <c r="I9" s="8"/>
    </row>
    <row r="10" spans="1:27">
      <c r="A10" s="8"/>
      <c r="B10" s="8">
        <v>718</v>
      </c>
      <c r="C10" s="8">
        <v>481</v>
      </c>
      <c r="D10" s="8">
        <v>669</v>
      </c>
      <c r="E10" s="8"/>
      <c r="F10" s="8">
        <v>683.92498999999998</v>
      </c>
      <c r="G10" s="8">
        <v>543.91472999999996</v>
      </c>
      <c r="H10" s="8">
        <v>683.83500000000004</v>
      </c>
      <c r="I10" s="8"/>
    </row>
    <row r="11" spans="1:27">
      <c r="A11" s="8"/>
      <c r="B11" s="8">
        <v>1123</v>
      </c>
      <c r="C11" s="8">
        <v>627</v>
      </c>
      <c r="D11" s="8">
        <v>674</v>
      </c>
      <c r="E11" s="8"/>
      <c r="F11" s="8">
        <v>770.6437699999999</v>
      </c>
      <c r="G11" s="8">
        <v>552.88563999999997</v>
      </c>
      <c r="H11" s="8">
        <v>735.61451</v>
      </c>
      <c r="I11" s="8"/>
    </row>
    <row r="12" spans="1:27">
      <c r="A12" s="8"/>
      <c r="B12" s="8">
        <v>1150</v>
      </c>
      <c r="C12" s="8">
        <v>729</v>
      </c>
      <c r="D12" s="8">
        <v>676</v>
      </c>
      <c r="E12" s="8"/>
      <c r="F12" s="8">
        <v>785.59528</v>
      </c>
      <c r="G12" s="8">
        <v>605.32273999999995</v>
      </c>
      <c r="H12" s="8">
        <v>763.06122000000005</v>
      </c>
      <c r="I12" s="8"/>
    </row>
    <row r="13" spans="1:27">
      <c r="A13" s="8"/>
      <c r="B13" s="8">
        <v>1373</v>
      </c>
      <c r="C13" s="8">
        <v>748</v>
      </c>
      <c r="D13" s="8">
        <v>687</v>
      </c>
      <c r="E13" s="8"/>
      <c r="F13" s="8">
        <v>891.11025999999993</v>
      </c>
      <c r="G13" s="8">
        <v>606.07031000000006</v>
      </c>
      <c r="H13" s="8">
        <v>773.10009000000002</v>
      </c>
      <c r="I13" s="8"/>
    </row>
    <row r="14" spans="1:27">
      <c r="A14" s="8"/>
      <c r="B14" s="8">
        <v>1396</v>
      </c>
      <c r="C14" s="8">
        <v>799</v>
      </c>
      <c r="D14" s="8">
        <v>715</v>
      </c>
      <c r="E14" s="8"/>
      <c r="F14" s="8">
        <v>958.52</v>
      </c>
      <c r="G14" s="8">
        <v>616.85676000000001</v>
      </c>
      <c r="H14" s="8">
        <v>785.84</v>
      </c>
      <c r="I14" s="8"/>
    </row>
    <row r="15" spans="1:27">
      <c r="A15" s="8"/>
      <c r="B15" s="8">
        <v>1503</v>
      </c>
      <c r="C15" s="8">
        <v>801</v>
      </c>
      <c r="D15" s="8">
        <v>731</v>
      </c>
      <c r="E15" s="8"/>
      <c r="F15" s="8">
        <v>1058.88761</v>
      </c>
      <c r="G15" s="8">
        <v>620.06065999999998</v>
      </c>
      <c r="H15" s="8">
        <v>792.32346999999993</v>
      </c>
      <c r="I15" s="8"/>
    </row>
    <row r="16" spans="1:27">
      <c r="A16" s="8"/>
      <c r="B16" s="8">
        <v>1561</v>
      </c>
      <c r="C16" s="8">
        <v>827</v>
      </c>
      <c r="D16" s="8">
        <v>742</v>
      </c>
      <c r="E16" s="8"/>
      <c r="F16" s="8">
        <v>1100.32466</v>
      </c>
      <c r="G16" s="8">
        <v>664.80840999999998</v>
      </c>
      <c r="H16" s="8">
        <v>793.8186199999999</v>
      </c>
      <c r="I16" s="8"/>
    </row>
    <row r="17" spans="1:9">
      <c r="A17" s="8"/>
      <c r="B17" s="8">
        <v>1651</v>
      </c>
      <c r="C17" s="8">
        <v>851</v>
      </c>
      <c r="D17" s="8">
        <v>755</v>
      </c>
      <c r="E17" s="8"/>
      <c r="F17" s="8">
        <v>1103.63535</v>
      </c>
      <c r="G17" s="8">
        <v>673.67251999999996</v>
      </c>
      <c r="H17" s="8">
        <v>803.30399999999997</v>
      </c>
      <c r="I17" s="8"/>
    </row>
    <row r="18" spans="1:9">
      <c r="A18" s="8"/>
      <c r="B18" s="8">
        <v>1746</v>
      </c>
      <c r="C18" s="8">
        <v>856</v>
      </c>
      <c r="D18" s="8">
        <v>799</v>
      </c>
      <c r="E18" s="8"/>
      <c r="F18" s="8">
        <v>1131.6099999999999</v>
      </c>
      <c r="G18" s="8">
        <v>695.56581000000006</v>
      </c>
      <c r="H18" s="8">
        <v>819.55657999999994</v>
      </c>
      <c r="I18" s="8"/>
    </row>
    <row r="19" spans="1:9">
      <c r="A19" s="8"/>
      <c r="B19" s="8">
        <v>1748</v>
      </c>
      <c r="C19" s="8">
        <v>868</v>
      </c>
      <c r="D19" s="8">
        <v>827</v>
      </c>
      <c r="E19" s="8"/>
      <c r="F19" s="8">
        <v>1141.97531</v>
      </c>
      <c r="G19" s="8">
        <v>708.80857999999989</v>
      </c>
      <c r="H19" s="8">
        <v>864.01400000000001</v>
      </c>
      <c r="I19" s="8"/>
    </row>
    <row r="20" spans="1:9">
      <c r="A20" s="8"/>
      <c r="B20" s="8">
        <v>1774</v>
      </c>
      <c r="C20" s="8">
        <v>882</v>
      </c>
      <c r="D20" s="8">
        <v>830</v>
      </c>
      <c r="E20" s="8"/>
      <c r="F20" s="8">
        <v>1211.2862600000001</v>
      </c>
      <c r="G20" s="8">
        <v>715.32317</v>
      </c>
      <c r="H20" s="8">
        <v>864.19752999999992</v>
      </c>
      <c r="I20" s="8"/>
    </row>
    <row r="21" spans="1:9">
      <c r="A21" s="8"/>
      <c r="B21" s="8">
        <v>1811</v>
      </c>
      <c r="C21" s="8">
        <v>922</v>
      </c>
      <c r="D21" s="8">
        <v>834</v>
      </c>
      <c r="E21" s="8"/>
      <c r="F21" s="8">
        <v>1252.9280000000001</v>
      </c>
      <c r="G21" s="8">
        <v>762.20683999999994</v>
      </c>
      <c r="H21" s="8">
        <v>864.21900000000005</v>
      </c>
      <c r="I21" s="8"/>
    </row>
    <row r="22" spans="1:9">
      <c r="A22" s="8"/>
      <c r="B22" s="8">
        <v>1847</v>
      </c>
      <c r="C22" s="8">
        <v>929</v>
      </c>
      <c r="D22" s="8">
        <v>865</v>
      </c>
      <c r="E22" s="8"/>
      <c r="F22" s="8">
        <v>1267.6748299999999</v>
      </c>
      <c r="G22" s="8">
        <v>765.91200000000003</v>
      </c>
      <c r="H22" s="8">
        <v>866.17100000000005</v>
      </c>
      <c r="I22" s="8"/>
    </row>
    <row r="23" spans="1:9">
      <c r="A23" s="8"/>
      <c r="B23" s="8">
        <v>1984</v>
      </c>
      <c r="C23" s="8">
        <v>949</v>
      </c>
      <c r="D23" s="8">
        <v>955</v>
      </c>
      <c r="E23" s="8"/>
      <c r="F23" s="8">
        <v>1367.0540000000001</v>
      </c>
      <c r="G23" s="8">
        <v>772.24572000000001</v>
      </c>
      <c r="H23" s="8">
        <v>873.06164000000001</v>
      </c>
      <c r="I23" s="8"/>
    </row>
    <row r="24" spans="1:9">
      <c r="A24" s="8"/>
      <c r="B24" s="8">
        <v>1996</v>
      </c>
      <c r="C24" s="8">
        <v>954</v>
      </c>
      <c r="D24" s="8">
        <v>963</v>
      </c>
      <c r="E24" s="8"/>
      <c r="F24" s="8">
        <v>1392.8403599999999</v>
      </c>
      <c r="G24" s="8">
        <v>774.5952400000001</v>
      </c>
      <c r="H24" s="8">
        <v>885.98401999999999</v>
      </c>
      <c r="I24" s="8"/>
    </row>
    <row r="25" spans="1:9">
      <c r="A25" s="8"/>
      <c r="B25" s="8">
        <v>2027</v>
      </c>
      <c r="C25" s="8">
        <v>955</v>
      </c>
      <c r="D25" s="8">
        <v>982</v>
      </c>
      <c r="E25" s="8"/>
      <c r="F25" s="8">
        <v>1420.1802700000001</v>
      </c>
      <c r="G25" s="8">
        <v>796.01</v>
      </c>
      <c r="H25" s="8">
        <v>909.47926000000007</v>
      </c>
      <c r="I25" s="8"/>
    </row>
    <row r="26" spans="1:9">
      <c r="A26" s="8"/>
      <c r="B26" s="8">
        <v>2078</v>
      </c>
      <c r="C26" s="8">
        <v>1060</v>
      </c>
      <c r="D26" s="8">
        <v>990</v>
      </c>
      <c r="E26" s="8"/>
      <c r="F26" s="8">
        <v>1427.0152499999999</v>
      </c>
      <c r="G26" s="8">
        <v>811.65364</v>
      </c>
      <c r="H26" s="8">
        <v>913.85792000000004</v>
      </c>
      <c r="I26" s="8"/>
    </row>
    <row r="27" spans="1:9">
      <c r="A27" s="8"/>
      <c r="B27" s="8">
        <v>2079</v>
      </c>
      <c r="C27" s="8">
        <v>1063</v>
      </c>
      <c r="D27" s="8">
        <v>1060</v>
      </c>
      <c r="E27" s="8"/>
      <c r="F27" s="8">
        <v>1531.0350700000001</v>
      </c>
      <c r="G27" s="8">
        <v>848.81883000000005</v>
      </c>
      <c r="H27" s="8">
        <v>928.01099999999997</v>
      </c>
      <c r="I27" s="8"/>
    </row>
    <row r="28" spans="1:9">
      <c r="A28" s="8"/>
      <c r="B28" s="8">
        <v>2082</v>
      </c>
      <c r="C28" s="8">
        <v>1117</v>
      </c>
      <c r="D28" s="8">
        <v>1113</v>
      </c>
      <c r="E28" s="8"/>
      <c r="F28" s="8">
        <v>1639.2739999999999</v>
      </c>
      <c r="G28" s="8">
        <v>872.63445999999999</v>
      </c>
      <c r="H28" s="8">
        <v>934.48199999999997</v>
      </c>
      <c r="I28" s="8"/>
    </row>
    <row r="29" spans="1:9">
      <c r="A29" s="8"/>
      <c r="B29" s="8">
        <v>2110</v>
      </c>
      <c r="C29" s="8">
        <v>1161</v>
      </c>
      <c r="D29" s="8">
        <v>1209</v>
      </c>
      <c r="E29" s="8"/>
      <c r="F29" s="8">
        <v>1676.8123399999999</v>
      </c>
      <c r="G29" s="8">
        <v>873.16843999999992</v>
      </c>
      <c r="H29" s="8">
        <v>937.03277000000003</v>
      </c>
      <c r="I29" s="8"/>
    </row>
    <row r="30" spans="1:9">
      <c r="A30" s="8"/>
      <c r="B30" s="8">
        <v>2334</v>
      </c>
      <c r="C30" s="8">
        <v>1225</v>
      </c>
      <c r="D30" s="8">
        <v>1211</v>
      </c>
      <c r="E30" s="8"/>
      <c r="F30" s="8">
        <v>1697.7239999999999</v>
      </c>
      <c r="G30" s="8">
        <v>877.779</v>
      </c>
      <c r="H30" s="8">
        <v>985.83877999999993</v>
      </c>
      <c r="I30" s="8"/>
    </row>
    <row r="31" spans="1:9">
      <c r="A31" s="8"/>
      <c r="B31" s="8">
        <v>2405</v>
      </c>
      <c r="C31" s="8">
        <v>1258</v>
      </c>
      <c r="D31" s="8">
        <v>1257</v>
      </c>
      <c r="E31" s="8"/>
      <c r="F31" s="8">
        <v>1731.0060000000001</v>
      </c>
      <c r="G31" s="8">
        <v>879.46942999999999</v>
      </c>
      <c r="H31" s="8">
        <v>986.69315000000006</v>
      </c>
      <c r="I31" s="8"/>
    </row>
    <row r="32" spans="1:9">
      <c r="A32" s="8"/>
      <c r="B32" s="8">
        <v>2405</v>
      </c>
      <c r="C32" s="8">
        <v>1269</v>
      </c>
      <c r="D32" s="8">
        <v>1258</v>
      </c>
      <c r="E32" s="8"/>
      <c r="F32" s="8">
        <v>1740.2494799999999</v>
      </c>
      <c r="G32" s="8">
        <v>902.96467000000007</v>
      </c>
      <c r="H32" s="8">
        <v>1000.0427199999999</v>
      </c>
      <c r="I32" s="8"/>
    </row>
    <row r="33" spans="1:9">
      <c r="A33" s="8"/>
      <c r="B33" s="8">
        <v>2413</v>
      </c>
      <c r="C33" s="8">
        <v>1271</v>
      </c>
      <c r="D33" s="8">
        <v>1273</v>
      </c>
      <c r="E33" s="8"/>
      <c r="F33" s="8">
        <v>1746.12329</v>
      </c>
      <c r="G33" s="8">
        <v>918.98414999999989</v>
      </c>
      <c r="H33" s="8">
        <v>1002.9262200000001</v>
      </c>
      <c r="I33" s="8"/>
    </row>
    <row r="34" spans="1:9">
      <c r="A34" s="8"/>
      <c r="B34" s="8">
        <v>2434</v>
      </c>
      <c r="C34" s="8">
        <v>1275</v>
      </c>
      <c r="D34" s="8">
        <v>1302</v>
      </c>
      <c r="E34" s="8"/>
      <c r="F34" s="8">
        <v>1768.87095</v>
      </c>
      <c r="G34" s="8">
        <v>927.63467000000003</v>
      </c>
      <c r="H34" s="8">
        <v>1003.3534100000001</v>
      </c>
      <c r="I34" s="8"/>
    </row>
    <row r="35" spans="1:9">
      <c r="A35" s="8"/>
      <c r="B35" s="8">
        <v>2476</v>
      </c>
      <c r="C35" s="8">
        <v>1301</v>
      </c>
      <c r="D35" s="8">
        <v>1309</v>
      </c>
      <c r="E35" s="8"/>
      <c r="F35" s="8">
        <v>1774.7670000000001</v>
      </c>
      <c r="G35" s="8">
        <v>959.85500000000002</v>
      </c>
      <c r="H35" s="8">
        <v>1022.5767900000001</v>
      </c>
      <c r="I35" s="8"/>
    </row>
    <row r="36" spans="1:9">
      <c r="A36" s="8"/>
      <c r="B36" s="8">
        <v>2576</v>
      </c>
      <c r="C36" s="8">
        <v>1316</v>
      </c>
      <c r="D36" s="8">
        <v>1325</v>
      </c>
      <c r="E36" s="8"/>
      <c r="F36" s="8">
        <v>1822.37601</v>
      </c>
      <c r="G36" s="8">
        <v>963.62509999999997</v>
      </c>
      <c r="H36" s="8">
        <v>1039.0234499999999</v>
      </c>
      <c r="I36" s="8"/>
    </row>
    <row r="37" spans="1:9">
      <c r="A37" s="8"/>
      <c r="B37" s="8">
        <v>2628</v>
      </c>
      <c r="C37" s="8">
        <v>1321</v>
      </c>
      <c r="D37" s="8">
        <v>1332</v>
      </c>
      <c r="E37" s="8"/>
      <c r="F37" s="8">
        <v>1824.4849999999999</v>
      </c>
      <c r="G37" s="8">
        <v>977.40184999999997</v>
      </c>
      <c r="H37" s="8">
        <v>1043.3699999999999</v>
      </c>
      <c r="I37" s="8"/>
    </row>
    <row r="38" spans="1:9">
      <c r="A38" s="8"/>
      <c r="B38" s="8">
        <v>2695</v>
      </c>
      <c r="C38" s="8">
        <v>1391</v>
      </c>
      <c r="D38" s="8">
        <v>1338</v>
      </c>
      <c r="E38" s="8"/>
      <c r="F38" s="8">
        <v>1875.1279999999999</v>
      </c>
      <c r="G38" s="8">
        <v>977.82903999999996</v>
      </c>
      <c r="H38" s="8">
        <v>1050.1302900000001</v>
      </c>
      <c r="I38" s="8"/>
    </row>
    <row r="39" spans="1:9">
      <c r="A39" s="8"/>
      <c r="B39" s="8">
        <v>2749</v>
      </c>
      <c r="C39" s="8">
        <v>1394</v>
      </c>
      <c r="D39" s="8">
        <v>1344</v>
      </c>
      <c r="E39" s="8"/>
      <c r="F39" s="8">
        <v>1931.3084700000002</v>
      </c>
      <c r="G39" s="8">
        <v>987.01354000000003</v>
      </c>
      <c r="H39" s="8">
        <v>1052.0526300000001</v>
      </c>
      <c r="I39" s="8"/>
    </row>
    <row r="40" spans="1:9">
      <c r="A40" s="8"/>
      <c r="B40" s="8">
        <v>2773</v>
      </c>
      <c r="C40" s="8">
        <v>1397</v>
      </c>
      <c r="D40" s="8">
        <v>1349</v>
      </c>
      <c r="E40" s="8"/>
      <c r="F40" s="8">
        <v>1955.8716699999998</v>
      </c>
      <c r="G40" s="8">
        <v>1004.74177</v>
      </c>
      <c r="H40" s="8">
        <v>1066.04297</v>
      </c>
      <c r="I40" s="8"/>
    </row>
    <row r="41" spans="1:9">
      <c r="A41" s="8"/>
      <c r="B41" s="8">
        <v>2792</v>
      </c>
      <c r="C41" s="8">
        <v>1422</v>
      </c>
      <c r="D41" s="8">
        <v>1350</v>
      </c>
      <c r="E41" s="8"/>
      <c r="F41" s="8">
        <v>2022.7263</v>
      </c>
      <c r="G41" s="8">
        <v>1019.23</v>
      </c>
      <c r="H41" s="8">
        <v>1100.0042699999999</v>
      </c>
      <c r="I41" s="8"/>
    </row>
    <row r="42" spans="1:9">
      <c r="A42" s="8"/>
      <c r="B42" s="8">
        <v>2957</v>
      </c>
      <c r="C42" s="8">
        <v>1466</v>
      </c>
      <c r="D42" s="8">
        <v>1363</v>
      </c>
      <c r="E42" s="8"/>
      <c r="F42" s="8">
        <v>2031.6972099999998</v>
      </c>
      <c r="G42" s="8">
        <v>1030.8001200000001</v>
      </c>
      <c r="H42" s="8">
        <v>1123.28592</v>
      </c>
      <c r="I42" s="8"/>
    </row>
    <row r="43" spans="1:9">
      <c r="A43" s="8"/>
      <c r="B43" s="8">
        <v>2965</v>
      </c>
      <c r="C43" s="8">
        <v>1497</v>
      </c>
      <c r="D43" s="8">
        <v>1370</v>
      </c>
      <c r="E43" s="8"/>
      <c r="F43" s="8">
        <v>2039.076</v>
      </c>
      <c r="G43" s="8">
        <v>1082.9190000000001</v>
      </c>
      <c r="H43" s="8">
        <v>1136.5286900000001</v>
      </c>
      <c r="I43" s="8"/>
    </row>
    <row r="44" spans="1:9">
      <c r="A44" s="8"/>
      <c r="B44" s="8">
        <v>3058</v>
      </c>
      <c r="C44" s="8">
        <v>1498</v>
      </c>
      <c r="D44" s="8">
        <v>1372</v>
      </c>
      <c r="E44" s="8"/>
      <c r="F44" s="8">
        <v>2101.1149600000003</v>
      </c>
      <c r="G44" s="8">
        <v>1090.829</v>
      </c>
      <c r="H44" s="8">
        <v>1138.45102</v>
      </c>
      <c r="I44" s="8"/>
    </row>
    <row r="45" spans="1:9">
      <c r="A45" s="8"/>
      <c r="B45" s="8">
        <v>3073</v>
      </c>
      <c r="C45" s="8">
        <v>1534</v>
      </c>
      <c r="D45" s="8">
        <v>1375</v>
      </c>
      <c r="E45" s="8"/>
      <c r="F45" s="8">
        <v>2114.1441300000001</v>
      </c>
      <c r="G45" s="8">
        <v>1107.8810000000001</v>
      </c>
      <c r="H45" s="8">
        <v>1139.0917999999999</v>
      </c>
      <c r="I45" s="8"/>
    </row>
    <row r="46" spans="1:9">
      <c r="A46" s="8"/>
      <c r="B46" s="8">
        <v>3113</v>
      </c>
      <c r="C46" s="8">
        <v>1569</v>
      </c>
      <c r="D46" s="8">
        <v>1413</v>
      </c>
      <c r="E46" s="8"/>
      <c r="F46" s="8">
        <v>2183.1346900000003</v>
      </c>
      <c r="G46" s="8">
        <v>1133.0044</v>
      </c>
      <c r="H46" s="8">
        <v>1141.97531</v>
      </c>
      <c r="I46" s="8"/>
    </row>
    <row r="47" spans="1:9">
      <c r="A47" s="8"/>
      <c r="B47" s="8">
        <v>3134</v>
      </c>
      <c r="C47" s="8">
        <v>1589</v>
      </c>
      <c r="D47" s="8">
        <v>1430</v>
      </c>
      <c r="E47" s="8"/>
      <c r="F47" s="8">
        <v>2232.9018799999999</v>
      </c>
      <c r="G47" s="8">
        <v>1138.596</v>
      </c>
      <c r="H47" s="8">
        <v>1151.3733999999999</v>
      </c>
      <c r="I47" s="8"/>
    </row>
    <row r="48" spans="1:9">
      <c r="A48" s="8"/>
      <c r="B48" s="8">
        <v>3239</v>
      </c>
      <c r="C48" s="8">
        <v>1651</v>
      </c>
      <c r="D48" s="8">
        <v>1448</v>
      </c>
      <c r="E48" s="8"/>
      <c r="F48" s="8">
        <v>2235.0740000000001</v>
      </c>
      <c r="G48" s="8">
        <v>1163.7618</v>
      </c>
      <c r="H48" s="8">
        <v>1189.71336</v>
      </c>
      <c r="I48" s="8"/>
    </row>
    <row r="49" spans="1:9">
      <c r="A49" s="8"/>
      <c r="B49" s="8">
        <v>3239</v>
      </c>
      <c r="C49" s="8">
        <v>1683</v>
      </c>
      <c r="D49" s="8">
        <v>1494</v>
      </c>
      <c r="E49" s="8"/>
      <c r="F49" s="8">
        <v>2257.0378900000001</v>
      </c>
      <c r="G49" s="8">
        <v>1167.3579999999999</v>
      </c>
      <c r="H49" s="8">
        <v>1199.8590300000001</v>
      </c>
      <c r="I49" s="8"/>
    </row>
    <row r="50" spans="1:9">
      <c r="A50" s="8"/>
      <c r="B50" s="8">
        <v>3281</v>
      </c>
      <c r="C50" s="8">
        <v>1711</v>
      </c>
      <c r="D50" s="8">
        <v>1538</v>
      </c>
      <c r="E50" s="8"/>
      <c r="F50" s="8">
        <v>2315.6691900000001</v>
      </c>
      <c r="G50" s="8">
        <v>1173.7270000000001</v>
      </c>
      <c r="H50" s="8">
        <v>1223.4610600000001</v>
      </c>
      <c r="I50" s="8"/>
    </row>
    <row r="51" spans="1:9">
      <c r="A51" s="8"/>
      <c r="B51" s="8">
        <v>3305</v>
      </c>
      <c r="C51" s="8">
        <v>1718</v>
      </c>
      <c r="D51" s="8">
        <v>1539</v>
      </c>
      <c r="E51" s="8"/>
      <c r="F51" s="8">
        <v>2392.0369999999998</v>
      </c>
      <c r="G51" s="8">
        <v>1187.0809999999999</v>
      </c>
      <c r="H51" s="8">
        <v>1242.68444</v>
      </c>
      <c r="I51" s="8"/>
    </row>
    <row r="52" spans="1:9">
      <c r="A52" s="8"/>
      <c r="B52" s="8">
        <v>3347</v>
      </c>
      <c r="C52" s="8">
        <v>1737</v>
      </c>
      <c r="D52" s="8">
        <v>1571</v>
      </c>
      <c r="E52" s="8"/>
      <c r="F52" s="8">
        <v>2425.6696099999999</v>
      </c>
      <c r="G52" s="8">
        <v>1194.9463900000001</v>
      </c>
      <c r="H52" s="8">
        <v>1276.3489999999999</v>
      </c>
      <c r="I52" s="8"/>
    </row>
    <row r="53" spans="1:9">
      <c r="A53" s="8"/>
      <c r="B53" s="8">
        <v>3411</v>
      </c>
      <c r="C53" s="8">
        <v>1753</v>
      </c>
      <c r="D53" s="8">
        <v>1574</v>
      </c>
      <c r="E53" s="8"/>
      <c r="F53" s="8">
        <v>2434.9609099999998</v>
      </c>
      <c r="G53" s="8">
        <v>1231.4708000000001</v>
      </c>
      <c r="H53" s="8">
        <v>1288.6759999999999</v>
      </c>
      <c r="I53" s="8"/>
    </row>
    <row r="54" spans="1:9">
      <c r="A54" s="8"/>
      <c r="B54" s="8">
        <v>3471</v>
      </c>
      <c r="C54" s="8">
        <v>1786</v>
      </c>
      <c r="D54" s="8">
        <v>1608</v>
      </c>
      <c r="E54" s="8"/>
      <c r="F54" s="8">
        <v>2494.12619</v>
      </c>
      <c r="G54" s="8">
        <v>1250.3599999999999</v>
      </c>
      <c r="H54" s="8">
        <v>1296.9370799999999</v>
      </c>
      <c r="I54" s="8"/>
    </row>
    <row r="55" spans="1:9">
      <c r="A55" s="8"/>
      <c r="B55" s="8">
        <v>3503</v>
      </c>
      <c r="C55" s="8">
        <v>1824</v>
      </c>
      <c r="D55" s="8">
        <v>1617</v>
      </c>
      <c r="E55" s="8"/>
      <c r="F55" s="8">
        <v>2545.3009999999999</v>
      </c>
      <c r="G55" s="8">
        <v>1256.56799</v>
      </c>
      <c r="H55" s="8">
        <v>1334.52945</v>
      </c>
      <c r="I55" s="8"/>
    </row>
    <row r="56" spans="1:9">
      <c r="A56" s="8"/>
      <c r="B56" s="8">
        <v>3556</v>
      </c>
      <c r="C56" s="8">
        <v>1858</v>
      </c>
      <c r="D56" s="8">
        <v>1661</v>
      </c>
      <c r="E56" s="8"/>
      <c r="F56" s="8">
        <v>2554.0329999999999</v>
      </c>
      <c r="G56" s="8">
        <v>1273.1214500000001</v>
      </c>
      <c r="H56" s="8">
        <v>1334.8498399999999</v>
      </c>
      <c r="I56" s="8"/>
    </row>
    <row r="57" spans="1:9">
      <c r="A57" s="8"/>
      <c r="B57" s="8">
        <v>3584</v>
      </c>
      <c r="C57" s="8">
        <v>1942</v>
      </c>
      <c r="D57" s="8">
        <v>1664</v>
      </c>
      <c r="E57" s="8"/>
      <c r="F57" s="8">
        <v>2576.7867099999999</v>
      </c>
      <c r="G57" s="8">
        <v>1309.0050799999999</v>
      </c>
      <c r="H57" s="8">
        <v>1374.0441699999999</v>
      </c>
      <c r="I57" s="8"/>
    </row>
    <row r="58" spans="1:9">
      <c r="A58" s="8"/>
      <c r="B58" s="8">
        <v>3628</v>
      </c>
      <c r="C58" s="8">
        <v>1954</v>
      </c>
      <c r="D58" s="8">
        <v>1665</v>
      </c>
      <c r="E58" s="8"/>
      <c r="F58" s="8">
        <v>2578.06826</v>
      </c>
      <c r="G58" s="8">
        <v>1327.5876800000001</v>
      </c>
      <c r="H58" s="8">
        <v>1396.2280000000001</v>
      </c>
      <c r="I58" s="8"/>
    </row>
    <row r="59" spans="1:9">
      <c r="A59" s="8"/>
      <c r="B59" s="8">
        <v>3655</v>
      </c>
      <c r="C59" s="8">
        <v>1964</v>
      </c>
      <c r="D59" s="8">
        <v>1706</v>
      </c>
      <c r="E59" s="8"/>
      <c r="F59" s="8">
        <v>2649.875</v>
      </c>
      <c r="G59" s="8">
        <v>1329.83041</v>
      </c>
      <c r="H59" s="8">
        <v>1449.5493200000001</v>
      </c>
      <c r="I59" s="8"/>
    </row>
    <row r="60" spans="1:9">
      <c r="A60" s="8"/>
      <c r="B60" s="8">
        <v>3726</v>
      </c>
      <c r="C60" s="8">
        <v>1969</v>
      </c>
      <c r="D60" s="8">
        <v>1733</v>
      </c>
      <c r="E60" s="8"/>
      <c r="F60" s="8">
        <v>2657.5248799999999</v>
      </c>
      <c r="G60" s="8">
        <v>1366.5684099999999</v>
      </c>
      <c r="H60" s="8">
        <v>1456.49109</v>
      </c>
      <c r="I60" s="8"/>
    </row>
    <row r="61" spans="1:9">
      <c r="A61" s="8"/>
      <c r="B61" s="8">
        <v>3739</v>
      </c>
      <c r="C61" s="8">
        <v>2004</v>
      </c>
      <c r="D61" s="8">
        <v>1736</v>
      </c>
      <c r="E61" s="8"/>
      <c r="F61" s="8">
        <v>2679.9521600000003</v>
      </c>
      <c r="G61" s="8">
        <v>1371.3689999999999</v>
      </c>
      <c r="H61" s="8">
        <v>1497.0737799999999</v>
      </c>
      <c r="I61" s="8"/>
    </row>
    <row r="62" spans="1:9">
      <c r="A62" s="8"/>
      <c r="B62" s="8">
        <v>3741</v>
      </c>
      <c r="C62" s="8">
        <v>2083</v>
      </c>
      <c r="D62" s="8">
        <v>1807</v>
      </c>
      <c r="E62" s="8"/>
      <c r="F62" s="8">
        <v>2730.6805099999997</v>
      </c>
      <c r="G62" s="8">
        <v>1394.0709999999999</v>
      </c>
      <c r="H62" s="8">
        <v>1506.89906</v>
      </c>
      <c r="I62" s="8"/>
    </row>
    <row r="63" spans="1:9">
      <c r="A63" s="8"/>
      <c r="B63" s="8">
        <v>3809</v>
      </c>
      <c r="C63" s="8">
        <v>2193</v>
      </c>
      <c r="D63" s="8">
        <v>1820</v>
      </c>
      <c r="E63" s="8"/>
      <c r="F63" s="8">
        <v>2751.39903</v>
      </c>
      <c r="G63" s="8">
        <v>1408.4326500000002</v>
      </c>
      <c r="H63" s="8">
        <v>1571.27</v>
      </c>
      <c r="I63" s="8"/>
    </row>
    <row r="64" spans="1:9">
      <c r="A64" s="8"/>
      <c r="B64" s="8">
        <v>3855</v>
      </c>
      <c r="C64" s="8">
        <v>2216</v>
      </c>
      <c r="D64" s="8">
        <v>1840</v>
      </c>
      <c r="E64" s="8"/>
      <c r="F64" s="8">
        <v>2790.0593800000001</v>
      </c>
      <c r="G64" s="8">
        <v>1417.40356</v>
      </c>
      <c r="H64" s="8">
        <v>1599.81204</v>
      </c>
      <c r="I64" s="8"/>
    </row>
    <row r="65" spans="1:9">
      <c r="A65" s="8"/>
      <c r="B65" s="8">
        <v>3874</v>
      </c>
      <c r="C65" s="8">
        <v>2239</v>
      </c>
      <c r="D65" s="8">
        <v>1871</v>
      </c>
      <c r="E65" s="8"/>
      <c r="F65" s="8">
        <v>2816.9721000000004</v>
      </c>
      <c r="G65" s="8">
        <v>1431.2871100000002</v>
      </c>
      <c r="H65" s="8">
        <v>1603.5499199999999</v>
      </c>
      <c r="I65" s="8"/>
    </row>
    <row r="66" spans="1:9">
      <c r="A66" s="8"/>
      <c r="B66" s="8">
        <v>3916</v>
      </c>
      <c r="C66" s="8">
        <v>2277</v>
      </c>
      <c r="D66" s="8">
        <v>1877</v>
      </c>
      <c r="E66" s="8"/>
      <c r="F66" s="8">
        <v>2973.6426200000001</v>
      </c>
      <c r="G66" s="8">
        <v>1433.5298399999999</v>
      </c>
      <c r="H66" s="8">
        <v>1650.86078</v>
      </c>
      <c r="I66" s="8"/>
    </row>
    <row r="67" spans="1:9">
      <c r="A67" s="8"/>
      <c r="B67" s="8">
        <v>3966</v>
      </c>
      <c r="C67" s="8">
        <v>2343</v>
      </c>
      <c r="D67" s="8">
        <v>1878</v>
      </c>
      <c r="E67" s="8"/>
      <c r="F67" s="8">
        <v>3000.4485499999996</v>
      </c>
      <c r="G67" s="8">
        <v>1440.15122</v>
      </c>
      <c r="H67" s="8">
        <v>1668.55</v>
      </c>
      <c r="I67" s="8"/>
    </row>
    <row r="68" spans="1:9">
      <c r="A68" s="8"/>
      <c r="B68" s="8">
        <v>4034</v>
      </c>
      <c r="C68" s="8">
        <v>2422</v>
      </c>
      <c r="D68" s="8">
        <v>1946</v>
      </c>
      <c r="E68" s="8"/>
      <c r="F68" s="8">
        <v>3141.616</v>
      </c>
      <c r="G68" s="8">
        <v>1502.7339899999999</v>
      </c>
      <c r="H68" s="8">
        <v>1686.9580100000001</v>
      </c>
      <c r="I68" s="8"/>
    </row>
    <row r="69" spans="1:9">
      <c r="A69" s="8"/>
      <c r="B69" s="8">
        <v>4049</v>
      </c>
      <c r="C69" s="8">
        <v>2521</v>
      </c>
      <c r="D69" s="8">
        <v>1954</v>
      </c>
      <c r="E69" s="8"/>
      <c r="F69" s="8">
        <v>3142.643</v>
      </c>
      <c r="G69" s="8">
        <v>1505.2971100000002</v>
      </c>
      <c r="H69" s="8">
        <v>1720.3853200000001</v>
      </c>
      <c r="I69" s="8"/>
    </row>
    <row r="70" spans="1:9">
      <c r="A70" s="8"/>
      <c r="B70" s="8">
        <v>4067</v>
      </c>
      <c r="C70" s="8">
        <v>2542</v>
      </c>
      <c r="D70" s="8">
        <v>1960</v>
      </c>
      <c r="E70" s="8"/>
      <c r="F70" s="8">
        <v>3151.0316499999999</v>
      </c>
      <c r="G70" s="8">
        <v>1585.6080999999999</v>
      </c>
      <c r="H70" s="8">
        <v>1736.759</v>
      </c>
      <c r="I70" s="8"/>
    </row>
    <row r="71" spans="1:9">
      <c r="A71" s="8"/>
      <c r="B71" s="8">
        <v>4074</v>
      </c>
      <c r="C71" s="8">
        <v>2555</v>
      </c>
      <c r="D71" s="8">
        <v>1960</v>
      </c>
      <c r="E71" s="8"/>
      <c r="F71" s="8">
        <v>3171.00261</v>
      </c>
      <c r="G71" s="8">
        <v>1622.4529</v>
      </c>
      <c r="H71" s="8">
        <v>1747.1912500000001</v>
      </c>
      <c r="I71" s="8"/>
    </row>
    <row r="72" spans="1:9">
      <c r="A72" s="8"/>
      <c r="B72" s="8">
        <v>4086</v>
      </c>
      <c r="C72" s="8">
        <v>2560</v>
      </c>
      <c r="D72" s="8">
        <v>1990</v>
      </c>
      <c r="E72" s="8"/>
      <c r="F72" s="8">
        <v>3198.2357199999997</v>
      </c>
      <c r="G72" s="8">
        <v>1656.62779</v>
      </c>
      <c r="H72" s="8">
        <v>1759.6864499999999</v>
      </c>
      <c r="I72" s="8"/>
    </row>
    <row r="73" spans="1:9">
      <c r="A73" s="8"/>
      <c r="B73" s="8">
        <v>4123</v>
      </c>
      <c r="C73" s="8">
        <v>2579</v>
      </c>
      <c r="D73" s="8">
        <v>2010</v>
      </c>
      <c r="E73" s="8"/>
      <c r="F73" s="8">
        <v>3284.402</v>
      </c>
      <c r="G73" s="8">
        <v>1666.9059999999999</v>
      </c>
      <c r="H73" s="8">
        <v>1798.9875700000002</v>
      </c>
      <c r="I73" s="8"/>
    </row>
    <row r="74" spans="1:9">
      <c r="A74" s="8"/>
      <c r="B74" s="8">
        <v>4130</v>
      </c>
      <c r="C74" s="8">
        <v>2612</v>
      </c>
      <c r="D74" s="8">
        <v>2083</v>
      </c>
      <c r="E74" s="8"/>
      <c r="F74" s="8">
        <v>3326.9255400000002</v>
      </c>
      <c r="G74" s="8">
        <v>1673.2880499999999</v>
      </c>
      <c r="H74" s="8">
        <v>1802.913</v>
      </c>
      <c r="I74" s="8"/>
    </row>
    <row r="75" spans="1:9">
      <c r="A75" s="8"/>
      <c r="B75" s="8">
        <v>4177</v>
      </c>
      <c r="C75" s="8">
        <v>2639</v>
      </c>
      <c r="D75" s="8">
        <v>2084</v>
      </c>
      <c r="E75" s="8"/>
      <c r="F75" s="8">
        <v>3390.6830699999996</v>
      </c>
      <c r="G75" s="8">
        <v>1676.973</v>
      </c>
      <c r="H75" s="8">
        <v>1874.1723300000001</v>
      </c>
      <c r="I75" s="8"/>
    </row>
    <row r="76" spans="1:9">
      <c r="A76" s="8"/>
      <c r="B76" s="8">
        <v>4211</v>
      </c>
      <c r="C76" s="8">
        <v>2660</v>
      </c>
      <c r="D76" s="8">
        <v>2090</v>
      </c>
      <c r="E76" s="8"/>
      <c r="F76" s="8">
        <v>3478.8970100000001</v>
      </c>
      <c r="G76" s="8">
        <v>1691.5502600000002</v>
      </c>
      <c r="H76" s="8">
        <v>1915.0754000000002</v>
      </c>
      <c r="I76" s="8"/>
    </row>
    <row r="77" spans="1:9">
      <c r="A77" s="8"/>
      <c r="B77" s="8">
        <v>4213</v>
      </c>
      <c r="C77" s="8">
        <v>2688</v>
      </c>
      <c r="D77" s="8">
        <v>2125</v>
      </c>
      <c r="E77" s="8"/>
      <c r="F77" s="8">
        <v>3510.82917</v>
      </c>
      <c r="G77" s="8">
        <v>1718.1425899999999</v>
      </c>
      <c r="H77" s="8">
        <v>1917.2113300000001</v>
      </c>
      <c r="I77" s="8"/>
    </row>
    <row r="78" spans="1:9">
      <c r="A78" s="8"/>
      <c r="B78" s="8">
        <v>4237</v>
      </c>
      <c r="C78" s="8">
        <v>2722</v>
      </c>
      <c r="D78" s="8">
        <v>2138</v>
      </c>
      <c r="E78" s="8"/>
      <c r="F78" s="8">
        <v>3510.82917</v>
      </c>
      <c r="G78" s="8">
        <v>1725.5619999999999</v>
      </c>
      <c r="H78" s="8">
        <v>1947.1143599999998</v>
      </c>
      <c r="I78" s="8"/>
    </row>
    <row r="79" spans="1:9">
      <c r="A79" s="8"/>
      <c r="B79" s="8">
        <v>4267</v>
      </c>
      <c r="C79" s="8">
        <v>2805</v>
      </c>
      <c r="D79" s="8">
        <v>2150</v>
      </c>
      <c r="E79" s="8"/>
      <c r="F79" s="8">
        <v>3627.9849599999998</v>
      </c>
      <c r="G79" s="8">
        <v>1755.09419</v>
      </c>
      <c r="H79" s="8">
        <v>2046.22154</v>
      </c>
      <c r="I79" s="8"/>
    </row>
    <row r="80" spans="1:9">
      <c r="A80" s="8"/>
      <c r="B80" s="8">
        <v>4268</v>
      </c>
      <c r="C80" s="8">
        <v>2850</v>
      </c>
      <c r="D80" s="8">
        <v>2151</v>
      </c>
      <c r="E80" s="8"/>
      <c r="F80" s="8">
        <v>3634.9267399999999</v>
      </c>
      <c r="G80" s="8">
        <v>1761.50199</v>
      </c>
      <c r="H80" s="8">
        <v>2070.5711499999998</v>
      </c>
      <c r="I80" s="8"/>
    </row>
    <row r="81" spans="1:9">
      <c r="A81" s="8"/>
      <c r="B81" s="8">
        <v>4273</v>
      </c>
      <c r="C81" s="8">
        <v>2854</v>
      </c>
      <c r="D81" s="8">
        <v>2186</v>
      </c>
      <c r="E81" s="8"/>
      <c r="F81" s="8">
        <v>3685.3346999999999</v>
      </c>
      <c r="G81" s="8">
        <v>1808.91965</v>
      </c>
      <c r="H81" s="8">
        <v>2109.8722700000003</v>
      </c>
      <c r="I81" s="8"/>
    </row>
    <row r="82" spans="1:9">
      <c r="A82" s="8"/>
      <c r="B82" s="8">
        <v>4296</v>
      </c>
      <c r="C82" s="8">
        <v>2866</v>
      </c>
      <c r="D82" s="8">
        <v>2223</v>
      </c>
      <c r="E82" s="8"/>
      <c r="F82" s="8">
        <v>3719.5095899999997</v>
      </c>
      <c r="G82" s="8">
        <v>1867.44415</v>
      </c>
      <c r="H82" s="8">
        <v>2154.19283</v>
      </c>
      <c r="I82" s="8"/>
    </row>
    <row r="83" spans="1:9">
      <c r="A83" s="8"/>
      <c r="B83" s="8">
        <v>4314</v>
      </c>
      <c r="C83" s="8">
        <v>2937</v>
      </c>
      <c r="D83" s="8">
        <v>2231</v>
      </c>
      <c r="E83" s="8"/>
      <c r="F83" s="8">
        <v>3747.1698900000001</v>
      </c>
      <c r="G83" s="8">
        <v>1893.6092999999998</v>
      </c>
      <c r="H83" s="8">
        <v>2197.7658200000001</v>
      </c>
      <c r="I83" s="8"/>
    </row>
    <row r="84" spans="1:9">
      <c r="A84" s="8"/>
      <c r="B84" s="8">
        <v>4327</v>
      </c>
      <c r="C84" s="8">
        <v>2979</v>
      </c>
      <c r="D84" s="8">
        <v>2247</v>
      </c>
      <c r="E84" s="8"/>
      <c r="F84" s="8">
        <v>3904.3743899999999</v>
      </c>
      <c r="G84" s="8">
        <v>1910.1627600000002</v>
      </c>
      <c r="H84" s="8">
        <v>2197.7658200000001</v>
      </c>
      <c r="I84" s="8"/>
    </row>
    <row r="85" spans="1:9">
      <c r="A85" s="8"/>
      <c r="B85" s="8">
        <v>4339</v>
      </c>
      <c r="C85" s="8">
        <v>3002</v>
      </c>
      <c r="D85" s="8">
        <v>2330</v>
      </c>
      <c r="E85" s="8"/>
      <c r="F85" s="8">
        <v>4043.9574499999999</v>
      </c>
      <c r="G85" s="8">
        <v>1950.8522399999999</v>
      </c>
      <c r="H85" s="8">
        <v>2208.1250799999998</v>
      </c>
      <c r="I85" s="8"/>
    </row>
    <row r="86" spans="1:9">
      <c r="A86" s="8"/>
      <c r="B86" s="8">
        <v>4362</v>
      </c>
      <c r="C86" s="8">
        <v>3011</v>
      </c>
      <c r="D86" s="8">
        <v>2365</v>
      </c>
      <c r="E86" s="8"/>
      <c r="F86" s="8">
        <v>4051.136</v>
      </c>
      <c r="G86" s="8">
        <v>1960.78431</v>
      </c>
      <c r="H86" s="8">
        <v>2234.3970300000001</v>
      </c>
      <c r="I86" s="8"/>
    </row>
    <row r="87" spans="1:9">
      <c r="A87" s="8"/>
      <c r="B87" s="8">
        <v>4367</v>
      </c>
      <c r="C87" s="8">
        <v>3109</v>
      </c>
      <c r="D87" s="8">
        <v>2380</v>
      </c>
      <c r="E87" s="8"/>
      <c r="F87" s="8">
        <v>4085.6509999999998</v>
      </c>
      <c r="G87" s="8">
        <v>1972.85232</v>
      </c>
      <c r="H87" s="8">
        <v>2253.7271999999998</v>
      </c>
      <c r="I87" s="8"/>
    </row>
    <row r="88" spans="1:9">
      <c r="A88" s="8"/>
      <c r="B88" s="8">
        <v>4421</v>
      </c>
      <c r="C88" s="8">
        <v>3179</v>
      </c>
      <c r="D88" s="8">
        <v>2412</v>
      </c>
      <c r="E88" s="8"/>
      <c r="F88" s="8">
        <v>4135.8024699999996</v>
      </c>
      <c r="G88" s="8">
        <v>2025.2894200000001</v>
      </c>
      <c r="H88" s="8">
        <v>2267.6379999999999</v>
      </c>
      <c r="I88" s="8"/>
    </row>
    <row r="89" spans="1:9">
      <c r="A89" s="8"/>
      <c r="B89" s="8">
        <v>4452</v>
      </c>
      <c r="C89" s="8">
        <v>3195</v>
      </c>
      <c r="D89" s="8">
        <v>2497</v>
      </c>
      <c r="E89" s="8"/>
      <c r="F89" s="8">
        <v>4226.1523299999999</v>
      </c>
      <c r="G89" s="8">
        <v>2103.4644800000001</v>
      </c>
      <c r="H89" s="8">
        <v>2280.7467200000001</v>
      </c>
      <c r="I89" s="8"/>
    </row>
    <row r="90" spans="1:9">
      <c r="A90" s="8"/>
      <c r="B90" s="8">
        <v>4458</v>
      </c>
      <c r="C90" s="8">
        <v>3214</v>
      </c>
      <c r="D90" s="8">
        <v>2524</v>
      </c>
      <c r="E90" s="8"/>
      <c r="F90" s="8">
        <v>4426.1819999999998</v>
      </c>
      <c r="G90" s="8">
        <v>2174.6977700000002</v>
      </c>
      <c r="H90" s="8">
        <v>2286.2310000000002</v>
      </c>
      <c r="I90" s="8"/>
    </row>
    <row r="91" spans="1:9">
      <c r="A91" s="8"/>
      <c r="B91" s="8">
        <v>4461</v>
      </c>
      <c r="C91" s="8">
        <v>3242</v>
      </c>
      <c r="D91" s="8">
        <v>2533</v>
      </c>
      <c r="E91" s="8"/>
      <c r="F91" s="8">
        <v>4579.0360000000001</v>
      </c>
      <c r="G91" s="8">
        <v>2209.4960000000001</v>
      </c>
      <c r="H91" s="8">
        <v>2333.9313899999997</v>
      </c>
      <c r="I91" s="8"/>
    </row>
    <row r="92" spans="1:9">
      <c r="A92" s="8"/>
      <c r="B92" s="8">
        <v>4468</v>
      </c>
      <c r="C92" s="8">
        <v>3253</v>
      </c>
      <c r="D92" s="8">
        <v>2606</v>
      </c>
      <c r="E92" s="8"/>
      <c r="F92" s="8">
        <v>4656.0789999999997</v>
      </c>
      <c r="G92" s="8">
        <v>2260.8580000000002</v>
      </c>
      <c r="H92" s="8">
        <v>2383.1645899999999</v>
      </c>
      <c r="I92" s="8"/>
    </row>
    <row r="93" spans="1:9">
      <c r="A93" s="8"/>
      <c r="B93" s="8">
        <v>4481</v>
      </c>
      <c r="C93" s="8">
        <v>3337</v>
      </c>
      <c r="D93" s="8">
        <v>2609</v>
      </c>
      <c r="E93" s="8"/>
      <c r="F93" s="8">
        <v>4772.6301800000001</v>
      </c>
      <c r="G93" s="8">
        <v>2277.97001</v>
      </c>
      <c r="H93" s="8">
        <v>2383.6985800000002</v>
      </c>
      <c r="I93" s="8"/>
    </row>
    <row r="94" spans="1:9">
      <c r="A94" s="8"/>
      <c r="B94" s="8">
        <v>4613</v>
      </c>
      <c r="C94" s="8">
        <v>3373</v>
      </c>
      <c r="D94" s="8">
        <v>2650</v>
      </c>
      <c r="E94" s="8"/>
      <c r="F94" s="8">
        <v>4827.7371999999996</v>
      </c>
      <c r="G94" s="8">
        <v>2278.6107900000002</v>
      </c>
      <c r="H94" s="8">
        <v>2397.0481400000003</v>
      </c>
      <c r="I94" s="8"/>
    </row>
    <row r="95" spans="1:9">
      <c r="A95" s="8"/>
      <c r="B95" s="8">
        <v>4631</v>
      </c>
      <c r="C95" s="8">
        <v>3377</v>
      </c>
      <c r="D95" s="8">
        <v>2675</v>
      </c>
      <c r="E95" s="8"/>
      <c r="F95" s="8">
        <v>5040.4758899999997</v>
      </c>
      <c r="G95" s="8">
        <v>2324.6401000000001</v>
      </c>
      <c r="H95" s="8">
        <v>2401.1790000000001</v>
      </c>
      <c r="I95" s="8"/>
    </row>
    <row r="96" spans="1:9">
      <c r="A96" s="8"/>
      <c r="B96" s="8">
        <v>4637</v>
      </c>
      <c r="C96" s="8">
        <v>3400</v>
      </c>
      <c r="D96" s="8">
        <v>2776</v>
      </c>
      <c r="E96" s="8"/>
      <c r="F96" s="8">
        <v>5388.2979999999998</v>
      </c>
      <c r="G96" s="8">
        <v>2344.9314399999998</v>
      </c>
      <c r="H96" s="8">
        <v>2422.0385299999998</v>
      </c>
      <c r="I96" s="8"/>
    </row>
    <row r="97" spans="1:9">
      <c r="A97" s="8"/>
      <c r="B97" s="8">
        <v>4654</v>
      </c>
      <c r="C97" s="8">
        <v>3435</v>
      </c>
      <c r="D97" s="8">
        <v>2787</v>
      </c>
      <c r="E97" s="8"/>
      <c r="F97" s="8"/>
      <c r="G97" s="8">
        <v>2350.9120400000002</v>
      </c>
      <c r="H97" s="8">
        <v>2439.4463699999997</v>
      </c>
      <c r="I97" s="8"/>
    </row>
    <row r="98" spans="1:9">
      <c r="A98" s="8"/>
      <c r="B98" s="8">
        <v>4751</v>
      </c>
      <c r="C98" s="8">
        <v>3437</v>
      </c>
      <c r="D98" s="8">
        <v>2794</v>
      </c>
      <c r="E98" s="8"/>
      <c r="F98" s="8"/>
      <c r="G98" s="8">
        <v>2412.5819999999999</v>
      </c>
      <c r="H98" s="8">
        <v>2454.8250700000003</v>
      </c>
      <c r="I98" s="8"/>
    </row>
    <row r="99" spans="1:9">
      <c r="A99" s="8"/>
      <c r="B99" s="8">
        <v>4815</v>
      </c>
      <c r="C99" s="8">
        <v>3471</v>
      </c>
      <c r="D99" s="8">
        <v>2797</v>
      </c>
      <c r="E99" s="8"/>
      <c r="F99" s="8"/>
      <c r="G99" s="8">
        <v>2431.1162400000003</v>
      </c>
      <c r="H99" s="8">
        <v>2469.7765799999997</v>
      </c>
      <c r="I99" s="8"/>
    </row>
    <row r="100" spans="1:9">
      <c r="A100" s="8"/>
      <c r="B100" s="8">
        <v>4861</v>
      </c>
      <c r="C100" s="8">
        <v>3506</v>
      </c>
      <c r="D100" s="8">
        <v>2805</v>
      </c>
      <c r="E100" s="8"/>
      <c r="F100" s="8"/>
      <c r="G100" s="8">
        <v>2472.0193100000001</v>
      </c>
      <c r="H100" s="8">
        <v>2501.3883499999997</v>
      </c>
      <c r="I100" s="8"/>
    </row>
    <row r="101" spans="1:9">
      <c r="A101" s="8"/>
      <c r="B101" s="8">
        <v>4864</v>
      </c>
      <c r="C101" s="8">
        <v>3508</v>
      </c>
      <c r="D101" s="8">
        <v>2852</v>
      </c>
      <c r="E101" s="8"/>
      <c r="F101" s="8"/>
      <c r="G101" s="8">
        <v>2520.9321199999999</v>
      </c>
      <c r="H101" s="8">
        <v>2530.1166200000002</v>
      </c>
      <c r="I101" s="8"/>
    </row>
    <row r="102" spans="1:9">
      <c r="A102" s="8"/>
      <c r="B102" s="8">
        <v>4869</v>
      </c>
      <c r="C102" s="8">
        <v>3510</v>
      </c>
      <c r="D102" s="8">
        <v>2867</v>
      </c>
      <c r="E102" s="8"/>
      <c r="F102" s="8"/>
      <c r="G102" s="8">
        <v>2536.3108200000001</v>
      </c>
      <c r="H102" s="8">
        <v>2556.1749799999998</v>
      </c>
      <c r="I102" s="8"/>
    </row>
    <row r="103" spans="1:9">
      <c r="A103" s="8"/>
      <c r="B103" s="8">
        <v>4918</v>
      </c>
      <c r="C103" s="8">
        <v>3567</v>
      </c>
      <c r="D103" s="8">
        <v>2877</v>
      </c>
      <c r="E103" s="8"/>
      <c r="F103" s="8"/>
      <c r="G103" s="8">
        <v>2713.05</v>
      </c>
      <c r="H103" s="8">
        <v>2560.34004</v>
      </c>
      <c r="I103" s="8"/>
    </row>
    <row r="104" spans="1:9">
      <c r="A104" s="8"/>
      <c r="B104" s="8">
        <v>4947</v>
      </c>
      <c r="C104" s="8">
        <v>3569</v>
      </c>
      <c r="D104" s="8">
        <v>2885</v>
      </c>
      <c r="E104" s="8"/>
      <c r="F104" s="8"/>
      <c r="G104" s="8">
        <v>2720.8552299999997</v>
      </c>
      <c r="H104" s="8">
        <v>2561.3012100000001</v>
      </c>
      <c r="I104" s="8"/>
    </row>
    <row r="105" spans="1:9">
      <c r="A105" s="8"/>
      <c r="B105" s="8">
        <v>4952</v>
      </c>
      <c r="C105" s="8">
        <v>3574</v>
      </c>
      <c r="D105" s="8">
        <v>2906</v>
      </c>
      <c r="E105" s="8"/>
      <c r="F105" s="8"/>
      <c r="G105" s="8">
        <v>2747.3407699999998</v>
      </c>
      <c r="H105" s="8">
        <v>2649.72874</v>
      </c>
      <c r="I105" s="8"/>
    </row>
    <row r="106" spans="1:9">
      <c r="A106" s="8"/>
      <c r="B106" s="8">
        <v>4980</v>
      </c>
      <c r="C106" s="8">
        <v>3684</v>
      </c>
      <c r="D106" s="8">
        <v>2906</v>
      </c>
      <c r="E106" s="8"/>
      <c r="F106" s="8"/>
      <c r="G106" s="8">
        <v>2790.1661800000002</v>
      </c>
      <c r="H106" s="8">
        <v>2675.2531099999997</v>
      </c>
      <c r="I106" s="8"/>
    </row>
    <row r="107" spans="1:9">
      <c r="A107" s="8"/>
      <c r="B107" s="8">
        <v>4983</v>
      </c>
      <c r="C107" s="8">
        <v>3711</v>
      </c>
      <c r="D107" s="8">
        <v>2944</v>
      </c>
      <c r="E107" s="8"/>
      <c r="F107" s="8"/>
      <c r="G107" s="8">
        <v>2830.6420600000001</v>
      </c>
      <c r="H107" s="8">
        <v>2689.3502500000004</v>
      </c>
      <c r="I107" s="8"/>
    </row>
    <row r="108" spans="1:9">
      <c r="A108" s="8"/>
      <c r="B108" s="8">
        <v>5017</v>
      </c>
      <c r="C108" s="8">
        <v>3730</v>
      </c>
      <c r="D108" s="8">
        <v>2954</v>
      </c>
      <c r="E108" s="8"/>
      <c r="F108" s="8"/>
      <c r="G108" s="8">
        <v>2859.58392</v>
      </c>
      <c r="H108" s="8">
        <v>2723.6319400000002</v>
      </c>
      <c r="I108" s="8"/>
    </row>
    <row r="109" spans="1:9">
      <c r="A109" s="8"/>
      <c r="B109" s="8">
        <v>5036</v>
      </c>
      <c r="C109" s="8">
        <v>3754</v>
      </c>
      <c r="D109" s="8">
        <v>2974</v>
      </c>
      <c r="E109" s="8"/>
      <c r="F109" s="8"/>
      <c r="G109" s="8">
        <v>2874.43</v>
      </c>
      <c r="H109" s="8">
        <v>2771.1563900000001</v>
      </c>
      <c r="I109" s="8"/>
    </row>
    <row r="110" spans="1:9">
      <c r="A110" s="8"/>
      <c r="B110" s="8">
        <v>5086</v>
      </c>
      <c r="C110" s="8">
        <v>3757</v>
      </c>
      <c r="D110" s="8">
        <v>2995</v>
      </c>
      <c r="E110" s="8"/>
      <c r="F110" s="8"/>
      <c r="G110" s="8">
        <v>2902.8365199999998</v>
      </c>
      <c r="H110" s="8">
        <v>2808.5839999999998</v>
      </c>
      <c r="I110" s="8"/>
    </row>
    <row r="111" spans="1:9">
      <c r="A111" s="8"/>
      <c r="B111" s="8">
        <v>5117</v>
      </c>
      <c r="C111" s="8">
        <v>3790</v>
      </c>
      <c r="D111" s="8">
        <v>3004</v>
      </c>
      <c r="E111" s="8"/>
      <c r="F111" s="8"/>
      <c r="G111" s="8">
        <v>2955.7008000000001</v>
      </c>
      <c r="H111" s="8">
        <v>2812.59</v>
      </c>
      <c r="I111" s="8"/>
    </row>
    <row r="112" spans="1:9">
      <c r="A112" s="8"/>
      <c r="B112" s="8">
        <v>5181</v>
      </c>
      <c r="C112" s="8">
        <v>3834</v>
      </c>
      <c r="D112" s="8">
        <v>3041</v>
      </c>
      <c r="E112" s="8"/>
      <c r="F112" s="8"/>
      <c r="G112" s="8">
        <v>3073.6041700000001</v>
      </c>
      <c r="H112" s="8">
        <v>2822.7391200000002</v>
      </c>
      <c r="I112" s="8"/>
    </row>
    <row r="113" spans="1:9">
      <c r="A113" s="8"/>
      <c r="B113" s="8">
        <v>5242</v>
      </c>
      <c r="C113" s="8">
        <v>3845</v>
      </c>
      <c r="D113" s="8">
        <v>3072</v>
      </c>
      <c r="E113" s="8"/>
      <c r="F113" s="8"/>
      <c r="G113" s="8">
        <v>3081.7207100000001</v>
      </c>
      <c r="H113" s="8">
        <v>2823.4866899999997</v>
      </c>
      <c r="I113" s="8"/>
    </row>
    <row r="114" spans="1:9">
      <c r="A114" s="8"/>
      <c r="B114" s="8">
        <v>5260</v>
      </c>
      <c r="C114" s="8">
        <v>3884</v>
      </c>
      <c r="D114" s="8">
        <v>3127</v>
      </c>
      <c r="E114" s="8"/>
      <c r="F114" s="8"/>
      <c r="G114" s="8">
        <v>3091.7595799999999</v>
      </c>
      <c r="H114" s="8">
        <v>2932.9531400000001</v>
      </c>
      <c r="I114" s="8"/>
    </row>
    <row r="115" spans="1:9">
      <c r="A115" s="8"/>
      <c r="B115" s="8">
        <v>5282</v>
      </c>
      <c r="C115" s="8">
        <v>3902</v>
      </c>
      <c r="D115" s="8">
        <v>3136</v>
      </c>
      <c r="E115" s="8"/>
      <c r="F115" s="8"/>
      <c r="G115" s="8">
        <v>3306.694</v>
      </c>
      <c r="H115" s="8">
        <v>3112.0509200000001</v>
      </c>
      <c r="I115" s="8"/>
    </row>
    <row r="116" spans="1:9">
      <c r="A116" s="8"/>
      <c r="B116" s="8">
        <v>5328</v>
      </c>
      <c r="C116" s="8">
        <v>3925</v>
      </c>
      <c r="D116" s="8">
        <v>3142</v>
      </c>
      <c r="E116" s="8"/>
      <c r="F116" s="8"/>
      <c r="G116" s="8">
        <v>3346.14</v>
      </c>
      <c r="H116" s="8">
        <v>3141.5267599999997</v>
      </c>
      <c r="I116" s="8"/>
    </row>
    <row r="117" spans="1:9">
      <c r="A117" s="8"/>
      <c r="B117" s="8">
        <v>5412</v>
      </c>
      <c r="C117" s="8">
        <v>3952</v>
      </c>
      <c r="D117" s="8">
        <v>3164</v>
      </c>
      <c r="E117" s="8"/>
      <c r="F117" s="8"/>
      <c r="G117" s="8">
        <v>3542.2273499999997</v>
      </c>
      <c r="H117" s="8">
        <v>3154.8763299999996</v>
      </c>
      <c r="I117" s="8"/>
    </row>
    <row r="118" spans="1:9">
      <c r="A118" s="8"/>
      <c r="B118" s="8">
        <v>5507</v>
      </c>
      <c r="C118" s="8">
        <v>3958</v>
      </c>
      <c r="D118" s="8">
        <v>3193</v>
      </c>
      <c r="E118" s="8"/>
      <c r="F118" s="8"/>
      <c r="G118" s="8">
        <v>4227.9678800000002</v>
      </c>
      <c r="H118" s="8">
        <v>3177.7307900000001</v>
      </c>
      <c r="I118" s="8"/>
    </row>
    <row r="119" spans="1:9">
      <c r="A119" s="8"/>
      <c r="B119" s="8">
        <v>5547</v>
      </c>
      <c r="C119" s="8">
        <v>4018</v>
      </c>
      <c r="D119" s="8">
        <v>3219</v>
      </c>
      <c r="E119" s="8"/>
      <c r="F119" s="8"/>
      <c r="G119" s="8">
        <v>4272.6088300000001</v>
      </c>
      <c r="H119" s="8">
        <v>3216.1775400000001</v>
      </c>
      <c r="I119" s="8"/>
    </row>
    <row r="120" spans="1:9">
      <c r="A120" s="8"/>
      <c r="B120" s="8">
        <v>5712</v>
      </c>
      <c r="C120" s="8">
        <v>4020</v>
      </c>
      <c r="D120" s="8">
        <v>3229</v>
      </c>
      <c r="E120" s="8"/>
      <c r="F120" s="8"/>
      <c r="G120" s="8"/>
      <c r="H120" s="8">
        <v>3235.0805200000004</v>
      </c>
      <c r="I120" s="8"/>
    </row>
    <row r="121" spans="1:9">
      <c r="A121" s="8"/>
      <c r="B121" s="8">
        <v>5730</v>
      </c>
      <c r="C121" s="8">
        <v>4023</v>
      </c>
      <c r="D121" s="8">
        <v>3251</v>
      </c>
      <c r="E121" s="8"/>
      <c r="F121" s="8"/>
      <c r="G121" s="8"/>
      <c r="H121" s="8">
        <v>3246.2941600000004</v>
      </c>
      <c r="I121" s="8"/>
    </row>
    <row r="122" spans="1:9">
      <c r="A122" s="8"/>
      <c r="B122" s="8">
        <v>5744</v>
      </c>
      <c r="C122" s="8">
        <v>4112</v>
      </c>
      <c r="D122" s="8">
        <v>3272</v>
      </c>
      <c r="E122" s="8"/>
      <c r="F122" s="8"/>
      <c r="G122" s="8"/>
      <c r="H122" s="8">
        <v>3332.683</v>
      </c>
      <c r="I122" s="8"/>
    </row>
    <row r="123" spans="1:9">
      <c r="A123" s="8"/>
      <c r="B123" s="8">
        <v>5760</v>
      </c>
      <c r="C123" s="8">
        <v>4132</v>
      </c>
      <c r="D123" s="8">
        <v>3333</v>
      </c>
      <c r="E123" s="8"/>
      <c r="F123" s="8"/>
      <c r="G123" s="8"/>
      <c r="H123" s="8">
        <v>3355.7606000000001</v>
      </c>
      <c r="I123" s="8"/>
    </row>
    <row r="124" spans="1:9">
      <c r="A124" s="8"/>
      <c r="B124" s="8">
        <v>5786</v>
      </c>
      <c r="C124" s="8">
        <v>4198</v>
      </c>
      <c r="D124" s="8">
        <v>3338</v>
      </c>
      <c r="E124" s="8"/>
      <c r="F124" s="8"/>
      <c r="G124" s="8"/>
      <c r="H124" s="8">
        <v>3363.5</v>
      </c>
      <c r="I124" s="8"/>
    </row>
    <row r="125" spans="1:9">
      <c r="A125" s="8"/>
      <c r="B125" s="8">
        <v>5847</v>
      </c>
      <c r="C125" s="8">
        <v>4201</v>
      </c>
      <c r="D125" s="8">
        <v>3366</v>
      </c>
      <c r="E125" s="8"/>
      <c r="F125" s="8"/>
      <c r="G125" s="8"/>
      <c r="H125" s="8">
        <v>3407.8773100000003</v>
      </c>
      <c r="I125" s="8"/>
    </row>
    <row r="126" spans="1:9">
      <c r="A126" s="8"/>
      <c r="B126" s="8">
        <v>5889</v>
      </c>
      <c r="C126" s="8">
        <v>4202</v>
      </c>
      <c r="D126" s="8">
        <v>3376</v>
      </c>
      <c r="E126" s="8"/>
      <c r="F126" s="8"/>
      <c r="G126" s="8"/>
      <c r="H126" s="8">
        <v>3584.5187699999997</v>
      </c>
      <c r="I126" s="8"/>
    </row>
    <row r="127" spans="1:9">
      <c r="A127" s="8"/>
      <c r="B127" s="8">
        <v>6187</v>
      </c>
      <c r="C127" s="8">
        <v>4290</v>
      </c>
      <c r="D127" s="8">
        <v>3382</v>
      </c>
      <c r="E127" s="8"/>
      <c r="F127" s="8"/>
      <c r="G127" s="8"/>
      <c r="H127" s="8">
        <v>4590.0081199999995</v>
      </c>
      <c r="I127" s="8"/>
    </row>
    <row r="128" spans="1:9">
      <c r="A128" s="8"/>
      <c r="B128" s="8">
        <v>6197</v>
      </c>
      <c r="C128" s="8">
        <v>4381</v>
      </c>
      <c r="D128" s="8">
        <v>3405</v>
      </c>
      <c r="E128" s="8"/>
      <c r="F128" s="8"/>
      <c r="G128" s="8"/>
      <c r="H128" s="8"/>
      <c r="I128" s="8"/>
    </row>
    <row r="129" spans="1:9">
      <c r="A129" s="8"/>
      <c r="B129" s="8">
        <v>6206</v>
      </c>
      <c r="C129" s="8">
        <v>4486</v>
      </c>
      <c r="D129" s="8">
        <v>3482</v>
      </c>
      <c r="E129" s="8"/>
      <c r="F129" s="8"/>
      <c r="G129" s="8"/>
      <c r="H129" s="8"/>
      <c r="I129" s="8"/>
    </row>
    <row r="130" spans="1:9">
      <c r="A130" s="8"/>
      <c r="B130" s="8">
        <v>6291</v>
      </c>
      <c r="C130" s="8">
        <v>4486</v>
      </c>
      <c r="D130" s="8">
        <v>3493</v>
      </c>
      <c r="E130" s="8"/>
      <c r="F130" s="8"/>
      <c r="G130" s="8"/>
      <c r="H130" s="8"/>
      <c r="I130" s="8"/>
    </row>
    <row r="131" spans="1:9">
      <c r="A131" s="8"/>
      <c r="B131" s="8">
        <v>6296</v>
      </c>
      <c r="C131" s="8">
        <v>4599</v>
      </c>
      <c r="D131" s="8">
        <v>3526</v>
      </c>
      <c r="E131" s="8"/>
      <c r="F131" s="8"/>
      <c r="G131" s="8"/>
      <c r="H131" s="8"/>
      <c r="I131" s="8"/>
    </row>
    <row r="132" spans="1:9">
      <c r="A132" s="8"/>
      <c r="B132" s="8">
        <v>6414</v>
      </c>
      <c r="C132" s="8">
        <v>4665</v>
      </c>
      <c r="D132" s="8">
        <v>3533</v>
      </c>
      <c r="E132" s="8"/>
      <c r="F132" s="8"/>
      <c r="G132" s="8"/>
      <c r="H132" s="8"/>
      <c r="I132" s="8"/>
    </row>
    <row r="133" spans="1:9">
      <c r="A133" s="8"/>
      <c r="B133" s="8">
        <v>6432</v>
      </c>
      <c r="C133" s="8">
        <v>4669</v>
      </c>
      <c r="D133" s="8">
        <v>3545</v>
      </c>
      <c r="E133" s="8"/>
      <c r="F133" s="8"/>
      <c r="G133" s="8"/>
      <c r="H133" s="8"/>
      <c r="I133" s="8"/>
    </row>
    <row r="134" spans="1:9">
      <c r="A134" s="8"/>
      <c r="B134" s="8">
        <v>6449</v>
      </c>
      <c r="C134" s="8">
        <v>4744</v>
      </c>
      <c r="D134" s="8">
        <v>3554</v>
      </c>
      <c r="E134" s="8"/>
      <c r="F134" s="8"/>
      <c r="G134" s="8"/>
      <c r="H134" s="8"/>
      <c r="I134" s="8"/>
    </row>
    <row r="135" spans="1:9">
      <c r="A135" s="8"/>
      <c r="B135" s="8">
        <v>6467</v>
      </c>
      <c r="C135" s="8">
        <v>4755</v>
      </c>
      <c r="D135" s="8">
        <v>3622</v>
      </c>
      <c r="E135" s="8"/>
      <c r="F135" s="8"/>
      <c r="G135" s="8"/>
      <c r="H135" s="8"/>
      <c r="I135" s="8"/>
    </row>
    <row r="136" spans="1:9">
      <c r="A136" s="8"/>
      <c r="B136" s="8"/>
      <c r="C136" s="8">
        <v>4761</v>
      </c>
      <c r="D136" s="8">
        <v>3638</v>
      </c>
      <c r="E136" s="8"/>
      <c r="F136" s="8"/>
      <c r="G136" s="8"/>
      <c r="H136" s="8"/>
      <c r="I136" s="8"/>
    </row>
    <row r="137" spans="1:9">
      <c r="A137" s="8"/>
      <c r="B137" s="8"/>
      <c r="C137" s="8">
        <v>4796</v>
      </c>
      <c r="D137" s="8">
        <v>3658</v>
      </c>
      <c r="E137" s="8"/>
      <c r="F137" s="8"/>
      <c r="G137" s="8"/>
      <c r="H137" s="8"/>
      <c r="I137" s="8"/>
    </row>
    <row r="138" spans="1:9">
      <c r="A138" s="8"/>
      <c r="B138" s="8"/>
      <c r="C138" s="8">
        <v>4828</v>
      </c>
      <c r="D138" s="8">
        <v>3671</v>
      </c>
      <c r="E138" s="8"/>
      <c r="F138" s="8"/>
      <c r="G138" s="8"/>
      <c r="H138" s="8"/>
      <c r="I138" s="8"/>
    </row>
    <row r="139" spans="1:9">
      <c r="A139" s="8"/>
      <c r="B139" s="8"/>
      <c r="C139" s="8">
        <v>5272</v>
      </c>
      <c r="D139" s="8">
        <v>3731</v>
      </c>
      <c r="E139" s="8"/>
      <c r="F139" s="8"/>
      <c r="G139" s="8"/>
      <c r="H139" s="8"/>
      <c r="I139" s="8"/>
    </row>
    <row r="140" spans="1:9">
      <c r="A140" s="8"/>
      <c r="B140" s="8"/>
      <c r="C140" s="8">
        <v>5394</v>
      </c>
      <c r="D140" s="8">
        <v>3752</v>
      </c>
      <c r="E140" s="8"/>
      <c r="F140" s="8"/>
      <c r="G140" s="8"/>
      <c r="H140" s="8"/>
      <c r="I140" s="8"/>
    </row>
    <row r="141" spans="1:9">
      <c r="A141" s="8"/>
      <c r="B141" s="8"/>
      <c r="C141" s="8">
        <v>5402</v>
      </c>
      <c r="D141" s="8">
        <v>3768</v>
      </c>
      <c r="E141" s="8"/>
      <c r="F141" s="8"/>
      <c r="G141" s="8"/>
      <c r="H141" s="8"/>
      <c r="I141" s="8"/>
    </row>
    <row r="142" spans="1:9">
      <c r="A142" s="8"/>
      <c r="B142" s="8"/>
      <c r="C142" s="8">
        <v>5549</v>
      </c>
      <c r="D142" s="8">
        <v>3774</v>
      </c>
      <c r="E142" s="8"/>
      <c r="F142" s="8"/>
      <c r="G142" s="8"/>
      <c r="H142" s="8"/>
      <c r="I142" s="8"/>
    </row>
    <row r="143" spans="1:9">
      <c r="A143" s="8"/>
      <c r="B143" s="8"/>
      <c r="C143" s="8">
        <v>5699</v>
      </c>
      <c r="D143" s="8">
        <v>3777</v>
      </c>
      <c r="E143" s="8"/>
      <c r="F143" s="8"/>
      <c r="G143" s="8"/>
      <c r="H143" s="8"/>
      <c r="I143" s="8"/>
    </row>
    <row r="144" spans="1:9">
      <c r="A144" s="8"/>
      <c r="B144" s="8"/>
      <c r="C144" s="8">
        <v>5857</v>
      </c>
      <c r="D144" s="8">
        <v>3836</v>
      </c>
      <c r="E144" s="8"/>
      <c r="F144" s="8"/>
      <c r="G144" s="8"/>
      <c r="H144" s="8"/>
      <c r="I144" s="8"/>
    </row>
    <row r="145" spans="1:9">
      <c r="A145" s="8"/>
      <c r="B145" s="8"/>
      <c r="C145" s="8">
        <v>5864</v>
      </c>
      <c r="D145" s="8">
        <v>3891</v>
      </c>
      <c r="E145" s="8"/>
      <c r="F145" s="8"/>
      <c r="G145" s="8"/>
      <c r="H145" s="8"/>
      <c r="I145" s="8"/>
    </row>
    <row r="146" spans="1:9">
      <c r="A146" s="8"/>
      <c r="B146" s="8"/>
      <c r="C146" s="8">
        <v>5944</v>
      </c>
      <c r="D146" s="8">
        <v>3916</v>
      </c>
      <c r="E146" s="8"/>
      <c r="F146" s="8"/>
      <c r="G146" s="8"/>
      <c r="H146" s="8"/>
      <c r="I146" s="8"/>
    </row>
    <row r="147" spans="1:9">
      <c r="A147" s="8"/>
      <c r="B147" s="8"/>
      <c r="C147" s="8">
        <v>5992</v>
      </c>
      <c r="D147" s="8">
        <v>3929</v>
      </c>
      <c r="E147" s="8"/>
      <c r="F147" s="8"/>
      <c r="G147" s="8"/>
      <c r="H147" s="8"/>
      <c r="I147" s="8"/>
    </row>
    <row r="148" spans="1:9">
      <c r="A148" s="8"/>
      <c r="B148" s="8"/>
      <c r="C148" s="8">
        <v>6100</v>
      </c>
      <c r="D148" s="8">
        <v>3939</v>
      </c>
      <c r="E148" s="8"/>
      <c r="F148" s="8"/>
      <c r="G148" s="8"/>
      <c r="H148" s="8"/>
      <c r="I148" s="8"/>
    </row>
    <row r="149" spans="1:9">
      <c r="A149" s="8"/>
      <c r="B149" s="8"/>
      <c r="C149" s="8">
        <v>6119</v>
      </c>
      <c r="D149" s="8">
        <v>3995</v>
      </c>
      <c r="E149" s="8"/>
      <c r="F149" s="8"/>
      <c r="G149" s="8"/>
      <c r="H149" s="8"/>
      <c r="I149" s="8"/>
    </row>
    <row r="150" spans="1:9">
      <c r="A150" s="8"/>
      <c r="B150" s="8"/>
      <c r="C150" s="8">
        <v>6153</v>
      </c>
      <c r="D150" s="8">
        <v>3999</v>
      </c>
      <c r="E150" s="8"/>
      <c r="F150" s="8"/>
      <c r="G150" s="8"/>
      <c r="H150" s="8"/>
      <c r="I150" s="8"/>
    </row>
    <row r="151" spans="1:9">
      <c r="A151" s="8"/>
      <c r="B151" s="8"/>
      <c r="C151" s="8">
        <v>6174</v>
      </c>
      <c r="D151" s="8">
        <v>4007</v>
      </c>
      <c r="E151" s="8"/>
      <c r="F151" s="8"/>
      <c r="G151" s="8"/>
      <c r="H151" s="8"/>
      <c r="I151" s="8"/>
    </row>
    <row r="152" spans="1:9">
      <c r="A152" s="8"/>
      <c r="B152" s="8"/>
      <c r="C152" s="8">
        <v>6199</v>
      </c>
      <c r="D152" s="8">
        <v>4041</v>
      </c>
      <c r="E152" s="8"/>
      <c r="F152" s="8"/>
      <c r="G152" s="8"/>
      <c r="H152" s="8"/>
      <c r="I152" s="8"/>
    </row>
    <row r="153" spans="1:9">
      <c r="A153" s="8"/>
      <c r="B153" s="8"/>
      <c r="C153" s="8">
        <v>6214</v>
      </c>
      <c r="D153" s="8">
        <v>4049</v>
      </c>
      <c r="E153" s="8"/>
      <c r="F153" s="8"/>
      <c r="G153" s="8"/>
      <c r="H153" s="8"/>
      <c r="I153" s="8"/>
    </row>
    <row r="154" spans="1:9">
      <c r="A154" s="8"/>
      <c r="B154" s="8"/>
      <c r="C154" s="8">
        <v>6323</v>
      </c>
      <c r="D154" s="8">
        <v>4067</v>
      </c>
      <c r="E154" s="8"/>
      <c r="F154" s="8"/>
      <c r="G154" s="8"/>
      <c r="H154" s="8"/>
      <c r="I154" s="8"/>
    </row>
    <row r="155" spans="1:9">
      <c r="A155" s="8"/>
      <c r="B155" s="8"/>
      <c r="C155" s="8">
        <v>6351</v>
      </c>
      <c r="D155" s="8">
        <v>4150</v>
      </c>
      <c r="E155" s="8"/>
      <c r="F155" s="8"/>
      <c r="G155" s="8"/>
      <c r="H155" s="8"/>
      <c r="I155" s="8"/>
    </row>
    <row r="156" spans="1:9">
      <c r="A156" s="8"/>
      <c r="B156" s="8"/>
      <c r="C156" s="8">
        <v>6393</v>
      </c>
      <c r="D156" s="8">
        <v>4171</v>
      </c>
      <c r="E156" s="8"/>
      <c r="F156" s="8"/>
      <c r="G156" s="8"/>
      <c r="H156" s="8"/>
      <c r="I156" s="8"/>
    </row>
    <row r="157" spans="1:9">
      <c r="A157" s="8"/>
      <c r="B157" s="8"/>
      <c r="C157" s="8"/>
      <c r="D157" s="8">
        <v>4198</v>
      </c>
      <c r="E157" s="8"/>
      <c r="F157" s="8"/>
      <c r="G157" s="8"/>
      <c r="H157" s="8"/>
      <c r="I157" s="8"/>
    </row>
    <row r="158" spans="1:9">
      <c r="A158" s="8"/>
      <c r="B158" s="8"/>
      <c r="C158" s="8"/>
      <c r="D158" s="8">
        <v>4219</v>
      </c>
      <c r="E158" s="8"/>
      <c r="F158" s="8"/>
      <c r="G158" s="8"/>
      <c r="H158" s="8"/>
      <c r="I158" s="8"/>
    </row>
    <row r="159" spans="1:9">
      <c r="A159" s="8"/>
      <c r="B159" s="8"/>
      <c r="C159" s="8"/>
      <c r="D159" s="8">
        <v>4233</v>
      </c>
      <c r="E159" s="8"/>
      <c r="F159" s="8"/>
      <c r="G159" s="8"/>
      <c r="H159" s="8"/>
      <c r="I159" s="8"/>
    </row>
    <row r="160" spans="1:9">
      <c r="A160" s="8"/>
      <c r="B160" s="8"/>
      <c r="C160" s="8"/>
      <c r="D160" s="8">
        <v>4237</v>
      </c>
      <c r="E160" s="8"/>
      <c r="F160" s="8"/>
      <c r="G160" s="8"/>
      <c r="H160" s="8"/>
      <c r="I160" s="8"/>
    </row>
    <row r="161" spans="1:9">
      <c r="A161" s="8"/>
      <c r="B161" s="8"/>
      <c r="C161" s="8"/>
      <c r="D161" s="8">
        <v>4267</v>
      </c>
      <c r="E161" s="8"/>
      <c r="F161" s="8"/>
      <c r="G161" s="8"/>
      <c r="H161" s="8"/>
      <c r="I161" s="8"/>
    </row>
    <row r="162" spans="1:9">
      <c r="A162" s="8"/>
      <c r="B162" s="8"/>
      <c r="C162" s="8"/>
      <c r="D162" s="8">
        <v>4270</v>
      </c>
      <c r="E162" s="8"/>
      <c r="F162" s="8"/>
      <c r="G162" s="8"/>
      <c r="H162" s="8"/>
      <c r="I162" s="8"/>
    </row>
    <row r="163" spans="1:9">
      <c r="A163" s="8"/>
      <c r="B163" s="8"/>
      <c r="C163" s="8"/>
      <c r="D163" s="8">
        <v>4276</v>
      </c>
      <c r="E163" s="8"/>
      <c r="F163" s="8"/>
      <c r="G163" s="8"/>
      <c r="H163" s="8"/>
      <c r="I163" s="8"/>
    </row>
    <row r="164" spans="1:9">
      <c r="A164" s="8"/>
      <c r="B164" s="8"/>
      <c r="C164" s="8"/>
      <c r="D164" s="8">
        <v>4284</v>
      </c>
      <c r="E164" s="8"/>
      <c r="F164" s="8"/>
      <c r="G164" s="8"/>
      <c r="H164" s="8"/>
      <c r="I164" s="8"/>
    </row>
    <row r="165" spans="1:9">
      <c r="A165" s="8"/>
      <c r="B165" s="8"/>
      <c r="C165" s="8"/>
      <c r="D165" s="8">
        <v>4287</v>
      </c>
      <c r="E165" s="8"/>
      <c r="F165" s="8"/>
      <c r="G165" s="8"/>
      <c r="H165" s="8"/>
      <c r="I165" s="8"/>
    </row>
    <row r="166" spans="1:9">
      <c r="A166" s="8"/>
      <c r="B166" s="8"/>
      <c r="C166" s="8"/>
      <c r="D166" s="8">
        <v>4311</v>
      </c>
      <c r="E166" s="8"/>
      <c r="F166" s="8"/>
      <c r="G166" s="8"/>
      <c r="H166" s="8"/>
      <c r="I166" s="8"/>
    </row>
    <row r="167" spans="1:9">
      <c r="A167" s="8"/>
      <c r="B167" s="8"/>
      <c r="C167" s="8"/>
      <c r="D167" s="8">
        <v>4381</v>
      </c>
      <c r="E167" s="8"/>
      <c r="F167" s="8"/>
      <c r="G167" s="8"/>
      <c r="H167" s="8"/>
      <c r="I167" s="8"/>
    </row>
    <row r="168" spans="1:9">
      <c r="A168" s="8"/>
      <c r="B168" s="8"/>
      <c r="C168" s="8"/>
      <c r="D168" s="8">
        <v>4435</v>
      </c>
      <c r="E168" s="8"/>
      <c r="F168" s="8"/>
      <c r="G168" s="8"/>
      <c r="H168" s="8"/>
      <c r="I168" s="8"/>
    </row>
    <row r="169" spans="1:9">
      <c r="A169" s="8"/>
      <c r="B169" s="8"/>
      <c r="C169" s="8"/>
      <c r="D169" s="8">
        <v>4486</v>
      </c>
      <c r="E169" s="8"/>
      <c r="F169" s="8"/>
      <c r="G169" s="8"/>
      <c r="H169" s="8"/>
      <c r="I169" s="8"/>
    </row>
    <row r="170" spans="1:9">
      <c r="A170" s="8"/>
      <c r="B170" s="8"/>
      <c r="C170" s="8"/>
      <c r="D170" s="8">
        <v>4505</v>
      </c>
      <c r="E170" s="8"/>
      <c r="F170" s="8"/>
      <c r="G170" s="8"/>
      <c r="H170" s="8"/>
      <c r="I170" s="8"/>
    </row>
    <row r="171" spans="1:9">
      <c r="A171" s="8"/>
      <c r="B171" s="8"/>
      <c r="C171" s="8"/>
      <c r="D171" s="8">
        <v>4549</v>
      </c>
      <c r="E171" s="8"/>
      <c r="F171" s="8"/>
      <c r="G171" s="8"/>
      <c r="H171" s="8"/>
      <c r="I171" s="8"/>
    </row>
    <row r="172" spans="1:9">
      <c r="A172" s="8"/>
      <c r="B172" s="8"/>
      <c r="C172" s="8"/>
      <c r="D172" s="8">
        <v>4564</v>
      </c>
      <c r="E172" s="8"/>
      <c r="F172" s="8"/>
      <c r="G172" s="8"/>
      <c r="H172" s="8"/>
      <c r="I172" s="8"/>
    </row>
    <row r="173" spans="1:9">
      <c r="A173" s="8"/>
      <c r="B173" s="8"/>
      <c r="C173" s="8"/>
      <c r="D173" s="8">
        <v>4608</v>
      </c>
      <c r="E173" s="8"/>
      <c r="F173" s="8"/>
      <c r="G173" s="8"/>
      <c r="H173" s="8"/>
      <c r="I173" s="8"/>
    </row>
    <row r="174" spans="1:9">
      <c r="A174" s="8"/>
      <c r="B174" s="8"/>
      <c r="C174" s="8"/>
      <c r="D174" s="8">
        <v>4698</v>
      </c>
      <c r="E174" s="8"/>
      <c r="F174" s="8"/>
      <c r="G174" s="8"/>
      <c r="H174" s="8"/>
      <c r="I174" s="8"/>
    </row>
    <row r="175" spans="1:9">
      <c r="A175" s="8"/>
      <c r="B175" s="8"/>
      <c r="C175" s="8"/>
      <c r="D175" s="8">
        <v>4837</v>
      </c>
      <c r="E175" s="8"/>
      <c r="F175" s="8"/>
      <c r="G175" s="8"/>
      <c r="H175" s="8"/>
      <c r="I175" s="8"/>
    </row>
    <row r="176" spans="1:9">
      <c r="A176" s="8"/>
      <c r="B176" s="8"/>
      <c r="C176" s="8"/>
      <c r="D176" s="8">
        <v>4858</v>
      </c>
      <c r="E176" s="8"/>
      <c r="F176" s="8"/>
      <c r="G176" s="8"/>
      <c r="H176" s="8"/>
      <c r="I176" s="8"/>
    </row>
    <row r="177" spans="1:9">
      <c r="A177" s="8"/>
      <c r="B177" s="8"/>
      <c r="C177" s="8"/>
      <c r="D177" s="8">
        <v>4893</v>
      </c>
      <c r="E177" s="8"/>
      <c r="F177" s="8"/>
      <c r="G177" s="8"/>
      <c r="H177" s="8"/>
      <c r="I177" s="8"/>
    </row>
    <row r="178" spans="1:9">
      <c r="A178" s="8"/>
      <c r="B178" s="8"/>
      <c r="C178" s="8"/>
      <c r="D178" s="8">
        <v>5049</v>
      </c>
      <c r="E178" s="8"/>
      <c r="F178" s="8"/>
      <c r="G178" s="8"/>
      <c r="H178" s="8"/>
      <c r="I178" s="8"/>
    </row>
    <row r="179" spans="1:9">
      <c r="A179" s="8"/>
      <c r="B179" s="8"/>
      <c r="C179" s="8"/>
      <c r="D179" s="8">
        <v>5103</v>
      </c>
      <c r="E179" s="8"/>
      <c r="F179" s="8"/>
      <c r="G179" s="8"/>
      <c r="H179" s="8"/>
      <c r="I179" s="8"/>
    </row>
    <row r="180" spans="1:9">
      <c r="A180" s="8"/>
      <c r="B180" s="8"/>
      <c r="C180" s="8"/>
      <c r="D180" s="8">
        <v>5110</v>
      </c>
      <c r="E180" s="8"/>
      <c r="F180" s="8"/>
      <c r="G180" s="8"/>
      <c r="H180" s="8"/>
      <c r="I180" s="8"/>
    </row>
    <row r="181" spans="1:9">
      <c r="A181" s="8"/>
      <c r="B181" s="8"/>
      <c r="C181" s="8"/>
      <c r="D181" s="8">
        <v>5271</v>
      </c>
      <c r="E181" s="8"/>
      <c r="F181" s="8"/>
      <c r="G181" s="8"/>
      <c r="H181" s="8"/>
      <c r="I181" s="8"/>
    </row>
    <row r="182" spans="1:9">
      <c r="A182" s="8"/>
      <c r="B182" s="8"/>
      <c r="C182" s="8"/>
      <c r="D182" s="8">
        <v>5308</v>
      </c>
      <c r="E182" s="8"/>
      <c r="F182" s="8"/>
      <c r="G182" s="8"/>
      <c r="H182" s="8"/>
      <c r="I182" s="8"/>
    </row>
    <row r="183" spans="1:9">
      <c r="A183" s="8"/>
      <c r="B183" s="8"/>
      <c r="C183" s="8"/>
      <c r="D183" s="8">
        <v>5380</v>
      </c>
      <c r="E183" s="8"/>
      <c r="F183" s="8"/>
      <c r="G183" s="8"/>
      <c r="H183" s="8"/>
      <c r="I183" s="8"/>
    </row>
    <row r="184" spans="1:9">
      <c r="A184" s="8"/>
      <c r="B184" s="8"/>
      <c r="C184" s="8"/>
      <c r="D184" s="8">
        <v>5521</v>
      </c>
      <c r="E184" s="8"/>
      <c r="F184" s="8"/>
      <c r="G184" s="8"/>
      <c r="H184" s="8"/>
      <c r="I184" s="8"/>
    </row>
    <row r="185" spans="1:9">
      <c r="A185" s="8"/>
      <c r="B185" s="8"/>
      <c r="C185" s="8"/>
      <c r="D185" s="8">
        <v>5573</v>
      </c>
      <c r="E185" s="8"/>
      <c r="F185" s="8"/>
      <c r="G185" s="8"/>
      <c r="H185" s="8"/>
      <c r="I185" s="8"/>
    </row>
    <row r="186" spans="1:9">
      <c r="A186" s="8"/>
      <c r="B186" s="8"/>
      <c r="C186" s="8"/>
      <c r="D186" s="8">
        <v>5647</v>
      </c>
      <c r="E186" s="8"/>
      <c r="F186" s="8"/>
      <c r="G186" s="8"/>
      <c r="H186" s="8"/>
      <c r="I186" s="8"/>
    </row>
    <row r="187" spans="1:9">
      <c r="A187" s="8"/>
      <c r="B187" s="8"/>
      <c r="C187" s="8"/>
      <c r="D187" s="8">
        <v>5864</v>
      </c>
      <c r="E187" s="8"/>
      <c r="F187" s="8"/>
      <c r="G187" s="8"/>
      <c r="H187" s="8"/>
      <c r="I187" s="8"/>
    </row>
    <row r="188" spans="1:9">
      <c r="A188" s="8"/>
      <c r="B188" s="8"/>
      <c r="C188" s="8"/>
      <c r="D188" s="8">
        <v>6037</v>
      </c>
      <c r="E188" s="8"/>
      <c r="F188" s="8"/>
      <c r="G188" s="8"/>
      <c r="H188" s="8"/>
      <c r="I188" s="8"/>
    </row>
    <row r="189" spans="1:9">
      <c r="A189" s="8"/>
      <c r="B189" s="8"/>
      <c r="C189" s="8"/>
      <c r="D189" s="8">
        <v>6120</v>
      </c>
      <c r="E189" s="8"/>
      <c r="F189" s="8"/>
      <c r="G189" s="8"/>
      <c r="H189" s="8"/>
      <c r="I189" s="8"/>
    </row>
    <row r="190" spans="1:9">
      <c r="A190" s="8"/>
      <c r="B190" s="8"/>
      <c r="C190" s="8"/>
      <c r="D190" s="8">
        <v>6348</v>
      </c>
      <c r="E190" s="8"/>
      <c r="F190" s="8"/>
      <c r="G190" s="8"/>
      <c r="H190" s="8"/>
      <c r="I190" s="8"/>
    </row>
    <row r="191" spans="1:9">
      <c r="A191" s="8"/>
      <c r="B191" s="8"/>
      <c r="C191" s="8"/>
      <c r="D191" s="8">
        <v>6390</v>
      </c>
      <c r="E191" s="8"/>
      <c r="F191" s="8"/>
      <c r="G191" s="8"/>
      <c r="H191" s="8"/>
      <c r="I191" s="8"/>
    </row>
    <row r="192" spans="1:9">
      <c r="A192" s="8"/>
      <c r="B192" s="8"/>
      <c r="C192" s="8"/>
      <c r="D192" s="8">
        <v>6457</v>
      </c>
      <c r="E192" s="8"/>
      <c r="F192" s="8"/>
      <c r="G192" s="8"/>
      <c r="H192" s="8"/>
      <c r="I192" s="8"/>
    </row>
    <row r="193" spans="1:9">
      <c r="A193" s="8"/>
      <c r="B193" s="8"/>
      <c r="C193" s="8"/>
      <c r="D193" s="8"/>
      <c r="E193" s="8"/>
      <c r="F193" s="8"/>
      <c r="G193" s="8"/>
      <c r="H193" s="8"/>
      <c r="I193" s="8"/>
    </row>
    <row r="194" spans="1:9">
      <c r="A194" s="8"/>
      <c r="B194" s="8"/>
      <c r="C194" s="8"/>
      <c r="D194" s="8"/>
      <c r="E194" s="8"/>
      <c r="F194" s="8"/>
      <c r="G194" s="8"/>
      <c r="H194" s="8"/>
      <c r="I194" s="8"/>
    </row>
    <row r="195" spans="1:9">
      <c r="A195" s="8"/>
      <c r="B195" s="8"/>
      <c r="C195" s="8"/>
      <c r="D195" s="8"/>
      <c r="E195" s="8"/>
      <c r="F195" s="8"/>
      <c r="G195" s="8"/>
      <c r="H195" s="8"/>
      <c r="I195" s="8"/>
    </row>
    <row r="196" spans="1:9">
      <c r="A196" s="8"/>
      <c r="B196" s="8"/>
      <c r="C196" s="8"/>
      <c r="D196" s="8"/>
      <c r="E196" s="8"/>
      <c r="F196" s="8"/>
      <c r="G196" s="8"/>
      <c r="H196" s="8"/>
      <c r="I196" s="8"/>
    </row>
    <row r="197" spans="1:9">
      <c r="A197" s="8"/>
      <c r="B197" s="8"/>
      <c r="C197" s="8"/>
      <c r="D197" s="8"/>
      <c r="E197" s="8"/>
      <c r="F197" s="8"/>
      <c r="G197" s="8"/>
      <c r="H197" s="8"/>
      <c r="I197" s="8"/>
    </row>
    <row r="198" spans="1:9">
      <c r="A198" s="8"/>
      <c r="B198" s="8"/>
      <c r="C198" s="8"/>
      <c r="D198" s="8"/>
      <c r="E198" s="8"/>
      <c r="F198" s="8"/>
      <c r="G198" s="8"/>
      <c r="H198" s="8"/>
      <c r="I198" s="8"/>
    </row>
    <row r="199" spans="1:9">
      <c r="A199" s="8"/>
      <c r="B199" s="8"/>
      <c r="C199" s="8"/>
      <c r="D199" s="8"/>
      <c r="E199" s="8"/>
      <c r="F199" s="8"/>
      <c r="G199" s="8"/>
      <c r="H199" s="8"/>
      <c r="I199" s="8"/>
    </row>
    <row r="200" spans="1:9">
      <c r="A200" s="8"/>
      <c r="B200" s="8"/>
      <c r="C200" s="8"/>
      <c r="D200" s="8"/>
      <c r="E200" s="8"/>
      <c r="F200" s="8"/>
      <c r="G200" s="8"/>
      <c r="H200" s="8"/>
      <c r="I200" s="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9F710-9F72-064D-9035-AF52059B5862}">
  <dimension ref="A1:W35"/>
  <sheetViews>
    <sheetView showRuler="0" zoomScale="93" workbookViewId="0">
      <selection activeCell="P5" sqref="P5"/>
    </sheetView>
  </sheetViews>
  <sheetFormatPr baseColWidth="10" defaultRowHeight="16"/>
  <sheetData>
    <row r="1" spans="1:23">
      <c r="A1" t="s">
        <v>66</v>
      </c>
      <c r="B1" t="s">
        <v>3</v>
      </c>
      <c r="C1" t="s">
        <v>18</v>
      </c>
      <c r="U1" t="s">
        <v>67</v>
      </c>
    </row>
    <row r="2" spans="1:23">
      <c r="A2">
        <v>1</v>
      </c>
      <c r="B2">
        <v>275</v>
      </c>
      <c r="C2">
        <v>226</v>
      </c>
      <c r="U2" t="s">
        <v>5</v>
      </c>
    </row>
    <row r="3" spans="1:23" ht="17" thickBot="1">
      <c r="A3">
        <v>2</v>
      </c>
      <c r="B3">
        <v>275</v>
      </c>
      <c r="C3">
        <v>231</v>
      </c>
      <c r="U3" t="s">
        <v>28</v>
      </c>
    </row>
    <row r="4" spans="1:23">
      <c r="A4">
        <v>3</v>
      </c>
      <c r="B4">
        <v>280</v>
      </c>
      <c r="C4">
        <v>214</v>
      </c>
      <c r="U4" s="2"/>
      <c r="V4" s="2" t="s">
        <v>6</v>
      </c>
      <c r="W4" s="2" t="s">
        <v>7</v>
      </c>
    </row>
    <row r="5" spans="1:23">
      <c r="A5" t="s">
        <v>0</v>
      </c>
      <c r="B5">
        <f>AVERAGE(B2:B4)</f>
        <v>276.66666666666669</v>
      </c>
      <c r="C5">
        <f>AVERAGE(C2:C4)</f>
        <v>223.66666666666666</v>
      </c>
      <c r="U5" t="s">
        <v>8</v>
      </c>
      <c r="V5">
        <v>276.66666666666669</v>
      </c>
      <c r="W5">
        <v>223.66666666666666</v>
      </c>
    </row>
    <row r="6" spans="1:23">
      <c r="A6" t="s">
        <v>1</v>
      </c>
      <c r="B6">
        <f>_xlfn.STDEV.P(B2:B4)</f>
        <v>2.3570226039551581</v>
      </c>
      <c r="C6">
        <f>_xlfn.STDEV.P(C2:C4)</f>
        <v>7.1336448530108987</v>
      </c>
      <c r="U6" t="s">
        <v>9</v>
      </c>
      <c r="V6">
        <v>8.3333333333333321</v>
      </c>
      <c r="W6">
        <v>76.333333333333329</v>
      </c>
    </row>
    <row r="7" spans="1:23">
      <c r="A7" t="s">
        <v>2</v>
      </c>
      <c r="B7">
        <f>B6/SQRT(3)</f>
        <v>1.3608276348795432</v>
      </c>
      <c r="C7">
        <f>C6/SQRT(3)</f>
        <v>4.1186117761890308</v>
      </c>
      <c r="U7" t="s">
        <v>10</v>
      </c>
      <c r="V7">
        <v>3</v>
      </c>
      <c r="W7">
        <v>3</v>
      </c>
    </row>
    <row r="8" spans="1:23">
      <c r="U8" t="s">
        <v>11</v>
      </c>
      <c r="V8">
        <v>0</v>
      </c>
    </row>
    <row r="9" spans="1:23">
      <c r="A9" t="s">
        <v>29</v>
      </c>
      <c r="D9" t="s">
        <v>30</v>
      </c>
      <c r="G9" t="s">
        <v>31</v>
      </c>
      <c r="L9" t="s">
        <v>32</v>
      </c>
      <c r="O9" t="s">
        <v>33</v>
      </c>
      <c r="R9" t="s">
        <v>34</v>
      </c>
      <c r="U9" t="s">
        <v>12</v>
      </c>
      <c r="V9">
        <v>2</v>
      </c>
    </row>
    <row r="10" spans="1:23">
      <c r="A10">
        <v>1</v>
      </c>
      <c r="B10">
        <v>174</v>
      </c>
      <c r="D10">
        <v>1</v>
      </c>
      <c r="E10">
        <v>213</v>
      </c>
      <c r="G10">
        <v>1</v>
      </c>
      <c r="H10">
        <v>285</v>
      </c>
      <c r="L10">
        <v>1</v>
      </c>
      <c r="M10">
        <v>194</v>
      </c>
      <c r="O10">
        <v>1</v>
      </c>
      <c r="P10">
        <v>261</v>
      </c>
      <c r="R10">
        <v>1</v>
      </c>
      <c r="S10">
        <v>213</v>
      </c>
      <c r="U10" t="s">
        <v>13</v>
      </c>
      <c r="V10">
        <v>9.9765473016967281</v>
      </c>
    </row>
    <row r="11" spans="1:23">
      <c r="A11">
        <v>2</v>
      </c>
      <c r="B11">
        <v>393</v>
      </c>
      <c r="D11">
        <v>2</v>
      </c>
      <c r="E11">
        <v>340</v>
      </c>
      <c r="G11">
        <v>2</v>
      </c>
      <c r="H11">
        <v>175</v>
      </c>
      <c r="L11">
        <v>2</v>
      </c>
      <c r="M11">
        <v>179</v>
      </c>
      <c r="O11">
        <v>2</v>
      </c>
      <c r="P11">
        <v>234</v>
      </c>
      <c r="R11">
        <v>2</v>
      </c>
      <c r="S11">
        <v>252</v>
      </c>
      <c r="U11" t="s">
        <v>14</v>
      </c>
      <c r="V11">
        <v>4.9490735766594823E-3</v>
      </c>
    </row>
    <row r="12" spans="1:23">
      <c r="A12">
        <v>3</v>
      </c>
      <c r="B12">
        <v>242</v>
      </c>
      <c r="D12">
        <v>3</v>
      </c>
      <c r="E12">
        <v>311</v>
      </c>
      <c r="G12">
        <v>3</v>
      </c>
      <c r="H12">
        <v>175</v>
      </c>
      <c r="L12">
        <v>3</v>
      </c>
      <c r="M12">
        <v>125</v>
      </c>
      <c r="O12">
        <v>3</v>
      </c>
      <c r="P12">
        <v>275</v>
      </c>
      <c r="R12">
        <v>3</v>
      </c>
      <c r="S12">
        <v>121</v>
      </c>
      <c r="U12" t="s">
        <v>15</v>
      </c>
      <c r="V12">
        <v>2.9199855803537269</v>
      </c>
    </row>
    <row r="13" spans="1:23">
      <c r="A13">
        <v>4</v>
      </c>
      <c r="B13">
        <v>255</v>
      </c>
      <c r="D13">
        <v>4</v>
      </c>
      <c r="E13">
        <v>303</v>
      </c>
      <c r="G13">
        <v>4</v>
      </c>
      <c r="H13">
        <v>123</v>
      </c>
      <c r="L13">
        <v>4</v>
      </c>
      <c r="M13">
        <v>124</v>
      </c>
      <c r="O13">
        <v>4</v>
      </c>
      <c r="P13">
        <v>258</v>
      </c>
      <c r="R13">
        <v>4</v>
      </c>
      <c r="S13">
        <v>277</v>
      </c>
      <c r="U13" t="s">
        <v>16</v>
      </c>
      <c r="V13">
        <v>9.8981471533189647E-3</v>
      </c>
    </row>
    <row r="14" spans="1:23" ht="17" thickBot="1">
      <c r="A14">
        <v>5</v>
      </c>
      <c r="B14">
        <v>267</v>
      </c>
      <c r="D14">
        <v>5</v>
      </c>
      <c r="E14">
        <v>302</v>
      </c>
      <c r="G14">
        <v>5</v>
      </c>
      <c r="H14">
        <v>243</v>
      </c>
      <c r="L14">
        <v>5</v>
      </c>
      <c r="M14">
        <v>124</v>
      </c>
      <c r="O14">
        <v>5</v>
      </c>
      <c r="P14">
        <v>233</v>
      </c>
      <c r="R14">
        <v>5</v>
      </c>
      <c r="S14">
        <v>224</v>
      </c>
      <c r="U14" s="4" t="s">
        <v>17</v>
      </c>
      <c r="V14" s="4">
        <v>4.3026527297494637</v>
      </c>
      <c r="W14" s="4"/>
    </row>
    <row r="15" spans="1:23">
      <c r="A15">
        <v>6</v>
      </c>
      <c r="B15">
        <v>215</v>
      </c>
      <c r="D15">
        <v>6</v>
      </c>
      <c r="E15">
        <v>312</v>
      </c>
      <c r="G15">
        <v>6</v>
      </c>
      <c r="H15">
        <v>247</v>
      </c>
      <c r="L15">
        <v>6</v>
      </c>
      <c r="M15">
        <v>182</v>
      </c>
      <c r="O15">
        <v>6</v>
      </c>
      <c r="P15">
        <v>88</v>
      </c>
      <c r="R15">
        <v>6</v>
      </c>
      <c r="S15">
        <v>248</v>
      </c>
    </row>
    <row r="16" spans="1:23">
      <c r="A16">
        <v>7</v>
      </c>
      <c r="B16">
        <v>256</v>
      </c>
      <c r="D16">
        <v>7</v>
      </c>
      <c r="E16">
        <v>314</v>
      </c>
      <c r="G16">
        <v>7</v>
      </c>
      <c r="H16">
        <v>446</v>
      </c>
      <c r="L16">
        <v>7</v>
      </c>
      <c r="M16">
        <v>190</v>
      </c>
      <c r="O16">
        <v>7</v>
      </c>
      <c r="P16">
        <v>283</v>
      </c>
      <c r="R16">
        <v>7</v>
      </c>
      <c r="S16">
        <v>252</v>
      </c>
    </row>
    <row r="17" spans="1:23">
      <c r="A17">
        <v>8</v>
      </c>
      <c r="B17">
        <v>238</v>
      </c>
      <c r="D17">
        <v>8</v>
      </c>
      <c r="E17">
        <v>173</v>
      </c>
      <c r="G17">
        <v>8</v>
      </c>
      <c r="H17">
        <v>381</v>
      </c>
      <c r="L17">
        <v>8</v>
      </c>
      <c r="M17">
        <v>195</v>
      </c>
      <c r="O17">
        <v>8</v>
      </c>
      <c r="P17">
        <v>221</v>
      </c>
      <c r="R17">
        <v>8</v>
      </c>
      <c r="S17">
        <v>279</v>
      </c>
    </row>
    <row r="18" spans="1:23">
      <c r="A18">
        <v>9</v>
      </c>
      <c r="B18">
        <v>350</v>
      </c>
      <c r="D18">
        <v>9</v>
      </c>
      <c r="E18">
        <v>287</v>
      </c>
      <c r="G18">
        <v>9</v>
      </c>
      <c r="H18">
        <v>286</v>
      </c>
      <c r="L18">
        <v>9</v>
      </c>
      <c r="M18">
        <v>334</v>
      </c>
      <c r="O18">
        <v>9</v>
      </c>
      <c r="P18">
        <v>211</v>
      </c>
      <c r="R18">
        <v>9</v>
      </c>
      <c r="S18">
        <v>131</v>
      </c>
    </row>
    <row r="19" spans="1:23">
      <c r="A19">
        <v>10</v>
      </c>
      <c r="B19">
        <v>361</v>
      </c>
      <c r="D19">
        <v>10</v>
      </c>
      <c r="E19">
        <v>151</v>
      </c>
      <c r="G19">
        <v>10</v>
      </c>
      <c r="H19">
        <v>219</v>
      </c>
      <c r="L19">
        <v>10</v>
      </c>
      <c r="M19">
        <v>294</v>
      </c>
      <c r="O19">
        <v>10</v>
      </c>
      <c r="P19">
        <v>210</v>
      </c>
      <c r="R19">
        <v>10</v>
      </c>
      <c r="S19">
        <v>250</v>
      </c>
      <c r="V19" t="s">
        <v>3</v>
      </c>
      <c r="W19" t="s">
        <v>4</v>
      </c>
    </row>
    <row r="20" spans="1:23">
      <c r="A20">
        <v>11</v>
      </c>
      <c r="B20">
        <v>367</v>
      </c>
      <c r="D20">
        <v>11</v>
      </c>
      <c r="E20">
        <v>322</v>
      </c>
      <c r="G20">
        <v>11</v>
      </c>
      <c r="H20">
        <v>303</v>
      </c>
      <c r="L20">
        <v>11</v>
      </c>
      <c r="M20">
        <v>326</v>
      </c>
      <c r="O20">
        <v>11</v>
      </c>
      <c r="P20">
        <v>213</v>
      </c>
      <c r="R20">
        <v>11</v>
      </c>
      <c r="S20">
        <v>188</v>
      </c>
      <c r="V20">
        <v>276.66666666666669</v>
      </c>
      <c r="W20">
        <v>223.66666666666666</v>
      </c>
    </row>
    <row r="21" spans="1:23">
      <c r="A21">
        <v>12</v>
      </c>
      <c r="B21">
        <v>257</v>
      </c>
      <c r="D21">
        <v>12</v>
      </c>
      <c r="E21">
        <v>295</v>
      </c>
      <c r="G21">
        <v>12</v>
      </c>
      <c r="H21">
        <v>254</v>
      </c>
      <c r="L21">
        <v>12</v>
      </c>
      <c r="M21">
        <v>134</v>
      </c>
      <c r="O21">
        <v>12</v>
      </c>
      <c r="P21">
        <v>253</v>
      </c>
      <c r="R21">
        <v>12</v>
      </c>
      <c r="S21">
        <v>175</v>
      </c>
      <c r="V21">
        <v>1.3608276348795432</v>
      </c>
      <c r="W21">
        <v>4.1186117761890308</v>
      </c>
    </row>
    <row r="22" spans="1:23">
      <c r="A22">
        <v>13</v>
      </c>
      <c r="B22">
        <v>172</v>
      </c>
      <c r="D22">
        <v>13</v>
      </c>
      <c r="E22">
        <v>247</v>
      </c>
      <c r="G22">
        <v>13</v>
      </c>
      <c r="H22">
        <v>342</v>
      </c>
      <c r="L22">
        <v>13</v>
      </c>
      <c r="M22">
        <v>247</v>
      </c>
      <c r="O22">
        <v>13</v>
      </c>
      <c r="P22">
        <v>243</v>
      </c>
      <c r="R22">
        <v>13</v>
      </c>
      <c r="S22">
        <v>225</v>
      </c>
    </row>
    <row r="23" spans="1:23">
      <c r="A23">
        <v>14</v>
      </c>
      <c r="B23">
        <v>381</v>
      </c>
      <c r="D23">
        <v>14</v>
      </c>
      <c r="E23">
        <v>309</v>
      </c>
      <c r="G23">
        <v>14</v>
      </c>
      <c r="H23">
        <v>210</v>
      </c>
      <c r="L23">
        <v>14</v>
      </c>
      <c r="M23">
        <v>283</v>
      </c>
      <c r="O23">
        <v>14</v>
      </c>
      <c r="P23">
        <v>251</v>
      </c>
      <c r="R23">
        <v>14</v>
      </c>
      <c r="S23">
        <v>215</v>
      </c>
    </row>
    <row r="24" spans="1:23">
      <c r="A24">
        <v>15</v>
      </c>
      <c r="B24">
        <v>316</v>
      </c>
      <c r="D24">
        <v>15</v>
      </c>
      <c r="E24">
        <v>175</v>
      </c>
      <c r="G24">
        <v>15</v>
      </c>
      <c r="H24">
        <v>292</v>
      </c>
      <c r="L24">
        <v>15</v>
      </c>
      <c r="M24">
        <v>307</v>
      </c>
      <c r="O24">
        <v>15</v>
      </c>
      <c r="P24">
        <v>223</v>
      </c>
      <c r="R24">
        <v>15</v>
      </c>
      <c r="S24">
        <v>225</v>
      </c>
    </row>
    <row r="25" spans="1:23">
      <c r="A25">
        <v>16</v>
      </c>
      <c r="B25">
        <v>249</v>
      </c>
      <c r="D25">
        <v>16</v>
      </c>
      <c r="E25">
        <v>185</v>
      </c>
      <c r="G25">
        <v>16</v>
      </c>
      <c r="H25">
        <v>559</v>
      </c>
      <c r="L25">
        <v>16</v>
      </c>
      <c r="M25">
        <v>271</v>
      </c>
      <c r="O25">
        <v>16</v>
      </c>
      <c r="P25">
        <v>275</v>
      </c>
      <c r="R25">
        <v>16</v>
      </c>
      <c r="S25">
        <v>146</v>
      </c>
    </row>
    <row r="26" spans="1:23">
      <c r="A26">
        <v>17</v>
      </c>
      <c r="B26">
        <v>270</v>
      </c>
      <c r="D26">
        <v>17</v>
      </c>
      <c r="E26">
        <v>212</v>
      </c>
      <c r="G26">
        <v>17</v>
      </c>
      <c r="H26">
        <v>361</v>
      </c>
      <c r="L26">
        <v>17</v>
      </c>
      <c r="M26">
        <v>329</v>
      </c>
      <c r="O26">
        <v>17</v>
      </c>
      <c r="P26">
        <v>237</v>
      </c>
      <c r="R26">
        <v>17</v>
      </c>
      <c r="S26">
        <v>125</v>
      </c>
    </row>
    <row r="27" spans="1:23">
      <c r="A27">
        <v>18</v>
      </c>
      <c r="B27">
        <v>212</v>
      </c>
      <c r="D27">
        <v>18</v>
      </c>
      <c r="E27">
        <v>317</v>
      </c>
      <c r="G27">
        <v>18</v>
      </c>
      <c r="H27">
        <v>222</v>
      </c>
      <c r="L27">
        <v>18</v>
      </c>
      <c r="M27">
        <v>268</v>
      </c>
      <c r="O27">
        <v>18</v>
      </c>
      <c r="P27">
        <v>235</v>
      </c>
      <c r="R27">
        <v>18</v>
      </c>
      <c r="S27">
        <v>233</v>
      </c>
    </row>
    <row r="28" spans="1:23">
      <c r="A28">
        <v>19</v>
      </c>
      <c r="B28">
        <v>319</v>
      </c>
      <c r="D28">
        <v>19</v>
      </c>
      <c r="E28">
        <v>319</v>
      </c>
      <c r="G28">
        <v>19</v>
      </c>
      <c r="H28">
        <v>207</v>
      </c>
      <c r="L28">
        <v>19</v>
      </c>
      <c r="M28">
        <v>280</v>
      </c>
      <c r="O28">
        <v>19</v>
      </c>
      <c r="P28">
        <v>218</v>
      </c>
      <c r="R28">
        <v>19</v>
      </c>
      <c r="S28">
        <v>205</v>
      </c>
    </row>
    <row r="29" spans="1:23">
      <c r="A29">
        <v>20</v>
      </c>
      <c r="B29">
        <v>215</v>
      </c>
      <c r="D29">
        <v>20</v>
      </c>
      <c r="E29">
        <v>366</v>
      </c>
      <c r="G29">
        <v>20</v>
      </c>
      <c r="H29">
        <v>448</v>
      </c>
      <c r="L29">
        <v>20</v>
      </c>
      <c r="M29">
        <v>266</v>
      </c>
      <c r="O29">
        <v>20</v>
      </c>
      <c r="P29">
        <v>186</v>
      </c>
      <c r="R29">
        <v>20</v>
      </c>
      <c r="S29">
        <v>311</v>
      </c>
    </row>
    <row r="30" spans="1:23">
      <c r="A30" t="s">
        <v>0</v>
      </c>
      <c r="B30">
        <f>AVERAGE(B10:B29)</f>
        <v>275.45</v>
      </c>
      <c r="D30">
        <v>21</v>
      </c>
      <c r="E30">
        <v>235</v>
      </c>
      <c r="G30">
        <v>21</v>
      </c>
      <c r="H30">
        <v>163</v>
      </c>
      <c r="L30">
        <v>21</v>
      </c>
      <c r="M30">
        <v>90</v>
      </c>
      <c r="O30">
        <v>21</v>
      </c>
      <c r="P30">
        <v>246</v>
      </c>
      <c r="R30">
        <v>21</v>
      </c>
      <c r="S30">
        <v>201</v>
      </c>
    </row>
    <row r="31" spans="1:23">
      <c r="D31">
        <v>22</v>
      </c>
      <c r="E31">
        <v>339</v>
      </c>
      <c r="G31">
        <v>22</v>
      </c>
      <c r="H31">
        <v>297</v>
      </c>
      <c r="L31">
        <v>22</v>
      </c>
      <c r="M31">
        <v>90</v>
      </c>
      <c r="O31">
        <v>22</v>
      </c>
      <c r="P31">
        <v>236</v>
      </c>
      <c r="R31">
        <v>22</v>
      </c>
      <c r="S31">
        <v>213</v>
      </c>
    </row>
    <row r="32" spans="1:23">
      <c r="D32">
        <v>23</v>
      </c>
      <c r="E32">
        <v>301</v>
      </c>
      <c r="G32">
        <v>23</v>
      </c>
      <c r="H32">
        <v>211</v>
      </c>
      <c r="L32">
        <v>23</v>
      </c>
      <c r="M32">
        <v>321</v>
      </c>
      <c r="O32">
        <v>23</v>
      </c>
      <c r="P32">
        <v>257</v>
      </c>
      <c r="R32">
        <v>23</v>
      </c>
      <c r="S32">
        <v>227</v>
      </c>
    </row>
    <row r="33" spans="4:19">
      <c r="D33">
        <v>24</v>
      </c>
      <c r="E33">
        <v>284</v>
      </c>
      <c r="G33" t="s">
        <v>0</v>
      </c>
      <c r="H33">
        <f>AVERAGE(H10:H32)</f>
        <v>280.39130434782606</v>
      </c>
      <c r="L33">
        <v>24</v>
      </c>
      <c r="M33">
        <v>170</v>
      </c>
      <c r="O33">
        <v>24</v>
      </c>
      <c r="P33">
        <v>214</v>
      </c>
      <c r="R33" t="s">
        <v>0</v>
      </c>
      <c r="S33">
        <f>AVERAGE(S10:S32)</f>
        <v>214.60869565217391</v>
      </c>
    </row>
    <row r="34" spans="4:19">
      <c r="D34" t="s">
        <v>0</v>
      </c>
      <c r="E34">
        <f>AVERAGE(E10:E33)</f>
        <v>275.5</v>
      </c>
      <c r="L34">
        <v>25</v>
      </c>
      <c r="M34">
        <v>332</v>
      </c>
      <c r="O34" t="s">
        <v>0</v>
      </c>
      <c r="P34">
        <f>AVERAGE(P10:P33)</f>
        <v>231.70833333333334</v>
      </c>
    </row>
    <row r="35" spans="4:19">
      <c r="L35" t="s">
        <v>0</v>
      </c>
      <c r="M35">
        <f>AVERAGE(M10:M34)</f>
        <v>226.2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823A9-18BB-1B4D-9806-91BA1BC6190B}">
  <sheetPr>
    <pageSetUpPr fitToPage="1"/>
  </sheetPr>
  <dimension ref="A1:W82"/>
  <sheetViews>
    <sheetView tabSelected="1" showRuler="0" zoomScale="59" workbookViewId="0">
      <selection activeCell="I24" sqref="I24"/>
    </sheetView>
  </sheetViews>
  <sheetFormatPr baseColWidth="10" defaultRowHeight="16"/>
  <cols>
    <col min="1" max="1" width="10" customWidth="1"/>
    <col min="2" max="2" width="6.33203125" customWidth="1"/>
    <col min="3" max="3" width="8.33203125" customWidth="1"/>
    <col min="4" max="4" width="9" customWidth="1"/>
    <col min="5" max="5" width="10.1640625" customWidth="1"/>
  </cols>
  <sheetData>
    <row r="1" spans="1:23" ht="51">
      <c r="A1" s="14" t="s">
        <v>3</v>
      </c>
      <c r="B1" s="6" t="s">
        <v>20</v>
      </c>
      <c r="C1" t="s">
        <v>21</v>
      </c>
      <c r="F1" s="14" t="s">
        <v>19</v>
      </c>
      <c r="G1" s="6" t="s">
        <v>20</v>
      </c>
      <c r="H1" t="s">
        <v>21</v>
      </c>
      <c r="O1" s="6"/>
      <c r="Q1" s="6"/>
      <c r="R1" s="6"/>
      <c r="S1" s="6"/>
    </row>
    <row r="2" spans="1:23">
      <c r="A2">
        <v>1</v>
      </c>
      <c r="B2">
        <v>236</v>
      </c>
      <c r="C2">
        <v>5.42</v>
      </c>
      <c r="F2">
        <v>1</v>
      </c>
      <c r="G2">
        <v>174</v>
      </c>
      <c r="H2">
        <v>2.12</v>
      </c>
    </row>
    <row r="3" spans="1:23">
      <c r="A3">
        <v>2</v>
      </c>
      <c r="B3">
        <v>235</v>
      </c>
      <c r="C3">
        <v>7.2</v>
      </c>
      <c r="F3">
        <v>2</v>
      </c>
      <c r="G3">
        <v>153</v>
      </c>
      <c r="H3">
        <v>3.04</v>
      </c>
    </row>
    <row r="4" spans="1:23">
      <c r="A4">
        <v>3</v>
      </c>
      <c r="B4">
        <v>259</v>
      </c>
      <c r="C4">
        <v>11.35</v>
      </c>
      <c r="F4">
        <v>3</v>
      </c>
      <c r="G4">
        <v>144</v>
      </c>
      <c r="H4">
        <v>3.91</v>
      </c>
    </row>
    <row r="5" spans="1:23">
      <c r="A5">
        <v>4</v>
      </c>
      <c r="B5">
        <v>282</v>
      </c>
      <c r="C5">
        <v>5.88</v>
      </c>
      <c r="F5">
        <v>4</v>
      </c>
      <c r="G5">
        <v>130</v>
      </c>
      <c r="H5">
        <v>3.07</v>
      </c>
    </row>
    <row r="6" spans="1:23">
      <c r="A6" t="s">
        <v>0</v>
      </c>
      <c r="B6">
        <f>AVERAGE(B2:B5)</f>
        <v>253</v>
      </c>
      <c r="C6">
        <f>AVERAGE(C2:C5)</f>
        <v>7.4624999999999995</v>
      </c>
      <c r="F6" t="s">
        <v>0</v>
      </c>
      <c r="G6">
        <f>AVERAGE(G2:G5)</f>
        <v>150.25</v>
      </c>
      <c r="H6">
        <f>AVERAGE(H2:H5)</f>
        <v>3.0350000000000001</v>
      </c>
    </row>
    <row r="7" spans="1:23">
      <c r="A7" t="s">
        <v>1</v>
      </c>
      <c r="B7">
        <f>_xlfn.STDEV.P(B2:B5)</f>
        <v>19.300259065618782</v>
      </c>
      <c r="C7">
        <f>_xlfn.STDEV.P(C2:C5)</f>
        <v>2.3376096230979218</v>
      </c>
      <c r="F7" t="s">
        <v>1</v>
      </c>
      <c r="G7">
        <f>_xlfn.STDEV.P(G2:G5)</f>
        <v>15.974589196595948</v>
      </c>
      <c r="H7">
        <f>_xlfn.STDEV.P(H2:H5)</f>
        <v>0.63326534722815886</v>
      </c>
      <c r="R7" s="6"/>
      <c r="S7" s="6"/>
      <c r="T7" s="6"/>
      <c r="U7" s="6"/>
      <c r="V7" s="6"/>
      <c r="W7" s="6"/>
    </row>
    <row r="11" spans="1:23" ht="51">
      <c r="A11" t="s">
        <v>3</v>
      </c>
      <c r="B11" s="6"/>
      <c r="C11" s="6" t="s">
        <v>22</v>
      </c>
      <c r="D11" s="6" t="s">
        <v>23</v>
      </c>
      <c r="E11" s="6" t="s">
        <v>24</v>
      </c>
      <c r="F11" s="6"/>
    </row>
    <row r="12" spans="1:23">
      <c r="A12">
        <v>1</v>
      </c>
      <c r="C12">
        <v>21</v>
      </c>
      <c r="D12">
        <v>4962</v>
      </c>
      <c r="E12">
        <v>114</v>
      </c>
    </row>
    <row r="13" spans="1:23">
      <c r="A13">
        <v>2</v>
      </c>
      <c r="C13">
        <v>20</v>
      </c>
      <c r="D13">
        <v>4710</v>
      </c>
      <c r="E13">
        <v>144</v>
      </c>
    </row>
    <row r="14" spans="1:23">
      <c r="A14">
        <v>3</v>
      </c>
      <c r="C14">
        <v>20</v>
      </c>
      <c r="D14">
        <v>5194</v>
      </c>
      <c r="E14">
        <v>227</v>
      </c>
    </row>
    <row r="15" spans="1:23">
      <c r="A15">
        <v>4</v>
      </c>
      <c r="C15">
        <v>27</v>
      </c>
      <c r="D15">
        <v>7627</v>
      </c>
      <c r="E15">
        <v>159</v>
      </c>
    </row>
    <row r="16" spans="1:23">
      <c r="C16" t="s">
        <v>0</v>
      </c>
      <c r="D16">
        <f>AVERAGE(D12:D15)</f>
        <v>5623.25</v>
      </c>
      <c r="H16" s="6"/>
      <c r="I16" s="6"/>
      <c r="J16" t="s">
        <v>5</v>
      </c>
      <c r="M16" t="s">
        <v>5</v>
      </c>
    </row>
    <row r="17" spans="1:15" ht="17" thickBot="1">
      <c r="C17" t="s">
        <v>1</v>
      </c>
      <c r="J17" t="s">
        <v>26</v>
      </c>
      <c r="M17" t="s">
        <v>27</v>
      </c>
    </row>
    <row r="18" spans="1:15">
      <c r="C18" t="s">
        <v>2</v>
      </c>
      <c r="J18" s="2"/>
      <c r="K18" s="2" t="s">
        <v>6</v>
      </c>
      <c r="L18" s="2" t="s">
        <v>7</v>
      </c>
      <c r="M18" s="2"/>
      <c r="N18" s="2" t="s">
        <v>6</v>
      </c>
      <c r="O18" s="2" t="s">
        <v>7</v>
      </c>
    </row>
    <row r="19" spans="1:15">
      <c r="J19" t="s">
        <v>8</v>
      </c>
      <c r="K19">
        <v>1.3561353634881654</v>
      </c>
      <c r="L19">
        <v>2.6907908268202387</v>
      </c>
      <c r="M19" t="s">
        <v>8</v>
      </c>
      <c r="N19">
        <v>65.199930299096195</v>
      </c>
      <c r="O19">
        <v>94.92974427533251</v>
      </c>
    </row>
    <row r="20" spans="1:15">
      <c r="J20" t="s">
        <v>9</v>
      </c>
      <c r="K20">
        <v>0.2167171831051006</v>
      </c>
      <c r="L20">
        <v>0.25488138306975</v>
      </c>
      <c r="M20" t="s">
        <v>9</v>
      </c>
      <c r="N20">
        <v>19.594038866209441</v>
      </c>
      <c r="O20">
        <v>258.84049153900804</v>
      </c>
    </row>
    <row r="21" spans="1:15">
      <c r="J21" t="s">
        <v>10</v>
      </c>
      <c r="K21">
        <v>4</v>
      </c>
      <c r="L21">
        <v>4</v>
      </c>
      <c r="M21" t="s">
        <v>10</v>
      </c>
      <c r="N21">
        <v>4</v>
      </c>
      <c r="O21">
        <v>4</v>
      </c>
    </row>
    <row r="22" spans="1:15">
      <c r="J22" t="s">
        <v>11</v>
      </c>
      <c r="K22">
        <v>0</v>
      </c>
      <c r="M22" t="s">
        <v>11</v>
      </c>
      <c r="N22">
        <v>0</v>
      </c>
    </row>
    <row r="23" spans="1:15">
      <c r="J23" t="s">
        <v>12</v>
      </c>
      <c r="K23">
        <v>6</v>
      </c>
      <c r="M23" t="s">
        <v>12</v>
      </c>
      <c r="N23">
        <v>3</v>
      </c>
    </row>
    <row r="24" spans="1:15" ht="51">
      <c r="A24" t="s">
        <v>25</v>
      </c>
      <c r="B24" s="6"/>
      <c r="C24" s="6" t="s">
        <v>22</v>
      </c>
      <c r="D24" s="6" t="s">
        <v>23</v>
      </c>
      <c r="E24" s="6" t="s">
        <v>24</v>
      </c>
      <c r="F24" s="6"/>
      <c r="H24" s="6"/>
      <c r="I24" s="6"/>
      <c r="J24" t="s">
        <v>13</v>
      </c>
      <c r="K24">
        <v>-3.8869855507468007</v>
      </c>
      <c r="M24" t="s">
        <v>13</v>
      </c>
      <c r="N24">
        <v>-3.5633677121008733</v>
      </c>
    </row>
    <row r="25" spans="1:15">
      <c r="A25">
        <v>1</v>
      </c>
      <c r="C25">
        <v>25</v>
      </c>
      <c r="D25">
        <v>4353</v>
      </c>
      <c r="E25">
        <v>53</v>
      </c>
      <c r="J25" t="s">
        <v>14</v>
      </c>
      <c r="K25">
        <v>4.0524651001874199E-3</v>
      </c>
      <c r="M25" t="s">
        <v>14</v>
      </c>
      <c r="N25">
        <v>1.8864799771274282E-2</v>
      </c>
    </row>
    <row r="26" spans="1:15">
      <c r="A26">
        <v>2</v>
      </c>
      <c r="C26">
        <v>25</v>
      </c>
      <c r="D26">
        <v>3839</v>
      </c>
      <c r="E26">
        <v>76</v>
      </c>
      <c r="J26" t="s">
        <v>15</v>
      </c>
      <c r="K26">
        <v>1.9431802805153031</v>
      </c>
      <c r="M26" t="s">
        <v>15</v>
      </c>
      <c r="N26">
        <v>2.3533634348018233</v>
      </c>
    </row>
    <row r="27" spans="1:15">
      <c r="A27">
        <v>3</v>
      </c>
      <c r="C27">
        <v>23</v>
      </c>
      <c r="D27">
        <v>3332</v>
      </c>
      <c r="E27">
        <v>90</v>
      </c>
      <c r="J27" t="s">
        <v>16</v>
      </c>
      <c r="K27">
        <v>8.1049302003748398E-3</v>
      </c>
      <c r="M27" t="s">
        <v>16</v>
      </c>
      <c r="N27">
        <v>3.7729599542548564E-2</v>
      </c>
    </row>
    <row r="28" spans="1:15" ht="17" thickBot="1">
      <c r="A28">
        <v>4</v>
      </c>
      <c r="C28">
        <v>27</v>
      </c>
      <c r="D28">
        <v>3399</v>
      </c>
      <c r="E28">
        <v>80</v>
      </c>
      <c r="J28" s="4" t="s">
        <v>17</v>
      </c>
      <c r="K28" s="4">
        <v>2.4469118511449697</v>
      </c>
      <c r="L28" s="4"/>
      <c r="M28" s="4" t="s">
        <v>17</v>
      </c>
      <c r="N28" s="4">
        <v>3.1824463052837091</v>
      </c>
      <c r="O28" s="4"/>
    </row>
    <row r="29" spans="1:15">
      <c r="C29" t="s">
        <v>0</v>
      </c>
    </row>
    <row r="30" spans="1:15">
      <c r="C30" t="s">
        <v>1</v>
      </c>
    </row>
    <row r="31" spans="1:15">
      <c r="C31" t="s">
        <v>2</v>
      </c>
    </row>
    <row r="32" spans="1:15">
      <c r="B32" s="6"/>
      <c r="D32" s="6"/>
      <c r="J32" t="s">
        <v>5</v>
      </c>
    </row>
    <row r="33" spans="1:12">
      <c r="J33" t="s">
        <v>43</v>
      </c>
    </row>
    <row r="34" spans="1:12">
      <c r="A34" t="s">
        <v>3</v>
      </c>
      <c r="C34">
        <v>6.9</v>
      </c>
      <c r="E34">
        <v>0.21</v>
      </c>
      <c r="K34" t="s">
        <v>6</v>
      </c>
      <c r="L34" t="s">
        <v>7</v>
      </c>
    </row>
    <row r="35" spans="1:12">
      <c r="A35" t="s">
        <v>4</v>
      </c>
      <c r="C35">
        <v>0.2</v>
      </c>
      <c r="E35">
        <v>0.23</v>
      </c>
      <c r="J35" t="s">
        <v>8</v>
      </c>
      <c r="K35">
        <v>1.4916666666666665</v>
      </c>
      <c r="L35">
        <v>4.2140000000000004</v>
      </c>
    </row>
    <row r="36" spans="1:12">
      <c r="J36" t="s">
        <v>9</v>
      </c>
      <c r="K36">
        <v>0.64302499999999996</v>
      </c>
      <c r="L36">
        <v>0.41899999999999998</v>
      </c>
    </row>
    <row r="37" spans="1:12">
      <c r="J37" t="s">
        <v>10</v>
      </c>
      <c r="K37">
        <v>6</v>
      </c>
      <c r="L37">
        <v>5</v>
      </c>
    </row>
    <row r="38" spans="1:12">
      <c r="J38" t="s">
        <v>11</v>
      </c>
      <c r="K38">
        <v>0</v>
      </c>
    </row>
    <row r="39" spans="1:12">
      <c r="J39" t="s">
        <v>12</v>
      </c>
      <c r="K39">
        <v>3</v>
      </c>
    </row>
    <row r="40" spans="1:12">
      <c r="J40" t="s">
        <v>13</v>
      </c>
      <c r="K40">
        <v>-3.8559328260462471</v>
      </c>
    </row>
    <row r="41" spans="1:12">
      <c r="J41" t="s">
        <v>14</v>
      </c>
      <c r="K41">
        <v>1.5408512978571959E-2</v>
      </c>
    </row>
    <row r="42" spans="1:12">
      <c r="A42" t="s">
        <v>68</v>
      </c>
      <c r="J42" t="s">
        <v>15</v>
      </c>
      <c r="K42">
        <v>2.3533634348018233</v>
      </c>
    </row>
    <row r="43" spans="1:12">
      <c r="A43" t="s">
        <v>45</v>
      </c>
      <c r="B43" t="s">
        <v>69</v>
      </c>
      <c r="E43" t="s">
        <v>45</v>
      </c>
      <c r="F43" t="s">
        <v>44</v>
      </c>
      <c r="J43" t="s">
        <v>16</v>
      </c>
      <c r="K43">
        <v>3.0817025957143918E-2</v>
      </c>
    </row>
    <row r="44" spans="1:12">
      <c r="A44">
        <v>1</v>
      </c>
      <c r="B44">
        <v>0.82</v>
      </c>
      <c r="E44">
        <v>1</v>
      </c>
      <c r="F44">
        <v>4.0999999999999996</v>
      </c>
      <c r="J44" t="s">
        <v>17</v>
      </c>
      <c r="K44">
        <v>3.1824463052837091</v>
      </c>
    </row>
    <row r="45" spans="1:12">
      <c r="A45">
        <v>2</v>
      </c>
      <c r="B45">
        <v>1.3</v>
      </c>
      <c r="E45">
        <v>2</v>
      </c>
      <c r="F45">
        <v>4.5999999999999996</v>
      </c>
    </row>
    <row r="46" spans="1:12">
      <c r="A46">
        <v>3</v>
      </c>
      <c r="B46">
        <v>0.83</v>
      </c>
      <c r="E46">
        <v>3</v>
      </c>
      <c r="F46">
        <v>3.75</v>
      </c>
    </row>
    <row r="47" spans="1:12">
      <c r="A47">
        <v>4</v>
      </c>
      <c r="B47">
        <v>2.2000000000000002</v>
      </c>
      <c r="E47">
        <v>4</v>
      </c>
      <c r="F47">
        <v>4.8</v>
      </c>
    </row>
    <row r="48" spans="1:12">
      <c r="A48">
        <v>5</v>
      </c>
      <c r="B48">
        <v>1.3</v>
      </c>
      <c r="E48">
        <v>5</v>
      </c>
      <c r="F48">
        <v>3.82</v>
      </c>
    </row>
    <row r="49" spans="1:16">
      <c r="A49">
        <v>6</v>
      </c>
      <c r="B49">
        <v>2.5</v>
      </c>
    </row>
    <row r="51" spans="1:16">
      <c r="A51" t="s">
        <v>0</v>
      </c>
      <c r="B51">
        <v>1.4916666666666665</v>
      </c>
      <c r="C51" t="s">
        <v>42</v>
      </c>
      <c r="D51">
        <v>5.9199477550439236E-5</v>
      </c>
      <c r="E51" t="s">
        <v>0</v>
      </c>
      <c r="F51">
        <v>4.2140000000000004</v>
      </c>
    </row>
    <row r="52" spans="1:16">
      <c r="A52" t="s">
        <v>1</v>
      </c>
      <c r="B52">
        <v>0.64302453728886266</v>
      </c>
      <c r="C52" t="s">
        <v>42</v>
      </c>
      <c r="D52">
        <v>6.7522023675551044E-5</v>
      </c>
      <c r="E52" t="s">
        <v>1</v>
      </c>
      <c r="F52">
        <v>0.41854987755344042</v>
      </c>
    </row>
    <row r="53" spans="1:16">
      <c r="A53" t="s">
        <v>41</v>
      </c>
      <c r="D53" t="s">
        <v>40</v>
      </c>
      <c r="G53" t="s">
        <v>39</v>
      </c>
      <c r="J53" t="s">
        <v>38</v>
      </c>
    </row>
    <row r="54" spans="1:16">
      <c r="A54" t="s">
        <v>36</v>
      </c>
      <c r="B54" t="s">
        <v>35</v>
      </c>
      <c r="D54" t="s">
        <v>36</v>
      </c>
      <c r="E54" t="s">
        <v>35</v>
      </c>
      <c r="G54" t="s">
        <v>36</v>
      </c>
      <c r="H54" t="s">
        <v>35</v>
      </c>
      <c r="J54" t="s">
        <v>36</v>
      </c>
      <c r="K54" t="s">
        <v>35</v>
      </c>
    </row>
    <row r="55" spans="1:16">
      <c r="A55">
        <v>1</v>
      </c>
      <c r="B55">
        <v>1</v>
      </c>
      <c r="D55">
        <v>1</v>
      </c>
      <c r="E55">
        <v>0</v>
      </c>
      <c r="G55">
        <v>1</v>
      </c>
      <c r="H55">
        <v>1</v>
      </c>
      <c r="J55">
        <v>1</v>
      </c>
      <c r="K55">
        <v>1</v>
      </c>
    </row>
    <row r="56" spans="1:16">
      <c r="A56">
        <v>2</v>
      </c>
      <c r="B56">
        <v>1</v>
      </c>
      <c r="D56">
        <v>2</v>
      </c>
      <c r="E56">
        <v>2</v>
      </c>
      <c r="G56">
        <v>2</v>
      </c>
      <c r="H56">
        <v>1</v>
      </c>
      <c r="J56">
        <v>2</v>
      </c>
      <c r="K56">
        <v>0</v>
      </c>
    </row>
    <row r="57" spans="1:16">
      <c r="A57">
        <v>3</v>
      </c>
      <c r="B57">
        <v>0</v>
      </c>
      <c r="D57">
        <v>3</v>
      </c>
      <c r="E57">
        <v>0</v>
      </c>
      <c r="G57">
        <v>3</v>
      </c>
      <c r="H57">
        <v>0</v>
      </c>
      <c r="J57">
        <v>3</v>
      </c>
      <c r="K57">
        <v>2</v>
      </c>
      <c r="O57" t="s">
        <v>0</v>
      </c>
      <c r="P57">
        <v>4.2140000000000004</v>
      </c>
    </row>
    <row r="58" spans="1:16">
      <c r="A58">
        <v>4</v>
      </c>
      <c r="B58">
        <v>1</v>
      </c>
      <c r="D58">
        <v>4</v>
      </c>
      <c r="E58">
        <v>1</v>
      </c>
      <c r="G58">
        <v>4</v>
      </c>
      <c r="H58">
        <v>0</v>
      </c>
      <c r="J58">
        <v>4</v>
      </c>
      <c r="K58">
        <v>2</v>
      </c>
      <c r="O58" t="s">
        <v>0</v>
      </c>
      <c r="P58">
        <v>1.4916666666666665</v>
      </c>
    </row>
    <row r="59" spans="1:16">
      <c r="A59">
        <v>5</v>
      </c>
      <c r="B59">
        <v>0</v>
      </c>
      <c r="D59">
        <v>5</v>
      </c>
      <c r="E59">
        <v>0</v>
      </c>
      <c r="G59">
        <v>5</v>
      </c>
      <c r="H59">
        <v>1</v>
      </c>
      <c r="J59">
        <v>5</v>
      </c>
      <c r="K59">
        <v>0</v>
      </c>
    </row>
    <row r="60" spans="1:16">
      <c r="A60">
        <v>6</v>
      </c>
      <c r="B60">
        <v>1</v>
      </c>
      <c r="D60">
        <v>6</v>
      </c>
      <c r="E60">
        <v>1</v>
      </c>
      <c r="G60">
        <v>6</v>
      </c>
      <c r="H60">
        <v>0</v>
      </c>
      <c r="J60">
        <v>6</v>
      </c>
      <c r="K60">
        <v>0</v>
      </c>
      <c r="O60" t="s">
        <v>1</v>
      </c>
      <c r="P60">
        <v>0.64302453728886266</v>
      </c>
    </row>
    <row r="61" spans="1:16">
      <c r="A61">
        <v>7</v>
      </c>
      <c r="B61">
        <v>0</v>
      </c>
      <c r="D61">
        <v>7</v>
      </c>
      <c r="E61">
        <v>4</v>
      </c>
      <c r="G61">
        <v>7</v>
      </c>
      <c r="H61">
        <v>1</v>
      </c>
      <c r="J61">
        <v>7</v>
      </c>
      <c r="K61">
        <v>1</v>
      </c>
      <c r="O61" t="s">
        <v>1</v>
      </c>
      <c r="P61">
        <v>0.41854987755344042</v>
      </c>
    </row>
    <row r="62" spans="1:16">
      <c r="A62">
        <v>8</v>
      </c>
      <c r="B62">
        <v>2</v>
      </c>
      <c r="D62">
        <v>8</v>
      </c>
      <c r="E62">
        <v>1</v>
      </c>
      <c r="G62">
        <v>8</v>
      </c>
      <c r="H62">
        <v>2</v>
      </c>
      <c r="J62">
        <v>8</v>
      </c>
      <c r="K62">
        <v>1</v>
      </c>
    </row>
    <row r="63" spans="1:16">
      <c r="A63">
        <v>9</v>
      </c>
      <c r="B63">
        <v>1</v>
      </c>
      <c r="D63">
        <v>9</v>
      </c>
      <c r="E63">
        <v>0</v>
      </c>
      <c r="G63">
        <v>9</v>
      </c>
      <c r="H63">
        <v>5</v>
      </c>
      <c r="J63">
        <v>9</v>
      </c>
      <c r="K63">
        <v>2</v>
      </c>
    </row>
    <row r="64" spans="1:16">
      <c r="A64">
        <v>10</v>
      </c>
      <c r="B64">
        <v>1</v>
      </c>
      <c r="D64">
        <v>10</v>
      </c>
      <c r="E64">
        <v>4</v>
      </c>
      <c r="G64">
        <v>10</v>
      </c>
      <c r="H64">
        <v>4</v>
      </c>
      <c r="J64">
        <v>10</v>
      </c>
      <c r="K64">
        <v>4</v>
      </c>
    </row>
    <row r="65" spans="1:11">
      <c r="A65">
        <v>11</v>
      </c>
      <c r="B65">
        <v>1</v>
      </c>
      <c r="D65">
        <v>11</v>
      </c>
      <c r="E65">
        <v>2</v>
      </c>
      <c r="G65">
        <v>11</v>
      </c>
      <c r="H65">
        <v>1</v>
      </c>
      <c r="J65">
        <v>11</v>
      </c>
      <c r="K65">
        <v>3</v>
      </c>
    </row>
    <row r="66" spans="1:11">
      <c r="A66" t="s">
        <v>0</v>
      </c>
      <c r="B66">
        <v>0.81818181818181823</v>
      </c>
      <c r="D66">
        <v>12</v>
      </c>
      <c r="E66">
        <v>2</v>
      </c>
      <c r="G66">
        <v>12</v>
      </c>
      <c r="H66">
        <v>2</v>
      </c>
      <c r="J66">
        <v>12</v>
      </c>
      <c r="K66">
        <v>0</v>
      </c>
    </row>
    <row r="67" spans="1:11">
      <c r="D67">
        <v>13</v>
      </c>
      <c r="E67">
        <v>0</v>
      </c>
      <c r="G67">
        <v>13</v>
      </c>
      <c r="H67">
        <v>5</v>
      </c>
      <c r="J67">
        <v>13</v>
      </c>
      <c r="K67">
        <v>2</v>
      </c>
    </row>
    <row r="68" spans="1:11">
      <c r="A68" t="s">
        <v>37</v>
      </c>
      <c r="D68">
        <v>14</v>
      </c>
      <c r="E68">
        <v>1</v>
      </c>
      <c r="G68">
        <v>14</v>
      </c>
      <c r="H68">
        <v>2</v>
      </c>
      <c r="J68">
        <v>14</v>
      </c>
      <c r="K68">
        <v>1</v>
      </c>
    </row>
    <row r="69" spans="1:11">
      <c r="A69" t="s">
        <v>36</v>
      </c>
      <c r="B69" t="s">
        <v>35</v>
      </c>
      <c r="D69">
        <v>15</v>
      </c>
      <c r="E69">
        <v>2</v>
      </c>
      <c r="G69">
        <v>15</v>
      </c>
      <c r="H69">
        <v>2</v>
      </c>
      <c r="J69">
        <v>15</v>
      </c>
      <c r="K69">
        <v>2</v>
      </c>
    </row>
    <row r="70" spans="1:11">
      <c r="A70">
        <v>1</v>
      </c>
      <c r="B70">
        <v>1</v>
      </c>
      <c r="D70">
        <v>16</v>
      </c>
      <c r="E70">
        <v>0</v>
      </c>
      <c r="G70">
        <v>16</v>
      </c>
      <c r="H70">
        <v>0</v>
      </c>
      <c r="J70">
        <v>16</v>
      </c>
      <c r="K70">
        <v>1</v>
      </c>
    </row>
    <row r="71" spans="1:11">
      <c r="A71">
        <v>2</v>
      </c>
      <c r="B71">
        <v>2</v>
      </c>
      <c r="D71">
        <v>17</v>
      </c>
      <c r="E71">
        <v>0</v>
      </c>
      <c r="G71">
        <v>17</v>
      </c>
      <c r="H71">
        <v>1</v>
      </c>
      <c r="J71">
        <v>17</v>
      </c>
      <c r="K71">
        <v>2</v>
      </c>
    </row>
    <row r="72" spans="1:11">
      <c r="A72">
        <v>3</v>
      </c>
      <c r="B72">
        <v>1</v>
      </c>
      <c r="D72">
        <v>18</v>
      </c>
      <c r="E72">
        <v>2</v>
      </c>
      <c r="G72">
        <v>18</v>
      </c>
      <c r="H72">
        <v>3</v>
      </c>
      <c r="J72">
        <v>18</v>
      </c>
      <c r="K72">
        <v>0</v>
      </c>
    </row>
    <row r="73" spans="1:11">
      <c r="A73">
        <v>4</v>
      </c>
      <c r="B73">
        <v>1</v>
      </c>
      <c r="D73">
        <v>19</v>
      </c>
      <c r="E73">
        <v>2</v>
      </c>
      <c r="G73">
        <v>19</v>
      </c>
      <c r="H73">
        <v>2</v>
      </c>
      <c r="J73">
        <v>19</v>
      </c>
      <c r="K73">
        <v>0</v>
      </c>
    </row>
    <row r="74" spans="1:11">
      <c r="A74">
        <v>5</v>
      </c>
      <c r="B74">
        <v>0</v>
      </c>
      <c r="D74">
        <v>20</v>
      </c>
      <c r="E74">
        <v>1</v>
      </c>
      <c r="G74">
        <v>20</v>
      </c>
      <c r="H74">
        <v>1</v>
      </c>
      <c r="J74">
        <v>20</v>
      </c>
      <c r="K74">
        <v>3</v>
      </c>
    </row>
    <row r="75" spans="1:11">
      <c r="A75">
        <v>6</v>
      </c>
      <c r="B75">
        <v>0</v>
      </c>
      <c r="D75">
        <v>21</v>
      </c>
      <c r="E75">
        <v>2</v>
      </c>
      <c r="G75">
        <v>21</v>
      </c>
      <c r="H75">
        <v>4</v>
      </c>
      <c r="J75">
        <v>21</v>
      </c>
      <c r="K75">
        <v>2</v>
      </c>
    </row>
    <row r="76" spans="1:11">
      <c r="A76">
        <v>7</v>
      </c>
      <c r="B76">
        <v>2</v>
      </c>
      <c r="D76">
        <v>22</v>
      </c>
      <c r="E76">
        <v>2</v>
      </c>
      <c r="G76">
        <v>22</v>
      </c>
      <c r="H76">
        <v>4</v>
      </c>
      <c r="J76">
        <v>22</v>
      </c>
      <c r="K76">
        <v>1</v>
      </c>
    </row>
    <row r="77" spans="1:11">
      <c r="A77">
        <v>8</v>
      </c>
      <c r="B77">
        <v>1</v>
      </c>
      <c r="D77" t="s">
        <v>0</v>
      </c>
      <c r="E77">
        <v>1.3181818181818181</v>
      </c>
      <c r="G77">
        <v>23</v>
      </c>
      <c r="H77">
        <v>2</v>
      </c>
      <c r="J77">
        <v>23</v>
      </c>
      <c r="K77">
        <v>1</v>
      </c>
    </row>
    <row r="78" spans="1:11">
      <c r="A78">
        <v>9</v>
      </c>
      <c r="B78">
        <v>0</v>
      </c>
      <c r="G78">
        <v>24</v>
      </c>
      <c r="H78">
        <v>4</v>
      </c>
      <c r="J78">
        <v>24</v>
      </c>
      <c r="K78">
        <v>0</v>
      </c>
    </row>
    <row r="79" spans="1:11">
      <c r="A79">
        <v>10</v>
      </c>
      <c r="B79">
        <v>1</v>
      </c>
      <c r="G79">
        <v>25</v>
      </c>
      <c r="H79">
        <v>5</v>
      </c>
      <c r="J79" t="s">
        <v>0</v>
      </c>
      <c r="K79">
        <v>1.2916666666666667</v>
      </c>
    </row>
    <row r="80" spans="1:11">
      <c r="A80">
        <v>11</v>
      </c>
      <c r="B80">
        <v>1</v>
      </c>
      <c r="G80">
        <v>26</v>
      </c>
      <c r="H80">
        <v>4</v>
      </c>
    </row>
    <row r="81" spans="1:8">
      <c r="A81">
        <v>12</v>
      </c>
      <c r="B81">
        <v>0</v>
      </c>
      <c r="G81">
        <v>27</v>
      </c>
      <c r="H81">
        <v>4</v>
      </c>
    </row>
    <row r="82" spans="1:8">
      <c r="A82" t="s">
        <v>0</v>
      </c>
      <c r="B82">
        <v>0.83333333333333337</v>
      </c>
      <c r="G82" t="s">
        <v>0</v>
      </c>
      <c r="H82">
        <v>2.2592592592592591</v>
      </c>
    </row>
  </sheetData>
  <pageMargins left="0.7" right="0.7" top="0.75" bottom="0.75" header="0.3" footer="0.3"/>
  <pageSetup scale="62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P1 weight</vt:lpstr>
      <vt:lpstr>Adult TA weight</vt:lpstr>
      <vt:lpstr>Adult TA myofiber count</vt:lpstr>
      <vt:lpstr>Adult TA CSA</vt:lpstr>
      <vt:lpstr>Fiber myonuclei</vt:lpstr>
      <vt:lpstr>MPC</vt:lpstr>
      <vt:lpstr>MPC!Print_Area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 Cornelison</dc:creator>
  <cp:lastModifiedBy>D Cornelison</cp:lastModifiedBy>
  <dcterms:created xsi:type="dcterms:W3CDTF">2020-03-09T23:20:45Z</dcterms:created>
  <dcterms:modified xsi:type="dcterms:W3CDTF">2020-03-25T18:00:38Z</dcterms:modified>
</cp:coreProperties>
</file>