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/>
  <mc:AlternateContent xmlns:mc="http://schemas.openxmlformats.org/markup-compatibility/2006">
    <mc:Choice Requires="x15">
      <x15ac:absPath xmlns:x15ac="http://schemas.microsoft.com/office/spreadsheetml/2010/11/ac" url="/Users/d/Desktop/EphA7 Revision/Raw data files/"/>
    </mc:Choice>
  </mc:AlternateContent>
  <xr:revisionPtr revIDLastSave="0" documentId="13_ncr:1_{98E9C702-AF97-0445-B98E-7F02552CA835}" xr6:coauthVersionLast="45" xr6:coauthVersionMax="45" xr10:uidLastSave="{00000000-0000-0000-0000-000000000000}"/>
  <bookViews>
    <workbookView xWindow="1280" yWindow="460" windowWidth="25600" windowHeight="15320" tabRatio="500" xr2:uid="{00000000-000D-0000-FFFF-FFFF00000000}"/>
  </bookViews>
  <sheets>
    <sheet name="8C" sheetId="1" r:id="rId1"/>
    <sheet name="8D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3" l="1"/>
  <c r="C9" i="3"/>
  <c r="D9" i="3"/>
  <c r="B10" i="3"/>
  <c r="C10" i="3"/>
  <c r="D10" i="3"/>
  <c r="B30" i="3"/>
  <c r="F30" i="3"/>
  <c r="B34" i="3"/>
  <c r="D34" i="3"/>
  <c r="F34" i="3"/>
  <c r="B38" i="3"/>
  <c r="D38" i="3"/>
  <c r="F38" i="3"/>
  <c r="D42" i="3"/>
  <c r="W15" i="1" l="1"/>
  <c r="X17" i="1" l="1"/>
  <c r="X16" i="1"/>
  <c r="X15" i="1"/>
  <c r="X14" i="1"/>
  <c r="X13" i="1"/>
  <c r="X12" i="1"/>
  <c r="X8" i="1"/>
  <c r="X7" i="1"/>
  <c r="X6" i="1"/>
  <c r="X4" i="1"/>
  <c r="X5" i="1"/>
  <c r="X3" i="1"/>
  <c r="W17" i="1"/>
  <c r="W16" i="1"/>
  <c r="W14" i="1"/>
  <c r="W13" i="1"/>
  <c r="W12" i="1"/>
  <c r="W4" i="1"/>
  <c r="W5" i="1"/>
  <c r="W6" i="1"/>
  <c r="W7" i="1"/>
  <c r="W8" i="1"/>
  <c r="W3" i="1"/>
</calcChain>
</file>

<file path=xl/sharedStrings.xml><?xml version="1.0" encoding="utf-8"?>
<sst xmlns="http://schemas.openxmlformats.org/spreadsheetml/2006/main" count="186" uniqueCount="62">
  <si>
    <t>HIGH DENSITY</t>
  </si>
  <si>
    <t>LOW DENSITY</t>
  </si>
  <si>
    <r>
      <t>EphA7</t>
    </r>
    <r>
      <rPr>
        <b/>
        <vertAlign val="superscript"/>
        <sz val="12"/>
        <rFont val="Calibri"/>
        <family val="2"/>
        <scheme val="minor"/>
      </rPr>
      <t>KO</t>
    </r>
    <r>
      <rPr>
        <b/>
        <sz val="12"/>
        <rFont val="Calibri"/>
        <family val="2"/>
        <scheme val="minor"/>
      </rPr>
      <t xml:space="preserve"> EphA7-Fc</t>
    </r>
  </si>
  <si>
    <r>
      <t>ephrin-A5</t>
    </r>
    <r>
      <rPr>
        <b/>
        <vertAlign val="superscript"/>
        <sz val="12"/>
        <rFont val="Calibri"/>
        <family val="2"/>
        <scheme val="minor"/>
      </rPr>
      <t xml:space="preserve">KO </t>
    </r>
    <r>
      <rPr>
        <b/>
        <sz val="12"/>
        <rFont val="Calibri"/>
        <family val="2"/>
        <scheme val="minor"/>
      </rPr>
      <t>EphA7-Fc</t>
    </r>
  </si>
  <si>
    <t>WT control:Low density vs. WT control:High density</t>
  </si>
  <si>
    <t>WT EphA7-Fc:Low density vs. WT EphA7-Fc:High density</t>
  </si>
  <si>
    <t>Yes</t>
  </si>
  <si>
    <t>****</t>
  </si>
  <si>
    <t>&lt;0.0001</t>
  </si>
  <si>
    <t>No</t>
  </si>
  <si>
    <t>ns</t>
  </si>
  <si>
    <t>&gt;0.9999</t>
  </si>
  <si>
    <t>**</t>
  </si>
  <si>
    <r>
      <t>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control:Low density vs. 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control:High density</t>
    </r>
  </si>
  <si>
    <r>
      <t>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EphA7-Fc:Low density vs. 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EphA7-Fc:High density</t>
    </r>
  </si>
  <si>
    <r>
      <t>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control:Low density vs. 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control:High density</t>
    </r>
  </si>
  <si>
    <r>
      <t>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EphA7-Fc:Low density vs. 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EphA7-Fc:High density</t>
    </r>
  </si>
  <si>
    <t>high v low within samples</t>
  </si>
  <si>
    <t>control v treated within samples</t>
  </si>
  <si>
    <t>cell line v cell line within treatment</t>
  </si>
  <si>
    <r>
      <t>WT control vs. 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control</t>
    </r>
  </si>
  <si>
    <r>
      <t>WT control vs. 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control</t>
    </r>
  </si>
  <si>
    <r>
      <t>WT EphA7-Fc vs. 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EphA7-Fc</t>
    </r>
  </si>
  <si>
    <r>
      <t>WT EphA7-Fc vs. 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EphA7-Fc</t>
    </r>
  </si>
  <si>
    <r>
      <t>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control vs. 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control</t>
    </r>
  </si>
  <si>
    <r>
      <t>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EphA7-Fc vs. 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EphA7-Fc</t>
    </r>
  </si>
  <si>
    <t>WT control vs. WT EphA7-Fc</t>
  </si>
  <si>
    <r>
      <t>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control vs. EphA7</t>
    </r>
    <r>
      <rPr>
        <vertAlign val="superscript"/>
        <sz val="12"/>
        <rFont val="Calibri"/>
        <family val="2"/>
        <scheme val="minor"/>
      </rPr>
      <t>KO</t>
    </r>
    <r>
      <rPr>
        <sz val="12"/>
        <rFont val="Calibri"/>
        <family val="2"/>
        <scheme val="minor"/>
      </rPr>
      <t xml:space="preserve"> EphA7-Fc</t>
    </r>
  </si>
  <si>
    <r>
      <t>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control vs. 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EphA7-Fc:</t>
    </r>
  </si>
  <si>
    <r>
      <t>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control vs. ephrin-A5</t>
    </r>
    <r>
      <rPr>
        <vertAlign val="superscript"/>
        <sz val="12"/>
        <rFont val="Calibri"/>
        <family val="2"/>
        <scheme val="minor"/>
      </rPr>
      <t xml:space="preserve">KO </t>
    </r>
    <r>
      <rPr>
        <sz val="12"/>
        <rFont val="Calibri"/>
        <family val="2"/>
        <scheme val="minor"/>
      </rPr>
      <t>EphA7-Fc</t>
    </r>
  </si>
  <si>
    <t>HIGH</t>
  </si>
  <si>
    <t>LOW</t>
  </si>
  <si>
    <t>MEAN</t>
  </si>
  <si>
    <t>SEM</t>
  </si>
  <si>
    <t>WT</t>
  </si>
  <si>
    <t>low, laminin</t>
  </si>
  <si>
    <t>high, laminin</t>
  </si>
  <si>
    <t>low, EphA7-Fc</t>
  </si>
  <si>
    <t>high, EphA7-Fc</t>
  </si>
  <si>
    <t>EphA7KO</t>
  </si>
  <si>
    <t>ephrin-A5KO</t>
  </si>
  <si>
    <t>adjusted for control</t>
  </si>
  <si>
    <t>expression normalized on IP90</t>
  </si>
  <si>
    <t>a5ko  ctrl</t>
  </si>
  <si>
    <t>a5ko stim</t>
  </si>
  <si>
    <t>a7ko ctrl</t>
  </si>
  <si>
    <t>a7ko stim</t>
  </si>
  <si>
    <r>
      <t>ephrin-A5</t>
    </r>
    <r>
      <rPr>
        <b/>
        <vertAlign val="superscript"/>
        <sz val="12"/>
        <rFont val="Arial"/>
        <family val="2"/>
      </rPr>
      <t>KO</t>
    </r>
  </si>
  <si>
    <r>
      <t>EphA7</t>
    </r>
    <r>
      <rPr>
        <b/>
        <vertAlign val="superscript"/>
        <sz val="12"/>
        <rFont val="Arial"/>
        <family val="2"/>
      </rPr>
      <t>KO</t>
    </r>
  </si>
  <si>
    <t>exp4</t>
  </si>
  <si>
    <t>exp3</t>
  </si>
  <si>
    <t>exp2</t>
  </si>
  <si>
    <t>exp1</t>
  </si>
  <si>
    <t>expression normalized on IP90 and adjusted for control</t>
  </si>
  <si>
    <t>Coverslip</t>
  </si>
  <si>
    <t>Unedited laminin</t>
  </si>
  <si>
    <t>Unedited EphA7-Fc</t>
  </si>
  <si>
    <r>
      <t>EphA7</t>
    </r>
    <r>
      <rPr>
        <b/>
        <vertAlign val="superscript"/>
        <sz val="12"/>
        <rFont val="Calibri"/>
        <family val="2"/>
        <scheme val="minor"/>
      </rPr>
      <t>KO</t>
    </r>
    <r>
      <rPr>
        <b/>
        <sz val="12"/>
        <rFont val="Calibri"/>
        <family val="2"/>
        <scheme val="minor"/>
      </rPr>
      <t xml:space="preserve"> laminin</t>
    </r>
  </si>
  <si>
    <r>
      <t>ephrin-A5</t>
    </r>
    <r>
      <rPr>
        <b/>
        <vertAlign val="superscript"/>
        <sz val="12"/>
        <rFont val="Calibri"/>
        <family val="2"/>
        <scheme val="minor"/>
      </rPr>
      <t xml:space="preserve">KO </t>
    </r>
    <r>
      <rPr>
        <b/>
        <sz val="12"/>
        <rFont val="Calibri"/>
        <family val="2"/>
        <scheme val="minor"/>
      </rPr>
      <t>laminin</t>
    </r>
  </si>
  <si>
    <t>Unedited</t>
  </si>
  <si>
    <t>Unedited stim</t>
  </si>
  <si>
    <t>Unedited ctrl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</si>
</sst>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1" xfId="0" applyFont="1" applyFill="1" applyBorder="1"/>
    <xf numFmtId="0" fontId="0" fillId="0" borderId="0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5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6" fillId="0" borderId="1" xfId="0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0" fillId="0" borderId="1" xfId="0" applyFill="1" applyBorder="1"/>
    <xf numFmtId="0" fontId="0" fillId="0" borderId="3" xfId="0" applyBorder="1"/>
    <xf numFmtId="0" fontId="6" fillId="4" borderId="6" xfId="0" applyFont="1" applyFill="1" applyBorder="1"/>
    <xf numFmtId="0" fontId="6" fillId="2" borderId="7" xfId="0" applyFont="1" applyFill="1" applyBorder="1"/>
    <xf numFmtId="0" fontId="6" fillId="3" borderId="7" xfId="0" applyFont="1" applyFill="1" applyBorder="1"/>
    <xf numFmtId="0" fontId="0" fillId="5" borderId="1" xfId="0" applyFill="1" applyBorder="1"/>
    <xf numFmtId="0" fontId="0" fillId="5" borderId="0" xfId="0" applyFill="1" applyBorder="1"/>
    <xf numFmtId="0" fontId="0" fillId="5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7" xfId="0" applyFont="1" applyFill="1" applyBorder="1"/>
    <xf numFmtId="0" fontId="0" fillId="4" borderId="7" xfId="0" applyFont="1" applyFill="1" applyBorder="1" applyAlignment="1">
      <alignment horizontal="right"/>
    </xf>
    <xf numFmtId="164" fontId="8" fillId="0" borderId="0" xfId="0" applyNumberFormat="1" applyFont="1"/>
    <xf numFmtId="164" fontId="9" fillId="0" borderId="0" xfId="0" applyNumberFormat="1" applyFont="1"/>
    <xf numFmtId="164" fontId="0" fillId="0" borderId="0" xfId="0" applyNumberFormat="1"/>
    <xf numFmtId="164" fontId="14" fillId="0" borderId="0" xfId="0" applyNumberFormat="1" applyFont="1"/>
    <xf numFmtId="2" fontId="0" fillId="0" borderId="0" xfId="0" applyNumberFormat="1" applyFont="1"/>
    <xf numFmtId="164" fontId="12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/>
    </xf>
    <xf numFmtId="164" fontId="10" fillId="0" borderId="0" xfId="0" applyNumberFormat="1" applyFon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'8C'!$G$34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'8C'!$H$38:$K$38</c:f>
                <c:numCache>
                  <c:formatCode>General</c:formatCode>
                  <c:ptCount val="4"/>
                  <c:pt idx="0">
                    <c:v>0.55435811996404272</c:v>
                  </c:pt>
                  <c:pt idx="1">
                    <c:v>1.2522985669081763</c:v>
                  </c:pt>
                  <c:pt idx="2">
                    <c:v>2.9005527661475732</c:v>
                  </c:pt>
                  <c:pt idx="3">
                    <c:v>1.4725678729182119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'8C'!$H$33:$K$33</c:f>
              <c:strCache>
                <c:ptCount val="4"/>
                <c:pt idx="0">
                  <c:v>low, laminin</c:v>
                </c:pt>
                <c:pt idx="1">
                  <c:v>high, laminin</c:v>
                </c:pt>
                <c:pt idx="2">
                  <c:v>low, EphA7-Fc</c:v>
                </c:pt>
                <c:pt idx="3">
                  <c:v>high, EphA7-Fc</c:v>
                </c:pt>
              </c:strCache>
            </c:strRef>
          </c:cat>
          <c:val>
            <c:numRef>
              <c:f>'8C'!$H$34:$K$34</c:f>
              <c:numCache>
                <c:formatCode>General</c:formatCode>
                <c:ptCount val="4"/>
                <c:pt idx="0">
                  <c:v>0.6333333333333333</c:v>
                </c:pt>
                <c:pt idx="1">
                  <c:v>14.046666666666665</c:v>
                </c:pt>
                <c:pt idx="2">
                  <c:v>16.84375</c:v>
                </c:pt>
                <c:pt idx="3">
                  <c:v>35.450000000000003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1-2A49-AAFE-98D21B6194DA}"/>
            </c:ext>
          </c:extLst>
        </c:ser>
        <c:ser>
          <c:idx val="1"/>
          <c:order val="1"/>
          <c:tx>
            <c:strRef>
              <c:f>'8C'!$G$35</c:f>
              <c:strCache>
                <c:ptCount val="1"/>
                <c:pt idx="0">
                  <c:v>EphA7KO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'8C'!$H$39:$K$39</c:f>
                <c:numCache>
                  <c:formatCode>General</c:formatCode>
                  <c:ptCount val="4"/>
                  <c:pt idx="0">
                    <c:v>6.9006555934235408E-2</c:v>
                  </c:pt>
                  <c:pt idx="1">
                    <c:v>0.28660137975451694</c:v>
                  </c:pt>
                  <c:pt idx="2">
                    <c:v>2.7080034231297665</c:v>
                  </c:pt>
                  <c:pt idx="3">
                    <c:v>0.65554125410960773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'8C'!$H$33:$K$33</c:f>
              <c:strCache>
                <c:ptCount val="4"/>
                <c:pt idx="0">
                  <c:v>low, laminin</c:v>
                </c:pt>
                <c:pt idx="1">
                  <c:v>high, laminin</c:v>
                </c:pt>
                <c:pt idx="2">
                  <c:v>low, EphA7-Fc</c:v>
                </c:pt>
                <c:pt idx="3">
                  <c:v>high, EphA7-Fc</c:v>
                </c:pt>
              </c:strCache>
            </c:strRef>
          </c:cat>
          <c:val>
            <c:numRef>
              <c:f>'8C'!$H$35:$K$35</c:f>
              <c:numCache>
                <c:formatCode>General</c:formatCode>
                <c:ptCount val="4"/>
                <c:pt idx="0">
                  <c:v>6.6666666666666666E-2</c:v>
                </c:pt>
                <c:pt idx="1">
                  <c:v>1.9650000000000003</c:v>
                </c:pt>
                <c:pt idx="2">
                  <c:v>12.800000000000002</c:v>
                </c:pt>
                <c:pt idx="3">
                  <c:v>8.0100000000000016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1-2A49-AAFE-98D21B6194DA}"/>
            </c:ext>
          </c:extLst>
        </c:ser>
        <c:ser>
          <c:idx val="2"/>
          <c:order val="2"/>
          <c:tx>
            <c:strRef>
              <c:f>'8C'!$G$36</c:f>
              <c:strCache>
                <c:ptCount val="1"/>
                <c:pt idx="0">
                  <c:v>ephrin-A5KO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'8C'!$H$33:$K$33</c:f>
              <c:strCache>
                <c:ptCount val="4"/>
                <c:pt idx="0">
                  <c:v>low, laminin</c:v>
                </c:pt>
                <c:pt idx="1">
                  <c:v>high, laminin</c:v>
                </c:pt>
                <c:pt idx="2">
                  <c:v>low, EphA7-Fc</c:v>
                </c:pt>
                <c:pt idx="3">
                  <c:v>high, EphA7-Fc</c:v>
                </c:pt>
              </c:strCache>
            </c:strRef>
          </c:cat>
          <c:val>
            <c:numRef>
              <c:f>'8C'!$H$36:$K$36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1-2A49-AAFE-98D21B619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336848"/>
        <c:axId val="1257573664"/>
      </c:barChart>
      <c:catAx>
        <c:axId val="12573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573664"/>
        <c:crosses val="autoZero"/>
        <c:auto val="1"/>
        <c:lblAlgn val="ctr"/>
        <c:lblOffset val="100"/>
        <c:noMultiLvlLbl val="0"/>
      </c:catAx>
      <c:valAx>
        <c:axId val="125757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733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'8D'!$B$10:$D$10</c:f>
                <c:numCache>
                  <c:formatCode>General</c:formatCode>
                  <c:ptCount val="3"/>
                  <c:pt idx="0">
                    <c:v>27.139456110981566</c:v>
                  </c:pt>
                  <c:pt idx="1">
                    <c:v>63.944338148476731</c:v>
                  </c:pt>
                  <c:pt idx="2">
                    <c:v>11.631655182822369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'8D'!$B$8:$D$8</c:f>
              <c:strCache>
                <c:ptCount val="3"/>
                <c:pt idx="0">
                  <c:v>Unedited</c:v>
                </c:pt>
                <c:pt idx="1">
                  <c:v>EphA7KO</c:v>
                </c:pt>
                <c:pt idx="2">
                  <c:v>ephrin-A5KO</c:v>
                </c:pt>
              </c:strCache>
            </c:strRef>
          </c:cat>
          <c:val>
            <c:numRef>
              <c:f>'8D'!$B$9:$D$9</c:f>
              <c:numCache>
                <c:formatCode>0.0</c:formatCode>
                <c:ptCount val="3"/>
                <c:pt idx="0">
                  <c:v>151.08895313333332</c:v>
                </c:pt>
                <c:pt idx="1">
                  <c:v>146.60358903333335</c:v>
                </c:pt>
                <c:pt idx="2">
                  <c:v>60.083423066666661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2-DE43-B269-3020072C5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5534496"/>
        <c:axId val="1251574608"/>
      </c:barChart>
      <c:catAx>
        <c:axId val="122553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574608"/>
        <c:crosses val="autoZero"/>
        <c:auto val="1"/>
        <c:lblAlgn val="ctr"/>
        <c:lblOffset val="100"/>
        <c:noMultiLvlLbl val="0"/>
      </c:catAx>
      <c:valAx>
        <c:axId val="125157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534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19</xdr:row>
      <xdr:rowOff>146050</xdr:rowOff>
    </xdr:from>
    <xdr:to>
      <xdr:col>11</xdr:col>
      <xdr:colOff>19050</xdr:colOff>
      <xdr:row>31</xdr:row>
      <xdr:rowOff>107950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F1A803-2AEE-8D47-9BE0-AA3E047A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3162300</xdr:colOff>
      <xdr:row>10</xdr:row>
      <xdr:rowOff>196850</xdr:rowOff>
    </xdr:from>
    <xdr:to>
      <xdr:col>5</xdr:col>
      <xdr:colOff>609600</xdr:colOff>
      <xdr:row>24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AD7D6A-7574-C741-ACF3-30B8A9C9C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tabSelected="1" zoomScale="92" workbookViewId="0">
      <selection activeCell="D39" sqref="D39"/>
    </sheetView>
  </sheetViews>
  <sheetFormatPr baseColWidth="10" defaultRowHeight="16" x14ac:dyDescent="0.2"/>
  <cols>
    <col min="1" max="1" width="20.83203125" bestFit="1" customWidth="1"/>
  </cols>
  <sheetData>
    <row r="1" spans="1:26" ht="19" x14ac:dyDescent="0.25">
      <c r="A1" s="1" t="s">
        <v>1</v>
      </c>
    </row>
    <row r="2" spans="1:26" x14ac:dyDescent="0.2">
      <c r="A2" t="s">
        <v>54</v>
      </c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/>
      <c r="W2" s="2" t="s">
        <v>32</v>
      </c>
      <c r="X2" s="2" t="s">
        <v>33</v>
      </c>
      <c r="Y2" s="2"/>
      <c r="Z2" s="2"/>
    </row>
    <row r="3" spans="1:26" x14ac:dyDescent="0.2">
      <c r="A3" s="3" t="s">
        <v>55</v>
      </c>
      <c r="B3" s="4">
        <v>0</v>
      </c>
      <c r="C3" s="4">
        <v>0</v>
      </c>
      <c r="D3" s="4">
        <v>0</v>
      </c>
      <c r="E3" s="4">
        <v>8</v>
      </c>
      <c r="F3" s="4">
        <v>0</v>
      </c>
      <c r="G3" s="4">
        <v>0</v>
      </c>
      <c r="H3" s="4">
        <v>1.5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/>
      <c r="R3" s="4"/>
      <c r="S3" s="4"/>
      <c r="T3" s="4"/>
      <c r="U3" s="4"/>
      <c r="V3" s="2"/>
      <c r="W3" s="46">
        <f>AVERAGE(B3:U3)</f>
        <v>0.6333333333333333</v>
      </c>
      <c r="X3" s="46">
        <f>STDEV(B3:P3)/SQRT(15-1)</f>
        <v>0.55435811996404272</v>
      </c>
      <c r="Y3" s="2"/>
      <c r="Z3" s="2"/>
    </row>
    <row r="4" spans="1:26" x14ac:dyDescent="0.2">
      <c r="A4" s="3" t="s">
        <v>56</v>
      </c>
      <c r="B4" s="4">
        <v>11.1</v>
      </c>
      <c r="C4" s="4">
        <v>5.9</v>
      </c>
      <c r="D4" s="4">
        <v>32.299999999999997</v>
      </c>
      <c r="E4" s="4">
        <v>32.5</v>
      </c>
      <c r="F4" s="4">
        <v>34.4</v>
      </c>
      <c r="G4" s="4">
        <v>14.3</v>
      </c>
      <c r="H4" s="4">
        <v>10.3</v>
      </c>
      <c r="I4" s="4">
        <v>14.7</v>
      </c>
      <c r="J4" s="4">
        <v>10.9</v>
      </c>
      <c r="K4" s="4">
        <v>4.8</v>
      </c>
      <c r="L4" s="4">
        <v>25.6</v>
      </c>
      <c r="M4" s="4">
        <v>6.1</v>
      </c>
      <c r="N4" s="4">
        <v>5</v>
      </c>
      <c r="O4" s="4">
        <v>27.3</v>
      </c>
      <c r="P4" s="4">
        <v>4.3</v>
      </c>
      <c r="Q4" s="4">
        <v>30</v>
      </c>
      <c r="R4" s="4"/>
      <c r="S4" s="4"/>
      <c r="T4" s="4"/>
      <c r="U4" s="4"/>
      <c r="V4" s="2"/>
      <c r="W4" s="46">
        <f t="shared" ref="W4:W8" si="0">AVERAGE(B4:U4)</f>
        <v>16.84375</v>
      </c>
      <c r="X4" s="46">
        <f>STDEV(B4:P4)/SQRT(16-1)</f>
        <v>2.9005527661475732</v>
      </c>
      <c r="Y4" s="2"/>
      <c r="Z4" s="2"/>
    </row>
    <row r="5" spans="1:26" ht="19" x14ac:dyDescent="0.2">
      <c r="A5" s="3" t="s">
        <v>57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1</v>
      </c>
      <c r="O5" s="4">
        <v>0</v>
      </c>
      <c r="P5" s="4">
        <v>0</v>
      </c>
      <c r="Q5" s="4"/>
      <c r="R5" s="4"/>
      <c r="S5" s="4"/>
      <c r="T5" s="4"/>
      <c r="U5" s="4"/>
      <c r="V5" s="2"/>
      <c r="W5" s="46">
        <f t="shared" si="0"/>
        <v>6.6666666666666666E-2</v>
      </c>
      <c r="X5" s="46">
        <f t="shared" ref="X5" si="1">STDEV(B5:P5)/SQRT(15-1)</f>
        <v>6.9006555934235408E-2</v>
      </c>
      <c r="Y5" s="2"/>
      <c r="Z5" s="2"/>
    </row>
    <row r="6" spans="1:26" ht="19" x14ac:dyDescent="0.2">
      <c r="A6" s="3" t="s">
        <v>2</v>
      </c>
      <c r="B6" s="4">
        <v>6</v>
      </c>
      <c r="C6" s="4">
        <v>14.5</v>
      </c>
      <c r="D6" s="4">
        <v>6.7</v>
      </c>
      <c r="E6" s="4">
        <v>7.3</v>
      </c>
      <c r="F6" s="4">
        <v>10.9</v>
      </c>
      <c r="G6" s="4">
        <v>2.4</v>
      </c>
      <c r="H6" s="4">
        <v>35.6</v>
      </c>
      <c r="I6" s="4">
        <v>35.4</v>
      </c>
      <c r="J6" s="4">
        <v>6.9</v>
      </c>
      <c r="K6" s="4">
        <v>12.9</v>
      </c>
      <c r="L6" s="4">
        <v>16.7</v>
      </c>
      <c r="M6" s="4">
        <v>10</v>
      </c>
      <c r="N6" s="4">
        <v>0</v>
      </c>
      <c r="O6" s="4">
        <v>13.3</v>
      </c>
      <c r="P6" s="4">
        <v>4.8</v>
      </c>
      <c r="Q6" s="4">
        <v>21.4</v>
      </c>
      <c r="R6" s="4"/>
      <c r="S6" s="4"/>
      <c r="T6" s="4"/>
      <c r="U6" s="4"/>
      <c r="V6" s="2"/>
      <c r="W6" s="46">
        <f t="shared" si="0"/>
        <v>12.800000000000002</v>
      </c>
      <c r="X6" s="46">
        <f>STDEV(B6:P6)/SQRT(16-1)</f>
        <v>2.7080034231297665</v>
      </c>
      <c r="Y6" s="2"/>
      <c r="Z6" s="2"/>
    </row>
    <row r="7" spans="1:26" ht="19" x14ac:dyDescent="0.2">
      <c r="A7" s="3" t="s">
        <v>58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2"/>
      <c r="W7" s="46">
        <f t="shared" si="0"/>
        <v>0</v>
      </c>
      <c r="X7" s="46">
        <f>STDEV(B7:P7)/SQRT(20-1)</f>
        <v>0</v>
      </c>
      <c r="Y7" s="2"/>
      <c r="Z7" s="2"/>
    </row>
    <row r="8" spans="1:26" ht="19" x14ac:dyDescent="0.2">
      <c r="A8" s="3" t="s">
        <v>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2"/>
      <c r="W8" s="46">
        <f t="shared" si="0"/>
        <v>0</v>
      </c>
      <c r="X8" s="46">
        <f>STDEV(B8:P8)/SQRT(20-1)</f>
        <v>0</v>
      </c>
      <c r="Y8" s="2"/>
      <c r="Z8" s="2"/>
    </row>
    <row r="9" spans="1:26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46"/>
      <c r="X9" s="46"/>
      <c r="Y9" s="2"/>
      <c r="Z9" s="2"/>
    </row>
    <row r="10" spans="1:26" ht="19" x14ac:dyDescent="0.25">
      <c r="A10" s="5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46"/>
      <c r="X10" s="46"/>
      <c r="Y10" s="2"/>
      <c r="Z10" s="2"/>
    </row>
    <row r="11" spans="1:26" x14ac:dyDescent="0.2">
      <c r="A11" t="s">
        <v>54</v>
      </c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2">
        <v>11</v>
      </c>
      <c r="M11" s="2">
        <v>12</v>
      </c>
      <c r="N11" s="2">
        <v>13</v>
      </c>
      <c r="O11" s="2">
        <v>14</v>
      </c>
      <c r="P11" s="2">
        <v>15</v>
      </c>
      <c r="Q11" s="2">
        <v>16</v>
      </c>
      <c r="R11" s="2">
        <v>17</v>
      </c>
      <c r="S11" s="2">
        <v>18</v>
      </c>
      <c r="T11" s="2">
        <v>19</v>
      </c>
      <c r="U11" s="2">
        <v>20</v>
      </c>
      <c r="V11" s="2"/>
      <c r="W11" s="46" t="s">
        <v>32</v>
      </c>
      <c r="X11" s="46" t="s">
        <v>33</v>
      </c>
      <c r="Y11" s="2"/>
      <c r="Z11" s="2"/>
    </row>
    <row r="12" spans="1:26" x14ac:dyDescent="0.2">
      <c r="A12" s="3" t="s">
        <v>55</v>
      </c>
      <c r="B12" s="4">
        <v>22</v>
      </c>
      <c r="C12" s="4">
        <v>13</v>
      </c>
      <c r="D12" s="4">
        <v>14.5</v>
      </c>
      <c r="E12" s="4">
        <v>16.8</v>
      </c>
      <c r="F12" s="4">
        <v>10.6</v>
      </c>
      <c r="G12" s="4">
        <v>18</v>
      </c>
      <c r="H12" s="4">
        <v>9.6</v>
      </c>
      <c r="I12" s="4">
        <v>19.399999999999999</v>
      </c>
      <c r="J12" s="4">
        <v>12.1</v>
      </c>
      <c r="K12" s="4">
        <v>13.5</v>
      </c>
      <c r="L12" s="4">
        <v>6.4</v>
      </c>
      <c r="M12" s="4">
        <v>19.8</v>
      </c>
      <c r="N12" s="4">
        <v>9.5</v>
      </c>
      <c r="O12" s="4">
        <v>17.2</v>
      </c>
      <c r="P12" s="4">
        <v>8.3000000000000007</v>
      </c>
      <c r="Q12" s="4"/>
      <c r="R12" s="4"/>
      <c r="S12" s="4"/>
      <c r="T12" s="4"/>
      <c r="U12" s="4"/>
      <c r="V12" s="2"/>
      <c r="W12" s="46">
        <f>AVERAGE(B12:U12)</f>
        <v>14.046666666666665</v>
      </c>
      <c r="X12" s="46">
        <f>STDEV(B12:P12)/SQRT(15-1)</f>
        <v>1.2522985669081763</v>
      </c>
      <c r="Y12" s="2"/>
      <c r="Z12" s="2"/>
    </row>
    <row r="13" spans="1:26" x14ac:dyDescent="0.2">
      <c r="A13" s="3" t="s">
        <v>56</v>
      </c>
      <c r="B13" s="4">
        <v>39.9</v>
      </c>
      <c r="C13" s="4">
        <v>39.299999999999997</v>
      </c>
      <c r="D13" s="4">
        <v>35</v>
      </c>
      <c r="E13" s="4">
        <v>36.1</v>
      </c>
      <c r="F13" s="4">
        <v>21.8</v>
      </c>
      <c r="G13" s="4">
        <v>33.799999999999997</v>
      </c>
      <c r="H13" s="4">
        <v>34.4</v>
      </c>
      <c r="I13" s="4">
        <v>33.9</v>
      </c>
      <c r="J13" s="4">
        <v>33.200000000000003</v>
      </c>
      <c r="K13" s="4">
        <v>47.3</v>
      </c>
      <c r="L13" s="4">
        <v>28.9</v>
      </c>
      <c r="M13" s="4">
        <v>24.6</v>
      </c>
      <c r="N13" s="4">
        <v>42</v>
      </c>
      <c r="O13" s="4">
        <v>31.8</v>
      </c>
      <c r="P13" s="4">
        <v>35.6</v>
      </c>
      <c r="Q13" s="4">
        <v>38.299999999999997</v>
      </c>
      <c r="R13" s="4">
        <v>48.9</v>
      </c>
      <c r="S13" s="4">
        <v>36.1</v>
      </c>
      <c r="T13" s="4">
        <v>37.6</v>
      </c>
      <c r="U13" s="4">
        <v>30.5</v>
      </c>
      <c r="V13" s="2"/>
      <c r="W13" s="46">
        <f t="shared" ref="W13:W17" si="2">AVERAGE(B13:U13)</f>
        <v>35.450000000000003</v>
      </c>
      <c r="X13" s="46">
        <f>STDEV(B13:P13)/SQRT(20-1)</f>
        <v>1.4725678729182119</v>
      </c>
      <c r="Y13" s="2"/>
      <c r="Z13" s="2"/>
    </row>
    <row r="14" spans="1:26" ht="19" x14ac:dyDescent="0.2">
      <c r="A14" s="3" t="s">
        <v>57</v>
      </c>
      <c r="B14" s="4">
        <v>0.7</v>
      </c>
      <c r="C14" s="4">
        <v>3.2</v>
      </c>
      <c r="D14" s="4">
        <v>2.6</v>
      </c>
      <c r="E14" s="4">
        <v>2.6</v>
      </c>
      <c r="F14" s="4">
        <v>0.3</v>
      </c>
      <c r="G14" s="4">
        <v>1.7</v>
      </c>
      <c r="H14" s="4">
        <v>4.5</v>
      </c>
      <c r="I14" s="4">
        <v>3.7</v>
      </c>
      <c r="J14" s="4">
        <v>1.1000000000000001</v>
      </c>
      <c r="K14" s="4">
        <v>2.1</v>
      </c>
      <c r="L14" s="4">
        <v>3.6</v>
      </c>
      <c r="M14" s="4">
        <v>1.6</v>
      </c>
      <c r="N14" s="4">
        <v>3.6</v>
      </c>
      <c r="O14" s="4">
        <v>1.1000000000000001</v>
      </c>
      <c r="P14" s="4">
        <v>1.7</v>
      </c>
      <c r="Q14" s="4">
        <v>0.4</v>
      </c>
      <c r="R14" s="4">
        <v>2.6</v>
      </c>
      <c r="S14" s="4">
        <v>0.8</v>
      </c>
      <c r="T14" s="4">
        <v>0.8</v>
      </c>
      <c r="U14" s="4">
        <v>0.6</v>
      </c>
      <c r="V14" s="2"/>
      <c r="W14" s="46">
        <f t="shared" si="2"/>
        <v>1.9650000000000003</v>
      </c>
      <c r="X14" s="46">
        <f>STDEV(B14:P14)/SQRT(20-1)</f>
        <v>0.28660137975451694</v>
      </c>
      <c r="Y14" s="2"/>
      <c r="Z14" s="2"/>
    </row>
    <row r="15" spans="1:26" ht="19" x14ac:dyDescent="0.2">
      <c r="A15" s="3" t="s">
        <v>2</v>
      </c>
      <c r="B15" s="4">
        <v>11.8</v>
      </c>
      <c r="C15" s="4">
        <v>5.2</v>
      </c>
      <c r="D15" s="4">
        <v>6.6</v>
      </c>
      <c r="E15" s="4">
        <v>8.4</v>
      </c>
      <c r="F15" s="4">
        <v>8.5</v>
      </c>
      <c r="G15" s="4">
        <v>6</v>
      </c>
      <c r="H15" s="4">
        <v>16.2</v>
      </c>
      <c r="I15" s="4">
        <v>5.3</v>
      </c>
      <c r="J15" s="4">
        <v>7.9</v>
      </c>
      <c r="K15" s="4">
        <v>5.9</v>
      </c>
      <c r="L15" s="4">
        <v>9.1999999999999993</v>
      </c>
      <c r="M15" s="4">
        <v>10.199999999999999</v>
      </c>
      <c r="N15" s="4">
        <v>7.7</v>
      </c>
      <c r="O15" s="4">
        <v>9.5</v>
      </c>
      <c r="P15" s="4">
        <v>9.5</v>
      </c>
      <c r="Q15" s="4">
        <v>6.5</v>
      </c>
      <c r="R15" s="4">
        <v>5.0999999999999996</v>
      </c>
      <c r="S15" s="4">
        <v>6.5</v>
      </c>
      <c r="T15" s="4">
        <v>7.4</v>
      </c>
      <c r="U15" s="4">
        <v>6.8</v>
      </c>
      <c r="V15" s="2"/>
      <c r="W15" s="46">
        <f>AVERAGE(B15:U15)</f>
        <v>8.0100000000000016</v>
      </c>
      <c r="X15" s="46">
        <f>STDEV(B15:P15)/SQRT(20-1)</f>
        <v>0.65554125410960773</v>
      </c>
      <c r="Y15" s="2"/>
      <c r="Z15" s="2"/>
    </row>
    <row r="16" spans="1:26" ht="19" x14ac:dyDescent="0.2">
      <c r="A16" s="3" t="s">
        <v>58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/>
      <c r="V16" s="2"/>
      <c r="W16" s="46">
        <f t="shared" si="2"/>
        <v>0</v>
      </c>
      <c r="X16" s="46">
        <f>STDEV(B16:P16)/SQRT(19-1)</f>
        <v>0</v>
      </c>
      <c r="Y16" s="2"/>
      <c r="Z16" s="2"/>
    </row>
    <row r="17" spans="1:26" ht="19" x14ac:dyDescent="0.2">
      <c r="A17" s="3" t="s">
        <v>3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/>
      <c r="V17" s="2"/>
      <c r="W17" s="46">
        <f t="shared" si="2"/>
        <v>0</v>
      </c>
      <c r="X17" s="46">
        <f>STDEV(B17:P17)/SQRT(19-1)</f>
        <v>0</v>
      </c>
      <c r="Y17" s="2"/>
      <c r="Z17" s="2"/>
    </row>
    <row r="18" spans="1:26" x14ac:dyDescent="0.2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"/>
      <c r="W18" s="2"/>
      <c r="X18" s="2"/>
      <c r="Y18" s="2"/>
      <c r="Z18" s="2"/>
    </row>
    <row r="19" spans="1:26" x14ac:dyDescent="0.2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2"/>
      <c r="W19" s="2"/>
      <c r="X19" s="2"/>
      <c r="Y19" s="2"/>
      <c r="Z19" s="2"/>
    </row>
    <row r="20" spans="1:26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" x14ac:dyDescent="0.25">
      <c r="A22" s="1" t="s">
        <v>1</v>
      </c>
      <c r="B22" s="2" t="s">
        <v>32</v>
      </c>
      <c r="C22" s="2" t="s">
        <v>33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3" t="s">
        <v>55</v>
      </c>
      <c r="B23" s="2">
        <v>0.6333333333333333</v>
      </c>
      <c r="C23" s="2">
        <v>0.55435811996404272</v>
      </c>
      <c r="D23" s="2"/>
      <c r="E23" s="2"/>
      <c r="F23" s="2"/>
      <c r="G23" s="3"/>
      <c r="H23" s="2"/>
      <c r="J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3" t="s">
        <v>56</v>
      </c>
      <c r="B24">
        <v>16.84375</v>
      </c>
      <c r="C24">
        <v>2.9005527661475732</v>
      </c>
      <c r="D24" s="2"/>
      <c r="E24" s="2"/>
      <c r="F24" s="2"/>
      <c r="G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" x14ac:dyDescent="0.2">
      <c r="A25" s="3" t="s">
        <v>57</v>
      </c>
      <c r="B25">
        <v>6.6666666666666666E-2</v>
      </c>
      <c r="C25">
        <v>6.9006555934235408E-2</v>
      </c>
      <c r="G25" s="3"/>
    </row>
    <row r="26" spans="1:26" ht="19" x14ac:dyDescent="0.2">
      <c r="A26" s="3" t="s">
        <v>2</v>
      </c>
      <c r="B26">
        <v>12.800000000000002</v>
      </c>
      <c r="C26">
        <v>2.7080034231297665</v>
      </c>
      <c r="G26" s="3"/>
    </row>
    <row r="27" spans="1:26" ht="19" x14ac:dyDescent="0.2">
      <c r="A27" s="3" t="s">
        <v>58</v>
      </c>
      <c r="B27">
        <v>0</v>
      </c>
      <c r="C27">
        <v>0</v>
      </c>
      <c r="G27" s="3"/>
    </row>
    <row r="28" spans="1:26" ht="19" x14ac:dyDescent="0.2">
      <c r="A28" s="3" t="s">
        <v>3</v>
      </c>
      <c r="B28">
        <v>0</v>
      </c>
      <c r="C28">
        <v>0</v>
      </c>
      <c r="G28" s="3"/>
    </row>
    <row r="29" spans="1:26" x14ac:dyDescent="0.2">
      <c r="A29" s="3"/>
    </row>
    <row r="30" spans="1:26" ht="19" x14ac:dyDescent="0.25">
      <c r="A30" s="5" t="s">
        <v>0</v>
      </c>
    </row>
    <row r="31" spans="1:26" x14ac:dyDescent="0.2">
      <c r="A31" s="3" t="s">
        <v>55</v>
      </c>
      <c r="B31">
        <v>14.046666666666665</v>
      </c>
      <c r="C31">
        <v>1.2522985669081763</v>
      </c>
    </row>
    <row r="32" spans="1:26" x14ac:dyDescent="0.2">
      <c r="A32" s="3" t="s">
        <v>56</v>
      </c>
      <c r="B32">
        <v>35.450000000000003</v>
      </c>
      <c r="C32">
        <v>1.4725678729182119</v>
      </c>
    </row>
    <row r="33" spans="1:14" ht="19" x14ac:dyDescent="0.2">
      <c r="A33" s="3" t="s">
        <v>57</v>
      </c>
      <c r="B33">
        <v>1.9650000000000003</v>
      </c>
      <c r="C33">
        <v>0.28660137975451694</v>
      </c>
      <c r="H33" t="s">
        <v>35</v>
      </c>
      <c r="I33" t="s">
        <v>36</v>
      </c>
      <c r="J33" t="s">
        <v>37</v>
      </c>
      <c r="K33" t="s">
        <v>38</v>
      </c>
    </row>
    <row r="34" spans="1:14" ht="19" x14ac:dyDescent="0.2">
      <c r="A34" s="3" t="s">
        <v>2</v>
      </c>
      <c r="B34">
        <v>8.0100000000000016</v>
      </c>
      <c r="C34">
        <v>0.65554125410960773</v>
      </c>
      <c r="G34" t="s">
        <v>34</v>
      </c>
      <c r="H34" s="2">
        <v>0.6333333333333333</v>
      </c>
      <c r="I34">
        <v>14.046666666666665</v>
      </c>
      <c r="J34">
        <v>16.84375</v>
      </c>
      <c r="K34">
        <v>35.450000000000003</v>
      </c>
    </row>
    <row r="35" spans="1:14" ht="19" x14ac:dyDescent="0.2">
      <c r="A35" s="3" t="s">
        <v>58</v>
      </c>
      <c r="B35">
        <v>0</v>
      </c>
      <c r="C35">
        <v>0</v>
      </c>
      <c r="G35" t="s">
        <v>39</v>
      </c>
      <c r="H35">
        <v>6.6666666666666666E-2</v>
      </c>
      <c r="I35">
        <v>1.9650000000000003</v>
      </c>
      <c r="J35">
        <v>12.800000000000002</v>
      </c>
      <c r="K35">
        <v>8.0100000000000016</v>
      </c>
    </row>
    <row r="36" spans="1:14" ht="19" x14ac:dyDescent="0.2">
      <c r="A36" s="3" t="s">
        <v>3</v>
      </c>
      <c r="B36">
        <v>0</v>
      </c>
      <c r="C36">
        <v>0</v>
      </c>
      <c r="G36" t="s">
        <v>40</v>
      </c>
      <c r="H36">
        <v>0</v>
      </c>
      <c r="I36">
        <v>0</v>
      </c>
      <c r="J36">
        <v>0</v>
      </c>
      <c r="K36">
        <v>0</v>
      </c>
    </row>
    <row r="38" spans="1:14" x14ac:dyDescent="0.2">
      <c r="H38" s="2">
        <v>0.55435811996404272</v>
      </c>
      <c r="I38">
        <v>1.2522985669081763</v>
      </c>
      <c r="J38">
        <v>2.9005527661475732</v>
      </c>
      <c r="K38">
        <v>1.4725678729182119</v>
      </c>
    </row>
    <row r="39" spans="1:14" x14ac:dyDescent="0.2">
      <c r="H39">
        <v>6.9006555934235408E-2</v>
      </c>
      <c r="I39">
        <v>0.28660137975451694</v>
      </c>
      <c r="J39">
        <v>2.7080034231297665</v>
      </c>
      <c r="K39">
        <v>0.65554125410960773</v>
      </c>
    </row>
    <row r="40" spans="1:14" x14ac:dyDescent="0.2">
      <c r="H40">
        <v>0</v>
      </c>
      <c r="I40">
        <v>0</v>
      </c>
      <c r="J40">
        <v>0</v>
      </c>
      <c r="K40">
        <v>0</v>
      </c>
    </row>
    <row r="43" spans="1:14" ht="17" thickBot="1" x14ac:dyDescent="0.25">
      <c r="A43" s="28" t="s">
        <v>17</v>
      </c>
      <c r="B43" s="40"/>
      <c r="C43" s="40"/>
      <c r="D43" s="41"/>
      <c r="E43" s="34"/>
      <c r="F43" s="29" t="s">
        <v>18</v>
      </c>
      <c r="G43" s="35"/>
      <c r="H43" s="35"/>
      <c r="I43" s="36"/>
      <c r="J43" s="37"/>
      <c r="K43" s="30" t="s">
        <v>19</v>
      </c>
      <c r="L43" s="38"/>
      <c r="M43" s="38"/>
      <c r="N43" s="39"/>
    </row>
    <row r="44" spans="1:14" ht="17" thickTop="1" x14ac:dyDescent="0.2">
      <c r="A44" s="7"/>
      <c r="B44" s="8"/>
      <c r="C44" s="8"/>
      <c r="D44" s="15"/>
      <c r="E44" s="18"/>
      <c r="F44" s="19"/>
      <c r="G44" s="19"/>
      <c r="H44" s="19"/>
      <c r="I44" s="19"/>
      <c r="J44" s="18"/>
      <c r="K44" s="19"/>
      <c r="L44" s="19"/>
      <c r="M44" s="19"/>
      <c r="N44" s="20"/>
    </row>
    <row r="45" spans="1:14" ht="19" x14ac:dyDescent="0.2">
      <c r="A45" s="9" t="s">
        <v>4</v>
      </c>
      <c r="B45" s="10" t="s">
        <v>6</v>
      </c>
      <c r="C45" s="10" t="s">
        <v>7</v>
      </c>
      <c r="D45" s="16" t="s">
        <v>8</v>
      </c>
      <c r="E45" s="21" t="s">
        <v>30</v>
      </c>
      <c r="F45" s="22" t="s">
        <v>26</v>
      </c>
      <c r="G45" s="10" t="s">
        <v>6</v>
      </c>
      <c r="H45" s="10" t="s">
        <v>7</v>
      </c>
      <c r="I45" s="16" t="s">
        <v>8</v>
      </c>
      <c r="J45" s="25" t="s">
        <v>30</v>
      </c>
      <c r="K45" s="22" t="s">
        <v>20</v>
      </c>
      <c r="L45" s="10" t="s">
        <v>6</v>
      </c>
      <c r="M45" s="10" t="s">
        <v>7</v>
      </c>
      <c r="N45" s="11" t="s">
        <v>8</v>
      </c>
    </row>
    <row r="46" spans="1:14" ht="19" x14ac:dyDescent="0.2">
      <c r="A46" s="9" t="s">
        <v>5</v>
      </c>
      <c r="B46" s="10" t="s">
        <v>6</v>
      </c>
      <c r="C46" s="10" t="s">
        <v>7</v>
      </c>
      <c r="D46" s="16" t="s">
        <v>8</v>
      </c>
      <c r="E46" s="21"/>
      <c r="F46" s="22" t="s">
        <v>27</v>
      </c>
      <c r="G46" s="10" t="s">
        <v>6</v>
      </c>
      <c r="H46" s="10" t="s">
        <v>12</v>
      </c>
      <c r="I46" s="16">
        <v>9.1000000000000004E-3</v>
      </c>
      <c r="J46" s="26"/>
      <c r="K46" s="22" t="s">
        <v>21</v>
      </c>
      <c r="L46" s="10" t="s">
        <v>6</v>
      </c>
      <c r="M46" s="10" t="s">
        <v>7</v>
      </c>
      <c r="N46" s="11" t="s">
        <v>8</v>
      </c>
    </row>
    <row r="47" spans="1:14" ht="19" x14ac:dyDescent="0.2">
      <c r="A47" s="9" t="s">
        <v>13</v>
      </c>
      <c r="B47" s="10" t="s">
        <v>9</v>
      </c>
      <c r="C47" s="10" t="s">
        <v>10</v>
      </c>
      <c r="D47" s="16" t="s">
        <v>11</v>
      </c>
      <c r="E47" s="21"/>
      <c r="F47" s="22" t="s">
        <v>28</v>
      </c>
      <c r="G47" s="10" t="s">
        <v>9</v>
      </c>
      <c r="H47" s="10" t="s">
        <v>10</v>
      </c>
      <c r="I47" s="16" t="s">
        <v>11</v>
      </c>
      <c r="J47" s="26"/>
      <c r="K47" s="22" t="s">
        <v>24</v>
      </c>
      <c r="L47" s="10" t="s">
        <v>9</v>
      </c>
      <c r="M47" s="10" t="s">
        <v>10</v>
      </c>
      <c r="N47" s="11" t="s">
        <v>11</v>
      </c>
    </row>
    <row r="48" spans="1:14" ht="19" x14ac:dyDescent="0.2">
      <c r="A48" s="9" t="s">
        <v>14</v>
      </c>
      <c r="B48" s="10" t="s">
        <v>9</v>
      </c>
      <c r="C48" s="10" t="s">
        <v>10</v>
      </c>
      <c r="D48" s="16">
        <v>0.23749999999999999</v>
      </c>
      <c r="E48" s="31"/>
      <c r="F48" s="32"/>
      <c r="G48" s="32"/>
      <c r="H48" s="32"/>
      <c r="I48" s="32"/>
      <c r="J48" s="26"/>
      <c r="K48" s="22" t="s">
        <v>22</v>
      </c>
      <c r="L48" s="10" t="s">
        <v>6</v>
      </c>
      <c r="M48" s="10" t="s">
        <v>7</v>
      </c>
      <c r="N48" s="11" t="s">
        <v>8</v>
      </c>
    </row>
    <row r="49" spans="1:14" ht="19" x14ac:dyDescent="0.2">
      <c r="A49" s="9" t="s">
        <v>15</v>
      </c>
      <c r="B49" s="10" t="s">
        <v>9</v>
      </c>
      <c r="C49" s="10" t="s">
        <v>10</v>
      </c>
      <c r="D49" s="16" t="s">
        <v>11</v>
      </c>
      <c r="E49" s="21" t="s">
        <v>31</v>
      </c>
      <c r="F49" s="22" t="s">
        <v>26</v>
      </c>
      <c r="G49" s="10" t="s">
        <v>6</v>
      </c>
      <c r="H49" s="10" t="s">
        <v>7</v>
      </c>
      <c r="I49" s="16" t="s">
        <v>8</v>
      </c>
      <c r="J49" s="26"/>
      <c r="K49" s="22" t="s">
        <v>23</v>
      </c>
      <c r="L49" s="10" t="s">
        <v>6</v>
      </c>
      <c r="M49" s="10" t="s">
        <v>7</v>
      </c>
      <c r="N49" s="11" t="s">
        <v>8</v>
      </c>
    </row>
    <row r="50" spans="1:14" ht="19" x14ac:dyDescent="0.2">
      <c r="A50" s="12" t="s">
        <v>16</v>
      </c>
      <c r="B50" s="13" t="s">
        <v>9</v>
      </c>
      <c r="C50" s="13" t="s">
        <v>10</v>
      </c>
      <c r="D50" s="17" t="s">
        <v>11</v>
      </c>
      <c r="E50" s="21"/>
      <c r="F50" s="22" t="s">
        <v>27</v>
      </c>
      <c r="G50" s="10" t="s">
        <v>6</v>
      </c>
      <c r="H50" s="10" t="s">
        <v>7</v>
      </c>
      <c r="I50" s="16" t="s">
        <v>8</v>
      </c>
      <c r="J50" s="26"/>
      <c r="K50" s="22" t="s">
        <v>25</v>
      </c>
      <c r="L50" s="10" t="s">
        <v>6</v>
      </c>
      <c r="M50" s="10" t="s">
        <v>7</v>
      </c>
      <c r="N50" s="11" t="s">
        <v>8</v>
      </c>
    </row>
    <row r="51" spans="1:14" ht="19" x14ac:dyDescent="0.2">
      <c r="A51" s="2"/>
      <c r="B51" s="2"/>
      <c r="C51" s="2"/>
      <c r="D51" s="6"/>
      <c r="E51" s="23"/>
      <c r="F51" s="24" t="s">
        <v>29</v>
      </c>
      <c r="G51" s="13" t="s">
        <v>9</v>
      </c>
      <c r="H51" s="13" t="s">
        <v>10</v>
      </c>
      <c r="I51" s="17" t="s">
        <v>11</v>
      </c>
      <c r="J51" s="31"/>
      <c r="K51" s="32"/>
      <c r="L51" s="32"/>
      <c r="M51" s="32"/>
      <c r="N51" s="33"/>
    </row>
    <row r="52" spans="1:14" ht="19" x14ac:dyDescent="0.2">
      <c r="A52" s="2"/>
      <c r="B52" s="2"/>
      <c r="C52" s="2"/>
      <c r="D52" s="6"/>
      <c r="J52" s="25" t="s">
        <v>31</v>
      </c>
      <c r="K52" s="22" t="s">
        <v>20</v>
      </c>
      <c r="L52" s="10" t="s">
        <v>9</v>
      </c>
      <c r="M52" s="10" t="s">
        <v>10</v>
      </c>
      <c r="N52" s="11" t="s">
        <v>11</v>
      </c>
    </row>
    <row r="53" spans="1:14" ht="19" x14ac:dyDescent="0.2">
      <c r="A53" s="2"/>
      <c r="B53" s="2"/>
      <c r="C53" s="2"/>
      <c r="D53" s="6"/>
      <c r="J53" s="18"/>
      <c r="K53" s="22" t="s">
        <v>21</v>
      </c>
      <c r="L53" s="10" t="s">
        <v>9</v>
      </c>
      <c r="M53" s="10" t="s">
        <v>10</v>
      </c>
      <c r="N53" s="11" t="s">
        <v>11</v>
      </c>
    </row>
    <row r="54" spans="1:14" ht="19" x14ac:dyDescent="0.2">
      <c r="A54" s="2"/>
      <c r="B54" s="2"/>
      <c r="C54" s="2"/>
      <c r="D54" s="6"/>
      <c r="J54" s="18"/>
      <c r="K54" s="22" t="s">
        <v>24</v>
      </c>
      <c r="L54" s="10" t="s">
        <v>9</v>
      </c>
      <c r="M54" s="10" t="s">
        <v>10</v>
      </c>
      <c r="N54" s="11" t="s">
        <v>11</v>
      </c>
    </row>
    <row r="55" spans="1:14" ht="19" x14ac:dyDescent="0.2">
      <c r="A55" s="2"/>
      <c r="B55" s="2"/>
      <c r="C55" s="2"/>
      <c r="D55" s="6"/>
      <c r="J55" s="18"/>
      <c r="K55" s="22" t="s">
        <v>22</v>
      </c>
      <c r="L55" s="10" t="s">
        <v>9</v>
      </c>
      <c r="M55" s="10" t="s">
        <v>10</v>
      </c>
      <c r="N55" s="11">
        <v>0.75429999999999997</v>
      </c>
    </row>
    <row r="56" spans="1:14" ht="19" x14ac:dyDescent="0.2">
      <c r="A56" s="2"/>
      <c r="B56" s="2"/>
      <c r="C56" s="2"/>
      <c r="D56" s="6"/>
      <c r="J56" s="18"/>
      <c r="K56" s="22" t="s">
        <v>23</v>
      </c>
      <c r="L56" s="10" t="s">
        <v>6</v>
      </c>
      <c r="M56" s="10" t="s">
        <v>7</v>
      </c>
      <c r="N56" s="11" t="s">
        <v>8</v>
      </c>
    </row>
    <row r="57" spans="1:14" ht="19" x14ac:dyDescent="0.2">
      <c r="A57" s="2"/>
      <c r="B57" s="2"/>
      <c r="C57" s="2"/>
      <c r="D57" s="6"/>
      <c r="J57" s="27"/>
      <c r="K57" s="24" t="s">
        <v>25</v>
      </c>
      <c r="L57" s="13" t="s">
        <v>6</v>
      </c>
      <c r="M57" s="13" t="s">
        <v>7</v>
      </c>
      <c r="N57" s="14" t="s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EF00-34BB-684B-B44A-3918E902A58E}">
  <dimension ref="A1:G42"/>
  <sheetViews>
    <sheetView workbookViewId="0">
      <selection activeCell="I43" sqref="I43"/>
    </sheetView>
  </sheetViews>
  <sheetFormatPr baseColWidth="10" defaultRowHeight="16" x14ac:dyDescent="0.2"/>
  <cols>
    <col min="1" max="1" width="43.5" style="44" customWidth="1"/>
    <col min="2" max="4" width="12.83203125" style="44" customWidth="1"/>
    <col min="5" max="16384" width="10.83203125" style="44"/>
  </cols>
  <sheetData>
    <row r="1" spans="1:5" ht="18" x14ac:dyDescent="0.2">
      <c r="A1" s="43"/>
      <c r="B1" s="47" t="s">
        <v>59</v>
      </c>
      <c r="C1" s="47" t="s">
        <v>48</v>
      </c>
      <c r="D1" s="47" t="s">
        <v>47</v>
      </c>
      <c r="E1" s="43"/>
    </row>
    <row r="2" spans="1:5" x14ac:dyDescent="0.2">
      <c r="A2" s="43" t="s">
        <v>53</v>
      </c>
      <c r="B2" s="45">
        <v>109.2</v>
      </c>
      <c r="D2" s="45">
        <v>47</v>
      </c>
      <c r="E2" s="42" t="s">
        <v>52</v>
      </c>
    </row>
    <row r="3" spans="1:5" x14ac:dyDescent="0.2">
      <c r="A3" s="43"/>
      <c r="B3" s="45">
        <v>159.5</v>
      </c>
      <c r="C3" s="45">
        <v>59.6</v>
      </c>
      <c r="D3" s="45">
        <v>54.7</v>
      </c>
      <c r="E3" s="42" t="s">
        <v>51</v>
      </c>
    </row>
    <row r="4" spans="1:5" x14ac:dyDescent="0.2">
      <c r="A4" s="43"/>
      <c r="B4" s="45">
        <v>184.5668594</v>
      </c>
      <c r="C4" s="45">
        <v>240.1107671</v>
      </c>
      <c r="D4" s="45">
        <v>78.550269200000002</v>
      </c>
      <c r="E4" s="42" t="s">
        <v>50</v>
      </c>
    </row>
    <row r="5" spans="1:5" x14ac:dyDescent="0.2">
      <c r="C5" s="43">
        <v>140.1</v>
      </c>
      <c r="E5" s="42" t="s">
        <v>49</v>
      </c>
    </row>
    <row r="8" spans="1:5" ht="18" x14ac:dyDescent="0.2">
      <c r="B8" s="47" t="s">
        <v>59</v>
      </c>
      <c r="C8" s="47" t="s">
        <v>48</v>
      </c>
      <c r="D8" s="47" t="s">
        <v>47</v>
      </c>
    </row>
    <row r="9" spans="1:5" x14ac:dyDescent="0.2">
      <c r="B9" s="44">
        <f>AVERAGE(B2:B4)</f>
        <v>151.08895313333332</v>
      </c>
      <c r="C9" s="44">
        <f>AVERAGE(C3:C5)</f>
        <v>146.60358903333335</v>
      </c>
      <c r="D9" s="44">
        <f>AVERAGE(D2:D4)</f>
        <v>60.083423066666661</v>
      </c>
    </row>
    <row r="10" spans="1:5" x14ac:dyDescent="0.2">
      <c r="B10" s="44">
        <f>STDEV(B2:B4)/SQRT(2)</f>
        <v>27.139456110981566</v>
      </c>
      <c r="C10" s="44">
        <f>STDEV(C3:C5)/SQRT(2)</f>
        <v>63.944338148476731</v>
      </c>
      <c r="D10" s="44">
        <f>STDEV(D2:D4)/SQRT(2)</f>
        <v>11.631655182822369</v>
      </c>
    </row>
    <row r="28" spans="1:7" x14ac:dyDescent="0.2">
      <c r="A28" s="43"/>
      <c r="B28" s="42" t="s">
        <v>60</v>
      </c>
      <c r="C28" s="42" t="s">
        <v>61</v>
      </c>
      <c r="D28" s="42" t="s">
        <v>46</v>
      </c>
      <c r="E28" s="42" t="s">
        <v>45</v>
      </c>
      <c r="F28" s="42" t="s">
        <v>44</v>
      </c>
      <c r="G28" s="42" t="s">
        <v>43</v>
      </c>
    </row>
    <row r="29" spans="1:7" x14ac:dyDescent="0.2">
      <c r="A29" s="43" t="s">
        <v>42</v>
      </c>
      <c r="B29" s="43">
        <v>117.6727391375592</v>
      </c>
      <c r="C29" s="43">
        <v>8.4909541704115963</v>
      </c>
      <c r="D29" s="48"/>
      <c r="E29" s="48"/>
      <c r="F29" s="43">
        <v>50.338666253679577</v>
      </c>
      <c r="G29" s="43">
        <v>3.3618952243477662</v>
      </c>
    </row>
    <row r="30" spans="1:7" x14ac:dyDescent="0.2">
      <c r="A30" s="49" t="s">
        <v>41</v>
      </c>
      <c r="B30" s="42">
        <f>B29-C29</f>
        <v>109.18178496714761</v>
      </c>
      <c r="C30" s="42"/>
      <c r="F30" s="42">
        <f>F29-G29</f>
        <v>46.976771029331807</v>
      </c>
      <c r="G30" s="42"/>
    </row>
    <row r="32" spans="1:7" x14ac:dyDescent="0.2">
      <c r="A32" s="43"/>
      <c r="B32" s="50" t="s">
        <v>60</v>
      </c>
      <c r="C32" s="50" t="s">
        <v>61</v>
      </c>
      <c r="D32" s="42" t="s">
        <v>46</v>
      </c>
      <c r="E32" s="42" t="s">
        <v>45</v>
      </c>
      <c r="F32" s="50" t="s">
        <v>44</v>
      </c>
      <c r="G32" s="50" t="s">
        <v>43</v>
      </c>
    </row>
    <row r="33" spans="1:7" x14ac:dyDescent="0.2">
      <c r="A33" s="43" t="s">
        <v>42</v>
      </c>
      <c r="B33" s="43">
        <v>198.22820049816454</v>
      </c>
      <c r="C33" s="43">
        <v>38.759536477279909</v>
      </c>
      <c r="D33" s="43">
        <v>172.64846665416883</v>
      </c>
      <c r="E33" s="43">
        <v>113.0336615701067</v>
      </c>
      <c r="F33" s="43">
        <v>72.603204096230201</v>
      </c>
      <c r="G33" s="43">
        <v>17.924366318311165</v>
      </c>
    </row>
    <row r="34" spans="1:7" x14ac:dyDescent="0.2">
      <c r="A34" s="49" t="s">
        <v>41</v>
      </c>
      <c r="B34" s="42">
        <f>B33-C33</f>
        <v>159.46866402088463</v>
      </c>
      <c r="C34" s="42"/>
      <c r="D34" s="42">
        <f>D33-E33</f>
        <v>59.614805084062127</v>
      </c>
      <c r="E34" s="42"/>
      <c r="F34" s="42">
        <f>F33-G33</f>
        <v>54.678837777919036</v>
      </c>
      <c r="G34" s="51"/>
    </row>
    <row r="36" spans="1:7" x14ac:dyDescent="0.2">
      <c r="A36" s="43"/>
      <c r="B36" s="50" t="s">
        <v>60</v>
      </c>
      <c r="C36" s="50" t="s">
        <v>61</v>
      </c>
      <c r="D36" s="42" t="s">
        <v>46</v>
      </c>
      <c r="E36" s="42" t="s">
        <v>45</v>
      </c>
      <c r="F36" s="50" t="s">
        <v>44</v>
      </c>
      <c r="G36" s="50" t="s">
        <v>43</v>
      </c>
    </row>
    <row r="37" spans="1:7" x14ac:dyDescent="0.2">
      <c r="A37" s="43" t="s">
        <v>42</v>
      </c>
      <c r="B37" s="43">
        <v>216.85031477594094</v>
      </c>
      <c r="C37" s="43">
        <v>32.283455328512559</v>
      </c>
      <c r="D37" s="43">
        <v>278.80981610959668</v>
      </c>
      <c r="E37" s="43">
        <v>38.699049047074141</v>
      </c>
      <c r="F37" s="43">
        <v>112.13648582233122</v>
      </c>
      <c r="G37" s="43">
        <v>33.58621661962075</v>
      </c>
    </row>
    <row r="38" spans="1:7" x14ac:dyDescent="0.2">
      <c r="A38" s="49" t="s">
        <v>41</v>
      </c>
      <c r="B38" s="42">
        <f>B37-C37</f>
        <v>184.56685944742839</v>
      </c>
      <c r="C38" s="42"/>
      <c r="D38" s="42">
        <f>D37-E37</f>
        <v>240.11076706252254</v>
      </c>
      <c r="E38" s="42"/>
      <c r="F38" s="42">
        <f>F37-G37</f>
        <v>78.550269202710467</v>
      </c>
      <c r="G38" s="42"/>
    </row>
    <row r="40" spans="1:7" x14ac:dyDescent="0.2">
      <c r="A40" s="43"/>
      <c r="B40" s="50" t="s">
        <v>60</v>
      </c>
      <c r="C40" s="50" t="s">
        <v>61</v>
      </c>
      <c r="D40" s="42" t="s">
        <v>46</v>
      </c>
      <c r="E40" s="42" t="s">
        <v>45</v>
      </c>
      <c r="F40" s="50" t="s">
        <v>44</v>
      </c>
      <c r="G40" s="50" t="s">
        <v>43</v>
      </c>
    </row>
    <row r="41" spans="1:7" x14ac:dyDescent="0.2">
      <c r="A41" s="43" t="s">
        <v>42</v>
      </c>
      <c r="B41" s="43"/>
      <c r="C41" s="43"/>
      <c r="D41" s="44">
        <v>303.8</v>
      </c>
      <c r="E41" s="43">
        <v>163.7071060923455</v>
      </c>
      <c r="F41" s="43"/>
      <c r="G41" s="43"/>
    </row>
    <row r="42" spans="1:7" x14ac:dyDescent="0.2">
      <c r="A42" s="49" t="s">
        <v>41</v>
      </c>
      <c r="B42" s="42"/>
      <c r="C42" s="42"/>
      <c r="D42" s="42">
        <f>D41-E41</f>
        <v>140.09289390765451</v>
      </c>
      <c r="E42" s="42"/>
      <c r="F42" s="42"/>
      <c r="G42" s="4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8C</vt:lpstr>
      <vt:lpstr>8D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 Cornelison</cp:lastModifiedBy>
  <dcterms:created xsi:type="dcterms:W3CDTF">2020-03-13T23:24:32Z</dcterms:created>
  <dcterms:modified xsi:type="dcterms:W3CDTF">2020-03-25T18:21:05Z</dcterms:modified>
</cp:coreProperties>
</file>