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bynallen/Desktop/Mean Flourescences Processed/"/>
    </mc:Choice>
  </mc:AlternateContent>
  <xr:revisionPtr revIDLastSave="0" documentId="13_ncr:1_{E9E78C73-E493-9B4D-BA2E-BBBAF31D9F8B}" xr6:coauthVersionLast="45" xr6:coauthVersionMax="45" xr10:uidLastSave="{00000000-0000-0000-0000-000000000000}"/>
  <bookViews>
    <workbookView xWindow="4080" yWindow="460" windowWidth="24700" windowHeight="17040" xr2:uid="{3036099D-499B-7145-ABBC-03BE00E941E4}"/>
  </bookViews>
  <sheets>
    <sheet name="Sheet1" sheetId="1" r:id="rId1"/>
    <sheet name="HA Bcat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5" i="3" l="1"/>
  <c r="G35" i="3"/>
  <c r="F35" i="3"/>
  <c r="E34" i="3"/>
  <c r="E33" i="3"/>
  <c r="E32" i="3"/>
  <c r="C14" i="3"/>
  <c r="D14" i="3"/>
  <c r="E14" i="3"/>
  <c r="F14" i="3"/>
  <c r="G14" i="3"/>
  <c r="H14" i="3"/>
  <c r="B14" i="3"/>
  <c r="C29" i="3" l="1"/>
  <c r="D29" i="3"/>
  <c r="E29" i="3"/>
  <c r="F29" i="3"/>
  <c r="G29" i="3"/>
  <c r="H29" i="3"/>
  <c r="C28" i="3"/>
  <c r="D28" i="3"/>
  <c r="E28" i="3"/>
  <c r="F28" i="3"/>
  <c r="G28" i="3"/>
  <c r="H28" i="3"/>
  <c r="B28" i="3"/>
  <c r="G36" i="3"/>
  <c r="G34" i="3"/>
  <c r="G33" i="3"/>
  <c r="G32" i="3"/>
  <c r="F32" i="3"/>
  <c r="B29" i="3"/>
  <c r="H37" i="3"/>
  <c r="H34" i="3"/>
  <c r="F34" i="3"/>
  <c r="H33" i="3"/>
  <c r="F33" i="3"/>
  <c r="D33" i="3"/>
  <c r="H32" i="3"/>
  <c r="D32" i="3"/>
  <c r="H36" i="3"/>
  <c r="C32" i="3"/>
  <c r="C11" i="3"/>
  <c r="D11" i="3"/>
  <c r="E11" i="3"/>
  <c r="F11" i="3"/>
  <c r="G11" i="3"/>
  <c r="H11" i="3"/>
  <c r="C12" i="3"/>
  <c r="C13" i="3" s="1"/>
  <c r="C15" i="3" s="1"/>
  <c r="D12" i="3"/>
  <c r="E12" i="3"/>
  <c r="F12" i="3"/>
  <c r="G12" i="3"/>
  <c r="G13" i="3" s="1"/>
  <c r="G15" i="3" s="1"/>
  <c r="H12" i="3"/>
  <c r="B13" i="3"/>
  <c r="B15" i="3" s="1"/>
  <c r="B12" i="3"/>
  <c r="B16" i="3" s="1"/>
  <c r="B11" i="3"/>
  <c r="D15" i="3" l="1"/>
  <c r="F13" i="3"/>
  <c r="F15" i="3" s="1"/>
  <c r="E13" i="3"/>
  <c r="E16" i="3" s="1"/>
  <c r="G16" i="3"/>
  <c r="C16" i="3"/>
  <c r="H13" i="3"/>
  <c r="H16" i="3" s="1"/>
  <c r="D13" i="3"/>
  <c r="D16" i="3" s="1"/>
  <c r="H15" i="3" l="1"/>
  <c r="E15" i="3"/>
  <c r="F16" i="3"/>
  <c r="F52" i="1"/>
  <c r="F40" i="1"/>
  <c r="F41" i="1"/>
  <c r="F42" i="1"/>
  <c r="F43" i="1"/>
  <c r="F44" i="1"/>
  <c r="F45" i="1"/>
  <c r="F47" i="1"/>
  <c r="F48" i="1"/>
  <c r="F49" i="1"/>
  <c r="F50" i="1"/>
  <c r="F51" i="1"/>
  <c r="F53" i="1"/>
  <c r="F33" i="1"/>
  <c r="F34" i="1"/>
  <c r="F35" i="1"/>
  <c r="F36" i="1"/>
  <c r="F37" i="1"/>
  <c r="F39" i="1"/>
  <c r="F24" i="1"/>
  <c r="F25" i="1"/>
  <c r="F26" i="1"/>
  <c r="F27" i="1"/>
  <c r="F28" i="1"/>
  <c r="F29" i="1"/>
  <c r="F30" i="1"/>
  <c r="F32" i="1"/>
  <c r="F16" i="1"/>
  <c r="F17" i="1"/>
  <c r="F18" i="1"/>
  <c r="F19" i="1"/>
  <c r="F20" i="1"/>
  <c r="F21" i="1"/>
  <c r="F23" i="1"/>
  <c r="F10" i="1"/>
  <c r="F11" i="1"/>
  <c r="F12" i="1"/>
  <c r="F13" i="1"/>
  <c r="F15" i="1"/>
  <c r="F3" i="1"/>
  <c r="F4" i="1"/>
  <c r="F5" i="1"/>
  <c r="F6" i="1"/>
  <c r="F7" i="1"/>
  <c r="F9" i="1"/>
  <c r="F2" i="1"/>
</calcChain>
</file>

<file path=xl/sharedStrings.xml><?xml version="1.0" encoding="utf-8"?>
<sst xmlns="http://schemas.openxmlformats.org/spreadsheetml/2006/main" count="136" uniqueCount="79">
  <si>
    <t>Sum flourescence of Ch3 in surfaces</t>
  </si>
  <si>
    <t>sum/area</t>
  </si>
  <si>
    <t>notes</t>
  </si>
  <si>
    <t>ch1</t>
  </si>
  <si>
    <t>ch2</t>
  </si>
  <si>
    <t>ch3</t>
  </si>
  <si>
    <t>sytox green</t>
  </si>
  <si>
    <t>beta catenin</t>
  </si>
  <si>
    <t>HA tag</t>
  </si>
  <si>
    <t>Image</t>
  </si>
  <si>
    <t>6-21-20 10:50 #1</t>
  </si>
  <si>
    <t>Expriment</t>
  </si>
  <si>
    <t>6-21-20 10:58 #3</t>
  </si>
  <si>
    <t>6-22-20 11:48 #2</t>
  </si>
  <si>
    <t>no injection</t>
  </si>
  <si>
    <t>Condition</t>
  </si>
  <si>
    <t>6-21-20 10:53 #2</t>
  </si>
  <si>
    <t>6-22-20 11:52 #3</t>
  </si>
  <si>
    <t>6-22-20 11:47 #1</t>
  </si>
  <si>
    <t>Surface area of ch2 (um^2)</t>
  </si>
  <si>
    <t>mWT</t>
  </si>
  <si>
    <t>6-22-20 10:54 #3</t>
  </si>
  <si>
    <t>6-21-20 10:37 #4</t>
  </si>
  <si>
    <t>6-21-20 10:31 #3</t>
  </si>
  <si>
    <t>6-21-20 10:23 #2</t>
  </si>
  <si>
    <t>6-21-20 10:21 #1</t>
  </si>
  <si>
    <t>mWT x2</t>
  </si>
  <si>
    <t>mRH</t>
  </si>
  <si>
    <t>6-21-20 10:06 #5</t>
  </si>
  <si>
    <t>6-23-20 12:44 #2</t>
  </si>
  <si>
    <t>6-23-20 12:39 #1</t>
  </si>
  <si>
    <t>6-21-20 10:11 #6</t>
  </si>
  <si>
    <t>6-21-20 9:52 #2</t>
  </si>
  <si>
    <t>6-21-20 9:57 #3</t>
  </si>
  <si>
    <t>6-21-20 10:02 #4</t>
  </si>
  <si>
    <t>mGR</t>
  </si>
  <si>
    <t>6-21-20 10:45 #1</t>
  </si>
  <si>
    <t>6-22-20 9:58 #1</t>
  </si>
  <si>
    <t>6-22-20 10:17 #3</t>
  </si>
  <si>
    <t>6-22-20 10:25 #5</t>
  </si>
  <si>
    <t>6-23-20 2:14 #2</t>
  </si>
  <si>
    <t>6-23-20 10:44 #2</t>
  </si>
  <si>
    <t>6-23-20 10:36 #1</t>
  </si>
  <si>
    <t>6-23-20 2:10 #1</t>
  </si>
  <si>
    <t>delmWT</t>
  </si>
  <si>
    <t>6-22-20 11:01 #1</t>
  </si>
  <si>
    <t>6-22-20 11:06 #2</t>
  </si>
  <si>
    <t>6-22-20 11:11 #3</t>
  </si>
  <si>
    <t>6-22-20 11:18 #4</t>
  </si>
  <si>
    <t>6-22-20 11:22 #5</t>
  </si>
  <si>
    <t>6-22-20 11:26 #6</t>
  </si>
  <si>
    <t>delmRH</t>
  </si>
  <si>
    <t>6-23-20 12:49 #1</t>
  </si>
  <si>
    <t>6-23-20 1:07 #2</t>
  </si>
  <si>
    <t>6-23-20 1:15 #3</t>
  </si>
  <si>
    <t>6-22-20 12:09 #3</t>
  </si>
  <si>
    <t>6-22-20 12:04 #1</t>
  </si>
  <si>
    <t>6-22-20 12:07 #2</t>
  </si>
  <si>
    <t>6-22-20 12:15 #5</t>
  </si>
  <si>
    <t>delmGR</t>
  </si>
  <si>
    <t>6-23-20 11:00 #1</t>
  </si>
  <si>
    <t>6-22-20 9:39 #1</t>
  </si>
  <si>
    <t>6-23-20 11:28 #3</t>
  </si>
  <si>
    <t>6-22-20 9:47 #3</t>
  </si>
  <si>
    <t>6-23-20 11:23 #2</t>
  </si>
  <si>
    <t>6-22-20 9:43 #2</t>
  </si>
  <si>
    <t>6-22-20 9:51 #4</t>
  </si>
  <si>
    <t>No Injection</t>
  </si>
  <si>
    <t>1st Quartile</t>
  </si>
  <si>
    <t>3rd Quartile</t>
  </si>
  <si>
    <t>InterQuartile Range</t>
  </si>
  <si>
    <t>Lower Limit</t>
  </si>
  <si>
    <t>Upper Limit</t>
  </si>
  <si>
    <t>Outliers removed</t>
  </si>
  <si>
    <t>Average</t>
  </si>
  <si>
    <t>STD Dev</t>
  </si>
  <si>
    <t>T-tests</t>
  </si>
  <si>
    <t>No Inj</t>
  </si>
  <si>
    <t>1.8x IQR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</si>
</sst>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0" fillId="2" borderId="0" xfId="0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299C4-977B-5D42-9DB5-46CDEB46A60B}">
  <dimension ref="A1:J53"/>
  <sheetViews>
    <sheetView tabSelected="1" topLeftCell="A27" workbookViewId="0">
      <selection activeCell="A43" sqref="A43:XFD44"/>
    </sheetView>
  </sheetViews>
  <sheetFormatPr baseColWidth="10" defaultRowHeight="16" x14ac:dyDescent="0.2"/>
  <cols>
    <col min="2" max="2" width="19.33203125" customWidth="1"/>
    <col min="3" max="3" width="13" customWidth="1"/>
  </cols>
  <sheetData>
    <row r="1" spans="1:10" x14ac:dyDescent="0.2">
      <c r="A1" t="s">
        <v>15</v>
      </c>
      <c r="B1" t="s">
        <v>9</v>
      </c>
      <c r="C1" t="s">
        <v>11</v>
      </c>
      <c r="D1" t="s">
        <v>19</v>
      </c>
      <c r="E1" t="s">
        <v>0</v>
      </c>
      <c r="F1" t="s">
        <v>1</v>
      </c>
      <c r="I1" t="s">
        <v>2</v>
      </c>
    </row>
    <row r="2" spans="1:10" x14ac:dyDescent="0.2">
      <c r="A2" t="s">
        <v>14</v>
      </c>
      <c r="B2" t="s">
        <v>10</v>
      </c>
      <c r="C2" s="1">
        <v>43897</v>
      </c>
      <c r="D2">
        <v>416926.69661706686</v>
      </c>
      <c r="E2">
        <v>16686674</v>
      </c>
      <c r="F2">
        <f>E2/D2</f>
        <v>40.023040345929559</v>
      </c>
      <c r="I2" t="s">
        <v>3</v>
      </c>
      <c r="J2" t="s">
        <v>6</v>
      </c>
    </row>
    <row r="3" spans="1:10" x14ac:dyDescent="0.2">
      <c r="A3" t="s">
        <v>14</v>
      </c>
      <c r="B3" t="s">
        <v>16</v>
      </c>
      <c r="C3" s="1">
        <v>43897</v>
      </c>
      <c r="D3">
        <v>469274.40147566795</v>
      </c>
      <c r="E3">
        <v>22016248</v>
      </c>
      <c r="F3">
        <f t="shared" ref="F3:F53" si="0">E3/D3</f>
        <v>46.915510265994236</v>
      </c>
      <c r="I3" t="s">
        <v>4</v>
      </c>
      <c r="J3" t="s">
        <v>7</v>
      </c>
    </row>
    <row r="4" spans="1:10" x14ac:dyDescent="0.2">
      <c r="A4" t="s">
        <v>14</v>
      </c>
      <c r="B4" t="s">
        <v>12</v>
      </c>
      <c r="C4" s="1">
        <v>43897</v>
      </c>
      <c r="D4">
        <v>447473.9048538208</v>
      </c>
      <c r="E4">
        <v>15056422</v>
      </c>
      <c r="F4">
        <f t="shared" si="0"/>
        <v>33.647597852479414</v>
      </c>
      <c r="I4" t="s">
        <v>5</v>
      </c>
      <c r="J4" t="s">
        <v>8</v>
      </c>
    </row>
    <row r="5" spans="1:10" x14ac:dyDescent="0.2">
      <c r="A5" t="s">
        <v>14</v>
      </c>
      <c r="B5" t="s">
        <v>18</v>
      </c>
      <c r="C5" s="1">
        <v>43995</v>
      </c>
      <c r="D5">
        <v>460535.53813195229</v>
      </c>
      <c r="E5">
        <v>27307338</v>
      </c>
      <c r="F5">
        <f t="shared" si="0"/>
        <v>59.294746526544763</v>
      </c>
    </row>
    <row r="6" spans="1:10" x14ac:dyDescent="0.2">
      <c r="A6" t="s">
        <v>14</v>
      </c>
      <c r="B6" t="s">
        <v>13</v>
      </c>
      <c r="C6" s="1">
        <v>43995</v>
      </c>
      <c r="D6">
        <v>671174.11872017384</v>
      </c>
      <c r="E6">
        <v>32423067</v>
      </c>
      <c r="F6">
        <f t="shared" si="0"/>
        <v>48.307981633478086</v>
      </c>
    </row>
    <row r="7" spans="1:10" x14ac:dyDescent="0.2">
      <c r="A7" t="s">
        <v>14</v>
      </c>
      <c r="B7" t="s">
        <v>17</v>
      </c>
      <c r="C7" s="1">
        <v>43995</v>
      </c>
      <c r="D7">
        <v>593579.13969385624</v>
      </c>
      <c r="E7">
        <v>25988907</v>
      </c>
      <c r="F7">
        <f t="shared" si="0"/>
        <v>43.783390052089786</v>
      </c>
    </row>
    <row r="9" spans="1:10" x14ac:dyDescent="0.2">
      <c r="A9" t="s">
        <v>20</v>
      </c>
      <c r="B9" t="s">
        <v>25</v>
      </c>
      <c r="C9" s="1">
        <v>43997</v>
      </c>
      <c r="D9">
        <v>469151.17986094952</v>
      </c>
      <c r="E9">
        <v>45416482</v>
      </c>
      <c r="F9">
        <f t="shared" si="0"/>
        <v>96.805643787277418</v>
      </c>
    </row>
    <row r="10" spans="1:10" x14ac:dyDescent="0.2">
      <c r="A10" t="s">
        <v>20</v>
      </c>
      <c r="B10" t="s">
        <v>24</v>
      </c>
      <c r="C10" s="1">
        <v>43997</v>
      </c>
      <c r="D10">
        <v>567129.43720269203</v>
      </c>
      <c r="E10">
        <v>75100424</v>
      </c>
      <c r="F10">
        <f t="shared" si="0"/>
        <v>132.42201704504208</v>
      </c>
    </row>
    <row r="11" spans="1:10" x14ac:dyDescent="0.2">
      <c r="A11" t="s">
        <v>20</v>
      </c>
      <c r="B11" t="s">
        <v>23</v>
      </c>
      <c r="C11" s="1">
        <v>43997</v>
      </c>
      <c r="D11">
        <v>1008513.2741285563</v>
      </c>
      <c r="E11">
        <v>166361802</v>
      </c>
      <c r="F11">
        <f t="shared" si="0"/>
        <v>164.95747380593593</v>
      </c>
    </row>
    <row r="12" spans="1:10" x14ac:dyDescent="0.2">
      <c r="A12" t="s">
        <v>20</v>
      </c>
      <c r="B12" t="s">
        <v>22</v>
      </c>
      <c r="C12" s="1">
        <v>43997</v>
      </c>
      <c r="D12">
        <v>286182.46972113848</v>
      </c>
      <c r="E12">
        <v>69778683</v>
      </c>
      <c r="F12">
        <f t="shared" si="0"/>
        <v>243.82584673335739</v>
      </c>
    </row>
    <row r="13" spans="1:10" x14ac:dyDescent="0.2">
      <c r="A13" t="s">
        <v>26</v>
      </c>
      <c r="B13" t="s">
        <v>21</v>
      </c>
      <c r="C13" s="1">
        <v>43997</v>
      </c>
      <c r="D13">
        <v>391085.9627944231</v>
      </c>
      <c r="E13">
        <v>67410961</v>
      </c>
      <c r="F13">
        <f t="shared" si="0"/>
        <v>172.3686539867835</v>
      </c>
    </row>
    <row r="15" spans="1:10" x14ac:dyDescent="0.2">
      <c r="A15" t="s">
        <v>27</v>
      </c>
      <c r="B15" t="s">
        <v>32</v>
      </c>
      <c r="C15" s="1">
        <v>43897</v>
      </c>
      <c r="D15">
        <v>308577.33973109722</v>
      </c>
      <c r="E15">
        <v>15706167</v>
      </c>
      <c r="F15">
        <f t="shared" si="0"/>
        <v>50.898640236145617</v>
      </c>
    </row>
    <row r="16" spans="1:10" x14ac:dyDescent="0.2">
      <c r="A16" t="s">
        <v>27</v>
      </c>
      <c r="B16" t="s">
        <v>33</v>
      </c>
      <c r="C16" s="1">
        <v>43897</v>
      </c>
      <c r="D16">
        <v>405470.41179060936</v>
      </c>
      <c r="E16">
        <v>39014420</v>
      </c>
      <c r="F16">
        <f t="shared" si="0"/>
        <v>96.220140521986096</v>
      </c>
    </row>
    <row r="17" spans="1:6" x14ac:dyDescent="0.2">
      <c r="A17" t="s">
        <v>27</v>
      </c>
      <c r="B17" t="s">
        <v>34</v>
      </c>
      <c r="C17" s="1">
        <v>43897</v>
      </c>
      <c r="D17">
        <v>543296.94071865082</v>
      </c>
      <c r="E17">
        <v>106096852</v>
      </c>
      <c r="F17">
        <f t="shared" si="0"/>
        <v>195.28335988724592</v>
      </c>
    </row>
    <row r="18" spans="1:6" x14ac:dyDescent="0.2">
      <c r="A18" t="s">
        <v>27</v>
      </c>
      <c r="B18" t="s">
        <v>28</v>
      </c>
      <c r="C18" s="1">
        <v>43897</v>
      </c>
      <c r="D18">
        <v>524992.86691665649</v>
      </c>
      <c r="E18">
        <v>82231703</v>
      </c>
      <c r="F18">
        <f t="shared" si="0"/>
        <v>156.63394339613842</v>
      </c>
    </row>
    <row r="19" spans="1:6" x14ac:dyDescent="0.2">
      <c r="A19" t="s">
        <v>27</v>
      </c>
      <c r="B19" t="s">
        <v>31</v>
      </c>
      <c r="C19" s="1">
        <v>43897</v>
      </c>
      <c r="D19">
        <v>426428.5592982769</v>
      </c>
      <c r="E19">
        <v>106467891</v>
      </c>
      <c r="F19">
        <f t="shared" si="0"/>
        <v>249.67345333342971</v>
      </c>
    </row>
    <row r="20" spans="1:6" x14ac:dyDescent="0.2">
      <c r="A20" t="s">
        <v>27</v>
      </c>
      <c r="B20" t="s">
        <v>30</v>
      </c>
      <c r="C20" s="1">
        <v>43995</v>
      </c>
      <c r="D20">
        <v>573963.21597075462</v>
      </c>
      <c r="E20">
        <v>33162741</v>
      </c>
      <c r="F20">
        <f t="shared" si="0"/>
        <v>57.77851276394297</v>
      </c>
    </row>
    <row r="21" spans="1:6" x14ac:dyDescent="0.2">
      <c r="A21" t="s">
        <v>27</v>
      </c>
      <c r="B21" t="s">
        <v>29</v>
      </c>
      <c r="C21" s="1">
        <v>43995</v>
      </c>
      <c r="D21">
        <v>265195.0764977932</v>
      </c>
      <c r="E21">
        <v>35263430</v>
      </c>
      <c r="F21">
        <f t="shared" si="0"/>
        <v>132.97166171293321</v>
      </c>
    </row>
    <row r="23" spans="1:6" x14ac:dyDescent="0.2">
      <c r="A23" t="s">
        <v>35</v>
      </c>
      <c r="B23" t="s">
        <v>36</v>
      </c>
      <c r="C23" s="1">
        <v>43995</v>
      </c>
      <c r="D23">
        <v>473434.27982354164</v>
      </c>
      <c r="E23">
        <v>17656873</v>
      </c>
      <c r="F23">
        <f t="shared" si="0"/>
        <v>37.295298951696246</v>
      </c>
    </row>
    <row r="24" spans="1:6" x14ac:dyDescent="0.2">
      <c r="A24" t="s">
        <v>35</v>
      </c>
      <c r="B24" t="s">
        <v>37</v>
      </c>
      <c r="C24" s="1">
        <v>43897</v>
      </c>
      <c r="D24">
        <v>547460.52327334881</v>
      </c>
      <c r="E24">
        <v>35253216</v>
      </c>
      <c r="F24">
        <f t="shared" si="0"/>
        <v>64.394078661993234</v>
      </c>
    </row>
    <row r="25" spans="1:6" x14ac:dyDescent="0.2">
      <c r="A25" t="s">
        <v>35</v>
      </c>
      <c r="B25" t="s">
        <v>38</v>
      </c>
      <c r="C25" s="1">
        <v>43897</v>
      </c>
      <c r="D25">
        <v>492492.77840387821</v>
      </c>
      <c r="E25">
        <v>29298932</v>
      </c>
      <c r="F25">
        <f t="shared" si="0"/>
        <v>59.491089585018941</v>
      </c>
    </row>
    <row r="26" spans="1:6" x14ac:dyDescent="0.2">
      <c r="A26" t="s">
        <v>35</v>
      </c>
      <c r="B26" t="s">
        <v>39</v>
      </c>
      <c r="C26" s="1">
        <v>43897</v>
      </c>
      <c r="D26">
        <v>506850.89615690708</v>
      </c>
      <c r="E26">
        <v>31420476</v>
      </c>
      <c r="F26">
        <f t="shared" si="0"/>
        <v>61.991556566712838</v>
      </c>
    </row>
    <row r="27" spans="1:6" x14ac:dyDescent="0.2">
      <c r="A27" t="s">
        <v>35</v>
      </c>
      <c r="B27" t="s">
        <v>42</v>
      </c>
      <c r="C27" s="1">
        <v>43997</v>
      </c>
      <c r="D27">
        <v>295597.87335431576</v>
      </c>
      <c r="E27">
        <v>86547511</v>
      </c>
      <c r="F27">
        <f t="shared" si="0"/>
        <v>292.78800289696466</v>
      </c>
    </row>
    <row r="28" spans="1:6" x14ac:dyDescent="0.2">
      <c r="A28" t="s">
        <v>35</v>
      </c>
      <c r="B28" t="s">
        <v>41</v>
      </c>
      <c r="C28" s="1">
        <v>43997</v>
      </c>
      <c r="D28">
        <v>333670.73884403706</v>
      </c>
      <c r="E28">
        <v>63541092</v>
      </c>
      <c r="F28">
        <f t="shared" si="0"/>
        <v>190.43051908036833</v>
      </c>
    </row>
    <row r="29" spans="1:6" x14ac:dyDescent="0.2">
      <c r="A29" t="s">
        <v>35</v>
      </c>
      <c r="B29" t="s">
        <v>43</v>
      </c>
      <c r="C29" s="1">
        <v>43995</v>
      </c>
      <c r="D29">
        <v>611008.14973628521</v>
      </c>
      <c r="E29">
        <v>68155217</v>
      </c>
      <c r="F29">
        <f t="shared" si="0"/>
        <v>111.5455121661081</v>
      </c>
    </row>
    <row r="30" spans="1:6" x14ac:dyDescent="0.2">
      <c r="A30" t="s">
        <v>35</v>
      </c>
      <c r="B30" t="s">
        <v>40</v>
      </c>
      <c r="C30" s="1">
        <v>43995</v>
      </c>
      <c r="D30">
        <v>752923.27193677425</v>
      </c>
      <c r="E30">
        <v>83387497</v>
      </c>
      <c r="F30">
        <f t="shared" si="0"/>
        <v>110.75165306751516</v>
      </c>
    </row>
    <row r="32" spans="1:6" x14ac:dyDescent="0.2">
      <c r="A32" t="s">
        <v>44</v>
      </c>
      <c r="B32" t="s">
        <v>45</v>
      </c>
      <c r="C32" s="1">
        <v>43997</v>
      </c>
      <c r="D32">
        <v>542418.13935279846</v>
      </c>
      <c r="E32">
        <v>52102143</v>
      </c>
      <c r="F32">
        <f t="shared" si="0"/>
        <v>96.055310875420105</v>
      </c>
    </row>
    <row r="33" spans="1:6" x14ac:dyDescent="0.2">
      <c r="A33" t="s">
        <v>44</v>
      </c>
      <c r="B33" t="s">
        <v>46</v>
      </c>
      <c r="C33" s="1">
        <v>43997</v>
      </c>
      <c r="D33">
        <v>657361.63605058193</v>
      </c>
      <c r="E33">
        <v>69478813</v>
      </c>
      <c r="F33">
        <f t="shared" si="0"/>
        <v>105.69344055036066</v>
      </c>
    </row>
    <row r="34" spans="1:6" x14ac:dyDescent="0.2">
      <c r="A34" t="s">
        <v>44</v>
      </c>
      <c r="B34" t="s">
        <v>47</v>
      </c>
      <c r="C34" s="1">
        <v>43997</v>
      </c>
      <c r="D34">
        <v>821321.608689785</v>
      </c>
      <c r="E34">
        <v>78910050</v>
      </c>
      <c r="F34">
        <f t="shared" si="0"/>
        <v>96.07691940052743</v>
      </c>
    </row>
    <row r="35" spans="1:6" x14ac:dyDescent="0.2">
      <c r="A35" t="s">
        <v>44</v>
      </c>
      <c r="B35" t="s">
        <v>48</v>
      </c>
      <c r="C35" s="1">
        <v>43997</v>
      </c>
      <c r="D35">
        <v>533035.13814675808</v>
      </c>
      <c r="E35">
        <v>44978442</v>
      </c>
      <c r="F35">
        <f t="shared" si="0"/>
        <v>84.381757938847727</v>
      </c>
    </row>
    <row r="36" spans="1:6" x14ac:dyDescent="0.2">
      <c r="A36" t="s">
        <v>44</v>
      </c>
      <c r="B36" t="s">
        <v>49</v>
      </c>
      <c r="C36" s="1">
        <v>43997</v>
      </c>
      <c r="D36">
        <v>437005.35999536514</v>
      </c>
      <c r="E36">
        <v>35581718</v>
      </c>
      <c r="F36">
        <f t="shared" si="0"/>
        <v>81.421696979591687</v>
      </c>
    </row>
    <row r="37" spans="1:6" x14ac:dyDescent="0.2">
      <c r="A37" s="2" t="s">
        <v>44</v>
      </c>
      <c r="B37" t="s">
        <v>50</v>
      </c>
      <c r="C37" s="1">
        <v>43997</v>
      </c>
      <c r="D37">
        <v>865743.62405490875</v>
      </c>
      <c r="E37">
        <v>61076044</v>
      </c>
      <c r="F37">
        <f t="shared" si="0"/>
        <v>70.54749501236445</v>
      </c>
    </row>
    <row r="39" spans="1:6" x14ac:dyDescent="0.2">
      <c r="A39" t="s">
        <v>51</v>
      </c>
      <c r="B39" t="s">
        <v>56</v>
      </c>
      <c r="C39" s="1">
        <v>43995</v>
      </c>
      <c r="D39">
        <v>608320.45724999905</v>
      </c>
      <c r="E39">
        <v>26792995</v>
      </c>
      <c r="F39">
        <f t="shared" si="0"/>
        <v>44.044211699079831</v>
      </c>
    </row>
    <row r="40" spans="1:6" x14ac:dyDescent="0.2">
      <c r="A40" t="s">
        <v>51</v>
      </c>
      <c r="B40" t="s">
        <v>57</v>
      </c>
      <c r="C40" s="1">
        <v>43995</v>
      </c>
      <c r="D40">
        <v>650659.86119413376</v>
      </c>
      <c r="E40">
        <v>48011604</v>
      </c>
      <c r="F40">
        <f t="shared" si="0"/>
        <v>73.78909759683954</v>
      </c>
    </row>
    <row r="41" spans="1:6" x14ac:dyDescent="0.2">
      <c r="A41" t="s">
        <v>51</v>
      </c>
      <c r="B41" t="s">
        <v>55</v>
      </c>
      <c r="C41" s="1">
        <v>43995</v>
      </c>
      <c r="D41">
        <v>567777.68006050587</v>
      </c>
      <c r="E41">
        <v>38643582</v>
      </c>
      <c r="F41">
        <f t="shared" si="0"/>
        <v>68.061115040453686</v>
      </c>
    </row>
    <row r="42" spans="1:6" x14ac:dyDescent="0.2">
      <c r="A42" t="s">
        <v>51</v>
      </c>
      <c r="B42" t="s">
        <v>58</v>
      </c>
      <c r="C42" s="1">
        <v>43995</v>
      </c>
      <c r="D42">
        <v>480338.62388789654</v>
      </c>
      <c r="E42">
        <v>50029862</v>
      </c>
      <c r="F42">
        <f t="shared" si="0"/>
        <v>104.1554010274139</v>
      </c>
    </row>
    <row r="43" spans="1:6" x14ac:dyDescent="0.2">
      <c r="A43" t="s">
        <v>51</v>
      </c>
      <c r="B43" t="s">
        <v>52</v>
      </c>
      <c r="C43" s="1">
        <v>43997</v>
      </c>
      <c r="D43">
        <v>829551.04239463806</v>
      </c>
      <c r="E43">
        <v>50041316</v>
      </c>
      <c r="F43">
        <f t="shared" si="0"/>
        <v>60.323371851293629</v>
      </c>
    </row>
    <row r="44" spans="1:6" x14ac:dyDescent="0.2">
      <c r="A44" t="s">
        <v>51</v>
      </c>
      <c r="B44" t="s">
        <v>53</v>
      </c>
      <c r="C44" s="1">
        <v>43997</v>
      </c>
      <c r="D44">
        <v>509198.76106107235</v>
      </c>
      <c r="E44">
        <v>33947681</v>
      </c>
      <c r="F44">
        <f t="shared" si="0"/>
        <v>66.668820892767997</v>
      </c>
    </row>
    <row r="45" spans="1:6" x14ac:dyDescent="0.2">
      <c r="A45" t="s">
        <v>51</v>
      </c>
      <c r="B45" t="s">
        <v>54</v>
      </c>
      <c r="C45" s="1">
        <v>43997</v>
      </c>
      <c r="D45">
        <v>454717.32192754745</v>
      </c>
      <c r="E45">
        <v>22980356</v>
      </c>
      <c r="F45">
        <f t="shared" si="0"/>
        <v>50.537674488814794</v>
      </c>
    </row>
    <row r="47" spans="1:6" x14ac:dyDescent="0.2">
      <c r="A47" t="s">
        <v>59</v>
      </c>
      <c r="B47" t="s">
        <v>61</v>
      </c>
      <c r="C47" s="1">
        <v>43897</v>
      </c>
      <c r="D47">
        <v>574795.33540761471</v>
      </c>
      <c r="E47">
        <v>22861388</v>
      </c>
      <c r="F47">
        <f t="shared" si="0"/>
        <v>39.773092423911031</v>
      </c>
    </row>
    <row r="48" spans="1:6" x14ac:dyDescent="0.2">
      <c r="A48" t="s">
        <v>59</v>
      </c>
      <c r="B48" t="s">
        <v>65</v>
      </c>
      <c r="C48" s="1">
        <v>43897</v>
      </c>
      <c r="D48">
        <v>374609.66219973564</v>
      </c>
      <c r="E48">
        <v>18600914</v>
      </c>
      <c r="F48">
        <f t="shared" si="0"/>
        <v>49.654122349044755</v>
      </c>
    </row>
    <row r="49" spans="1:6" x14ac:dyDescent="0.2">
      <c r="A49" t="s">
        <v>59</v>
      </c>
      <c r="B49" t="s">
        <v>63</v>
      </c>
      <c r="C49" s="1">
        <v>43897</v>
      </c>
      <c r="D49">
        <v>480662.76715242863</v>
      </c>
      <c r="E49">
        <v>19454915</v>
      </c>
      <c r="F49">
        <f t="shared" si="0"/>
        <v>40.47518620020432</v>
      </c>
    </row>
    <row r="50" spans="1:6" x14ac:dyDescent="0.2">
      <c r="A50" t="s">
        <v>59</v>
      </c>
      <c r="B50" t="s">
        <v>66</v>
      </c>
      <c r="C50" s="1">
        <v>43897</v>
      </c>
      <c r="D50">
        <v>221060.80112540722</v>
      </c>
      <c r="E50">
        <v>21025516</v>
      </c>
      <c r="F50">
        <f t="shared" si="0"/>
        <v>95.111914427887555</v>
      </c>
    </row>
    <row r="51" spans="1:6" x14ac:dyDescent="0.2">
      <c r="A51" t="s">
        <v>59</v>
      </c>
      <c r="B51" t="s">
        <v>60</v>
      </c>
      <c r="C51" s="1">
        <v>43997</v>
      </c>
      <c r="D51">
        <v>182465.55123114586</v>
      </c>
      <c r="E51">
        <v>56377749</v>
      </c>
      <c r="F51">
        <f t="shared" si="0"/>
        <v>308.97749531132666</v>
      </c>
    </row>
    <row r="52" spans="1:6" x14ac:dyDescent="0.2">
      <c r="A52" t="s">
        <v>59</v>
      </c>
      <c r="B52" t="s">
        <v>64</v>
      </c>
      <c r="C52" s="1">
        <v>43997</v>
      </c>
      <c r="D52">
        <v>443821.38428092003</v>
      </c>
      <c r="E52">
        <v>18321614</v>
      </c>
      <c r="F52">
        <f t="shared" si="0"/>
        <v>41.281503435632565</v>
      </c>
    </row>
    <row r="53" spans="1:6" x14ac:dyDescent="0.2">
      <c r="A53" t="s">
        <v>59</v>
      </c>
      <c r="B53" t="s">
        <v>62</v>
      </c>
      <c r="C53" s="1">
        <v>43997</v>
      </c>
      <c r="D53">
        <v>350324.97222232819</v>
      </c>
      <c r="E53">
        <v>37915870</v>
      </c>
      <c r="F53">
        <f t="shared" si="0"/>
        <v>108.23056592133916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CE52D-BDA6-F944-950A-734A832E0E38}">
  <dimension ref="A1:H38"/>
  <sheetViews>
    <sheetView workbookViewId="0">
      <selection activeCell="E9" sqref="E9"/>
    </sheetView>
  </sheetViews>
  <sheetFormatPr baseColWidth="10" defaultRowHeight="16" x14ac:dyDescent="0.2"/>
  <cols>
    <col min="6" max="6" width="12.1640625" bestFit="1" customWidth="1"/>
  </cols>
  <sheetData>
    <row r="1" spans="1:8" x14ac:dyDescent="0.2">
      <c r="B1" s="4" t="s">
        <v>67</v>
      </c>
      <c r="C1" s="4" t="s">
        <v>20</v>
      </c>
      <c r="D1" s="4" t="s">
        <v>27</v>
      </c>
      <c r="E1" s="4" t="s">
        <v>35</v>
      </c>
      <c r="F1" s="4" t="s">
        <v>44</v>
      </c>
      <c r="G1" s="4" t="s">
        <v>51</v>
      </c>
      <c r="H1" s="4" t="s">
        <v>59</v>
      </c>
    </row>
    <row r="2" spans="1:8" x14ac:dyDescent="0.2">
      <c r="B2" s="3">
        <v>40.023040299999998</v>
      </c>
      <c r="C2" s="3">
        <v>96.805643799999999</v>
      </c>
      <c r="D2" s="3">
        <v>50.898640200000003</v>
      </c>
      <c r="E2" s="3">
        <v>37.295299</v>
      </c>
      <c r="F2" s="3">
        <v>96.055310899999995</v>
      </c>
      <c r="G2" s="3">
        <v>44.044211699999998</v>
      </c>
      <c r="H2" s="3">
        <v>39.773092400000003</v>
      </c>
    </row>
    <row r="3" spans="1:8" x14ac:dyDescent="0.2">
      <c r="B3" s="3">
        <v>46.915510300000001</v>
      </c>
      <c r="C3" s="3">
        <v>132.42201700000001</v>
      </c>
      <c r="D3" s="3">
        <v>96.220140499999999</v>
      </c>
      <c r="E3" s="3">
        <v>64.394078699999994</v>
      </c>
      <c r="F3" s="3">
        <v>105.69344100000001</v>
      </c>
      <c r="G3" s="3">
        <v>73.789097600000005</v>
      </c>
      <c r="H3" s="3">
        <v>49.654122299999997</v>
      </c>
    </row>
    <row r="4" spans="1:8" x14ac:dyDescent="0.2">
      <c r="B4" s="3">
        <v>33.647597900000001</v>
      </c>
      <c r="C4" s="3">
        <v>164.95747399999999</v>
      </c>
      <c r="D4" s="3">
        <v>195.28335999999999</v>
      </c>
      <c r="E4" s="3">
        <v>59.491089600000002</v>
      </c>
      <c r="F4" s="3">
        <v>96.076919399999994</v>
      </c>
      <c r="G4" s="3">
        <v>68.061115000000001</v>
      </c>
      <c r="H4" s="3">
        <v>40.475186200000003</v>
      </c>
    </row>
    <row r="5" spans="1:8" x14ac:dyDescent="0.2">
      <c r="B5" s="3">
        <v>59.294746500000002</v>
      </c>
      <c r="C5" s="3">
        <v>243.82584700000001</v>
      </c>
      <c r="D5" s="3">
        <v>156.63394299999999</v>
      </c>
      <c r="E5" s="3">
        <v>61.991556600000003</v>
      </c>
      <c r="F5" s="3">
        <v>84.381757899999997</v>
      </c>
      <c r="G5" s="3">
        <v>104.155401</v>
      </c>
      <c r="H5" s="3">
        <v>95.111914400000003</v>
      </c>
    </row>
    <row r="6" spans="1:8" x14ac:dyDescent="0.2">
      <c r="B6" s="3">
        <v>48.307981599999998</v>
      </c>
      <c r="C6" s="3">
        <v>172.36865399999999</v>
      </c>
      <c r="D6" s="3">
        <v>249.67345299999999</v>
      </c>
      <c r="E6" s="3">
        <v>292.788003</v>
      </c>
      <c r="F6" s="3">
        <v>81.421696999999995</v>
      </c>
      <c r="G6" s="3">
        <v>60.323371899999998</v>
      </c>
      <c r="H6" s="3">
        <v>41.281503399999998</v>
      </c>
    </row>
    <row r="7" spans="1:8" x14ac:dyDescent="0.2">
      <c r="B7" s="3">
        <v>43.783390099999998</v>
      </c>
      <c r="C7" s="3"/>
      <c r="D7" s="3">
        <v>57.778512800000001</v>
      </c>
      <c r="E7" s="3">
        <v>190.430519</v>
      </c>
      <c r="F7" s="3">
        <v>70.547494999999998</v>
      </c>
      <c r="G7" s="3">
        <v>66.6688209</v>
      </c>
      <c r="H7" s="3">
        <v>108.230566</v>
      </c>
    </row>
    <row r="8" spans="1:8" x14ac:dyDescent="0.2">
      <c r="B8" s="3"/>
      <c r="C8" s="3"/>
      <c r="D8" s="3">
        <v>132.97166200000001</v>
      </c>
      <c r="E8" s="3">
        <v>111.545512</v>
      </c>
      <c r="F8" s="3"/>
      <c r="G8" s="3">
        <v>50.537674500000001</v>
      </c>
      <c r="H8">
        <v>308.97749531132666</v>
      </c>
    </row>
    <row r="9" spans="1:8" x14ac:dyDescent="0.2">
      <c r="B9" s="3"/>
      <c r="C9" s="3"/>
      <c r="D9" s="3"/>
      <c r="E9" s="3">
        <v>110.751653</v>
      </c>
      <c r="F9" s="3"/>
      <c r="G9" s="3"/>
      <c r="H9" s="3"/>
    </row>
    <row r="11" spans="1:8" x14ac:dyDescent="0.2">
      <c r="A11" t="s">
        <v>68</v>
      </c>
      <c r="B11">
        <f>QUARTILE(B2:B9,1)</f>
        <v>40.963127749999998</v>
      </c>
      <c r="C11">
        <f t="shared" ref="C11:H11" si="0">QUARTILE(C2:C9,1)</f>
        <v>132.42201700000001</v>
      </c>
      <c r="D11">
        <f t="shared" si="0"/>
        <v>76.99932665</v>
      </c>
      <c r="E11">
        <f t="shared" si="0"/>
        <v>61.366439850000006</v>
      </c>
      <c r="F11">
        <f t="shared" si="0"/>
        <v>82.161712225000002</v>
      </c>
      <c r="G11">
        <f t="shared" si="0"/>
        <v>55.430523199999996</v>
      </c>
      <c r="H11">
        <f t="shared" si="0"/>
        <v>40.878344800000001</v>
      </c>
    </row>
    <row r="12" spans="1:8" x14ac:dyDescent="0.2">
      <c r="A12" t="s">
        <v>69</v>
      </c>
      <c r="B12">
        <f>QUARTILE(B2:B9,3)</f>
        <v>47.959863775000002</v>
      </c>
      <c r="C12">
        <f t="shared" ref="C12:H12" si="1">QUARTILE(C2:C9,3)</f>
        <v>172.36865399999999</v>
      </c>
      <c r="D12">
        <f t="shared" si="1"/>
        <v>175.95865149999997</v>
      </c>
      <c r="E12">
        <f t="shared" si="1"/>
        <v>131.26676375</v>
      </c>
      <c r="F12">
        <f t="shared" si="1"/>
        <v>96.071517274999991</v>
      </c>
      <c r="G12">
        <f t="shared" si="1"/>
        <v>70.92510630000001</v>
      </c>
      <c r="H12">
        <f t="shared" si="1"/>
        <v>101.6712402</v>
      </c>
    </row>
    <row r="13" spans="1:8" x14ac:dyDescent="0.2">
      <c r="A13" t="s">
        <v>70</v>
      </c>
      <c r="B13">
        <f>B12-B11</f>
        <v>6.9967360250000041</v>
      </c>
      <c r="C13">
        <f t="shared" ref="C13:H13" si="2">C12-C11</f>
        <v>39.946636999999981</v>
      </c>
      <c r="D13">
        <f t="shared" si="2"/>
        <v>98.959324849999973</v>
      </c>
      <c r="E13">
        <f t="shared" si="2"/>
        <v>69.900323899999989</v>
      </c>
      <c r="F13">
        <f t="shared" si="2"/>
        <v>13.909805049999989</v>
      </c>
      <c r="G13">
        <f t="shared" si="2"/>
        <v>15.494583100000014</v>
      </c>
      <c r="H13">
        <f t="shared" si="2"/>
        <v>60.792895399999999</v>
      </c>
    </row>
    <row r="14" spans="1:8" x14ac:dyDescent="0.2">
      <c r="A14" t="s">
        <v>78</v>
      </c>
      <c r="B14">
        <f>1.8*B13</f>
        <v>12.594124845000009</v>
      </c>
      <c r="C14">
        <f t="shared" ref="C14:H14" si="3">1.8*C13</f>
        <v>71.903946599999969</v>
      </c>
      <c r="D14">
        <f t="shared" si="3"/>
        <v>178.12678472999997</v>
      </c>
      <c r="E14">
        <f t="shared" si="3"/>
        <v>125.82058301999999</v>
      </c>
      <c r="F14">
        <f t="shared" si="3"/>
        <v>25.037649089999981</v>
      </c>
      <c r="G14">
        <f t="shared" si="3"/>
        <v>27.890249580000027</v>
      </c>
      <c r="H14">
        <f t="shared" si="3"/>
        <v>109.42721172</v>
      </c>
    </row>
    <row r="15" spans="1:8" x14ac:dyDescent="0.2">
      <c r="A15" t="s">
        <v>71</v>
      </c>
      <c r="B15">
        <f>B11-B14</f>
        <v>28.369002904999988</v>
      </c>
      <c r="C15">
        <f t="shared" ref="C15:H15" si="4">C11-C14</f>
        <v>60.518070400000042</v>
      </c>
      <c r="D15">
        <f t="shared" si="4"/>
        <v>-101.12745807999997</v>
      </c>
      <c r="E15">
        <f t="shared" si="4"/>
        <v>-64.454143169999981</v>
      </c>
      <c r="F15">
        <f t="shared" si="4"/>
        <v>57.124063135000021</v>
      </c>
      <c r="G15">
        <f t="shared" si="4"/>
        <v>27.540273619999969</v>
      </c>
      <c r="H15">
        <f t="shared" si="4"/>
        <v>-68.548866919999995</v>
      </c>
    </row>
    <row r="16" spans="1:8" x14ac:dyDescent="0.2">
      <c r="A16" t="s">
        <v>72</v>
      </c>
      <c r="B16">
        <f>B12+B14</f>
        <v>60.553988620000013</v>
      </c>
      <c r="C16">
        <f t="shared" ref="C16:H16" si="5">C12+C14</f>
        <v>244.27260059999998</v>
      </c>
      <c r="D16">
        <f t="shared" si="5"/>
        <v>354.08543622999991</v>
      </c>
      <c r="E16">
        <f t="shared" si="5"/>
        <v>257.08734676999995</v>
      </c>
      <c r="F16">
        <f t="shared" si="5"/>
        <v>121.10916636499996</v>
      </c>
      <c r="G16">
        <f t="shared" si="5"/>
        <v>98.815355880000041</v>
      </c>
      <c r="H16">
        <f t="shared" si="5"/>
        <v>211.09845192</v>
      </c>
    </row>
    <row r="18" spans="1:8" x14ac:dyDescent="0.2">
      <c r="A18" t="s">
        <v>73</v>
      </c>
      <c r="B18" s="4" t="s">
        <v>67</v>
      </c>
      <c r="C18" s="4" t="s">
        <v>20</v>
      </c>
      <c r="D18" s="4" t="s">
        <v>27</v>
      </c>
      <c r="E18" s="4" t="s">
        <v>35</v>
      </c>
      <c r="F18" s="4" t="s">
        <v>44</v>
      </c>
      <c r="G18" s="4" t="s">
        <v>51</v>
      </c>
      <c r="H18" s="4" t="s">
        <v>59</v>
      </c>
    </row>
    <row r="19" spans="1:8" x14ac:dyDescent="0.2">
      <c r="B19" s="3">
        <v>40.023040299999998</v>
      </c>
      <c r="C19" s="3">
        <v>96.805643799999999</v>
      </c>
      <c r="D19" s="3">
        <v>50.898640200000003</v>
      </c>
      <c r="E19" s="3">
        <v>37.295299</v>
      </c>
      <c r="F19" s="3">
        <v>96.055310899999995</v>
      </c>
      <c r="G19" s="3">
        <v>44.044211699999998</v>
      </c>
      <c r="H19" s="3">
        <v>39.773092400000003</v>
      </c>
    </row>
    <row r="20" spans="1:8" x14ac:dyDescent="0.2">
      <c r="B20" s="3">
        <v>46.915510300000001</v>
      </c>
      <c r="C20" s="3">
        <v>132.42201700000001</v>
      </c>
      <c r="D20" s="3">
        <v>96.220140499999999</v>
      </c>
      <c r="E20" s="3">
        <v>64.394078699999994</v>
      </c>
      <c r="F20" s="3">
        <v>105.69344100000001</v>
      </c>
      <c r="G20" s="3">
        <v>73.789097600000005</v>
      </c>
      <c r="H20" s="3">
        <v>49.654122299999997</v>
      </c>
    </row>
    <row r="21" spans="1:8" x14ac:dyDescent="0.2">
      <c r="B21" s="3">
        <v>33.647597900000001</v>
      </c>
      <c r="C21" s="3">
        <v>164.95747399999999</v>
      </c>
      <c r="D21" s="3">
        <v>195.28335999999999</v>
      </c>
      <c r="E21" s="3">
        <v>59.491089600000002</v>
      </c>
      <c r="F21" s="3">
        <v>96.076919399999994</v>
      </c>
      <c r="G21" s="3">
        <v>68.061115000000001</v>
      </c>
      <c r="H21" s="3">
        <v>40.475186200000003</v>
      </c>
    </row>
    <row r="22" spans="1:8" x14ac:dyDescent="0.2">
      <c r="B22" s="3">
        <v>59.294746500000002</v>
      </c>
      <c r="C22" s="3">
        <v>243.82584700000001</v>
      </c>
      <c r="D22" s="3">
        <v>156.63394299999999</v>
      </c>
      <c r="E22" s="3">
        <v>61.991556600000003</v>
      </c>
      <c r="F22" s="3">
        <v>84.381757899999997</v>
      </c>
      <c r="G22" s="3">
        <v>60.323371899999998</v>
      </c>
      <c r="H22" s="3">
        <v>95.111914400000003</v>
      </c>
    </row>
    <row r="23" spans="1:8" x14ac:dyDescent="0.2">
      <c r="B23" s="3">
        <v>48.307981599999998</v>
      </c>
      <c r="C23" s="3">
        <v>172.36865399999999</v>
      </c>
      <c r="D23" s="3">
        <v>249.67345299999999</v>
      </c>
      <c r="E23" s="3">
        <v>190.430519</v>
      </c>
      <c r="F23" s="3">
        <v>81.421696999999995</v>
      </c>
      <c r="G23" s="3">
        <v>66.6688209</v>
      </c>
      <c r="H23" s="3">
        <v>41.281503399999998</v>
      </c>
    </row>
    <row r="24" spans="1:8" x14ac:dyDescent="0.2">
      <c r="B24" s="3">
        <v>43.783390099999998</v>
      </c>
      <c r="C24" s="3"/>
      <c r="D24" s="3">
        <v>57.778512800000001</v>
      </c>
      <c r="E24" s="3">
        <v>111.545512</v>
      </c>
      <c r="F24" s="3">
        <v>70.547494999999998</v>
      </c>
      <c r="G24" s="3">
        <v>50.537674500000001</v>
      </c>
      <c r="H24" s="3">
        <v>108.230566</v>
      </c>
    </row>
    <row r="25" spans="1:8" x14ac:dyDescent="0.2">
      <c r="B25" s="3"/>
      <c r="C25" s="3"/>
      <c r="D25" s="3">
        <v>132.97166200000001</v>
      </c>
      <c r="E25" s="3">
        <v>110.751653</v>
      </c>
      <c r="F25" s="3"/>
    </row>
    <row r="26" spans="1:8" x14ac:dyDescent="0.2">
      <c r="B26" s="3"/>
      <c r="C26" s="3"/>
      <c r="D26" s="3"/>
      <c r="F26" s="3"/>
      <c r="G26" s="3"/>
      <c r="H26" s="3"/>
    </row>
    <row r="28" spans="1:8" x14ac:dyDescent="0.2">
      <c r="A28" t="s">
        <v>74</v>
      </c>
      <c r="B28">
        <f>AVERAGE(B19:B26)</f>
        <v>45.328711116666675</v>
      </c>
      <c r="C28">
        <f t="shared" ref="C28:H28" si="6">AVERAGE(C19:C26)</f>
        <v>162.07592716000002</v>
      </c>
      <c r="D28">
        <f t="shared" si="6"/>
        <v>134.20853021428573</v>
      </c>
      <c r="E28">
        <f>AVERAGE(E19:E25)</f>
        <v>90.842815414285724</v>
      </c>
      <c r="F28">
        <f t="shared" si="6"/>
        <v>89.029436866666671</v>
      </c>
      <c r="G28">
        <f t="shared" si="6"/>
        <v>60.570715266666667</v>
      </c>
      <c r="H28">
        <f t="shared" si="6"/>
        <v>62.421064116666678</v>
      </c>
    </row>
    <row r="29" spans="1:8" x14ac:dyDescent="0.2">
      <c r="A29" t="s">
        <v>75</v>
      </c>
      <c r="B29">
        <f>STDEV(B19:B26)</f>
        <v>8.6421142601746634</v>
      </c>
      <c r="C29">
        <f t="shared" ref="C29:H29" si="7">STDEV(C19:C26)</f>
        <v>54.627962641655444</v>
      </c>
      <c r="D29">
        <f t="shared" si="7"/>
        <v>72.791843977741237</v>
      </c>
      <c r="E29">
        <f>STDEV(E19:E25)</f>
        <v>51.840897947523743</v>
      </c>
      <c r="F29">
        <f t="shared" si="7"/>
        <v>12.631545832276942</v>
      </c>
      <c r="G29">
        <f t="shared" si="7"/>
        <v>11.330198744031524</v>
      </c>
      <c r="H29">
        <f t="shared" si="7"/>
        <v>30.892167829734415</v>
      </c>
    </row>
    <row r="31" spans="1:8" x14ac:dyDescent="0.2">
      <c r="A31" t="s">
        <v>76</v>
      </c>
    </row>
    <row r="32" spans="1:8" x14ac:dyDescent="0.2">
      <c r="A32" t="s">
        <v>77</v>
      </c>
      <c r="C32" s="5">
        <f>TTEST(B19:B25,C19:C25,2,3)</f>
        <v>8.2337105282343538E-3</v>
      </c>
      <c r="D32" s="5">
        <f>TTEST(B19:B25,D19:D25,2,3)</f>
        <v>1.7691999628670487E-2</v>
      </c>
      <c r="E32">
        <f>TTEST(B19:B25,E19:E25,2,3)</f>
        <v>5.9657990392917977E-2</v>
      </c>
      <c r="F32" s="5">
        <f>TTEST(B19:B25,F19:F25,2,3)</f>
        <v>6.9603694852926436E-5</v>
      </c>
      <c r="G32" s="5">
        <f>TTEST(B19:B25,G19:G24,2,3)</f>
        <v>2.6982528495854322E-2</v>
      </c>
      <c r="H32">
        <f>TTEST(B19:B25,H19:H25,2,3)</f>
        <v>0.24139749864862059</v>
      </c>
    </row>
    <row r="33" spans="1:8" x14ac:dyDescent="0.2">
      <c r="A33" t="s">
        <v>20</v>
      </c>
      <c r="D33">
        <f>TTEST(C19:C25,D19:D25,2,3)</f>
        <v>0.46640622814469146</v>
      </c>
      <c r="E33">
        <f>TTEST(C19:C25,E19:E25,2,3)</f>
        <v>5.0767156114808434E-2</v>
      </c>
      <c r="F33" s="6">
        <f>TTEST(C19:C25,F19:F25,2,3)</f>
        <v>3.8737441743191665E-2</v>
      </c>
      <c r="G33" s="6">
        <f>TTEST(C19:C25,G19:G24,2,3)</f>
        <v>1.3082602197577743E-2</v>
      </c>
      <c r="H33" s="6">
        <f>TTEST(C19:C25,H19:H25,2,3)</f>
        <v>1.0812473093911786E-2</v>
      </c>
    </row>
    <row r="34" spans="1:8" x14ac:dyDescent="0.2">
      <c r="A34" t="s">
        <v>27</v>
      </c>
      <c r="E34">
        <f>TTEST(D19:D25,E19:E25,2,3)</f>
        <v>0.22594217367857439</v>
      </c>
      <c r="F34">
        <f>TTEST(D19:D25,F19:F25,2,3)</f>
        <v>0.15441808305458196</v>
      </c>
      <c r="G34" s="6">
        <f>TTEST(D19:D25,G19:G24,2,3)</f>
        <v>3.6637214991621161E-2</v>
      </c>
      <c r="H34" s="6">
        <f>TTEST(D19:D25,H19:H25,2,3)</f>
        <v>4.3867219239745028E-2</v>
      </c>
    </row>
    <row r="35" spans="1:8" x14ac:dyDescent="0.2">
      <c r="A35" t="s">
        <v>35</v>
      </c>
      <c r="F35">
        <f>TTEST(E19:E25,F19:F25,2,3)</f>
        <v>0.93125587952374556</v>
      </c>
      <c r="G35">
        <f>TTEST(E19:E25,G19:G24,2,3)</f>
        <v>0.17851515945258445</v>
      </c>
      <c r="H35">
        <f>TTEST(E19:E25,H19:H25,2,3)</f>
        <v>0.25069020925930596</v>
      </c>
    </row>
    <row r="36" spans="1:8" x14ac:dyDescent="0.2">
      <c r="A36" t="s">
        <v>44</v>
      </c>
      <c r="G36" s="6">
        <f>TTEST(F19:F25,G19:G24,2,3)</f>
        <v>2.1692394399799339E-3</v>
      </c>
      <c r="H36">
        <f>TTEST(F19:F25,H19:H25,2,3)</f>
        <v>9.4108995179499597E-2</v>
      </c>
    </row>
    <row r="37" spans="1:8" x14ac:dyDescent="0.2">
      <c r="A37" t="s">
        <v>51</v>
      </c>
      <c r="H37">
        <f>TTEST(F19:F25,H19:H25,2,3)</f>
        <v>9.4108995179499597E-2</v>
      </c>
    </row>
    <row r="38" spans="1:8" x14ac:dyDescent="0.2">
      <c r="A38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HA Bcat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Allen, Robyn</dc:creator>
  <cp:lastModifiedBy>Allen, Robyn</cp:lastModifiedBy>
  <dcterms:created xsi:type="dcterms:W3CDTF">2020-06-25T13:15:37Z</dcterms:created>
  <dcterms:modified xsi:type="dcterms:W3CDTF">2020-07-24T01:13:17Z</dcterms:modified>
</cp:coreProperties>
</file>