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anna_david/Desktop/To move CLINIC 29-04-2020/Paper Miguez et al./Miguez et al - Source Data/"/>
    </mc:Choice>
  </mc:AlternateContent>
  <xr:revisionPtr revIDLastSave="0" documentId="13_ncr:1_{BA39CC85-3190-824E-A3BE-AB681CB0163B}" xr6:coauthVersionLast="45" xr6:coauthVersionMax="45" xr10:uidLastSave="{00000000-0000-0000-0000-000000000000}"/>
  <bookViews>
    <workbookView xWindow="1060" yWindow="580" windowWidth="23480" windowHeight="16580" activeTab="3" xr2:uid="{00000000-000D-0000-FFFF-FFFF00000000}"/>
  </bookViews>
  <sheets>
    <sheet name="Figure 6C Desensitization" sheetId="1" r:id="rId1"/>
    <sheet name="Figure 6D Rise-Time" sheetId="2" r:id="rId2"/>
    <sheet name="Figure 6G Recovery Desens" sheetId="5" r:id="rId3"/>
    <sheet name="Figure 6G Statistics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M142" i="5" l="1"/>
  <c r="AH142" i="5"/>
  <c r="AC142" i="5"/>
  <c r="AM141" i="5"/>
  <c r="AH141" i="5"/>
  <c r="AC141" i="5"/>
  <c r="AM140" i="5"/>
  <c r="AH140" i="5"/>
  <c r="AC140" i="5"/>
  <c r="AM139" i="5"/>
  <c r="AH139" i="5"/>
  <c r="AC139" i="5"/>
  <c r="AM138" i="5"/>
  <c r="AH138" i="5"/>
  <c r="AC138" i="5"/>
  <c r="AM137" i="5"/>
  <c r="AH137" i="5"/>
  <c r="AC137" i="5"/>
  <c r="AM136" i="5"/>
  <c r="AH136" i="5"/>
  <c r="AC136" i="5"/>
  <c r="AM135" i="5"/>
  <c r="AH135" i="5"/>
  <c r="AC135" i="5"/>
  <c r="AM134" i="5"/>
  <c r="AH134" i="5"/>
  <c r="AC134" i="5"/>
  <c r="AM133" i="5"/>
  <c r="AH133" i="5"/>
  <c r="AC133" i="5"/>
  <c r="AM132" i="5"/>
  <c r="AH132" i="5"/>
  <c r="AC132" i="5"/>
  <c r="AM131" i="5"/>
  <c r="AH131" i="5"/>
  <c r="AC131" i="5"/>
  <c r="AM130" i="5"/>
  <c r="AH130" i="5"/>
  <c r="AC130" i="5"/>
  <c r="AM129" i="5"/>
  <c r="AH129" i="5"/>
  <c r="AC129" i="5"/>
  <c r="AM128" i="5"/>
  <c r="AH128" i="5"/>
  <c r="AC128" i="5"/>
  <c r="AM127" i="5"/>
  <c r="AH127" i="5"/>
  <c r="AC127" i="5"/>
  <c r="AM126" i="5"/>
  <c r="AH126" i="5"/>
  <c r="AC126" i="5"/>
  <c r="AM125" i="5"/>
  <c r="AH125" i="5"/>
  <c r="AC125" i="5"/>
  <c r="AM124" i="5"/>
  <c r="AH124" i="5"/>
  <c r="AC124" i="5"/>
  <c r="AM123" i="5"/>
  <c r="AH123" i="5"/>
  <c r="AC123" i="5"/>
  <c r="AM122" i="5"/>
  <c r="AH122" i="5"/>
  <c r="AC122" i="5"/>
  <c r="AM121" i="5"/>
  <c r="AH121" i="5"/>
  <c r="AC121" i="5"/>
  <c r="AM120" i="5"/>
  <c r="AH120" i="5"/>
  <c r="AC120" i="5"/>
  <c r="AM119" i="5"/>
  <c r="AH119" i="5"/>
  <c r="AC119" i="5"/>
  <c r="AM118" i="5"/>
  <c r="AH118" i="5"/>
  <c r="AC118" i="5"/>
  <c r="AM106" i="5"/>
  <c r="AM105" i="5"/>
  <c r="AM104" i="5"/>
  <c r="AM103" i="5"/>
  <c r="AM102" i="5"/>
  <c r="AM101" i="5"/>
  <c r="AM100" i="5"/>
  <c r="AM99" i="5"/>
  <c r="AM98" i="5"/>
  <c r="AM97" i="5"/>
  <c r="AM96" i="5"/>
  <c r="AM95" i="5"/>
  <c r="AM94" i="5"/>
  <c r="AM93" i="5"/>
  <c r="AM92" i="5"/>
  <c r="AM91" i="5"/>
  <c r="AM90" i="5"/>
  <c r="AM89" i="5"/>
  <c r="AM88" i="5"/>
  <c r="AM87" i="5"/>
  <c r="AM86" i="5"/>
  <c r="AM85" i="5"/>
  <c r="AM84" i="5"/>
  <c r="AM83" i="5"/>
  <c r="AM82" i="5"/>
  <c r="AH106" i="5"/>
  <c r="AC106" i="5"/>
  <c r="AH105" i="5"/>
  <c r="AC105" i="5"/>
  <c r="AH104" i="5"/>
  <c r="AC104" i="5"/>
  <c r="AH103" i="5"/>
  <c r="AC103" i="5"/>
  <c r="AH102" i="5"/>
  <c r="AC102" i="5"/>
  <c r="AH101" i="5"/>
  <c r="AC101" i="5"/>
  <c r="AH100" i="5"/>
  <c r="AC100" i="5"/>
  <c r="AH99" i="5"/>
  <c r="AC99" i="5"/>
  <c r="AH98" i="5"/>
  <c r="AC98" i="5"/>
  <c r="AH97" i="5"/>
  <c r="AC97" i="5"/>
  <c r="AH96" i="5"/>
  <c r="AC96" i="5"/>
  <c r="AH95" i="5"/>
  <c r="AC95" i="5"/>
  <c r="AH94" i="5"/>
  <c r="AC94" i="5"/>
  <c r="AH93" i="5"/>
  <c r="AC93" i="5"/>
  <c r="AH92" i="5"/>
  <c r="AC92" i="5"/>
  <c r="AH91" i="5"/>
  <c r="AC91" i="5"/>
  <c r="AH90" i="5"/>
  <c r="AC90" i="5"/>
  <c r="AH89" i="5"/>
  <c r="AC89" i="5"/>
  <c r="AH88" i="5"/>
  <c r="AC88" i="5"/>
  <c r="AH87" i="5"/>
  <c r="AC87" i="5"/>
  <c r="AH86" i="5"/>
  <c r="AC86" i="5"/>
  <c r="AH85" i="5"/>
  <c r="AC85" i="5"/>
  <c r="AH84" i="5"/>
  <c r="AC84" i="5"/>
  <c r="AH83" i="5"/>
  <c r="AC83" i="5"/>
  <c r="AH82" i="5"/>
  <c r="AC82" i="5"/>
  <c r="AH69" i="5"/>
  <c r="AH68" i="5"/>
  <c r="AH67" i="5"/>
  <c r="AH66" i="5"/>
  <c r="AH65" i="5"/>
  <c r="AH64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C69" i="5"/>
  <c r="AC68" i="5"/>
  <c r="AC67" i="5"/>
  <c r="AC66" i="5"/>
  <c r="AC65" i="5"/>
  <c r="AC64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H32" i="5"/>
  <c r="AH31" i="5"/>
  <c r="AH30" i="5"/>
  <c r="AH29" i="5"/>
  <c r="AH28" i="5"/>
  <c r="AH27" i="5"/>
  <c r="AH26" i="5"/>
  <c r="AH25" i="5"/>
  <c r="AH24" i="5"/>
  <c r="AH23" i="5"/>
  <c r="AH22" i="5"/>
  <c r="AH21" i="5"/>
  <c r="AH20" i="5"/>
  <c r="AH19" i="5"/>
  <c r="AH18" i="5"/>
  <c r="AH17" i="5"/>
  <c r="AH16" i="5"/>
  <c r="AH15" i="5"/>
  <c r="AH14" i="5"/>
  <c r="AH13" i="5"/>
  <c r="AH12" i="5"/>
  <c r="AH11" i="5"/>
  <c r="AH10" i="5"/>
  <c r="AH9" i="5"/>
  <c r="AH8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7" i="5"/>
  <c r="AC16" i="5"/>
  <c r="AC15" i="5"/>
  <c r="AC14" i="5"/>
  <c r="AC13" i="5"/>
  <c r="AC12" i="5"/>
  <c r="AC11" i="5"/>
  <c r="AC10" i="5"/>
  <c r="AC9" i="5"/>
  <c r="AC8" i="5"/>
  <c r="O27" i="1"/>
  <c r="O26" i="1"/>
  <c r="C20" i="1"/>
  <c r="C19" i="1"/>
  <c r="C21" i="1"/>
  <c r="K16" i="1"/>
  <c r="I8" i="5"/>
  <c r="N8" i="5"/>
  <c r="S8" i="5"/>
  <c r="X8" i="5"/>
  <c r="D8" i="5" s="1"/>
  <c r="X142" i="5"/>
  <c r="S142" i="5"/>
  <c r="N142" i="5"/>
  <c r="I142" i="5"/>
  <c r="D142" i="5" s="1"/>
  <c r="X141" i="5"/>
  <c r="S141" i="5"/>
  <c r="N141" i="5"/>
  <c r="I141" i="5"/>
  <c r="X140" i="5"/>
  <c r="S140" i="5"/>
  <c r="N140" i="5"/>
  <c r="I140" i="5"/>
  <c r="X139" i="5"/>
  <c r="S139" i="5"/>
  <c r="N139" i="5"/>
  <c r="I139" i="5"/>
  <c r="X138" i="5"/>
  <c r="S138" i="5"/>
  <c r="N138" i="5"/>
  <c r="D138" i="5" s="1"/>
  <c r="I138" i="5"/>
  <c r="X137" i="5"/>
  <c r="S137" i="5"/>
  <c r="N137" i="5"/>
  <c r="I137" i="5"/>
  <c r="X136" i="5"/>
  <c r="S136" i="5"/>
  <c r="N136" i="5"/>
  <c r="C136" i="5" s="1"/>
  <c r="I136" i="5"/>
  <c r="X135" i="5"/>
  <c r="S135" i="5"/>
  <c r="N135" i="5"/>
  <c r="I135" i="5"/>
  <c r="X134" i="5"/>
  <c r="S134" i="5"/>
  <c r="N134" i="5"/>
  <c r="D134" i="5" s="1"/>
  <c r="I134" i="5"/>
  <c r="X133" i="5"/>
  <c r="S133" i="5"/>
  <c r="N133" i="5"/>
  <c r="I133" i="5"/>
  <c r="X132" i="5"/>
  <c r="S132" i="5"/>
  <c r="N132" i="5"/>
  <c r="I132" i="5"/>
  <c r="X131" i="5"/>
  <c r="S131" i="5"/>
  <c r="N131" i="5"/>
  <c r="I131" i="5"/>
  <c r="D131" i="5" s="1"/>
  <c r="X130" i="5"/>
  <c r="C130" i="5" s="1"/>
  <c r="S130" i="5"/>
  <c r="N130" i="5"/>
  <c r="I130" i="5"/>
  <c r="X129" i="5"/>
  <c r="S129" i="5"/>
  <c r="N129" i="5"/>
  <c r="I129" i="5"/>
  <c r="X128" i="5"/>
  <c r="S128" i="5"/>
  <c r="N128" i="5"/>
  <c r="I128" i="5"/>
  <c r="X127" i="5"/>
  <c r="S127" i="5"/>
  <c r="N127" i="5"/>
  <c r="I127" i="5"/>
  <c r="X126" i="5"/>
  <c r="D126" i="5" s="1"/>
  <c r="S126" i="5"/>
  <c r="N126" i="5"/>
  <c r="I126" i="5"/>
  <c r="X125" i="5"/>
  <c r="S125" i="5"/>
  <c r="N125" i="5"/>
  <c r="I125" i="5"/>
  <c r="X124" i="5"/>
  <c r="S124" i="5"/>
  <c r="N124" i="5"/>
  <c r="I124" i="5"/>
  <c r="X123" i="5"/>
  <c r="S123" i="5"/>
  <c r="N123" i="5"/>
  <c r="I123" i="5"/>
  <c r="X122" i="5"/>
  <c r="S122" i="5"/>
  <c r="N122" i="5"/>
  <c r="I122" i="5"/>
  <c r="D122" i="5" s="1"/>
  <c r="X121" i="5"/>
  <c r="S121" i="5"/>
  <c r="N121" i="5"/>
  <c r="I121" i="5"/>
  <c r="C121" i="5" s="1"/>
  <c r="X120" i="5"/>
  <c r="S120" i="5"/>
  <c r="N120" i="5"/>
  <c r="C120" i="5" s="1"/>
  <c r="I120" i="5"/>
  <c r="X119" i="5"/>
  <c r="S119" i="5"/>
  <c r="N119" i="5"/>
  <c r="I119" i="5"/>
  <c r="X118" i="5"/>
  <c r="S118" i="5"/>
  <c r="N118" i="5"/>
  <c r="D118" i="5" s="1"/>
  <c r="I118" i="5"/>
  <c r="X106" i="5"/>
  <c r="S106" i="5"/>
  <c r="N106" i="5"/>
  <c r="I106" i="5"/>
  <c r="X105" i="5"/>
  <c r="S105" i="5"/>
  <c r="N105" i="5"/>
  <c r="I105" i="5"/>
  <c r="X104" i="5"/>
  <c r="S104" i="5"/>
  <c r="N104" i="5"/>
  <c r="I104" i="5"/>
  <c r="D104" i="5" s="1"/>
  <c r="X103" i="5"/>
  <c r="S103" i="5"/>
  <c r="N103" i="5"/>
  <c r="I103" i="5"/>
  <c r="X102" i="5"/>
  <c r="S102" i="5"/>
  <c r="N102" i="5"/>
  <c r="I102" i="5"/>
  <c r="C102" i="5"/>
  <c r="X101" i="5"/>
  <c r="S101" i="5"/>
  <c r="N101" i="5"/>
  <c r="I101" i="5"/>
  <c r="C101" i="5" s="1"/>
  <c r="X100" i="5"/>
  <c r="S100" i="5"/>
  <c r="N100" i="5"/>
  <c r="I100" i="5"/>
  <c r="D100" i="5" s="1"/>
  <c r="X99" i="5"/>
  <c r="S99" i="5"/>
  <c r="N99" i="5"/>
  <c r="I99" i="5"/>
  <c r="X98" i="5"/>
  <c r="S98" i="5"/>
  <c r="N98" i="5"/>
  <c r="I98" i="5"/>
  <c r="D98" i="5" s="1"/>
  <c r="X97" i="5"/>
  <c r="S97" i="5"/>
  <c r="N97" i="5"/>
  <c r="I97" i="5"/>
  <c r="C97" i="5" s="1"/>
  <c r="X96" i="5"/>
  <c r="S96" i="5"/>
  <c r="N96" i="5"/>
  <c r="I96" i="5"/>
  <c r="D96" i="5" s="1"/>
  <c r="X95" i="5"/>
  <c r="S95" i="5"/>
  <c r="N95" i="5"/>
  <c r="C95" i="5" s="1"/>
  <c r="I95" i="5"/>
  <c r="X94" i="5"/>
  <c r="S94" i="5"/>
  <c r="N94" i="5"/>
  <c r="D94" i="5" s="1"/>
  <c r="I94" i="5"/>
  <c r="X93" i="5"/>
  <c r="S93" i="5"/>
  <c r="N93" i="5"/>
  <c r="I93" i="5"/>
  <c r="X92" i="5"/>
  <c r="S92" i="5"/>
  <c r="N92" i="5"/>
  <c r="I92" i="5"/>
  <c r="X91" i="5"/>
  <c r="S91" i="5"/>
  <c r="N91" i="5"/>
  <c r="I91" i="5"/>
  <c r="D91" i="5" s="1"/>
  <c r="X90" i="5"/>
  <c r="S90" i="5"/>
  <c r="N90" i="5"/>
  <c r="I90" i="5"/>
  <c r="X89" i="5"/>
  <c r="C89" i="5" s="1"/>
  <c r="S89" i="5"/>
  <c r="N89" i="5"/>
  <c r="I89" i="5"/>
  <c r="X88" i="5"/>
  <c r="C88" i="5" s="1"/>
  <c r="S88" i="5"/>
  <c r="N88" i="5"/>
  <c r="I88" i="5"/>
  <c r="X87" i="5"/>
  <c r="S87" i="5"/>
  <c r="N87" i="5"/>
  <c r="I87" i="5"/>
  <c r="X86" i="5"/>
  <c r="S86" i="5"/>
  <c r="N86" i="5"/>
  <c r="I86" i="5"/>
  <c r="C86" i="5" s="1"/>
  <c r="X85" i="5"/>
  <c r="S85" i="5"/>
  <c r="N85" i="5"/>
  <c r="I85" i="5"/>
  <c r="X84" i="5"/>
  <c r="S84" i="5"/>
  <c r="N84" i="5"/>
  <c r="I84" i="5"/>
  <c r="X83" i="5"/>
  <c r="S83" i="5"/>
  <c r="N83" i="5"/>
  <c r="I83" i="5"/>
  <c r="X82" i="5"/>
  <c r="S82" i="5"/>
  <c r="N82" i="5"/>
  <c r="I82" i="5"/>
  <c r="X69" i="5"/>
  <c r="S69" i="5"/>
  <c r="N69" i="5"/>
  <c r="D69" i="5" s="1"/>
  <c r="I69" i="5"/>
  <c r="X68" i="5"/>
  <c r="S68" i="5"/>
  <c r="N68" i="5"/>
  <c r="D68" i="5" s="1"/>
  <c r="I68" i="5"/>
  <c r="X67" i="5"/>
  <c r="S67" i="5"/>
  <c r="C67" i="5" s="1"/>
  <c r="N67" i="5"/>
  <c r="I67" i="5"/>
  <c r="X66" i="5"/>
  <c r="S66" i="5"/>
  <c r="N66" i="5"/>
  <c r="I66" i="5"/>
  <c r="X65" i="5"/>
  <c r="S65" i="5"/>
  <c r="N65" i="5"/>
  <c r="I65" i="5"/>
  <c r="X64" i="5"/>
  <c r="S64" i="5"/>
  <c r="N64" i="5"/>
  <c r="I64" i="5"/>
  <c r="X63" i="5"/>
  <c r="S63" i="5"/>
  <c r="N63" i="5"/>
  <c r="I63" i="5"/>
  <c r="D63" i="5" s="1"/>
  <c r="X62" i="5"/>
  <c r="S62" i="5"/>
  <c r="N62" i="5"/>
  <c r="I62" i="5"/>
  <c r="X61" i="5"/>
  <c r="S61" i="5"/>
  <c r="N61" i="5"/>
  <c r="I61" i="5"/>
  <c r="X60" i="5"/>
  <c r="C60" i="5" s="1"/>
  <c r="S60" i="5"/>
  <c r="N60" i="5"/>
  <c r="I60" i="5"/>
  <c r="D60" i="5"/>
  <c r="X59" i="5"/>
  <c r="S59" i="5"/>
  <c r="N59" i="5"/>
  <c r="I59" i="5"/>
  <c r="D59" i="5" s="1"/>
  <c r="X58" i="5"/>
  <c r="S58" i="5"/>
  <c r="N58" i="5"/>
  <c r="I58" i="5"/>
  <c r="C58" i="5" s="1"/>
  <c r="X57" i="5"/>
  <c r="S57" i="5"/>
  <c r="N57" i="5"/>
  <c r="I57" i="5"/>
  <c r="X56" i="5"/>
  <c r="S56" i="5"/>
  <c r="N56" i="5"/>
  <c r="I56" i="5"/>
  <c r="X55" i="5"/>
  <c r="S55" i="5"/>
  <c r="N55" i="5"/>
  <c r="D55" i="5" s="1"/>
  <c r="I55" i="5"/>
  <c r="X54" i="5"/>
  <c r="S54" i="5"/>
  <c r="N54" i="5"/>
  <c r="I54" i="5"/>
  <c r="X53" i="5"/>
  <c r="S53" i="5"/>
  <c r="C53" i="5" s="1"/>
  <c r="N53" i="5"/>
  <c r="I53" i="5"/>
  <c r="X52" i="5"/>
  <c r="S52" i="5"/>
  <c r="N52" i="5"/>
  <c r="I52" i="5"/>
  <c r="D52" i="5" s="1"/>
  <c r="X51" i="5"/>
  <c r="C51" i="5" s="1"/>
  <c r="S51" i="5"/>
  <c r="N51" i="5"/>
  <c r="I51" i="5"/>
  <c r="X50" i="5"/>
  <c r="S50" i="5"/>
  <c r="N50" i="5"/>
  <c r="I50" i="5"/>
  <c r="X49" i="5"/>
  <c r="S49" i="5"/>
  <c r="N49" i="5"/>
  <c r="I49" i="5"/>
  <c r="X48" i="5"/>
  <c r="S48" i="5"/>
  <c r="N48" i="5"/>
  <c r="I48" i="5"/>
  <c r="X47" i="5"/>
  <c r="S47" i="5"/>
  <c r="N47" i="5"/>
  <c r="I47" i="5"/>
  <c r="D47" i="5"/>
  <c r="X46" i="5"/>
  <c r="S46" i="5"/>
  <c r="N46" i="5"/>
  <c r="I46" i="5"/>
  <c r="X45" i="5"/>
  <c r="S45" i="5"/>
  <c r="N45" i="5"/>
  <c r="I45" i="5"/>
  <c r="X32" i="5"/>
  <c r="S32" i="5"/>
  <c r="N32" i="5"/>
  <c r="I32" i="5"/>
  <c r="C32" i="5" s="1"/>
  <c r="X31" i="5"/>
  <c r="S31" i="5"/>
  <c r="N31" i="5"/>
  <c r="C31" i="5" s="1"/>
  <c r="I31" i="5"/>
  <c r="X30" i="5"/>
  <c r="S30" i="5"/>
  <c r="N30" i="5"/>
  <c r="I30" i="5"/>
  <c r="X29" i="5"/>
  <c r="S29" i="5"/>
  <c r="N29" i="5"/>
  <c r="I29" i="5"/>
  <c r="X28" i="5"/>
  <c r="S28" i="5"/>
  <c r="N28" i="5"/>
  <c r="C28" i="5" s="1"/>
  <c r="I28" i="5"/>
  <c r="X27" i="5"/>
  <c r="S27" i="5"/>
  <c r="N27" i="5"/>
  <c r="D27" i="5" s="1"/>
  <c r="I27" i="5"/>
  <c r="X26" i="5"/>
  <c r="S26" i="5"/>
  <c r="N26" i="5"/>
  <c r="I26" i="5"/>
  <c r="X25" i="5"/>
  <c r="S25" i="5"/>
  <c r="N25" i="5"/>
  <c r="I25" i="5"/>
  <c r="X24" i="5"/>
  <c r="S24" i="5"/>
  <c r="N24" i="5"/>
  <c r="I24" i="5"/>
  <c r="D24" i="5" s="1"/>
  <c r="X23" i="5"/>
  <c r="S23" i="5"/>
  <c r="N23" i="5"/>
  <c r="C23" i="5" s="1"/>
  <c r="I23" i="5"/>
  <c r="X22" i="5"/>
  <c r="S22" i="5"/>
  <c r="N22" i="5"/>
  <c r="I22" i="5"/>
  <c r="X21" i="5"/>
  <c r="S21" i="5"/>
  <c r="N21" i="5"/>
  <c r="I21" i="5"/>
  <c r="X20" i="5"/>
  <c r="S20" i="5"/>
  <c r="N20" i="5"/>
  <c r="I20" i="5"/>
  <c r="X19" i="5"/>
  <c r="D19" i="5" s="1"/>
  <c r="S19" i="5"/>
  <c r="N19" i="5"/>
  <c r="I19" i="5"/>
  <c r="X18" i="5"/>
  <c r="S18" i="5"/>
  <c r="N18" i="5"/>
  <c r="I18" i="5"/>
  <c r="D18" i="5" s="1"/>
  <c r="X17" i="5"/>
  <c r="S17" i="5"/>
  <c r="N17" i="5"/>
  <c r="I17" i="5"/>
  <c r="X16" i="5"/>
  <c r="S16" i="5"/>
  <c r="N16" i="5"/>
  <c r="I16" i="5"/>
  <c r="D16" i="5" s="1"/>
  <c r="X15" i="5"/>
  <c r="S15" i="5"/>
  <c r="N15" i="5"/>
  <c r="I15" i="5"/>
  <c r="X14" i="5"/>
  <c r="S14" i="5"/>
  <c r="N14" i="5"/>
  <c r="D14" i="5" s="1"/>
  <c r="I14" i="5"/>
  <c r="X13" i="5"/>
  <c r="S13" i="5"/>
  <c r="N13" i="5"/>
  <c r="I13" i="5"/>
  <c r="X12" i="5"/>
  <c r="S12" i="5"/>
  <c r="N12" i="5"/>
  <c r="I12" i="5"/>
  <c r="X11" i="5"/>
  <c r="S11" i="5"/>
  <c r="N11" i="5"/>
  <c r="D11" i="5" s="1"/>
  <c r="I11" i="5"/>
  <c r="X10" i="5"/>
  <c r="S10" i="5"/>
  <c r="N10" i="5"/>
  <c r="I10" i="5"/>
  <c r="X9" i="5"/>
  <c r="S9" i="5"/>
  <c r="N9" i="5"/>
  <c r="I9" i="5"/>
  <c r="C15" i="5"/>
  <c r="C59" i="5"/>
  <c r="C93" i="5"/>
  <c r="C105" i="5"/>
  <c r="C128" i="5"/>
  <c r="C138" i="5"/>
  <c r="O26" i="2"/>
  <c r="O25" i="2"/>
  <c r="O24" i="2"/>
  <c r="K16" i="2"/>
  <c r="K15" i="2"/>
  <c r="K14" i="2"/>
  <c r="G27" i="2"/>
  <c r="G26" i="2"/>
  <c r="G25" i="2"/>
  <c r="C20" i="2"/>
  <c r="C19" i="2"/>
  <c r="C18" i="2"/>
  <c r="O25" i="1"/>
  <c r="K18" i="1"/>
  <c r="K17" i="1"/>
  <c r="G28" i="1"/>
  <c r="G27" i="1"/>
  <c r="G26" i="1"/>
  <c r="C140" i="5" l="1"/>
  <c r="C124" i="5"/>
  <c r="C129" i="5"/>
  <c r="C137" i="5"/>
  <c r="C19" i="5"/>
  <c r="D23" i="5"/>
  <c r="C24" i="5"/>
  <c r="D48" i="5"/>
  <c r="D86" i="5"/>
  <c r="D90" i="5"/>
  <c r="C91" i="5"/>
  <c r="D97" i="5"/>
  <c r="C104" i="5"/>
  <c r="C87" i="5"/>
  <c r="C103" i="5"/>
  <c r="C132" i="5"/>
  <c r="C134" i="5"/>
  <c r="C48" i="5"/>
  <c r="D61" i="5"/>
  <c r="C63" i="5"/>
  <c r="D65" i="5"/>
  <c r="D67" i="5"/>
  <c r="C68" i="5"/>
  <c r="D92" i="5"/>
  <c r="C94" i="5"/>
  <c r="D127" i="5"/>
  <c r="D88" i="5"/>
  <c r="D12" i="5"/>
  <c r="D25" i="5"/>
  <c r="C27" i="5"/>
  <c r="D29" i="5"/>
  <c r="D31" i="5"/>
  <c r="D50" i="5"/>
  <c r="D56" i="5"/>
  <c r="C61" i="5"/>
  <c r="D85" i="5"/>
  <c r="D105" i="5"/>
  <c r="D120" i="5"/>
  <c r="C139" i="5"/>
  <c r="D141" i="5"/>
  <c r="D139" i="5"/>
  <c r="C14" i="5"/>
  <c r="D123" i="5"/>
  <c r="C126" i="5"/>
  <c r="D20" i="5"/>
  <c r="C47" i="5"/>
  <c r="D49" i="5"/>
  <c r="D51" i="5"/>
  <c r="C52" i="5"/>
  <c r="D83" i="5"/>
  <c r="D99" i="5"/>
  <c r="C22" i="5"/>
  <c r="C122" i="5"/>
  <c r="C69" i="5"/>
  <c r="D22" i="5"/>
  <c r="D26" i="5"/>
  <c r="C45" i="5"/>
  <c r="D64" i="5"/>
  <c r="D89" i="5"/>
  <c r="D93" i="5"/>
  <c r="D102" i="5"/>
  <c r="D106" i="5"/>
  <c r="C118" i="5"/>
  <c r="D124" i="5"/>
  <c r="D130" i="5"/>
  <c r="C8" i="5"/>
  <c r="C142" i="5"/>
  <c r="C11" i="5"/>
  <c r="D15" i="5"/>
  <c r="C16" i="5"/>
  <c r="D28" i="5"/>
  <c r="D32" i="5"/>
  <c r="C55" i="5"/>
  <c r="D57" i="5"/>
  <c r="D82" i="5"/>
  <c r="D84" i="5"/>
  <c r="C96" i="5"/>
  <c r="D119" i="5"/>
  <c r="C131" i="5"/>
  <c r="D133" i="5"/>
  <c r="D137" i="5"/>
  <c r="D121" i="5"/>
  <c r="C123" i="5"/>
  <c r="D125" i="5"/>
  <c r="D129" i="5"/>
  <c r="D136" i="5"/>
  <c r="D140" i="5"/>
  <c r="D128" i="5"/>
  <c r="D132" i="5"/>
  <c r="D135" i="5"/>
  <c r="C83" i="5"/>
  <c r="D103" i="5"/>
  <c r="D95" i="5"/>
  <c r="D87" i="5"/>
  <c r="C99" i="5"/>
  <c r="D101" i="5"/>
  <c r="D46" i="5"/>
  <c r="C50" i="5"/>
  <c r="C66" i="5"/>
  <c r="D66" i="5"/>
  <c r="D58" i="5"/>
  <c r="D62" i="5"/>
  <c r="D54" i="5"/>
  <c r="C9" i="5"/>
  <c r="D10" i="5"/>
  <c r="D17" i="5"/>
  <c r="D21" i="5"/>
  <c r="C25" i="5"/>
  <c r="D9" i="5"/>
  <c r="D13" i="5"/>
  <c r="C17" i="5"/>
  <c r="C30" i="5"/>
  <c r="C85" i="5"/>
  <c r="C57" i="5"/>
  <c r="C29" i="5"/>
  <c r="C13" i="5"/>
  <c r="C12" i="5"/>
  <c r="D30" i="5"/>
  <c r="D45" i="5"/>
  <c r="D53" i="5"/>
  <c r="C56" i="5"/>
  <c r="C64" i="5"/>
  <c r="C84" i="5"/>
  <c r="C92" i="5"/>
  <c r="C100" i="5"/>
  <c r="C119" i="5"/>
  <c r="C127" i="5"/>
  <c r="C135" i="5"/>
  <c r="C65" i="5"/>
  <c r="C49" i="5"/>
  <c r="C21" i="5"/>
  <c r="C20" i="5"/>
  <c r="C10" i="5"/>
  <c r="C18" i="5"/>
  <c r="C26" i="5"/>
  <c r="C46" i="5"/>
  <c r="C54" i="5"/>
  <c r="C62" i="5"/>
  <c r="C82" i="5"/>
  <c r="C90" i="5"/>
  <c r="C98" i="5"/>
  <c r="C106" i="5"/>
  <c r="C125" i="5"/>
  <c r="C133" i="5"/>
  <c r="C141" i="5"/>
</calcChain>
</file>

<file path=xl/sharedStrings.xml><?xml version="1.0" encoding="utf-8"?>
<sst xmlns="http://schemas.openxmlformats.org/spreadsheetml/2006/main" count="485" uniqueCount="154">
  <si>
    <t>RI</t>
  </si>
  <si>
    <t>File</t>
  </si>
  <si>
    <t>Desensitization weighted time constant (ms)</t>
  </si>
  <si>
    <t>2017_04_21_0007</t>
  </si>
  <si>
    <t>2017_05_03_0017</t>
  </si>
  <si>
    <t>2017_05_03_0025</t>
  </si>
  <si>
    <t>2017_05_03_0087</t>
  </si>
  <si>
    <t>2017_05_04_0041</t>
  </si>
  <si>
    <t>2017_05_04_0050</t>
  </si>
  <si>
    <t>2017_05_09_0037</t>
  </si>
  <si>
    <t>2017_05_09_0056</t>
  </si>
  <si>
    <t>2017_05_19_0068</t>
  </si>
  <si>
    <t>2017_05_19_0070</t>
  </si>
  <si>
    <t>2017_05_10_0012</t>
  </si>
  <si>
    <t>2017_06_13_0007</t>
  </si>
  <si>
    <t>2017_06_14_0034</t>
  </si>
  <si>
    <t>2017_06_14_0036</t>
  </si>
  <si>
    <t>Mean</t>
  </si>
  <si>
    <t>S.E.M.</t>
  </si>
  <si>
    <t>N</t>
  </si>
  <si>
    <t>2018_03_16_0003</t>
  </si>
  <si>
    <t>2018_03_29_0001</t>
  </si>
  <si>
    <t>2018_03_29_0006</t>
  </si>
  <si>
    <t>2018_03_29_0012</t>
  </si>
  <si>
    <t>2018_03_29_0022</t>
  </si>
  <si>
    <t>2018_04_06_0006</t>
  </si>
  <si>
    <t>2018_05_10_0004</t>
  </si>
  <si>
    <t>2018_05_10_0005</t>
  </si>
  <si>
    <t>2018_05_18_0003</t>
  </si>
  <si>
    <t>2018_05_18_0011</t>
  </si>
  <si>
    <t>2018_05_18_0012</t>
  </si>
  <si>
    <t>2018_05_18_0016</t>
  </si>
  <si>
    <t>2018_05_18_0017</t>
  </si>
  <si>
    <t>2018_05_18_0018</t>
  </si>
  <si>
    <t>2018_05_18_0034</t>
  </si>
  <si>
    <t>2018_06_20_0002</t>
  </si>
  <si>
    <t>2018_06_20_0021</t>
  </si>
  <si>
    <t>2018_09_17_0002</t>
  </si>
  <si>
    <t>2018_09_17_0003</t>
  </si>
  <si>
    <t>2018_09_17_0008</t>
  </si>
  <si>
    <t>2018_09_17_0016</t>
  </si>
  <si>
    <t>2017_05_03_0035</t>
  </si>
  <si>
    <t>2017_05_03_0045</t>
  </si>
  <si>
    <t>2017_05_03_0064</t>
  </si>
  <si>
    <t>2017_05_12_0024</t>
  </si>
  <si>
    <t>2017_05_19_0021</t>
  </si>
  <si>
    <t>2017_05_19_0035</t>
  </si>
  <si>
    <t>2017_05_23_0011</t>
  </si>
  <si>
    <t>2017_05_23_0016</t>
  </si>
  <si>
    <t>2017_05_23_0032</t>
  </si>
  <si>
    <t>2018_09_06_0022</t>
  </si>
  <si>
    <t>2018_09_06_0028</t>
  </si>
  <si>
    <t>2018_09_06_0010</t>
  </si>
  <si>
    <t>2018_04_06_0007</t>
  </si>
  <si>
    <t>2018_04_06_0008</t>
  </si>
  <si>
    <t>2018_04_06_0012</t>
  </si>
  <si>
    <t>2018_04_19_0002</t>
  </si>
  <si>
    <t>2018_05_10_0010</t>
  </si>
  <si>
    <t>2018_05_16_0003</t>
  </si>
  <si>
    <t>2018_05_16_0004</t>
  </si>
  <si>
    <t>2018_05_16_0014</t>
  </si>
  <si>
    <t>2018_05_16_0024</t>
  </si>
  <si>
    <t>2018_05_16_0034</t>
  </si>
  <si>
    <t>2018_05_16_0042</t>
  </si>
  <si>
    <t>2018_05_18_0035</t>
  </si>
  <si>
    <t>2018_05_18_0036</t>
  </si>
  <si>
    <t>2018_06_21_0003</t>
  </si>
  <si>
    <t>2018_06_21_0010</t>
  </si>
  <si>
    <t>2018_06_21_0015</t>
  </si>
  <si>
    <t>2018_06_21_0018</t>
  </si>
  <si>
    <t>2018_06_21_0020</t>
  </si>
  <si>
    <t>2018_06_21_0028</t>
  </si>
  <si>
    <t>2018_06_21_0030</t>
  </si>
  <si>
    <t>Rise-Time (ms)</t>
  </si>
  <si>
    <t>Rise-Time</t>
  </si>
  <si>
    <t>STATISTICAL ANALYSIS</t>
  </si>
  <si>
    <t>Comparison</t>
  </si>
  <si>
    <t>p-value</t>
  </si>
  <si>
    <t>Test</t>
  </si>
  <si>
    <t>0 TARPs vs 2 TARPs A2</t>
  </si>
  <si>
    <t>0 TARPs vs 2 TARPs A4c</t>
  </si>
  <si>
    <t>0 TARPs vs 4 TARPs</t>
  </si>
  <si>
    <t>2 TARPs A4c vs 2 TARPs A2</t>
  </si>
  <si>
    <t>2 TARPs A4c vs 4 TARPs</t>
  </si>
  <si>
    <t>2 TARPs A2 vs 4 TARPs</t>
  </si>
  <si>
    <t>Graphic</t>
  </si>
  <si>
    <t>&lt; 0.0001</t>
  </si>
  <si>
    <t>***</t>
  </si>
  <si>
    <t>****</t>
  </si>
  <si>
    <t>*</t>
  </si>
  <si>
    <t>0 TARPS</t>
  </si>
  <si>
    <t>A2 + A4c</t>
  </si>
  <si>
    <t>% Recovery</t>
  </si>
  <si>
    <t>Recording</t>
  </si>
  <si>
    <t xml:space="preserve">AVERAGE </t>
  </si>
  <si>
    <t>SEM</t>
  </si>
  <si>
    <t>2017_05_03_0011-15</t>
  </si>
  <si>
    <t>First Pulse</t>
  </si>
  <si>
    <t>Second Pulse</t>
  </si>
  <si>
    <t>% of Recovery</t>
  </si>
  <si>
    <t>2017_05_03_0088-90</t>
  </si>
  <si>
    <t>2017_05_04_0046-47</t>
  </si>
  <si>
    <t>2017_05_04_0055-57</t>
  </si>
  <si>
    <t>2017_05_09_0038-42</t>
  </si>
  <si>
    <t>TIME INTERVAL</t>
  </si>
  <si>
    <t>MEAN</t>
  </si>
  <si>
    <t>2 TARPS</t>
  </si>
  <si>
    <t>AVERAGE</t>
  </si>
  <si>
    <t>2017_05_03_0050-52</t>
  </si>
  <si>
    <t>2017_05_03_0065-69</t>
  </si>
  <si>
    <t>2017_05_12_0025-29</t>
  </si>
  <si>
    <t>2017_05_19_0022-26</t>
  </si>
  <si>
    <t>2017_05_19_0036</t>
  </si>
  <si>
    <t>2018_03_29_0013-15</t>
  </si>
  <si>
    <t>2018_05_18_0004-6</t>
  </si>
  <si>
    <t>2018_05_18_0028-30</t>
  </si>
  <si>
    <t>2018_05_10_0006-07</t>
  </si>
  <si>
    <t>2018_06_20_0003-5</t>
  </si>
  <si>
    <t>2018_04_06_0015-18</t>
  </si>
  <si>
    <t>2018_04_06_0011</t>
  </si>
  <si>
    <t>2018_05_10_0011-13</t>
  </si>
  <si>
    <t>2018_05_16_0009-11</t>
  </si>
  <si>
    <t>2018_05_16_0043-0045</t>
  </si>
  <si>
    <t>**</t>
  </si>
  <si>
    <t>Average and SEM values are used for a single-exponential fitting (constrain to 100)</t>
  </si>
  <si>
    <t>Fitting values of t1</t>
  </si>
  <si>
    <t>4 TARPS</t>
  </si>
  <si>
    <t>Mann Whitney U-test</t>
  </si>
  <si>
    <t>Student's t-test</t>
  </si>
  <si>
    <t>ns</t>
  </si>
  <si>
    <t>0 TARPs (A2+A4c)</t>
  </si>
  <si>
    <r>
      <t>2 TARPs (A2 + A4c:</t>
    </r>
    <r>
      <rPr>
        <b/>
        <sz val="11"/>
        <color indexed="8"/>
        <rFont val="Symbol"/>
        <charset val="2"/>
      </rPr>
      <t>g</t>
    </r>
    <r>
      <rPr>
        <b/>
        <sz val="11"/>
        <color indexed="8"/>
        <rFont val="Calibri"/>
        <family val="2"/>
        <scheme val="minor"/>
      </rPr>
      <t xml:space="preserve">2)  </t>
    </r>
  </si>
  <si>
    <r>
      <t>2 TARPs (A2:</t>
    </r>
    <r>
      <rPr>
        <b/>
        <sz val="11"/>
        <color indexed="8"/>
        <rFont val="Symbol"/>
        <charset val="2"/>
      </rPr>
      <t>g</t>
    </r>
    <r>
      <rPr>
        <b/>
        <sz val="11"/>
        <color indexed="8"/>
        <rFont val="Calibri"/>
        <family val="2"/>
        <scheme val="minor"/>
      </rPr>
      <t>2  + A4c )</t>
    </r>
  </si>
  <si>
    <r>
      <t>4 TARPs (A2:</t>
    </r>
    <r>
      <rPr>
        <b/>
        <sz val="11"/>
        <color indexed="8"/>
        <rFont val="Symbol"/>
        <charset val="2"/>
      </rPr>
      <t>g</t>
    </r>
    <r>
      <rPr>
        <b/>
        <sz val="11"/>
        <color indexed="8"/>
        <rFont val="Calibri"/>
        <family val="2"/>
        <scheme val="minor"/>
      </rPr>
      <t>2  + A4c:</t>
    </r>
    <r>
      <rPr>
        <b/>
        <sz val="11"/>
        <color indexed="8"/>
        <rFont val="Symbol"/>
        <charset val="2"/>
      </rPr>
      <t>g</t>
    </r>
    <r>
      <rPr>
        <b/>
        <sz val="11"/>
        <color indexed="8"/>
        <rFont val="Calibri"/>
        <family val="2"/>
        <scheme val="minor"/>
      </rPr>
      <t>2 )</t>
    </r>
  </si>
  <si>
    <r>
      <t>A2:</t>
    </r>
    <r>
      <rPr>
        <b/>
        <sz val="11"/>
        <color indexed="8"/>
        <rFont val="Symbol"/>
        <charset val="2"/>
      </rPr>
      <t>g</t>
    </r>
    <r>
      <rPr>
        <b/>
        <sz val="11"/>
        <color indexed="8"/>
        <rFont val="Calibri"/>
        <family val="2"/>
        <scheme val="minor"/>
      </rPr>
      <t>2 +A4c:</t>
    </r>
    <r>
      <rPr>
        <b/>
        <sz val="11"/>
        <color indexed="8"/>
        <rFont val="Symbol"/>
        <charset val="2"/>
      </rPr>
      <t>g</t>
    </r>
    <r>
      <rPr>
        <b/>
        <sz val="11"/>
        <color indexed="8"/>
        <rFont val="Calibri"/>
        <family val="2"/>
        <scheme val="minor"/>
      </rPr>
      <t>2</t>
    </r>
  </si>
  <si>
    <r>
      <t>A2+A4c:</t>
    </r>
    <r>
      <rPr>
        <b/>
        <sz val="11"/>
        <color indexed="8"/>
        <rFont val="Symbol"/>
        <charset val="2"/>
      </rPr>
      <t>g</t>
    </r>
    <r>
      <rPr>
        <b/>
        <sz val="11"/>
        <color indexed="8"/>
        <rFont val="Calibri"/>
        <family val="2"/>
        <scheme val="minor"/>
      </rPr>
      <t>2</t>
    </r>
  </si>
  <si>
    <r>
      <t>A2</t>
    </r>
    <r>
      <rPr>
        <b/>
        <sz val="11"/>
        <color indexed="8"/>
        <rFont val="Calibri"/>
        <family val="2"/>
        <scheme val="minor"/>
      </rPr>
      <t>:</t>
    </r>
    <r>
      <rPr>
        <b/>
        <sz val="11"/>
        <color indexed="8"/>
        <rFont val="Symbol"/>
        <charset val="2"/>
      </rPr>
      <t>g</t>
    </r>
    <r>
      <rPr>
        <b/>
        <sz val="11"/>
        <color indexed="8"/>
        <rFont val="Calibri"/>
        <family val="2"/>
        <scheme val="minor"/>
      </rPr>
      <t>2 + A4c</t>
    </r>
  </si>
  <si>
    <t>2017_05_09_0062-66</t>
  </si>
  <si>
    <t>2018_09_06_0029-30</t>
  </si>
  <si>
    <t>2018_06_20_0022-24</t>
  </si>
  <si>
    <t>2018_09_17_0017-21</t>
  </si>
  <si>
    <t>2018_06_21_0004-5</t>
  </si>
  <si>
    <t>2018_06_21_0025-27</t>
  </si>
  <si>
    <r>
      <t xml:space="preserve">Ordinary </t>
    </r>
    <r>
      <rPr>
        <b/>
        <sz val="11"/>
        <color theme="1"/>
        <rFont val="Calibri"/>
        <family val="2"/>
        <scheme val="minor"/>
      </rPr>
      <t xml:space="preserve">one-way ANOVA </t>
    </r>
    <r>
      <rPr>
        <sz val="11"/>
        <color theme="1"/>
        <rFont val="Calibri"/>
        <family val="2"/>
        <scheme val="minor"/>
      </rPr>
      <t xml:space="preserve">with </t>
    </r>
    <r>
      <rPr>
        <b/>
        <sz val="11"/>
        <color theme="1"/>
        <rFont val="Calibri"/>
        <family val="2"/>
        <scheme val="minor"/>
      </rPr>
      <t>Newman-Keuls</t>
    </r>
    <r>
      <rPr>
        <sz val="11"/>
        <color theme="1"/>
        <rFont val="Calibri"/>
        <family val="2"/>
        <scheme val="minor"/>
      </rPr>
      <t xml:space="preserve"> multiple comparisons post-hoc test</t>
    </r>
  </si>
  <si>
    <t>Mean Diff.</t>
  </si>
  <si>
    <t>Significant?</t>
  </si>
  <si>
    <t>Summary</t>
  </si>
  <si>
    <t>No</t>
  </si>
  <si>
    <t>Yes</t>
  </si>
  <si>
    <t>F Value = 11.16</t>
  </si>
  <si>
    <t>P Value &lt; 0.0001</t>
  </si>
  <si>
    <t>F Value = 0.6829</t>
  </si>
  <si>
    <t>P Value = 0.5661</t>
  </si>
  <si>
    <t>F Value = 37.14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</si>
</sst>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11"/>
      <color indexed="10"/>
      <name val="Calibri"/>
      <family val="2"/>
      <scheme val="minor"/>
    </font>
    <font>
      <u/>
      <sz val="11"/>
      <color indexed="8"/>
      <name val="Calibri"/>
      <family val="2"/>
      <scheme val="minor"/>
    </font>
    <font>
      <b/>
      <sz val="12"/>
      <color indexed="8"/>
      <name val="Calibri"/>
      <family val="2"/>
    </font>
    <font>
      <b/>
      <sz val="11"/>
      <color indexed="8"/>
      <name val="Symbol"/>
      <charset val="2"/>
    </font>
    <font>
      <b/>
      <sz val="11"/>
      <color rgb="FFFF0000"/>
      <name val="Calibri"/>
      <family val="2"/>
      <scheme val="minor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rgb="FF00B0F0"/>
        <bgColor indexed="49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52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hair">
        <color indexed="8"/>
      </right>
      <top style="medium">
        <color auto="1"/>
      </top>
      <bottom style="medium">
        <color auto="1"/>
      </bottom>
      <diagonal/>
    </border>
    <border>
      <left style="hair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8">
    <xf numFmtId="0" fontId="0" fillId="0" borderId="0" xfId="0"/>
    <xf numFmtId="0" fontId="0" fillId="6" borderId="0" xfId="0" applyNumberFormat="1" applyFont="1" applyFill="1"/>
    <xf numFmtId="0" fontId="0" fillId="0" borderId="0" xfId="0" applyNumberFormat="1" applyFont="1" applyFill="1" applyBorder="1"/>
    <xf numFmtId="0" fontId="0" fillId="0" borderId="0" xfId="0" applyNumberFormat="1" applyFont="1"/>
    <xf numFmtId="0" fontId="0" fillId="0" borderId="0" xfId="0" applyFont="1"/>
    <xf numFmtId="164" fontId="0" fillId="0" borderId="0" xfId="0" applyNumberFormat="1" applyFont="1"/>
    <xf numFmtId="2" fontId="0" fillId="0" borderId="0" xfId="0" applyNumberFormat="1" applyFont="1"/>
    <xf numFmtId="0" fontId="0" fillId="0" borderId="0" xfId="0" applyNumberFormat="1" applyFont="1" applyFill="1"/>
    <xf numFmtId="164" fontId="0" fillId="0" borderId="0" xfId="0" applyNumberFormat="1" applyFont="1" applyFill="1" applyBorder="1"/>
    <xf numFmtId="0" fontId="0" fillId="0" borderId="0" xfId="0" applyFont="1" applyFill="1" applyBorder="1"/>
    <xf numFmtId="2" fontId="0" fillId="0" borderId="0" xfId="0" applyNumberFormat="1" applyFont="1" applyFill="1" applyBorder="1"/>
    <xf numFmtId="0" fontId="0" fillId="0" borderId="7" xfId="0" applyFont="1" applyBorder="1"/>
    <xf numFmtId="0" fontId="1" fillId="3" borderId="7" xfId="0" applyFont="1" applyFill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5" xfId="0" applyFont="1" applyBorder="1" applyAlignment="1">
      <alignment horizontal="center"/>
    </xf>
    <xf numFmtId="2" fontId="6" fillId="4" borderId="7" xfId="1" applyNumberFormat="1" applyFont="1" applyFill="1" applyBorder="1" applyAlignment="1">
      <alignment horizontal="center" wrapText="1"/>
    </xf>
    <xf numFmtId="0" fontId="0" fillId="3" borderId="7" xfId="0" applyFont="1" applyFill="1" applyBorder="1" applyAlignment="1">
      <alignment wrapText="1"/>
    </xf>
    <xf numFmtId="0" fontId="0" fillId="3" borderId="7" xfId="0" applyFont="1" applyFill="1" applyBorder="1" applyAlignment="1">
      <alignment horizontal="center" wrapText="1"/>
    </xf>
    <xf numFmtId="0" fontId="0" fillId="0" borderId="0" xfId="0" applyFont="1" applyAlignment="1">
      <alignment wrapText="1"/>
    </xf>
    <xf numFmtId="0" fontId="0" fillId="3" borderId="2" xfId="0" applyFont="1" applyFill="1" applyBorder="1" applyAlignment="1">
      <alignment wrapText="1"/>
    </xf>
    <xf numFmtId="2" fontId="6" fillId="4" borderId="3" xfId="1" applyNumberFormat="1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wrapText="1"/>
    </xf>
    <xf numFmtId="0" fontId="0" fillId="3" borderId="3" xfId="0" applyFont="1" applyFill="1" applyBorder="1" applyAlignment="1">
      <alignment horizontal="center" wrapText="1"/>
    </xf>
    <xf numFmtId="0" fontId="0" fillId="0" borderId="17" xfId="0" applyFont="1" applyFill="1" applyBorder="1"/>
    <xf numFmtId="0" fontId="1" fillId="3" borderId="17" xfId="0" applyFont="1" applyFill="1" applyBorder="1" applyAlignment="1">
      <alignment horizontal="center"/>
    </xf>
    <xf numFmtId="0" fontId="0" fillId="3" borderId="17" xfId="0" applyFont="1" applyFill="1" applyBorder="1"/>
    <xf numFmtId="0" fontId="0" fillId="3" borderId="17" xfId="0" applyFont="1" applyFill="1" applyBorder="1" applyAlignment="1">
      <alignment horizontal="center"/>
    </xf>
    <xf numFmtId="0" fontId="0" fillId="0" borderId="17" xfId="0" applyFont="1" applyBorder="1" applyAlignment="1">
      <alignment horizontal="center"/>
    </xf>
    <xf numFmtId="2" fontId="0" fillId="0" borderId="17" xfId="0" applyNumberFormat="1" applyFont="1" applyBorder="1" applyAlignment="1">
      <alignment horizontal="center"/>
    </xf>
    <xf numFmtId="0" fontId="0" fillId="0" borderId="17" xfId="0" applyFont="1" applyBorder="1"/>
    <xf numFmtId="0" fontId="0" fillId="0" borderId="0" xfId="0" applyFont="1" applyBorder="1"/>
    <xf numFmtId="0" fontId="8" fillId="0" borderId="7" xfId="0" applyFont="1" applyBorder="1"/>
    <xf numFmtId="2" fontId="10" fillId="4" borderId="17" xfId="1" applyNumberFormat="1" applyFont="1" applyFill="1" applyBorder="1" applyAlignment="1">
      <alignment horizontal="center"/>
    </xf>
    <xf numFmtId="0" fontId="8" fillId="0" borderId="17" xfId="0" applyFont="1" applyFill="1" applyBorder="1"/>
    <xf numFmtId="2" fontId="10" fillId="4" borderId="18" xfId="1" applyNumberFormat="1" applyFont="1" applyFill="1" applyBorder="1" applyAlignment="1">
      <alignment horizontal="center"/>
    </xf>
    <xf numFmtId="2" fontId="0" fillId="0" borderId="18" xfId="0" applyNumberFormat="1" applyFont="1" applyFill="1" applyBorder="1" applyAlignment="1">
      <alignment horizontal="center"/>
    </xf>
    <xf numFmtId="2" fontId="0" fillId="0" borderId="17" xfId="0" applyNumberFormat="1" applyFont="1" applyFill="1" applyBorder="1" applyAlignment="1">
      <alignment horizontal="center"/>
    </xf>
    <xf numFmtId="2" fontId="8" fillId="0" borderId="18" xfId="0" applyNumberFormat="1" applyFont="1" applyFill="1" applyBorder="1" applyAlignment="1">
      <alignment horizontal="center"/>
    </xf>
    <xf numFmtId="2" fontId="8" fillId="0" borderId="17" xfId="0" applyNumberFormat="1" applyFont="1" applyFill="1" applyBorder="1" applyAlignment="1">
      <alignment horizontal="center"/>
    </xf>
    <xf numFmtId="2" fontId="11" fillId="0" borderId="0" xfId="0" applyNumberFormat="1" applyFont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9" fillId="2" borderId="4" xfId="0" applyNumberFormat="1" applyFont="1" applyFill="1" applyBorder="1" applyAlignment="1">
      <alignment horizontal="center"/>
    </xf>
    <xf numFmtId="0" fontId="9" fillId="2" borderId="5" xfId="0" applyNumberFormat="1" applyFont="1" applyFill="1" applyBorder="1" applyAlignment="1">
      <alignment horizontal="center"/>
    </xf>
    <xf numFmtId="0" fontId="9" fillId="5" borderId="6" xfId="0" applyNumberFormat="1" applyFont="1" applyFill="1" applyBorder="1" applyAlignment="1">
      <alignment horizontal="center"/>
    </xf>
    <xf numFmtId="0" fontId="9" fillId="5" borderId="6" xfId="0" applyNumberFormat="1" applyFont="1" applyFill="1" applyBorder="1"/>
    <xf numFmtId="0" fontId="12" fillId="0" borderId="0" xfId="0" applyNumberFormat="1" applyFont="1"/>
    <xf numFmtId="0" fontId="9" fillId="0" borderId="0" xfId="0" applyNumberFormat="1" applyFont="1" applyFill="1"/>
    <xf numFmtId="0" fontId="9" fillId="0" borderId="0" xfId="0" applyNumberFormat="1" applyFont="1" applyFill="1" applyBorder="1"/>
    <xf numFmtId="0" fontId="8" fillId="3" borderId="7" xfId="0" applyFont="1" applyFill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Border="1"/>
    <xf numFmtId="0" fontId="9" fillId="0" borderId="11" xfId="0" applyNumberFormat="1" applyFont="1" applyFill="1" applyBorder="1" applyAlignment="1"/>
    <xf numFmtId="0" fontId="9" fillId="0" borderId="0" xfId="0" applyNumberFormat="1" applyFont="1" applyFill="1" applyBorder="1" applyAlignment="1">
      <alignment horizontal="center" wrapText="1"/>
    </xf>
    <xf numFmtId="0" fontId="9" fillId="2" borderId="8" xfId="0" applyNumberFormat="1" applyFont="1" applyFill="1" applyBorder="1" applyAlignment="1">
      <alignment horizontal="center"/>
    </xf>
    <xf numFmtId="0" fontId="13" fillId="0" borderId="0" xfId="0" applyNumberFormat="1" applyFont="1"/>
    <xf numFmtId="0" fontId="14" fillId="0" borderId="0" xfId="0" applyNumberFormat="1" applyFont="1"/>
    <xf numFmtId="0" fontId="9" fillId="0" borderId="0" xfId="0" applyNumberFormat="1" applyFont="1" applyFill="1" applyBorder="1" applyAlignment="1">
      <alignment horizontal="center"/>
    </xf>
    <xf numFmtId="0" fontId="8" fillId="0" borderId="0" xfId="0" applyFont="1"/>
    <xf numFmtId="0" fontId="0" fillId="3" borderId="7" xfId="0" applyNumberFormat="1" applyFont="1" applyFill="1" applyBorder="1" applyAlignment="1">
      <alignment horizontal="center"/>
    </xf>
    <xf numFmtId="2" fontId="1" fillId="3" borderId="14" xfId="0" applyNumberFormat="1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7" fillId="0" borderId="0" xfId="0" applyFont="1"/>
    <xf numFmtId="0" fontId="0" fillId="0" borderId="0" xfId="0" applyFont="1" applyFill="1"/>
    <xf numFmtId="2" fontId="1" fillId="3" borderId="17" xfId="0" applyNumberFormat="1" applyFont="1" applyFill="1" applyBorder="1" applyAlignment="1">
      <alignment horizontal="center"/>
    </xf>
    <xf numFmtId="0" fontId="5" fillId="2" borderId="16" xfId="0" applyNumberFormat="1" applyFont="1" applyFill="1" applyBorder="1" applyAlignment="1">
      <alignment horizontal="center"/>
    </xf>
    <xf numFmtId="0" fontId="5" fillId="0" borderId="0" xfId="0" applyFont="1" applyFill="1" applyBorder="1" applyAlignment="1"/>
    <xf numFmtId="0" fontId="5" fillId="2" borderId="5" xfId="0" applyNumberFormat="1" applyFont="1" applyFill="1" applyBorder="1" applyAlignment="1">
      <alignment horizontal="center"/>
    </xf>
    <xf numFmtId="2" fontId="0" fillId="0" borderId="3" xfId="0" applyNumberFormat="1" applyFont="1" applyFill="1" applyBorder="1" applyAlignment="1">
      <alignment horizontal="center"/>
    </xf>
    <xf numFmtId="0" fontId="0" fillId="0" borderId="0" xfId="0" applyNumberFormat="1"/>
    <xf numFmtId="164" fontId="0" fillId="0" borderId="0" xfId="0" applyNumberFormat="1"/>
    <xf numFmtId="0" fontId="0" fillId="9" borderId="0" xfId="0" applyNumberFormat="1" applyFont="1" applyFill="1"/>
    <xf numFmtId="0" fontId="1" fillId="0" borderId="17" xfId="0" applyFont="1" applyBorder="1"/>
    <xf numFmtId="0" fontId="17" fillId="0" borderId="7" xfId="0" applyFont="1" applyBorder="1"/>
    <xf numFmtId="0" fontId="17" fillId="0" borderId="7" xfId="0" applyFont="1" applyFill="1" applyBorder="1"/>
    <xf numFmtId="0" fontId="7" fillId="0" borderId="7" xfId="0" applyFont="1" applyBorder="1"/>
    <xf numFmtId="0" fontId="7" fillId="0" borderId="7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left"/>
    </xf>
    <xf numFmtId="0" fontId="0" fillId="0" borderId="17" xfId="0" applyBorder="1" applyAlignment="1">
      <alignment horizontal="left"/>
    </xf>
    <xf numFmtId="0" fontId="5" fillId="2" borderId="8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17" fillId="8" borderId="7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15" fillId="2" borderId="19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0" fontId="9" fillId="5" borderId="12" xfId="0" applyNumberFormat="1" applyFont="1" applyFill="1" applyBorder="1" applyAlignment="1">
      <alignment horizontal="center"/>
    </xf>
    <xf numFmtId="0" fontId="9" fillId="5" borderId="13" xfId="0" applyNumberFormat="1" applyFont="1" applyFill="1" applyBorder="1" applyAlignment="1">
      <alignment horizontal="center"/>
    </xf>
    <xf numFmtId="0" fontId="9" fillId="7" borderId="9" xfId="0" applyNumberFormat="1" applyFont="1" applyFill="1" applyBorder="1" applyAlignment="1">
      <alignment horizontal="center" wrapText="1"/>
    </xf>
    <xf numFmtId="0" fontId="9" fillId="7" borderId="10" xfId="0" applyNumberFormat="1" applyFont="1" applyFill="1" applyBorder="1" applyAlignment="1">
      <alignment horizontal="center" wrapText="1"/>
    </xf>
  </cellXfs>
  <cellStyles count="38">
    <cellStyle name="Excel Built-in Normal" xfId="1" xr:uid="{00000000-0005-0000-0000-000000000000}"/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45"/>
  <sheetViews>
    <sheetView topLeftCell="A12" workbookViewId="0">
      <selection activeCell="G41" sqref="G41"/>
    </sheetView>
  </sheetViews>
  <sheetFormatPr baseColWidth="10" defaultColWidth="10.83203125" defaultRowHeight="15" x14ac:dyDescent="0.2"/>
  <cols>
    <col min="1" max="1" width="5.83203125" style="4" customWidth="1"/>
    <col min="2" max="2" width="24" style="4" bestFit="1" customWidth="1"/>
    <col min="3" max="3" width="22.5" style="4" customWidth="1"/>
    <col min="4" max="4" width="13.5" style="4" bestFit="1" customWidth="1"/>
    <col min="5" max="5" width="10.83203125" style="4"/>
    <col min="6" max="6" width="16.1640625" style="4" bestFit="1" customWidth="1"/>
    <col min="7" max="7" width="23.33203125" style="4" customWidth="1"/>
    <col min="8" max="8" width="11" style="4" customWidth="1"/>
    <col min="9" max="9" width="10.83203125" style="4"/>
    <col min="10" max="10" width="20.5" style="4" customWidth="1"/>
    <col min="11" max="11" width="22.5" style="4" customWidth="1"/>
    <col min="12" max="12" width="7.33203125" style="4" customWidth="1"/>
    <col min="13" max="13" width="10.83203125" style="4"/>
    <col min="14" max="14" width="16.1640625" style="4" bestFit="1" customWidth="1"/>
    <col min="15" max="15" width="22.1640625" style="4" customWidth="1"/>
    <col min="16" max="16" width="12" style="4" bestFit="1" customWidth="1"/>
    <col min="17" max="16384" width="10.83203125" style="4"/>
  </cols>
  <sheetData>
    <row r="2" spans="2:16" ht="16" thickBot="1" x14ac:dyDescent="0.25"/>
    <row r="3" spans="2:16" customFormat="1" ht="17" thickBot="1" x14ac:dyDescent="0.25">
      <c r="B3" s="90" t="s">
        <v>130</v>
      </c>
      <c r="C3" s="91"/>
      <c r="D3" s="92"/>
      <c r="F3" s="82" t="s">
        <v>131</v>
      </c>
      <c r="G3" s="83"/>
      <c r="H3" s="84"/>
      <c r="I3" s="4"/>
      <c r="J3" s="82" t="s">
        <v>132</v>
      </c>
      <c r="K3" s="83"/>
      <c r="L3" s="84"/>
      <c r="M3" s="4"/>
      <c r="N3" s="82" t="s">
        <v>133</v>
      </c>
      <c r="O3" s="83"/>
      <c r="P3" s="84"/>
    </row>
    <row r="4" spans="2:16" s="19" customFormat="1" ht="32" x14ac:dyDescent="0.2">
      <c r="B4" s="17" t="s">
        <v>1</v>
      </c>
      <c r="C4" s="16" t="s">
        <v>2</v>
      </c>
      <c r="D4" s="18" t="s">
        <v>0</v>
      </c>
      <c r="F4" s="20" t="s">
        <v>1</v>
      </c>
      <c r="G4" s="21" t="s">
        <v>2</v>
      </c>
      <c r="H4" s="22" t="s">
        <v>0</v>
      </c>
      <c r="J4" s="20" t="s">
        <v>1</v>
      </c>
      <c r="K4" s="21" t="s">
        <v>2</v>
      </c>
      <c r="L4" s="23" t="s">
        <v>0</v>
      </c>
      <c r="N4" s="20" t="s">
        <v>1</v>
      </c>
      <c r="O4" s="21" t="s">
        <v>2</v>
      </c>
      <c r="P4" s="23" t="s">
        <v>0</v>
      </c>
    </row>
    <row r="5" spans="2:16" x14ac:dyDescent="0.2">
      <c r="B5" s="11" t="s">
        <v>3</v>
      </c>
      <c r="C5" s="13">
        <v>6.3828212307279353</v>
      </c>
      <c r="D5" s="13">
        <v>1.0729252661855984</v>
      </c>
      <c r="F5" s="11" t="s">
        <v>20</v>
      </c>
      <c r="G5" s="13">
        <v>9.7775908727272736</v>
      </c>
      <c r="H5" s="13">
        <v>0.93359504971006813</v>
      </c>
      <c r="J5" s="11" t="s">
        <v>41</v>
      </c>
      <c r="K5" s="13">
        <v>7.6000459569804351</v>
      </c>
      <c r="L5" s="13">
        <v>0.7181532429496762</v>
      </c>
      <c r="N5" s="11" t="s">
        <v>53</v>
      </c>
      <c r="O5" s="13">
        <v>10.024900139942551</v>
      </c>
      <c r="P5" s="13">
        <v>0.79936406995230513</v>
      </c>
    </row>
    <row r="6" spans="2:16" x14ac:dyDescent="0.2">
      <c r="B6" s="11" t="s">
        <v>4</v>
      </c>
      <c r="C6" s="13">
        <v>6.1176148437045228</v>
      </c>
      <c r="D6" s="13">
        <v>0.94001098882802481</v>
      </c>
      <c r="F6" s="11" t="s">
        <v>21</v>
      </c>
      <c r="G6" s="13">
        <v>10.567469943966405</v>
      </c>
      <c r="H6" s="13">
        <v>1.2972603260250029</v>
      </c>
      <c r="J6" s="11" t="s">
        <v>42</v>
      </c>
      <c r="K6" s="13">
        <v>6.9725319820744174</v>
      </c>
      <c r="L6" s="13">
        <v>1.2914412872304004</v>
      </c>
      <c r="N6" s="11" t="s">
        <v>54</v>
      </c>
      <c r="O6" s="13">
        <v>9.2153538488944307</v>
      </c>
      <c r="P6" s="13">
        <v>0.91653116070213636</v>
      </c>
    </row>
    <row r="7" spans="2:16" x14ac:dyDescent="0.2">
      <c r="B7" s="11" t="s">
        <v>5</v>
      </c>
      <c r="C7" s="13">
        <v>5.0886150720319359</v>
      </c>
      <c r="D7" s="13">
        <v>1.1025454214288968</v>
      </c>
      <c r="F7" s="11" t="s">
        <v>22</v>
      </c>
      <c r="G7" s="13">
        <v>5.9513523919404339</v>
      </c>
      <c r="H7" s="13">
        <v>1.0958406297284891</v>
      </c>
      <c r="J7" s="11" t="s">
        <v>43</v>
      </c>
      <c r="K7" s="13">
        <v>6.4481120299999999</v>
      </c>
      <c r="L7" s="13">
        <v>1.5019106630000001</v>
      </c>
      <c r="N7" s="11" t="s">
        <v>55</v>
      </c>
      <c r="O7" s="13">
        <v>9.9188632083875827</v>
      </c>
      <c r="P7" s="13">
        <v>0.90495914098362762</v>
      </c>
    </row>
    <row r="8" spans="2:16" x14ac:dyDescent="0.2">
      <c r="B8" s="11" t="s">
        <v>6</v>
      </c>
      <c r="C8" s="13">
        <v>4.7842885145540031</v>
      </c>
      <c r="D8" s="13">
        <v>0.82590504093755013</v>
      </c>
      <c r="F8" s="11" t="s">
        <v>23</v>
      </c>
      <c r="G8" s="13">
        <v>6.1618642164883575</v>
      </c>
      <c r="H8" s="13">
        <v>0.87653290903446135</v>
      </c>
      <c r="J8" s="11" t="s">
        <v>44</v>
      </c>
      <c r="K8" s="13">
        <v>4.9430048095785697</v>
      </c>
      <c r="L8" s="13">
        <v>0.79556080320775946</v>
      </c>
      <c r="N8" s="11" t="s">
        <v>56</v>
      </c>
      <c r="O8" s="13">
        <v>17.069704164187982</v>
      </c>
      <c r="P8" s="13">
        <v>0.96512361613032749</v>
      </c>
    </row>
    <row r="9" spans="2:16" x14ac:dyDescent="0.2">
      <c r="B9" s="11" t="s">
        <v>7</v>
      </c>
      <c r="C9" s="13">
        <v>4.5407155415363452</v>
      </c>
      <c r="D9" s="13">
        <v>0.79409606441116087</v>
      </c>
      <c r="F9" s="11" t="s">
        <v>24</v>
      </c>
      <c r="G9" s="13">
        <v>10.847282051642267</v>
      </c>
      <c r="H9" s="13">
        <v>0.89357265592346635</v>
      </c>
      <c r="J9" s="11" t="s">
        <v>45</v>
      </c>
      <c r="K9" s="13">
        <v>4.9162566022833349</v>
      </c>
      <c r="L9" s="13">
        <v>0.79103252429338422</v>
      </c>
      <c r="N9" s="11" t="s">
        <v>57</v>
      </c>
      <c r="O9" s="13">
        <v>8.0271631764251961</v>
      </c>
      <c r="P9" s="13">
        <v>0.85132975034674063</v>
      </c>
    </row>
    <row r="10" spans="2:16" x14ac:dyDescent="0.2">
      <c r="B10" s="11" t="s">
        <v>8</v>
      </c>
      <c r="C10" s="13">
        <v>4.0208675172193322</v>
      </c>
      <c r="D10" s="13">
        <v>1.1132076458072306</v>
      </c>
      <c r="F10" s="11" t="s">
        <v>25</v>
      </c>
      <c r="G10" s="13">
        <v>8.4263391455241745</v>
      </c>
      <c r="H10" s="13">
        <v>0.89556278232590891</v>
      </c>
      <c r="J10" s="11" t="s">
        <v>46</v>
      </c>
      <c r="K10" s="13">
        <v>3.7061500080525671</v>
      </c>
      <c r="L10" s="13">
        <v>1.1691590347569243</v>
      </c>
      <c r="N10" s="11" t="s">
        <v>58</v>
      </c>
      <c r="O10" s="13">
        <v>6.3452701592144143</v>
      </c>
      <c r="P10" s="13">
        <v>0.79305478180129996</v>
      </c>
    </row>
    <row r="11" spans="2:16" x14ac:dyDescent="0.2">
      <c r="B11" s="11" t="s">
        <v>9</v>
      </c>
      <c r="C11" s="13">
        <v>3.3287721656895117</v>
      </c>
      <c r="D11" s="13">
        <v>0.88157661602636472</v>
      </c>
      <c r="F11" s="11" t="s">
        <v>26</v>
      </c>
      <c r="G11" s="13">
        <v>4.8606473052177979</v>
      </c>
      <c r="H11" s="13">
        <v>1.1700346765514766</v>
      </c>
      <c r="J11" s="11" t="s">
        <v>47</v>
      </c>
      <c r="K11" s="13">
        <v>5.2078283041364761</v>
      </c>
      <c r="L11" s="13">
        <v>1.5987903602162914</v>
      </c>
      <c r="N11" s="11" t="s">
        <v>59</v>
      </c>
      <c r="O11" s="13">
        <v>6.872985638994316</v>
      </c>
      <c r="P11" s="13">
        <v>0.93306077617769101</v>
      </c>
    </row>
    <row r="12" spans="2:16" x14ac:dyDescent="0.2">
      <c r="B12" s="11" t="s">
        <v>10</v>
      </c>
      <c r="C12" s="69">
        <v>3.4229620000000001</v>
      </c>
      <c r="D12" s="69">
        <v>0.73839618799999995</v>
      </c>
      <c r="F12" s="11" t="s">
        <v>27</v>
      </c>
      <c r="G12" s="13">
        <v>6.2457695951219119</v>
      </c>
      <c r="H12" s="13">
        <v>1.0701539025283986</v>
      </c>
      <c r="J12" s="11" t="s">
        <v>49</v>
      </c>
      <c r="K12" s="13">
        <v>6.0092099996504835</v>
      </c>
      <c r="L12" s="13">
        <v>0.90686751942514543</v>
      </c>
      <c r="N12" s="11" t="s">
        <v>60</v>
      </c>
      <c r="O12" s="13">
        <v>11.856834344605597</v>
      </c>
      <c r="P12" s="13">
        <v>0.99046198354579162</v>
      </c>
    </row>
    <row r="13" spans="2:16" x14ac:dyDescent="0.2">
      <c r="B13" s="11" t="s">
        <v>11</v>
      </c>
      <c r="C13" s="13">
        <v>5.7856023865058424</v>
      </c>
      <c r="D13" s="13">
        <v>1.2752163251833164</v>
      </c>
      <c r="F13" s="11" t="s">
        <v>28</v>
      </c>
      <c r="G13" s="13">
        <v>7.0853279132690812</v>
      </c>
      <c r="H13" s="13">
        <v>1.1724682408670064</v>
      </c>
      <c r="J13" s="11" t="s">
        <v>52</v>
      </c>
      <c r="K13" s="13">
        <v>4.2495481167405575</v>
      </c>
      <c r="L13" s="13">
        <v>0.71880693352766645</v>
      </c>
      <c r="N13" s="11" t="s">
        <v>61</v>
      </c>
      <c r="O13" s="13">
        <v>4.8522555551731843</v>
      </c>
      <c r="P13" s="13">
        <v>0.79294059159830976</v>
      </c>
    </row>
    <row r="14" spans="2:16" x14ac:dyDescent="0.2">
      <c r="B14" s="11" t="s">
        <v>12</v>
      </c>
      <c r="C14" s="13">
        <v>3.9468073840728635</v>
      </c>
      <c r="D14" s="13">
        <v>1.329492827290184</v>
      </c>
      <c r="F14" s="11" t="s">
        <v>29</v>
      </c>
      <c r="G14" s="13">
        <v>7.4599033065915954</v>
      </c>
      <c r="H14" s="13">
        <v>1.3723541398095396</v>
      </c>
      <c r="J14" s="11" t="s">
        <v>50</v>
      </c>
      <c r="K14" s="13">
        <v>3.424820355295731</v>
      </c>
      <c r="L14" s="13">
        <v>0.78719539211342482</v>
      </c>
      <c r="N14" s="11" t="s">
        <v>62</v>
      </c>
      <c r="O14" s="13">
        <v>6.6825991013359811</v>
      </c>
      <c r="P14" s="13">
        <v>0.86653238166133906</v>
      </c>
    </row>
    <row r="15" spans="2:16" x14ac:dyDescent="0.2">
      <c r="B15" s="11" t="s">
        <v>13</v>
      </c>
      <c r="C15" s="13">
        <v>6.0287939103771047</v>
      </c>
      <c r="D15" s="13">
        <v>0.96138559735232409</v>
      </c>
      <c r="F15" s="11" t="s">
        <v>30</v>
      </c>
      <c r="G15" s="13">
        <v>7.4344295569980208</v>
      </c>
      <c r="H15" s="13">
        <v>1.0039858382823208</v>
      </c>
      <c r="J15" s="11" t="s">
        <v>51</v>
      </c>
      <c r="K15" s="13">
        <v>6.1862328873028503</v>
      </c>
      <c r="L15" s="13">
        <v>1.298302356212498</v>
      </c>
      <c r="N15" s="11" t="s">
        <v>63</v>
      </c>
      <c r="O15" s="13">
        <v>10.063393870518366</v>
      </c>
      <c r="P15" s="13">
        <v>0.98555322158871694</v>
      </c>
    </row>
    <row r="16" spans="2:16" x14ac:dyDescent="0.2">
      <c r="B16" s="11" t="s">
        <v>14</v>
      </c>
      <c r="C16" s="13">
        <v>3.7356703671876814</v>
      </c>
      <c r="D16" s="13">
        <v>0.76921569809500834</v>
      </c>
      <c r="F16" s="11" t="s">
        <v>31</v>
      </c>
      <c r="G16" s="13">
        <v>6.196552482697518</v>
      </c>
      <c r="H16" s="13">
        <v>1.0846417877747754</v>
      </c>
      <c r="J16" s="12" t="s">
        <v>17</v>
      </c>
      <c r="K16" s="65">
        <f>AVERAGE(K5:K15)</f>
        <v>5.4239764592814019</v>
      </c>
      <c r="L16" s="14"/>
      <c r="N16" s="11" t="s">
        <v>64</v>
      </c>
      <c r="O16" s="13">
        <v>7.7852374331623748</v>
      </c>
      <c r="P16" s="13">
        <v>0.96572869260517491</v>
      </c>
    </row>
    <row r="17" spans="2:16" x14ac:dyDescent="0.2">
      <c r="B17" s="11" t="s">
        <v>15</v>
      </c>
      <c r="C17" s="13">
        <v>4.2844315130222261</v>
      </c>
      <c r="D17" s="13">
        <v>1.0478970659328399</v>
      </c>
      <c r="F17" s="11" t="s">
        <v>32</v>
      </c>
      <c r="G17" s="13">
        <v>7.1890163241949754</v>
      </c>
      <c r="H17" s="13">
        <v>1.4655562958027983</v>
      </c>
      <c r="J17" s="12" t="s">
        <v>18</v>
      </c>
      <c r="K17" s="65">
        <f>(STDEV(K5:K15)/SQRT(COUNT(K5:K15)))</f>
        <v>0.40416420464078801</v>
      </c>
      <c r="L17" s="14"/>
      <c r="N17" s="11" t="s">
        <v>65</v>
      </c>
      <c r="O17" s="13">
        <v>5.5271554140706716</v>
      </c>
      <c r="P17" s="13">
        <v>0.90889777105613767</v>
      </c>
    </row>
    <row r="18" spans="2:16" x14ac:dyDescent="0.2">
      <c r="B18" s="11" t="s">
        <v>16</v>
      </c>
      <c r="C18" s="13">
        <v>5.193690073045687</v>
      </c>
      <c r="D18" s="13">
        <v>0.8869999999999999</v>
      </c>
      <c r="F18" s="11" t="s">
        <v>33</v>
      </c>
      <c r="G18" s="13">
        <v>11.708866998804304</v>
      </c>
      <c r="H18" s="13">
        <v>0.94249518723219261</v>
      </c>
      <c r="J18" s="12" t="s">
        <v>19</v>
      </c>
      <c r="K18" s="25">
        <f>COUNT(K5:K15)</f>
        <v>11</v>
      </c>
      <c r="L18" s="14"/>
      <c r="N18" s="11" t="s">
        <v>66</v>
      </c>
      <c r="O18" s="13">
        <v>8.5417396789578959</v>
      </c>
      <c r="P18" s="13">
        <v>1.0550687114120694</v>
      </c>
    </row>
    <row r="19" spans="2:16" x14ac:dyDescent="0.2">
      <c r="B19" s="12" t="s">
        <v>17</v>
      </c>
      <c r="C19" s="61">
        <f>AVERAGE(C5:C18)</f>
        <v>4.7615466085482137</v>
      </c>
      <c r="D19" s="15"/>
      <c r="F19" s="11" t="s">
        <v>34</v>
      </c>
      <c r="G19" s="13">
        <v>6.9616874315100201</v>
      </c>
      <c r="H19" s="13">
        <v>1.1811331444759208</v>
      </c>
      <c r="N19" s="11" t="s">
        <v>67</v>
      </c>
      <c r="O19" s="13">
        <v>9.1174530604013313</v>
      </c>
      <c r="P19" s="13">
        <v>0.7011459129106189</v>
      </c>
    </row>
    <row r="20" spans="2:16" x14ac:dyDescent="0.2">
      <c r="B20" s="12" t="s">
        <v>18</v>
      </c>
      <c r="C20" s="61">
        <f>(STDEV(C5:C18)/SQRT(COUNT(C5:C18)))</f>
        <v>0.2753836632672112</v>
      </c>
      <c r="D20" s="15"/>
      <c r="F20" s="11" t="s">
        <v>35</v>
      </c>
      <c r="G20" s="13">
        <v>4.4384811525089409</v>
      </c>
      <c r="H20" s="13">
        <v>1.0727471052189963</v>
      </c>
      <c r="N20" s="11" t="s">
        <v>68</v>
      </c>
      <c r="O20" s="13">
        <v>6.2297431222572826</v>
      </c>
      <c r="P20" s="13">
        <v>0.96536454214771472</v>
      </c>
    </row>
    <row r="21" spans="2:16" x14ac:dyDescent="0.2">
      <c r="B21" s="12" t="s">
        <v>19</v>
      </c>
      <c r="C21" s="62">
        <f>COUNT(C5:C18)</f>
        <v>14</v>
      </c>
      <c r="D21" s="15"/>
      <c r="F21" s="11" t="s">
        <v>36</v>
      </c>
      <c r="G21" s="13">
        <v>5.6102385696554951</v>
      </c>
      <c r="H21" s="13">
        <v>1.0593850312552797</v>
      </c>
      <c r="N21" s="11" t="s">
        <v>69</v>
      </c>
      <c r="O21" s="13">
        <v>5.3623737071692599</v>
      </c>
      <c r="P21" s="13">
        <v>0.91822448283998848</v>
      </c>
    </row>
    <row r="22" spans="2:16" x14ac:dyDescent="0.2">
      <c r="C22" s="63"/>
      <c r="F22" s="11" t="s">
        <v>37</v>
      </c>
      <c r="G22" s="13">
        <v>6.2494780092808568</v>
      </c>
      <c r="H22" s="13">
        <v>1.5793120213929746</v>
      </c>
      <c r="N22" s="11" t="s">
        <v>70</v>
      </c>
      <c r="O22" s="13">
        <v>8.8020155296658569</v>
      </c>
      <c r="P22" s="13">
        <v>0.9252032520325203</v>
      </c>
    </row>
    <row r="23" spans="2:16" x14ac:dyDescent="0.2">
      <c r="C23" s="63"/>
      <c r="F23" s="11" t="s">
        <v>38</v>
      </c>
      <c r="G23" s="13">
        <v>6.3402762231650538</v>
      </c>
      <c r="H23" s="13">
        <v>1.1045562085018696</v>
      </c>
      <c r="N23" s="11" t="s">
        <v>71</v>
      </c>
      <c r="O23" s="13">
        <v>8.7467740999305903</v>
      </c>
      <c r="P23" s="13">
        <v>0.83969817202777397</v>
      </c>
    </row>
    <row r="24" spans="2:16" x14ac:dyDescent="0.2">
      <c r="F24" s="11" t="s">
        <v>39</v>
      </c>
      <c r="G24" s="13">
        <v>5.6785915287847804</v>
      </c>
      <c r="H24" s="13">
        <v>1.18117618703302</v>
      </c>
      <c r="N24" s="11" t="s">
        <v>72</v>
      </c>
      <c r="O24" s="13">
        <v>7.5127051981032427</v>
      </c>
      <c r="P24" s="13">
        <v>0.76652341837567317</v>
      </c>
    </row>
    <row r="25" spans="2:16" x14ac:dyDescent="0.2">
      <c r="F25" s="11" t="s">
        <v>40</v>
      </c>
      <c r="G25" s="13">
        <v>6.587563730259304</v>
      </c>
      <c r="H25" s="13">
        <v>1.0448345412279503</v>
      </c>
      <c r="N25" s="12" t="s">
        <v>17</v>
      </c>
      <c r="O25" s="65">
        <f>AVERAGE(O5:O24)</f>
        <v>8.4277260225699067</v>
      </c>
      <c r="P25" s="14"/>
    </row>
    <row r="26" spans="2:16" x14ac:dyDescent="0.2">
      <c r="F26" s="12" t="s">
        <v>17</v>
      </c>
      <c r="G26" s="65">
        <f>AVERAGE(G5:G25)</f>
        <v>7.2275585119213606</v>
      </c>
      <c r="H26" s="14"/>
      <c r="N26" s="12" t="s">
        <v>18</v>
      </c>
      <c r="O26" s="65">
        <f>(STDEV(O5:O24)/SQRT(COUNT(O5:O24)))</f>
        <v>0.61103455190457556</v>
      </c>
      <c r="P26" s="14"/>
    </row>
    <row r="27" spans="2:16" x14ac:dyDescent="0.2">
      <c r="F27" s="12" t="s">
        <v>18</v>
      </c>
      <c r="G27" s="65">
        <f>(STDEV(G5:G25)/SQRT(COUNT(G5:G25)))</f>
        <v>0.43041921018433449</v>
      </c>
      <c r="H27" s="14"/>
      <c r="N27" s="12" t="s">
        <v>19</v>
      </c>
      <c r="O27" s="25">
        <f>COUNT(O5:O24)</f>
        <v>20</v>
      </c>
      <c r="P27" s="14"/>
    </row>
    <row r="28" spans="2:16" x14ac:dyDescent="0.2">
      <c r="F28" s="12" t="s">
        <v>19</v>
      </c>
      <c r="G28" s="25">
        <f>COUNT(G5:G25)</f>
        <v>21</v>
      </c>
      <c r="H28" s="14"/>
    </row>
    <row r="30" spans="2:16" x14ac:dyDescent="0.2">
      <c r="G30" s="85" t="s">
        <v>75</v>
      </c>
      <c r="H30" s="85"/>
      <c r="I30" s="85"/>
      <c r="J30" s="85"/>
    </row>
    <row r="31" spans="2:16" x14ac:dyDescent="0.2">
      <c r="B31" s="89" t="s">
        <v>75</v>
      </c>
      <c r="C31" s="89"/>
      <c r="D31" s="89"/>
      <c r="E31" s="89"/>
      <c r="G31" s="86" t="s">
        <v>143</v>
      </c>
      <c r="H31" s="87"/>
      <c r="I31" s="87"/>
      <c r="J31" s="88"/>
    </row>
    <row r="32" spans="2:16" x14ac:dyDescent="0.2">
      <c r="B32" s="74" t="s">
        <v>76</v>
      </c>
      <c r="C32" s="74" t="s">
        <v>78</v>
      </c>
      <c r="D32" s="74" t="s">
        <v>77</v>
      </c>
      <c r="E32" s="75" t="s">
        <v>85</v>
      </c>
      <c r="G32" s="73" t="s">
        <v>76</v>
      </c>
      <c r="H32" s="73" t="s">
        <v>144</v>
      </c>
      <c r="I32" s="73" t="s">
        <v>145</v>
      </c>
      <c r="J32" s="73" t="s">
        <v>146</v>
      </c>
    </row>
    <row r="33" spans="2:11" x14ac:dyDescent="0.2">
      <c r="B33" s="76" t="s">
        <v>81</v>
      </c>
      <c r="C33" s="76" t="s">
        <v>127</v>
      </c>
      <c r="D33" s="77" t="s">
        <v>86</v>
      </c>
      <c r="E33" s="76" t="s">
        <v>88</v>
      </c>
      <c r="G33" s="11" t="s">
        <v>81</v>
      </c>
      <c r="H33" s="30">
        <v>-3.6669999999999998</v>
      </c>
      <c r="I33" s="30" t="s">
        <v>148</v>
      </c>
      <c r="J33" s="30" t="s">
        <v>88</v>
      </c>
    </row>
    <row r="34" spans="2:11" x14ac:dyDescent="0.2">
      <c r="B34" s="76" t="s">
        <v>80</v>
      </c>
      <c r="C34" s="76" t="s">
        <v>128</v>
      </c>
      <c r="D34" s="77">
        <v>1E-4</v>
      </c>
      <c r="E34" s="76" t="s">
        <v>87</v>
      </c>
      <c r="G34" s="11" t="s">
        <v>80</v>
      </c>
      <c r="H34" s="30">
        <v>-2.4670000000000001</v>
      </c>
      <c r="I34" s="30" t="s">
        <v>148</v>
      </c>
      <c r="J34" s="30" t="s">
        <v>123</v>
      </c>
    </row>
    <row r="35" spans="2:11" x14ac:dyDescent="0.2">
      <c r="B35" s="76" t="s">
        <v>82</v>
      </c>
      <c r="C35" s="76" t="s">
        <v>128</v>
      </c>
      <c r="D35" s="77">
        <v>1.0999999999999999E-2</v>
      </c>
      <c r="E35" s="76" t="s">
        <v>89</v>
      </c>
      <c r="G35" s="11" t="s">
        <v>82</v>
      </c>
      <c r="H35" s="30">
        <v>1.804</v>
      </c>
      <c r="I35" s="30" t="s">
        <v>148</v>
      </c>
      <c r="J35" s="30" t="s">
        <v>89</v>
      </c>
    </row>
    <row r="36" spans="2:11" x14ac:dyDescent="0.2">
      <c r="B36" s="76" t="s">
        <v>84</v>
      </c>
      <c r="C36" s="76" t="s">
        <v>127</v>
      </c>
      <c r="D36" s="77">
        <v>4.0000000000000002E-4</v>
      </c>
      <c r="E36" s="76" t="s">
        <v>87</v>
      </c>
      <c r="G36" s="11" t="s">
        <v>84</v>
      </c>
      <c r="H36" s="30">
        <v>-3.0030000000000001</v>
      </c>
      <c r="I36" s="30" t="s">
        <v>148</v>
      </c>
      <c r="J36" s="30" t="s">
        <v>87</v>
      </c>
    </row>
    <row r="37" spans="2:11" x14ac:dyDescent="0.2">
      <c r="B37" s="76" t="s">
        <v>83</v>
      </c>
      <c r="C37" s="76" t="s">
        <v>127</v>
      </c>
      <c r="D37" s="78">
        <v>0.10349999999999999</v>
      </c>
      <c r="E37" s="76" t="s">
        <v>129</v>
      </c>
      <c r="G37" s="11" t="s">
        <v>83</v>
      </c>
      <c r="H37" s="30">
        <v>-1.1990000000000001</v>
      </c>
      <c r="I37" s="30" t="s">
        <v>147</v>
      </c>
      <c r="J37" s="30" t="s">
        <v>129</v>
      </c>
    </row>
    <row r="38" spans="2:11" x14ac:dyDescent="0.2">
      <c r="B38" s="76" t="s">
        <v>79</v>
      </c>
      <c r="C38" s="76" t="s">
        <v>128</v>
      </c>
      <c r="D38" s="77">
        <v>0.17530000000000001</v>
      </c>
      <c r="E38" s="76" t="s">
        <v>129</v>
      </c>
      <c r="G38" s="11" t="s">
        <v>79</v>
      </c>
      <c r="H38" s="30">
        <v>-0.66310000000000002</v>
      </c>
      <c r="I38" s="30" t="s">
        <v>147</v>
      </c>
      <c r="J38" s="30" t="s">
        <v>129</v>
      </c>
    </row>
    <row r="39" spans="2:11" x14ac:dyDescent="0.2">
      <c r="G39" s="81" t="s">
        <v>149</v>
      </c>
    </row>
    <row r="40" spans="2:11" ht="16" x14ac:dyDescent="0.2">
      <c r="G40" s="81" t="s">
        <v>150</v>
      </c>
      <c r="H40" s="79"/>
      <c r="I40" s="79"/>
      <c r="J40" s="79"/>
      <c r="K40"/>
    </row>
    <row r="41" spans="2:11" x14ac:dyDescent="0.2">
      <c r="K41"/>
    </row>
    <row r="42" spans="2:11" x14ac:dyDescent="0.2">
      <c r="K42"/>
    </row>
    <row r="43" spans="2:11" x14ac:dyDescent="0.2">
      <c r="K43"/>
    </row>
    <row r="44" spans="2:11" x14ac:dyDescent="0.2">
      <c r="K44"/>
    </row>
    <row r="45" spans="2:11" x14ac:dyDescent="0.2">
      <c r="K45"/>
    </row>
  </sheetData>
  <mergeCells count="7">
    <mergeCell ref="N3:P3"/>
    <mergeCell ref="G30:J30"/>
    <mergeCell ref="G31:J31"/>
    <mergeCell ref="B31:E31"/>
    <mergeCell ref="B3:D3"/>
    <mergeCell ref="F3:H3"/>
    <mergeCell ref="J3:L3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46"/>
  <sheetViews>
    <sheetView topLeftCell="A11" workbookViewId="0">
      <selection activeCell="G40" sqref="G40"/>
    </sheetView>
  </sheetViews>
  <sheetFormatPr baseColWidth="10" defaultColWidth="10.6640625" defaultRowHeight="15" x14ac:dyDescent="0.2"/>
  <cols>
    <col min="1" max="1" width="6.33203125" style="4" customWidth="1"/>
    <col min="2" max="2" width="21.1640625" style="4" bestFit="1" customWidth="1"/>
    <col min="3" max="3" width="17.33203125" style="4" bestFit="1" customWidth="1"/>
    <col min="4" max="4" width="14.1640625" style="4" customWidth="1"/>
    <col min="5" max="5" width="11.33203125" style="4" customWidth="1"/>
    <col min="6" max="6" width="15.1640625" style="4" bestFit="1" customWidth="1"/>
    <col min="7" max="7" width="22.6640625" style="4" customWidth="1"/>
    <col min="8" max="8" width="10.1640625" style="4" customWidth="1"/>
    <col min="9" max="9" width="14.6640625" style="4" customWidth="1"/>
    <col min="10" max="10" width="17.83203125" style="4" customWidth="1"/>
    <col min="11" max="11" width="8.6640625" style="4" bestFit="1" customWidth="1"/>
    <col min="12" max="12" width="4.5" style="4" bestFit="1" customWidth="1"/>
    <col min="13" max="13" width="10.6640625" style="4"/>
    <col min="14" max="14" width="15.1640625" style="4" bestFit="1" customWidth="1"/>
    <col min="15" max="15" width="8.6640625" style="4" bestFit="1" customWidth="1"/>
    <col min="16" max="16" width="4.5" style="4" bestFit="1" customWidth="1"/>
    <col min="17" max="16384" width="10.6640625" style="4"/>
  </cols>
  <sheetData>
    <row r="2" spans="2:16" ht="16" thickBot="1" x14ac:dyDescent="0.25"/>
    <row r="3" spans="2:16" customFormat="1" ht="17" thickBot="1" x14ac:dyDescent="0.25">
      <c r="B3" s="90" t="s">
        <v>130</v>
      </c>
      <c r="C3" s="91"/>
      <c r="D3" s="92"/>
      <c r="F3" s="82" t="s">
        <v>131</v>
      </c>
      <c r="G3" s="83"/>
      <c r="H3" s="84"/>
      <c r="I3" s="4"/>
      <c r="J3" s="82" t="s">
        <v>132</v>
      </c>
      <c r="K3" s="83"/>
      <c r="L3" s="84"/>
      <c r="M3" s="4"/>
      <c r="N3" s="82" t="s">
        <v>133</v>
      </c>
      <c r="O3" s="83"/>
      <c r="P3" s="84"/>
    </row>
    <row r="4" spans="2:16" x14ac:dyDescent="0.2">
      <c r="B4" s="26" t="s">
        <v>1</v>
      </c>
      <c r="C4" s="33" t="s">
        <v>73</v>
      </c>
      <c r="D4" s="27" t="s">
        <v>0</v>
      </c>
      <c r="F4" s="26" t="s">
        <v>1</v>
      </c>
      <c r="G4" s="33" t="s">
        <v>73</v>
      </c>
      <c r="H4" s="27" t="s">
        <v>0</v>
      </c>
      <c r="J4" s="26" t="s">
        <v>1</v>
      </c>
      <c r="K4" s="35" t="s">
        <v>74</v>
      </c>
      <c r="L4" s="27" t="s">
        <v>0</v>
      </c>
      <c r="N4" s="26" t="s">
        <v>1</v>
      </c>
      <c r="O4" s="33" t="s">
        <v>74</v>
      </c>
      <c r="P4" s="27" t="s">
        <v>0</v>
      </c>
    </row>
    <row r="5" spans="2:16" x14ac:dyDescent="0.2">
      <c r="B5" s="24" t="s">
        <v>3</v>
      </c>
      <c r="C5" s="28">
        <v>0.91600000000000004</v>
      </c>
      <c r="D5" s="29">
        <v>1.0729252661855984</v>
      </c>
      <c r="F5" s="30" t="s">
        <v>20</v>
      </c>
      <c r="G5" s="29">
        <v>0.78700000000000003</v>
      </c>
      <c r="H5" s="29">
        <v>0.93359504971006813</v>
      </c>
      <c r="J5" s="24" t="s">
        <v>41</v>
      </c>
      <c r="K5" s="36">
        <v>0.496</v>
      </c>
      <c r="L5" s="37">
        <v>0.7181532429496762</v>
      </c>
      <c r="N5" s="30" t="s">
        <v>53</v>
      </c>
      <c r="O5" s="29">
        <v>0.85499999999999998</v>
      </c>
      <c r="P5" s="29">
        <v>0.79936406995230513</v>
      </c>
    </row>
    <row r="6" spans="2:16" x14ac:dyDescent="0.2">
      <c r="B6" s="24" t="s">
        <v>4</v>
      </c>
      <c r="C6" s="28">
        <v>0.45300000000000001</v>
      </c>
      <c r="D6" s="29">
        <v>0.94001098882802481</v>
      </c>
      <c r="F6" s="30" t="s">
        <v>21</v>
      </c>
      <c r="G6" s="29">
        <v>0.73099999999999998</v>
      </c>
      <c r="H6" s="29">
        <v>1.2972603260250029</v>
      </c>
      <c r="J6" s="24" t="s">
        <v>42</v>
      </c>
      <c r="K6" s="36">
        <v>0.214</v>
      </c>
      <c r="L6" s="37">
        <v>1.2914412872304004</v>
      </c>
      <c r="N6" s="30" t="s">
        <v>54</v>
      </c>
      <c r="O6" s="29">
        <v>0.27100000000000002</v>
      </c>
      <c r="P6" s="29">
        <v>0.91653116070213636</v>
      </c>
    </row>
    <row r="7" spans="2:16" x14ac:dyDescent="0.2">
      <c r="B7" s="24" t="s">
        <v>5</v>
      </c>
      <c r="C7" s="28">
        <v>0.254</v>
      </c>
      <c r="D7" s="29">
        <v>1.1025454214288968</v>
      </c>
      <c r="F7" s="30" t="s">
        <v>22</v>
      </c>
      <c r="G7" s="29">
        <v>0.25600000000000001</v>
      </c>
      <c r="H7" s="29">
        <v>1.0958406297284891</v>
      </c>
      <c r="J7" s="24" t="s">
        <v>43</v>
      </c>
      <c r="K7" s="36">
        <v>0.28199999999999997</v>
      </c>
      <c r="L7" s="37">
        <v>1.5019106630000001</v>
      </c>
      <c r="N7" s="30" t="s">
        <v>55</v>
      </c>
      <c r="O7" s="29">
        <v>0.30499999999999999</v>
      </c>
      <c r="P7" s="29">
        <v>0.90495914098362762</v>
      </c>
    </row>
    <row r="8" spans="2:16" x14ac:dyDescent="0.2">
      <c r="B8" s="24" t="s">
        <v>6</v>
      </c>
      <c r="C8" s="28">
        <v>0.36299999999999999</v>
      </c>
      <c r="D8" s="29">
        <v>0.82590504093755013</v>
      </c>
      <c r="F8" s="30" t="s">
        <v>23</v>
      </c>
      <c r="G8" s="29">
        <v>0.253</v>
      </c>
      <c r="H8" s="29">
        <v>0.87653290903446135</v>
      </c>
      <c r="J8" s="24" t="s">
        <v>44</v>
      </c>
      <c r="K8" s="36">
        <v>0.85</v>
      </c>
      <c r="L8" s="37">
        <v>0.79556080320775946</v>
      </c>
      <c r="N8" s="30" t="s">
        <v>57</v>
      </c>
      <c r="O8" s="29">
        <v>0.23699999999999999</v>
      </c>
      <c r="P8" s="29">
        <v>0.85132975034674063</v>
      </c>
    </row>
    <row r="9" spans="2:16" x14ac:dyDescent="0.2">
      <c r="B9" s="24" t="s">
        <v>7</v>
      </c>
      <c r="C9" s="28">
        <v>0.34899999999999998</v>
      </c>
      <c r="D9" s="29">
        <v>0.79409606441116087</v>
      </c>
      <c r="F9" s="30" t="s">
        <v>24</v>
      </c>
      <c r="G9" s="29">
        <v>0.315</v>
      </c>
      <c r="H9" s="29">
        <v>0.89357265592346635</v>
      </c>
      <c r="J9" s="24" t="s">
        <v>45</v>
      </c>
      <c r="K9" s="36">
        <v>0.246</v>
      </c>
      <c r="L9" s="37">
        <v>0.79103252429338422</v>
      </c>
      <c r="N9" s="30" t="s">
        <v>58</v>
      </c>
      <c r="O9" s="29">
        <v>0.38700000000000001</v>
      </c>
      <c r="P9" s="29">
        <v>0.79305478180129996</v>
      </c>
    </row>
    <row r="10" spans="2:16" x14ac:dyDescent="0.2">
      <c r="B10" s="24" t="s">
        <v>8</v>
      </c>
      <c r="C10" s="28">
        <v>0.216</v>
      </c>
      <c r="D10" s="29">
        <v>1.1132076458072306</v>
      </c>
      <c r="F10" s="30" t="s">
        <v>25</v>
      </c>
      <c r="G10" s="29">
        <v>0.40100000000000002</v>
      </c>
      <c r="H10" s="29">
        <v>0.89556278232590891</v>
      </c>
      <c r="J10" s="34" t="s">
        <v>46</v>
      </c>
      <c r="K10" s="38">
        <v>0.41499999999999998</v>
      </c>
      <c r="L10" s="39">
        <v>1.1691590347569243</v>
      </c>
      <c r="N10" s="30" t="s">
        <v>59</v>
      </c>
      <c r="O10" s="29">
        <v>0.29899999999999999</v>
      </c>
      <c r="P10" s="29">
        <v>0.93306077617769101</v>
      </c>
    </row>
    <row r="11" spans="2:16" x14ac:dyDescent="0.2">
      <c r="B11" s="24" t="s">
        <v>9</v>
      </c>
      <c r="C11" s="28">
        <v>0.35399999999999998</v>
      </c>
      <c r="D11" s="29">
        <v>0.88157661602636472</v>
      </c>
      <c r="F11" s="30" t="s">
        <v>26</v>
      </c>
      <c r="G11" s="29">
        <v>0.29899999999999999</v>
      </c>
      <c r="H11" s="29">
        <v>1.1700346765514766</v>
      </c>
      <c r="J11" s="24" t="s">
        <v>47</v>
      </c>
      <c r="K11" s="36">
        <v>1.0129999999999999</v>
      </c>
      <c r="L11" s="37">
        <v>1.5987903602162914</v>
      </c>
      <c r="N11" s="30" t="s">
        <v>60</v>
      </c>
      <c r="O11" s="29">
        <v>0.17799999999999999</v>
      </c>
      <c r="P11" s="29">
        <v>0.99046198354579162</v>
      </c>
    </row>
    <row r="12" spans="2:16" x14ac:dyDescent="0.2">
      <c r="B12" s="30" t="s">
        <v>10</v>
      </c>
      <c r="C12" s="28">
        <v>0.44500000000000001</v>
      </c>
      <c r="D12" s="29">
        <v>0.73839618850812239</v>
      </c>
      <c r="F12" s="30" t="s">
        <v>27</v>
      </c>
      <c r="G12" s="29">
        <v>0.45</v>
      </c>
      <c r="H12" s="29">
        <v>1.0701539025283986</v>
      </c>
      <c r="J12" s="24" t="s">
        <v>48</v>
      </c>
      <c r="K12" s="36">
        <v>0.32800000000000001</v>
      </c>
      <c r="L12" s="37">
        <v>1.3581448147247224</v>
      </c>
      <c r="N12" s="30" t="s">
        <v>61</v>
      </c>
      <c r="O12" s="29">
        <v>0.59399999999999997</v>
      </c>
      <c r="P12" s="29">
        <v>0.79294059159830976</v>
      </c>
    </row>
    <row r="13" spans="2:16" x14ac:dyDescent="0.2">
      <c r="B13" s="24" t="s">
        <v>11</v>
      </c>
      <c r="C13" s="28">
        <v>0.62</v>
      </c>
      <c r="D13" s="29">
        <v>1.2752163251833164</v>
      </c>
      <c r="F13" s="30" t="s">
        <v>28</v>
      </c>
      <c r="G13" s="29">
        <v>0.39700000000000002</v>
      </c>
      <c r="H13" s="29">
        <v>1.1724682408670064</v>
      </c>
      <c r="J13" s="24" t="s">
        <v>49</v>
      </c>
      <c r="K13" s="36">
        <v>0.28799999999999998</v>
      </c>
      <c r="L13" s="37">
        <v>0.90686751942514543</v>
      </c>
      <c r="N13" s="30" t="s">
        <v>62</v>
      </c>
      <c r="O13" s="29">
        <v>0.47799999999999998</v>
      </c>
      <c r="P13" s="29">
        <v>0.86653238166133906</v>
      </c>
    </row>
    <row r="14" spans="2:16" x14ac:dyDescent="0.2">
      <c r="B14" s="24" t="s">
        <v>12</v>
      </c>
      <c r="C14" s="28">
        <v>0.48099999999999998</v>
      </c>
      <c r="D14" s="29">
        <v>1.329492827290184</v>
      </c>
      <c r="F14" s="30" t="s">
        <v>29</v>
      </c>
      <c r="G14" s="29">
        <v>0.77200000000000002</v>
      </c>
      <c r="H14" s="29">
        <v>1.3723541398095396</v>
      </c>
      <c r="J14" s="25" t="s">
        <v>17</v>
      </c>
      <c r="K14" s="65">
        <f>AVERAGE(K5:K13)</f>
        <v>0.45911111111111108</v>
      </c>
      <c r="L14" s="40"/>
      <c r="M14" s="9"/>
      <c r="N14" s="30" t="s">
        <v>63</v>
      </c>
      <c r="O14" s="29">
        <v>0.42299999999999999</v>
      </c>
      <c r="P14" s="29">
        <v>0.98555322158871694</v>
      </c>
    </row>
    <row r="15" spans="2:16" x14ac:dyDescent="0.2">
      <c r="B15" s="24" t="s">
        <v>13</v>
      </c>
      <c r="C15" s="28">
        <v>0.51300000000000001</v>
      </c>
      <c r="D15" s="29">
        <v>0.96138559735232409</v>
      </c>
      <c r="F15" s="30" t="s">
        <v>30</v>
      </c>
      <c r="G15" s="29">
        <v>0.313</v>
      </c>
      <c r="H15" s="29">
        <v>1.0039858382823208</v>
      </c>
      <c r="J15" s="25" t="s">
        <v>18</v>
      </c>
      <c r="K15" s="65">
        <f>(STDEV(K5:K13)/SQRT(COUNT(K5:K13)))</f>
        <v>9.4738447616530677E-2</v>
      </c>
      <c r="L15" s="41"/>
      <c r="M15" s="9"/>
      <c r="N15" s="30" t="s">
        <v>64</v>
      </c>
      <c r="O15" s="29">
        <v>0.61799999999999999</v>
      </c>
      <c r="P15" s="29">
        <v>0.96572869260517491</v>
      </c>
    </row>
    <row r="16" spans="2:16" x14ac:dyDescent="0.2">
      <c r="B16" s="24" t="s">
        <v>14</v>
      </c>
      <c r="C16" s="28">
        <v>0.56999999999999995</v>
      </c>
      <c r="D16" s="29">
        <v>0.76921569809500834</v>
      </c>
      <c r="F16" s="30" t="s">
        <v>31</v>
      </c>
      <c r="G16" s="29">
        <v>0.61299999999999999</v>
      </c>
      <c r="H16" s="29">
        <v>1.0846417877747754</v>
      </c>
      <c r="J16" s="25" t="s">
        <v>19</v>
      </c>
      <c r="K16" s="25">
        <f>COUNT(K5:K13)</f>
        <v>9</v>
      </c>
      <c r="L16" s="41"/>
      <c r="M16" s="9"/>
      <c r="N16" s="30" t="s">
        <v>65</v>
      </c>
      <c r="O16" s="29">
        <v>0.35199999999999998</v>
      </c>
      <c r="P16" s="29">
        <v>0.90889777105613767</v>
      </c>
    </row>
    <row r="17" spans="2:16" x14ac:dyDescent="0.2">
      <c r="B17" s="24" t="s">
        <v>15</v>
      </c>
      <c r="C17" s="28">
        <v>0.51400000000000001</v>
      </c>
      <c r="D17" s="29">
        <v>1.0478970659328399</v>
      </c>
      <c r="F17" s="30" t="s">
        <v>32</v>
      </c>
      <c r="G17" s="29">
        <v>0.45300000000000001</v>
      </c>
      <c r="H17" s="29">
        <v>1.4655562958027983</v>
      </c>
      <c r="J17" s="42"/>
      <c r="K17" s="31"/>
      <c r="N17" s="30" t="s">
        <v>66</v>
      </c>
      <c r="O17" s="29">
        <v>0.27300000000000002</v>
      </c>
      <c r="P17" s="29">
        <v>1.0550687114120694</v>
      </c>
    </row>
    <row r="18" spans="2:16" x14ac:dyDescent="0.2">
      <c r="B18" s="25" t="s">
        <v>17</v>
      </c>
      <c r="C18" s="65">
        <f>AVERAGE(C5:C17)</f>
        <v>0.46523076923076928</v>
      </c>
      <c r="D18" s="14"/>
      <c r="F18" s="30" t="s">
        <v>33</v>
      </c>
      <c r="G18" s="29">
        <v>0.99399999999999999</v>
      </c>
      <c r="H18" s="29">
        <v>0.94249518723219261</v>
      </c>
      <c r="J18" s="31"/>
      <c r="K18" s="31"/>
      <c r="N18" s="30" t="s">
        <v>67</v>
      </c>
      <c r="O18" s="29">
        <v>0.20499999999999999</v>
      </c>
      <c r="P18" s="29">
        <v>0.7011459129106189</v>
      </c>
    </row>
    <row r="19" spans="2:16" x14ac:dyDescent="0.2">
      <c r="B19" s="25" t="s">
        <v>18</v>
      </c>
      <c r="C19" s="65">
        <f>(STDEV(C5:C17)/SQRT(COUNT(C5:C17)))</f>
        <v>4.9785328114450605E-2</v>
      </c>
      <c r="D19" s="14"/>
      <c r="F19" s="30" t="s">
        <v>34</v>
      </c>
      <c r="G19" s="29">
        <v>1.2969999999999999</v>
      </c>
      <c r="H19" s="29">
        <v>1.1811331444759208</v>
      </c>
      <c r="N19" s="30" t="s">
        <v>68</v>
      </c>
      <c r="O19" s="29">
        <v>0.312</v>
      </c>
      <c r="P19" s="29">
        <v>0.96536454214771472</v>
      </c>
    </row>
    <row r="20" spans="2:16" x14ac:dyDescent="0.2">
      <c r="B20" s="25" t="s">
        <v>19</v>
      </c>
      <c r="C20" s="25">
        <f>COUNT(C5:C17)</f>
        <v>13</v>
      </c>
      <c r="D20" s="14"/>
      <c r="F20" s="30" t="s">
        <v>35</v>
      </c>
      <c r="G20" s="29">
        <v>0.28399999999999997</v>
      </c>
      <c r="H20" s="29">
        <v>1.0727471052189963</v>
      </c>
      <c r="N20" s="30" t="s">
        <v>69</v>
      </c>
      <c r="O20" s="29">
        <v>0.314</v>
      </c>
      <c r="P20" s="29">
        <v>0.91822448283998848</v>
      </c>
    </row>
    <row r="21" spans="2:16" x14ac:dyDescent="0.2">
      <c r="F21" s="30" t="s">
        <v>36</v>
      </c>
      <c r="G21" s="29">
        <v>0.28899999999999998</v>
      </c>
      <c r="H21" s="29">
        <v>1.0593850312552797</v>
      </c>
      <c r="N21" s="30" t="s">
        <v>70</v>
      </c>
      <c r="O21" s="29">
        <v>0.28000000000000003</v>
      </c>
      <c r="P21" s="29">
        <v>0.9252032520325203</v>
      </c>
    </row>
    <row r="22" spans="2:16" x14ac:dyDescent="0.2">
      <c r="F22" s="30" t="s">
        <v>37</v>
      </c>
      <c r="G22" s="29">
        <v>0.14899999999999999</v>
      </c>
      <c r="H22" s="29">
        <v>1.5793120213929746</v>
      </c>
      <c r="N22" s="30" t="s">
        <v>71</v>
      </c>
      <c r="O22" s="29">
        <v>0.51700000000000002</v>
      </c>
      <c r="P22" s="29">
        <v>0.83969817202777397</v>
      </c>
    </row>
    <row r="23" spans="2:16" x14ac:dyDescent="0.2">
      <c r="F23" s="30" t="s">
        <v>39</v>
      </c>
      <c r="G23" s="29">
        <v>0.40200000000000002</v>
      </c>
      <c r="H23" s="29">
        <v>1.18117618703302</v>
      </c>
      <c r="N23" s="30" t="s">
        <v>72</v>
      </c>
      <c r="O23" s="29">
        <v>0.48299999999999998</v>
      </c>
      <c r="P23" s="29">
        <v>0.76652341837567317</v>
      </c>
    </row>
    <row r="24" spans="2:16" x14ac:dyDescent="0.2">
      <c r="F24" s="30" t="s">
        <v>40</v>
      </c>
      <c r="G24" s="29">
        <v>0.42399999999999999</v>
      </c>
      <c r="H24" s="29">
        <v>1.0448345412279503</v>
      </c>
      <c r="N24" s="25" t="s">
        <v>17</v>
      </c>
      <c r="O24" s="65">
        <f>AVERAGE(O5:O23)</f>
        <v>0.3884736842105263</v>
      </c>
      <c r="P24" s="14"/>
    </row>
    <row r="25" spans="2:16" x14ac:dyDescent="0.2">
      <c r="F25" s="25" t="s">
        <v>17</v>
      </c>
      <c r="G25" s="65">
        <f>AVERAGE(G5:G24)</f>
        <v>0.49394999999999989</v>
      </c>
      <c r="H25" s="14"/>
      <c r="N25" s="25" t="s">
        <v>18</v>
      </c>
      <c r="O25" s="65">
        <f>(STDEV(O5:O23)/SQRT(COUNT(O5:O23)))</f>
        <v>3.8795412433097143E-2</v>
      </c>
      <c r="P25" s="14"/>
    </row>
    <row r="26" spans="2:16" x14ac:dyDescent="0.2">
      <c r="F26" s="25" t="s">
        <v>18</v>
      </c>
      <c r="G26" s="65">
        <f>(STDEV(G5:G24)/SQRT(COUNT(G5:G24)))</f>
        <v>6.4604320981445904E-2</v>
      </c>
      <c r="H26" s="14"/>
      <c r="N26" s="25" t="s">
        <v>19</v>
      </c>
      <c r="O26" s="25">
        <f>COUNT(O5:O23)</f>
        <v>19</v>
      </c>
      <c r="P26" s="14"/>
    </row>
    <row r="27" spans="2:16" x14ac:dyDescent="0.2">
      <c r="F27" s="25" t="s">
        <v>19</v>
      </c>
      <c r="G27" s="25">
        <f>COUNT(G5:G24)</f>
        <v>20</v>
      </c>
      <c r="H27" s="14"/>
    </row>
    <row r="30" spans="2:16" x14ac:dyDescent="0.2">
      <c r="G30" s="85" t="s">
        <v>75</v>
      </c>
      <c r="H30" s="85"/>
      <c r="I30" s="85"/>
      <c r="J30" s="85"/>
    </row>
    <row r="31" spans="2:16" x14ac:dyDescent="0.2">
      <c r="B31" s="89" t="s">
        <v>75</v>
      </c>
      <c r="C31" s="89"/>
      <c r="D31" s="89"/>
      <c r="E31" s="89"/>
      <c r="G31" s="86" t="s">
        <v>143</v>
      </c>
      <c r="H31" s="87"/>
      <c r="I31" s="87"/>
      <c r="J31" s="88"/>
    </row>
    <row r="32" spans="2:16" x14ac:dyDescent="0.2">
      <c r="B32" s="74" t="s">
        <v>76</v>
      </c>
      <c r="C32" s="74" t="s">
        <v>78</v>
      </c>
      <c r="D32" s="74" t="s">
        <v>77</v>
      </c>
      <c r="E32" s="75" t="s">
        <v>85</v>
      </c>
      <c r="G32" s="73" t="s">
        <v>76</v>
      </c>
      <c r="H32" s="73" t="s">
        <v>144</v>
      </c>
      <c r="I32" s="73" t="s">
        <v>145</v>
      </c>
      <c r="J32" s="73" t="s">
        <v>146</v>
      </c>
    </row>
    <row r="33" spans="2:11" x14ac:dyDescent="0.2">
      <c r="B33" s="76" t="s">
        <v>79</v>
      </c>
      <c r="C33" s="76" t="s">
        <v>127</v>
      </c>
      <c r="D33" s="77">
        <v>0.40210000000000001</v>
      </c>
      <c r="E33" s="76" t="s">
        <v>129</v>
      </c>
      <c r="G33" s="30" t="s">
        <v>79</v>
      </c>
      <c r="H33" s="30">
        <v>5.2310000000000004E-3</v>
      </c>
      <c r="I33" s="30" t="s">
        <v>147</v>
      </c>
      <c r="J33" s="30" t="s">
        <v>129</v>
      </c>
    </row>
    <row r="34" spans="2:11" x14ac:dyDescent="0.2">
      <c r="B34" s="76" t="s">
        <v>80</v>
      </c>
      <c r="C34" s="76" t="s">
        <v>127</v>
      </c>
      <c r="D34" s="77">
        <v>0.68240000000000001</v>
      </c>
      <c r="E34" s="76" t="s">
        <v>129</v>
      </c>
      <c r="G34" s="30" t="s">
        <v>80</v>
      </c>
      <c r="H34" s="30">
        <v>-2.827E-2</v>
      </c>
      <c r="I34" s="30" t="s">
        <v>147</v>
      </c>
      <c r="J34" s="30" t="s">
        <v>129</v>
      </c>
    </row>
    <row r="35" spans="2:11" x14ac:dyDescent="0.2">
      <c r="B35" s="76" t="s">
        <v>81</v>
      </c>
      <c r="C35" s="76" t="s">
        <v>127</v>
      </c>
      <c r="D35" s="77">
        <v>0.17849999999999999</v>
      </c>
      <c r="E35" s="76" t="s">
        <v>129</v>
      </c>
      <c r="G35" s="30" t="s">
        <v>81</v>
      </c>
      <c r="H35" s="30">
        <v>7.6280000000000001E-2</v>
      </c>
      <c r="I35" s="30" t="s">
        <v>147</v>
      </c>
      <c r="J35" s="30" t="s">
        <v>129</v>
      </c>
    </row>
    <row r="36" spans="2:11" x14ac:dyDescent="0.2">
      <c r="B36" s="76" t="s">
        <v>82</v>
      </c>
      <c r="C36" s="76" t="s">
        <v>127</v>
      </c>
      <c r="D36" s="77">
        <v>0.66849999999999998</v>
      </c>
      <c r="E36" s="76" t="s">
        <v>129</v>
      </c>
      <c r="G36" s="30" t="s">
        <v>82</v>
      </c>
      <c r="H36" s="30">
        <v>3.3500000000000002E-2</v>
      </c>
      <c r="I36" s="30" t="s">
        <v>147</v>
      </c>
      <c r="J36" s="30" t="s">
        <v>129</v>
      </c>
    </row>
    <row r="37" spans="2:11" x14ac:dyDescent="0.2">
      <c r="B37" s="76" t="s">
        <v>83</v>
      </c>
      <c r="C37" s="76" t="s">
        <v>127</v>
      </c>
      <c r="D37" s="77">
        <v>0.31890000000000002</v>
      </c>
      <c r="E37" s="76" t="s">
        <v>129</v>
      </c>
      <c r="G37" s="30" t="s">
        <v>83</v>
      </c>
      <c r="H37" s="30">
        <v>0.1046</v>
      </c>
      <c r="I37" s="30" t="s">
        <v>147</v>
      </c>
      <c r="J37" s="30" t="s">
        <v>129</v>
      </c>
    </row>
    <row r="38" spans="2:11" x14ac:dyDescent="0.2">
      <c r="B38" s="76" t="s">
        <v>84</v>
      </c>
      <c r="C38" s="76" t="s">
        <v>127</v>
      </c>
      <c r="D38" s="77">
        <v>0.79990000000000006</v>
      </c>
      <c r="E38" s="76" t="s">
        <v>129</v>
      </c>
      <c r="G38" s="30" t="s">
        <v>84</v>
      </c>
      <c r="H38" s="30">
        <v>7.1050000000000002E-2</v>
      </c>
      <c r="I38" s="30" t="s">
        <v>147</v>
      </c>
      <c r="J38" s="30" t="s">
        <v>129</v>
      </c>
    </row>
    <row r="39" spans="2:11" x14ac:dyDescent="0.2">
      <c r="G39" s="81" t="s">
        <v>151</v>
      </c>
    </row>
    <row r="40" spans="2:11" x14ac:dyDescent="0.2">
      <c r="G40" s="81" t="s">
        <v>152</v>
      </c>
    </row>
    <row r="41" spans="2:11" ht="16" x14ac:dyDescent="0.2">
      <c r="G41" s="80"/>
      <c r="I41" s="79"/>
      <c r="J41" s="79"/>
      <c r="K41"/>
    </row>
    <row r="42" spans="2:11" ht="16" x14ac:dyDescent="0.2">
      <c r="G42" s="80"/>
      <c r="I42" s="79"/>
      <c r="J42" s="79"/>
      <c r="K42"/>
    </row>
    <row r="43" spans="2:11" ht="16" x14ac:dyDescent="0.2">
      <c r="G43" s="80"/>
      <c r="I43" s="79"/>
      <c r="J43" s="79"/>
      <c r="K43"/>
    </row>
    <row r="44" spans="2:11" ht="16" x14ac:dyDescent="0.2">
      <c r="G44" s="80"/>
      <c r="I44" s="79"/>
      <c r="J44" s="79"/>
      <c r="K44"/>
    </row>
    <row r="45" spans="2:11" ht="16" x14ac:dyDescent="0.2">
      <c r="G45" s="80"/>
      <c r="I45" s="79"/>
      <c r="J45" s="79"/>
      <c r="K45"/>
    </row>
    <row r="46" spans="2:11" ht="16" x14ac:dyDescent="0.2">
      <c r="G46" s="80"/>
      <c r="I46" s="79"/>
      <c r="J46" s="79"/>
      <c r="K46"/>
    </row>
  </sheetData>
  <mergeCells count="7">
    <mergeCell ref="N3:P3"/>
    <mergeCell ref="G30:J30"/>
    <mergeCell ref="G31:J31"/>
    <mergeCell ref="B31:E31"/>
    <mergeCell ref="B3:D3"/>
    <mergeCell ref="F3:H3"/>
    <mergeCell ref="J3:L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M190"/>
  <sheetViews>
    <sheetView topLeftCell="A18" workbookViewId="0">
      <selection activeCell="G36" sqref="G36"/>
    </sheetView>
  </sheetViews>
  <sheetFormatPr baseColWidth="10" defaultColWidth="10.83203125" defaultRowHeight="15" x14ac:dyDescent="0.2"/>
  <cols>
    <col min="1" max="1" width="6.83203125" style="4" customWidth="1"/>
    <col min="2" max="2" width="28.6640625" style="4" customWidth="1"/>
    <col min="3" max="3" width="23.83203125" style="4" customWidth="1"/>
    <col min="4" max="4" width="12" style="4" bestFit="1" customWidth="1"/>
    <col min="5" max="5" width="13.1640625" style="4" bestFit="1" customWidth="1"/>
    <col min="6" max="6" width="17.6640625" style="4" bestFit="1" customWidth="1"/>
    <col min="7" max="7" width="8.83203125" style="4" bestFit="1" customWidth="1"/>
    <col min="8" max="8" width="11.1640625" style="4" bestFit="1" customWidth="1"/>
    <col min="9" max="9" width="11.83203125" style="4" bestFit="1" customWidth="1"/>
    <col min="10" max="10" width="10.83203125" style="4"/>
    <col min="11" max="11" width="17.6640625" style="4" bestFit="1" customWidth="1"/>
    <col min="12" max="12" width="8.83203125" style="4" bestFit="1" customWidth="1"/>
    <col min="13" max="13" width="11.1640625" style="4" bestFit="1" customWidth="1"/>
    <col min="14" max="14" width="11.83203125" style="4" bestFit="1" customWidth="1"/>
    <col min="15" max="15" width="10.83203125" style="4"/>
    <col min="16" max="16" width="17.6640625" style="4" bestFit="1" customWidth="1"/>
    <col min="17" max="17" width="8.83203125" style="4" bestFit="1" customWidth="1"/>
    <col min="18" max="18" width="11.1640625" style="4" bestFit="1" customWidth="1"/>
    <col min="19" max="19" width="11.83203125" style="4" bestFit="1" customWidth="1"/>
    <col min="20" max="20" width="10.83203125" style="4"/>
    <col min="21" max="21" width="17.6640625" style="4" bestFit="1" customWidth="1"/>
    <col min="22" max="22" width="8.83203125" style="4" bestFit="1" customWidth="1"/>
    <col min="23" max="23" width="11.1640625" style="4" bestFit="1" customWidth="1"/>
    <col min="24" max="24" width="11.83203125" style="4" bestFit="1" customWidth="1"/>
    <col min="25" max="25" width="10.83203125" style="4"/>
    <col min="26" max="26" width="19.5" style="4" bestFit="1" customWidth="1"/>
    <col min="27" max="27" width="8.83203125" style="4" bestFit="1" customWidth="1"/>
    <col min="28" max="28" width="11" style="4" bestFit="1" customWidth="1"/>
    <col min="29" max="29" width="11.5" style="4" bestFit="1" customWidth="1"/>
    <col min="30" max="30" width="10.83203125" style="4"/>
    <col min="31" max="31" width="18.33203125" style="4" bestFit="1" customWidth="1"/>
    <col min="32" max="35" width="10.83203125" style="4"/>
    <col min="36" max="36" width="18.33203125" style="4" bestFit="1" customWidth="1"/>
    <col min="37" max="16384" width="10.83203125" style="4"/>
  </cols>
  <sheetData>
    <row r="3" spans="2:34" ht="16" thickBot="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2:34" ht="16" thickBot="1" x14ac:dyDescent="0.25">
      <c r="B4" s="3"/>
      <c r="C4" s="43" t="s">
        <v>90</v>
      </c>
      <c r="D4" s="44" t="s">
        <v>91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2:34" x14ac:dyDescent="0.2">
      <c r="B5" s="3"/>
      <c r="C5" s="3"/>
      <c r="D5" s="3"/>
      <c r="E5" s="3"/>
      <c r="F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2:34" x14ac:dyDescent="0.2">
      <c r="C6" s="94" t="s">
        <v>92</v>
      </c>
      <c r="D6" s="95"/>
      <c r="E6" s="3"/>
      <c r="F6" s="3" t="s">
        <v>93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2:34" x14ac:dyDescent="0.2">
      <c r="B7" s="3"/>
      <c r="C7" s="45" t="s">
        <v>94</v>
      </c>
      <c r="D7" s="46" t="s">
        <v>95</v>
      </c>
      <c r="E7" s="47" t="s">
        <v>104</v>
      </c>
      <c r="F7" s="1" t="s">
        <v>96</v>
      </c>
      <c r="G7" s="3" t="s">
        <v>97</v>
      </c>
      <c r="H7" s="3" t="s">
        <v>98</v>
      </c>
      <c r="I7" s="3" t="s">
        <v>99</v>
      </c>
      <c r="J7" s="3"/>
      <c r="K7" s="1" t="s">
        <v>100</v>
      </c>
      <c r="L7" s="3" t="s">
        <v>97</v>
      </c>
      <c r="M7" s="3" t="s">
        <v>98</v>
      </c>
      <c r="N7" s="3" t="s">
        <v>99</v>
      </c>
      <c r="O7" s="3"/>
      <c r="P7" s="1" t="s">
        <v>101</v>
      </c>
      <c r="Q7" s="3" t="s">
        <v>97</v>
      </c>
      <c r="R7" s="3" t="s">
        <v>98</v>
      </c>
      <c r="S7" s="3" t="s">
        <v>99</v>
      </c>
      <c r="T7" s="3"/>
      <c r="U7" s="1" t="s">
        <v>102</v>
      </c>
      <c r="V7" s="3" t="s">
        <v>97</v>
      </c>
      <c r="W7" s="3" t="s">
        <v>98</v>
      </c>
      <c r="X7" s="3" t="s">
        <v>99</v>
      </c>
      <c r="Y7" s="3"/>
      <c r="Z7" s="1" t="s">
        <v>103</v>
      </c>
      <c r="AA7" s="3" t="s">
        <v>97</v>
      </c>
      <c r="AB7" s="70" t="s">
        <v>98</v>
      </c>
      <c r="AC7" s="70" t="s">
        <v>99</v>
      </c>
      <c r="AE7" s="72" t="s">
        <v>137</v>
      </c>
      <c r="AF7" s="70" t="s">
        <v>97</v>
      </c>
      <c r="AG7" s="70" t="s">
        <v>98</v>
      </c>
      <c r="AH7" s="70" t="s">
        <v>99</v>
      </c>
    </row>
    <row r="8" spans="2:34" x14ac:dyDescent="0.2">
      <c r="B8" s="48"/>
      <c r="C8" s="5">
        <f>AVERAGE(I8,N8,S8,X8,AC8,AH8)</f>
        <v>0.57274392328423873</v>
      </c>
      <c r="D8" s="5">
        <f t="shared" ref="D8:D32" si="0">STDEV(I8,N8,S8,X8,AC8,AH8)/SQRT(COUNT(I8,N8,S8,X8,AC8,AH8))</f>
        <v>3.7762921585419856E-2</v>
      </c>
      <c r="E8" s="47">
        <v>25</v>
      </c>
      <c r="F8" s="3"/>
      <c r="G8" s="3">
        <v>-29.3201</v>
      </c>
      <c r="H8" s="3">
        <v>-18.821999999999999</v>
      </c>
      <c r="I8" s="5">
        <f t="shared" ref="I8:I32" si="1">H8/G8</f>
        <v>0.64194869731003645</v>
      </c>
      <c r="J8" s="3"/>
      <c r="K8" s="3"/>
      <c r="L8" s="3">
        <v>-209.12</v>
      </c>
      <c r="M8" s="3">
        <v>-97.959800000000001</v>
      </c>
      <c r="N8" s="5">
        <f t="shared" ref="N8:N32" si="2">M8/L8</f>
        <v>0.46843821729150725</v>
      </c>
      <c r="O8" s="3"/>
      <c r="P8" s="3"/>
      <c r="Q8" s="3">
        <v>-54.537999999999997</v>
      </c>
      <c r="R8" s="3">
        <v>-38.150100000000002</v>
      </c>
      <c r="S8" s="5">
        <f>R8/Q8</f>
        <v>0.69951410026036898</v>
      </c>
      <c r="T8" s="3"/>
      <c r="U8" s="3"/>
      <c r="V8" s="3">
        <v>-14.232900000000001</v>
      </c>
      <c r="W8" s="3">
        <v>-8.7397600000000004</v>
      </c>
      <c r="X8" s="5">
        <f t="shared" ref="X8:X32" si="3">W8/V8</f>
        <v>0.61405335525437543</v>
      </c>
      <c r="Y8" s="3"/>
      <c r="Z8" s="3"/>
      <c r="AA8" s="3">
        <v>-90.166200000000003</v>
      </c>
      <c r="AB8" s="70">
        <v>-47.063200000000002</v>
      </c>
      <c r="AC8" s="71">
        <f t="shared" ref="AC8:AC32" si="4">AB8/AA8</f>
        <v>0.52196055728199697</v>
      </c>
      <c r="AE8" s="70"/>
      <c r="AF8" s="70">
        <v>-40.062899999999999</v>
      </c>
      <c r="AG8" s="70">
        <v>-19.652799999999999</v>
      </c>
      <c r="AH8" s="71">
        <f t="shared" ref="AH8:AH32" si="5">AG8/AF8</f>
        <v>0.49054861230714703</v>
      </c>
    </row>
    <row r="9" spans="2:34" x14ac:dyDescent="0.2">
      <c r="B9" s="48"/>
      <c r="C9" s="5">
        <f t="shared" ref="C9:C32" si="6">AVERAGE(I9,N9,S9,X9,AC9,AH9)</f>
        <v>0.77841122867927648</v>
      </c>
      <c r="D9" s="5">
        <f t="shared" si="0"/>
        <v>2.4874434863235765E-2</v>
      </c>
      <c r="E9" s="47">
        <v>50</v>
      </c>
      <c r="F9" s="3"/>
      <c r="G9" s="3">
        <v>-28.297599999999999</v>
      </c>
      <c r="H9" s="3">
        <v>-24.055700000000002</v>
      </c>
      <c r="I9" s="5">
        <f t="shared" si="1"/>
        <v>0.85009682799954778</v>
      </c>
      <c r="J9" s="3"/>
      <c r="K9" s="3"/>
      <c r="L9" s="3">
        <v>-204.029</v>
      </c>
      <c r="M9" s="3">
        <v>-141.43</v>
      </c>
      <c r="N9" s="5">
        <f t="shared" si="2"/>
        <v>0.69318577261075631</v>
      </c>
      <c r="O9" s="3"/>
      <c r="P9" s="3"/>
      <c r="Q9" s="3">
        <v>-55.742100000000001</v>
      </c>
      <c r="R9" s="3">
        <v>-44.603200000000001</v>
      </c>
      <c r="S9" s="5">
        <f t="shared" ref="S9:S32" si="7">R9/Q9</f>
        <v>0.80017078653297957</v>
      </c>
      <c r="T9" s="3"/>
      <c r="U9" s="3"/>
      <c r="V9" s="3">
        <v>-12.6572</v>
      </c>
      <c r="W9" s="3">
        <v>-10.5006</v>
      </c>
      <c r="X9" s="5">
        <f t="shared" si="3"/>
        <v>0.82961476471889528</v>
      </c>
      <c r="Y9" s="3"/>
      <c r="Z9" s="3"/>
      <c r="AA9" s="3">
        <v>-91.910200000000003</v>
      </c>
      <c r="AB9" s="70">
        <v>-66.470699999999994</v>
      </c>
      <c r="AC9" s="71">
        <f t="shared" si="4"/>
        <v>0.72321352798710037</v>
      </c>
      <c r="AE9" s="70"/>
      <c r="AF9" s="70">
        <v>-38.597200000000001</v>
      </c>
      <c r="AG9" s="70">
        <v>-29.881399999999999</v>
      </c>
      <c r="AH9" s="71">
        <f t="shared" si="5"/>
        <v>0.77418569222637912</v>
      </c>
    </row>
    <row r="10" spans="2:34" x14ac:dyDescent="0.2">
      <c r="B10" s="48"/>
      <c r="C10" s="5">
        <f t="shared" si="6"/>
        <v>0.86499576168632553</v>
      </c>
      <c r="D10" s="5">
        <f t="shared" si="0"/>
        <v>2.3013926015323271E-2</v>
      </c>
      <c r="E10" s="47">
        <v>75</v>
      </c>
      <c r="F10" s="3"/>
      <c r="G10" s="3">
        <v>-27.388400000000001</v>
      </c>
      <c r="H10" s="3">
        <v>-26.2898</v>
      </c>
      <c r="I10" s="5">
        <f t="shared" si="1"/>
        <v>0.95988812782053712</v>
      </c>
      <c r="J10" s="3"/>
      <c r="K10" s="3"/>
      <c r="L10" s="3">
        <v>-204.80600000000001</v>
      </c>
      <c r="M10" s="3">
        <v>-167.76499999999999</v>
      </c>
      <c r="N10" s="5">
        <f t="shared" si="2"/>
        <v>0.81914104078982053</v>
      </c>
      <c r="O10" s="3"/>
      <c r="P10" s="3"/>
      <c r="Q10" s="3">
        <v>-56.826700000000002</v>
      </c>
      <c r="R10" s="3">
        <v>-47.305199999999999</v>
      </c>
      <c r="S10" s="5">
        <f t="shared" si="7"/>
        <v>0.83244671958779937</v>
      </c>
      <c r="T10" s="3"/>
      <c r="U10" s="3"/>
      <c r="V10" s="3">
        <v>-12.792</v>
      </c>
      <c r="W10" s="3">
        <v>-11.449199999999999</v>
      </c>
      <c r="X10" s="5">
        <f t="shared" si="3"/>
        <v>0.89502814258911811</v>
      </c>
      <c r="Y10" s="3"/>
      <c r="Z10" s="3"/>
      <c r="AA10" s="3">
        <v>-91.545599999999993</v>
      </c>
      <c r="AB10" s="70">
        <v>-74.358099999999993</v>
      </c>
      <c r="AC10" s="71">
        <f t="shared" si="4"/>
        <v>0.81225203614373598</v>
      </c>
      <c r="AE10" s="70"/>
      <c r="AF10" s="70">
        <v>-38.579300000000003</v>
      </c>
      <c r="AG10" s="70">
        <v>-33.610999999999997</v>
      </c>
      <c r="AH10" s="71">
        <f t="shared" si="5"/>
        <v>0.87121850318694205</v>
      </c>
    </row>
    <row r="11" spans="2:34" x14ac:dyDescent="0.2">
      <c r="B11" s="49"/>
      <c r="C11" s="5">
        <f t="shared" si="6"/>
        <v>0.89715326339325907</v>
      </c>
      <c r="D11" s="5">
        <f t="shared" si="0"/>
        <v>2.6892415856680962E-2</v>
      </c>
      <c r="E11" s="47">
        <v>100</v>
      </c>
      <c r="F11" s="3"/>
      <c r="G11" s="3">
        <v>-27.752700000000001</v>
      </c>
      <c r="H11" s="3">
        <v>-27.630700000000001</v>
      </c>
      <c r="I11" s="5">
        <f t="shared" si="1"/>
        <v>0.99560403131947528</v>
      </c>
      <c r="J11" s="3"/>
      <c r="K11" s="3"/>
      <c r="L11" s="3">
        <v>-199.91300000000001</v>
      </c>
      <c r="M11" s="3">
        <v>-166.22900000000001</v>
      </c>
      <c r="N11" s="5">
        <f t="shared" si="2"/>
        <v>0.83150670541685634</v>
      </c>
      <c r="O11" s="3"/>
      <c r="P11" s="3"/>
      <c r="Q11" s="3">
        <v>-58.336300000000001</v>
      </c>
      <c r="R11" s="3">
        <v>-55.589700000000001</v>
      </c>
      <c r="S11" s="5">
        <f t="shared" si="7"/>
        <v>0.95291782303642847</v>
      </c>
      <c r="T11" s="3"/>
      <c r="U11" s="3"/>
      <c r="V11" s="3">
        <v>-13.3383</v>
      </c>
      <c r="W11" s="3">
        <v>-11.425800000000001</v>
      </c>
      <c r="X11" s="5">
        <f t="shared" si="3"/>
        <v>0.85661591057331143</v>
      </c>
      <c r="Y11" s="3"/>
      <c r="Z11" s="3"/>
      <c r="AA11" s="3">
        <v>-92.667299999999997</v>
      </c>
      <c r="AB11" s="70">
        <v>-78.140900000000002</v>
      </c>
      <c r="AC11" s="71">
        <f t="shared" si="4"/>
        <v>0.8432413591417901</v>
      </c>
      <c r="AE11" s="70"/>
      <c r="AF11" s="70">
        <v>-38.144199999999998</v>
      </c>
      <c r="AG11" s="70">
        <v>-34.445500000000003</v>
      </c>
      <c r="AH11" s="71">
        <f t="shared" si="5"/>
        <v>0.90303375087169224</v>
      </c>
    </row>
    <row r="12" spans="2:34" x14ac:dyDescent="0.2">
      <c r="B12" s="48"/>
      <c r="C12" s="5">
        <f t="shared" si="6"/>
        <v>0.93642200601607495</v>
      </c>
      <c r="D12" s="5">
        <f t="shared" si="0"/>
        <v>1.6249675003421046E-2</v>
      </c>
      <c r="E12" s="47">
        <v>125</v>
      </c>
      <c r="F12" s="3"/>
      <c r="G12" s="3">
        <v>-28.334399999999999</v>
      </c>
      <c r="H12" s="3">
        <v>-27.449400000000001</v>
      </c>
      <c r="I12" s="5">
        <f t="shared" si="1"/>
        <v>0.96876588175503986</v>
      </c>
      <c r="J12" s="3"/>
      <c r="K12" s="3"/>
      <c r="L12" s="3">
        <v>-197.41200000000001</v>
      </c>
      <c r="M12" s="3">
        <v>-174.715</v>
      </c>
      <c r="N12" s="5">
        <f t="shared" si="2"/>
        <v>0.88502725264928173</v>
      </c>
      <c r="O12" s="3"/>
      <c r="P12" s="3"/>
      <c r="Q12" s="3">
        <v>-52.215499999999999</v>
      </c>
      <c r="R12" s="3">
        <v>-51.910299999999999</v>
      </c>
      <c r="S12" s="5">
        <f t="shared" si="7"/>
        <v>0.9941549922915609</v>
      </c>
      <c r="T12" s="3"/>
      <c r="U12" s="3"/>
      <c r="V12" s="3">
        <v>-12.947699999999999</v>
      </c>
      <c r="W12" s="3">
        <v>-11.9915</v>
      </c>
      <c r="X12" s="5">
        <f t="shared" si="3"/>
        <v>0.92614904577647006</v>
      </c>
      <c r="Y12" s="3"/>
      <c r="Z12" s="3"/>
      <c r="AA12" s="3">
        <v>-92.170699999999997</v>
      </c>
      <c r="AB12" s="70">
        <v>-83.711299999999994</v>
      </c>
      <c r="AC12" s="71">
        <f t="shared" si="4"/>
        <v>0.90822029126392656</v>
      </c>
      <c r="AE12" s="70"/>
      <c r="AF12" s="70">
        <v>-38.275199999999998</v>
      </c>
      <c r="AG12" s="70">
        <v>-35.833799999999997</v>
      </c>
      <c r="AH12" s="71">
        <f t="shared" si="5"/>
        <v>0.93621457236017047</v>
      </c>
    </row>
    <row r="13" spans="2:34" x14ac:dyDescent="0.2">
      <c r="B13" s="48"/>
      <c r="C13" s="5">
        <f t="shared" si="6"/>
        <v>0.94886731468070862</v>
      </c>
      <c r="D13" s="5">
        <f t="shared" si="0"/>
        <v>1.6264767887036215E-2</v>
      </c>
      <c r="E13" s="47">
        <v>150</v>
      </c>
      <c r="F13" s="3"/>
      <c r="G13" s="3">
        <v>-26.6937</v>
      </c>
      <c r="H13" s="3">
        <v>-26.754799999999999</v>
      </c>
      <c r="I13" s="5">
        <f t="shared" si="1"/>
        <v>1.0022889295976205</v>
      </c>
      <c r="J13" s="3"/>
      <c r="K13" s="3"/>
      <c r="L13" s="3">
        <v>-197.43199999999999</v>
      </c>
      <c r="M13" s="3">
        <v>-176.90899999999999</v>
      </c>
      <c r="N13" s="5">
        <f t="shared" si="2"/>
        <v>0.89605028566797684</v>
      </c>
      <c r="O13" s="3"/>
      <c r="P13" s="3"/>
      <c r="Q13" s="3">
        <v>-49.724600000000002</v>
      </c>
      <c r="R13" s="3">
        <v>-48.442900000000002</v>
      </c>
      <c r="S13" s="5">
        <f t="shared" si="7"/>
        <v>0.97422402593484914</v>
      </c>
      <c r="T13" s="3"/>
      <c r="U13" s="3"/>
      <c r="V13" s="3">
        <v>-13.7727</v>
      </c>
      <c r="W13" s="3">
        <v>-13.325200000000001</v>
      </c>
      <c r="X13" s="5">
        <f t="shared" si="3"/>
        <v>0.9675081864848577</v>
      </c>
      <c r="Y13" s="3"/>
      <c r="Z13" s="3"/>
      <c r="AA13" s="3">
        <v>-89.205299999999994</v>
      </c>
      <c r="AB13" s="70">
        <v>-83.760999999999996</v>
      </c>
      <c r="AC13" s="71">
        <f t="shared" si="4"/>
        <v>0.93896887292571185</v>
      </c>
      <c r="AE13" s="70"/>
      <c r="AF13" s="70">
        <v>-37.969900000000003</v>
      </c>
      <c r="AG13" s="70">
        <v>-34.710700000000003</v>
      </c>
      <c r="AH13" s="71">
        <f t="shared" si="5"/>
        <v>0.91416358747323534</v>
      </c>
    </row>
    <row r="14" spans="2:34" x14ac:dyDescent="0.2">
      <c r="B14" s="48"/>
      <c r="C14" s="5">
        <f t="shared" si="6"/>
        <v>0.9426217403550522</v>
      </c>
      <c r="D14" s="5">
        <f t="shared" si="0"/>
        <v>1.8026733035211105E-2</v>
      </c>
      <c r="E14" s="47">
        <v>175</v>
      </c>
      <c r="F14" s="3"/>
      <c r="G14" s="3">
        <v>-27.8889</v>
      </c>
      <c r="H14" s="3">
        <v>-26.576599999999999</v>
      </c>
      <c r="I14" s="5">
        <f t="shared" si="1"/>
        <v>0.95294543707353108</v>
      </c>
      <c r="J14" s="3"/>
      <c r="K14" s="3"/>
      <c r="L14" s="3">
        <v>-195.35400000000001</v>
      </c>
      <c r="M14" s="3">
        <v>-188.755</v>
      </c>
      <c r="N14" s="5">
        <f t="shared" si="2"/>
        <v>0.96622029751118477</v>
      </c>
      <c r="O14" s="3"/>
      <c r="P14" s="3"/>
      <c r="Q14" s="3">
        <v>-51.898200000000003</v>
      </c>
      <c r="R14" s="3">
        <v>-45.001199999999997</v>
      </c>
      <c r="S14" s="5">
        <f t="shared" si="7"/>
        <v>0.86710521752199488</v>
      </c>
      <c r="T14" s="3"/>
      <c r="U14" s="3"/>
      <c r="V14" s="3">
        <v>-12.926500000000001</v>
      </c>
      <c r="W14" s="3">
        <v>-12.6823</v>
      </c>
      <c r="X14" s="5">
        <f t="shared" si="3"/>
        <v>0.98110857540710938</v>
      </c>
      <c r="Y14" s="3"/>
      <c r="Z14" s="3"/>
      <c r="AA14" s="3">
        <v>-90.617400000000004</v>
      </c>
      <c r="AB14" s="70">
        <v>-82.768199999999993</v>
      </c>
      <c r="AC14" s="71">
        <f t="shared" si="4"/>
        <v>0.91338087387190525</v>
      </c>
      <c r="AE14" s="70"/>
      <c r="AF14" s="70">
        <v>-37.551000000000002</v>
      </c>
      <c r="AG14" s="70">
        <v>-36.6111</v>
      </c>
      <c r="AH14" s="71">
        <f t="shared" si="5"/>
        <v>0.97497004074458737</v>
      </c>
    </row>
    <row r="15" spans="2:34" x14ac:dyDescent="0.2">
      <c r="B15" s="48"/>
      <c r="C15" s="5">
        <f t="shared" si="6"/>
        <v>0.93823126187647965</v>
      </c>
      <c r="D15" s="5">
        <f t="shared" si="0"/>
        <v>2.6326339216554417E-2</v>
      </c>
      <c r="E15" s="47">
        <v>200</v>
      </c>
      <c r="F15" s="3"/>
      <c r="G15" s="3">
        <v>-29.4603</v>
      </c>
      <c r="H15" s="3">
        <v>-25.706600000000002</v>
      </c>
      <c r="I15" s="5">
        <f t="shared" si="1"/>
        <v>0.87258446112225607</v>
      </c>
      <c r="J15" s="3"/>
      <c r="K15" s="3"/>
      <c r="L15" s="3">
        <v>-192.797</v>
      </c>
      <c r="M15" s="3">
        <v>-191.08</v>
      </c>
      <c r="N15" s="5">
        <f t="shared" si="2"/>
        <v>0.99109425976545285</v>
      </c>
      <c r="O15" s="3"/>
      <c r="P15" s="3"/>
      <c r="Q15" s="3">
        <v>-51.997599999999998</v>
      </c>
      <c r="R15" s="3">
        <v>-47.450499999999998</v>
      </c>
      <c r="S15" s="5">
        <f t="shared" si="7"/>
        <v>0.91255173315691496</v>
      </c>
      <c r="T15" s="3"/>
      <c r="U15" s="3"/>
      <c r="V15" s="3">
        <v>-13.839700000000001</v>
      </c>
      <c r="W15" s="3">
        <v>-12.3545</v>
      </c>
      <c r="X15" s="5">
        <f t="shared" si="3"/>
        <v>0.89268553509107851</v>
      </c>
      <c r="Y15" s="3"/>
      <c r="Z15" s="3"/>
      <c r="AA15" s="3">
        <v>-91.518600000000006</v>
      </c>
      <c r="AB15" s="70">
        <v>-84.133300000000006</v>
      </c>
      <c r="AC15" s="71">
        <f t="shared" si="4"/>
        <v>0.91930274283041913</v>
      </c>
      <c r="AE15" s="70"/>
      <c r="AF15" s="70">
        <v>-36.768099999999997</v>
      </c>
      <c r="AG15" s="70">
        <v>-38.281799999999997</v>
      </c>
      <c r="AH15" s="71">
        <f t="shared" si="5"/>
        <v>1.0411688392927565</v>
      </c>
    </row>
    <row r="16" spans="2:34" x14ac:dyDescent="0.2">
      <c r="B16" s="48"/>
      <c r="C16" s="5">
        <f t="shared" si="6"/>
        <v>0.97739909655974977</v>
      </c>
      <c r="D16" s="5">
        <f t="shared" si="0"/>
        <v>2.702152518007216E-2</v>
      </c>
      <c r="E16" s="47">
        <v>225</v>
      </c>
      <c r="F16" s="3"/>
      <c r="G16" s="3">
        <v>-26.314900000000002</v>
      </c>
      <c r="H16" s="3">
        <v>-26.772600000000001</v>
      </c>
      <c r="I16" s="5">
        <f t="shared" si="1"/>
        <v>1.0173931878897506</v>
      </c>
      <c r="J16" s="3"/>
      <c r="K16" s="3"/>
      <c r="L16" s="3">
        <v>-196.96899999999999</v>
      </c>
      <c r="M16" s="3">
        <v>-195.06100000000001</v>
      </c>
      <c r="N16" s="5">
        <f t="shared" si="2"/>
        <v>0.99031319649284921</v>
      </c>
      <c r="O16" s="3"/>
      <c r="P16" s="3"/>
      <c r="Q16" s="3">
        <v>-51.161799999999999</v>
      </c>
      <c r="R16" s="3">
        <v>-49.880099999999999</v>
      </c>
      <c r="S16" s="5">
        <f t="shared" si="7"/>
        <v>0.9749481058133217</v>
      </c>
      <c r="T16" s="3"/>
      <c r="U16" s="3"/>
      <c r="V16" s="3">
        <v>-12.577</v>
      </c>
      <c r="W16" s="3">
        <v>-10.827299999999999</v>
      </c>
      <c r="X16" s="5">
        <f t="shared" si="3"/>
        <v>0.86088097320505674</v>
      </c>
      <c r="Y16" s="3"/>
      <c r="Z16" s="3"/>
      <c r="AA16" s="3">
        <v>-87.345299999999995</v>
      </c>
      <c r="AB16" s="70">
        <v>-84.171499999999995</v>
      </c>
      <c r="AC16" s="71">
        <f t="shared" si="4"/>
        <v>0.96366375752330125</v>
      </c>
      <c r="AE16" s="70"/>
      <c r="AF16" s="70">
        <v>-35.427700000000002</v>
      </c>
      <c r="AG16" s="70">
        <v>-37.454000000000001</v>
      </c>
      <c r="AH16" s="71">
        <f t="shared" si="5"/>
        <v>1.0571953584342195</v>
      </c>
    </row>
    <row r="17" spans="2:34" x14ac:dyDescent="0.2">
      <c r="B17" s="48"/>
      <c r="C17" s="5">
        <f t="shared" si="6"/>
        <v>0.94338058028630301</v>
      </c>
      <c r="D17" s="5">
        <f t="shared" si="0"/>
        <v>2.3609173931171252E-2</v>
      </c>
      <c r="E17" s="47">
        <v>250</v>
      </c>
      <c r="F17" s="3"/>
      <c r="G17" s="3">
        <v>-29.013000000000002</v>
      </c>
      <c r="H17" s="3">
        <v>-25.656099999999999</v>
      </c>
      <c r="I17" s="5">
        <f t="shared" si="1"/>
        <v>0.88429669458518589</v>
      </c>
      <c r="J17" s="3"/>
      <c r="K17" s="3"/>
      <c r="L17" s="3">
        <v>-190.73</v>
      </c>
      <c r="M17" s="3">
        <v>-192.29400000000001</v>
      </c>
      <c r="N17" s="5">
        <f t="shared" si="2"/>
        <v>1.0082000734021916</v>
      </c>
      <c r="O17" s="3"/>
      <c r="P17" s="3"/>
      <c r="Q17" s="3">
        <v>-50.886200000000002</v>
      </c>
      <c r="R17" s="3">
        <v>-45.7898</v>
      </c>
      <c r="S17" s="5">
        <f t="shared" si="7"/>
        <v>0.89984710982545357</v>
      </c>
      <c r="T17" s="3"/>
      <c r="U17" s="3"/>
      <c r="V17" s="3">
        <v>-11.7858</v>
      </c>
      <c r="W17" s="3">
        <v>-11.9689</v>
      </c>
      <c r="X17" s="5">
        <f t="shared" si="3"/>
        <v>1.0155356445892514</v>
      </c>
      <c r="Y17" s="3"/>
      <c r="Z17" s="3"/>
      <c r="AA17" s="3">
        <v>-88.107500000000002</v>
      </c>
      <c r="AB17" s="70">
        <v>-83.883899999999997</v>
      </c>
      <c r="AC17" s="71">
        <f t="shared" si="4"/>
        <v>0.95206310473001721</v>
      </c>
      <c r="AE17" s="70"/>
      <c r="AF17" s="70">
        <v>-39.195599999999999</v>
      </c>
      <c r="AG17" s="70">
        <v>-35.289400000000001</v>
      </c>
      <c r="AH17" s="71">
        <f t="shared" si="5"/>
        <v>0.90034085458571889</v>
      </c>
    </row>
    <row r="18" spans="2:34" x14ac:dyDescent="0.2">
      <c r="B18" s="48"/>
      <c r="C18" s="5">
        <f t="shared" si="6"/>
        <v>0.97859744546913918</v>
      </c>
      <c r="D18" s="5">
        <f t="shared" si="0"/>
        <v>1.5685802090584285E-2</v>
      </c>
      <c r="E18" s="47">
        <v>275</v>
      </c>
      <c r="F18" s="3"/>
      <c r="G18" s="3">
        <v>-26.1568</v>
      </c>
      <c r="H18" s="3">
        <v>-26.1568</v>
      </c>
      <c r="I18" s="5">
        <f t="shared" si="1"/>
        <v>1</v>
      </c>
      <c r="J18" s="3"/>
      <c r="K18" s="3"/>
      <c r="L18" s="3">
        <v>-190.84100000000001</v>
      </c>
      <c r="M18" s="3">
        <v>-176.30699999999999</v>
      </c>
      <c r="N18" s="5">
        <f t="shared" si="2"/>
        <v>0.92384236091825123</v>
      </c>
      <c r="O18" s="3"/>
      <c r="P18" s="3"/>
      <c r="Q18" s="3">
        <v>-46.284999999999997</v>
      </c>
      <c r="R18" s="3">
        <v>-44.9422</v>
      </c>
      <c r="S18" s="5">
        <f t="shared" si="7"/>
        <v>0.97098844117964789</v>
      </c>
      <c r="T18" s="3"/>
      <c r="U18" s="3"/>
      <c r="V18" s="3">
        <v>-12.3331</v>
      </c>
      <c r="W18" s="3">
        <v>-12.0686</v>
      </c>
      <c r="X18" s="5">
        <f t="shared" si="3"/>
        <v>0.97855364831226532</v>
      </c>
      <c r="Y18" s="3"/>
      <c r="Z18" s="3"/>
      <c r="AA18" s="3">
        <v>-88.330399999999997</v>
      </c>
      <c r="AB18" s="70">
        <v>-84.814800000000005</v>
      </c>
      <c r="AC18" s="71">
        <f t="shared" si="4"/>
        <v>0.96019943303777644</v>
      </c>
      <c r="AE18" s="70"/>
      <c r="AF18" s="70">
        <v>-35.978200000000001</v>
      </c>
      <c r="AG18" s="70">
        <v>-37.345399999999998</v>
      </c>
      <c r="AH18" s="71">
        <f t="shared" si="5"/>
        <v>1.0380007893668943</v>
      </c>
    </row>
    <row r="19" spans="2:34" x14ac:dyDescent="0.2">
      <c r="B19" s="48"/>
      <c r="C19" s="5">
        <f t="shared" si="6"/>
        <v>0.9639384505729417</v>
      </c>
      <c r="D19" s="5">
        <f t="shared" si="0"/>
        <v>1.1621030111296704E-2</v>
      </c>
      <c r="E19" s="47">
        <v>300</v>
      </c>
      <c r="F19" s="3"/>
      <c r="G19" s="3">
        <v>-27.578299999999999</v>
      </c>
      <c r="H19" s="3">
        <v>-26.7849</v>
      </c>
      <c r="I19" s="5">
        <f t="shared" si="1"/>
        <v>0.97123100408654639</v>
      </c>
      <c r="J19" s="3"/>
      <c r="K19" s="3"/>
      <c r="L19" s="3">
        <v>-180.268</v>
      </c>
      <c r="M19" s="3">
        <v>-175.08</v>
      </c>
      <c r="N19" s="5">
        <f t="shared" si="2"/>
        <v>0.97122062706636791</v>
      </c>
      <c r="O19" s="3"/>
      <c r="P19" s="3"/>
      <c r="Q19" s="3">
        <v>-46.088700000000003</v>
      </c>
      <c r="R19" s="3">
        <v>-43.036900000000003</v>
      </c>
      <c r="S19" s="5">
        <f t="shared" si="7"/>
        <v>0.93378420306929899</v>
      </c>
      <c r="T19" s="3"/>
      <c r="U19" s="3"/>
      <c r="V19" s="3">
        <v>-13.120100000000001</v>
      </c>
      <c r="W19" s="3">
        <v>-12.286</v>
      </c>
      <c r="X19" s="5">
        <f t="shared" si="3"/>
        <v>0.93642578943758037</v>
      </c>
      <c r="Y19" s="3"/>
      <c r="Z19" s="3"/>
      <c r="AA19" s="3">
        <v>-88.307900000000004</v>
      </c>
      <c r="AB19" s="70">
        <v>-84.731300000000005</v>
      </c>
      <c r="AC19" s="71">
        <f t="shared" si="4"/>
        <v>0.95949852731182605</v>
      </c>
      <c r="AE19" s="70"/>
      <c r="AF19" s="70">
        <v>-36.179600000000001</v>
      </c>
      <c r="AG19" s="70">
        <v>-36.5946</v>
      </c>
      <c r="AH19" s="71">
        <f t="shared" si="5"/>
        <v>1.0114705524660306</v>
      </c>
    </row>
    <row r="20" spans="2:34" x14ac:dyDescent="0.2">
      <c r="B20" s="48"/>
      <c r="C20" s="5">
        <f t="shared" si="6"/>
        <v>0.98998008045462982</v>
      </c>
      <c r="D20" s="5">
        <f t="shared" si="0"/>
        <v>1.3990521319754954E-2</v>
      </c>
      <c r="E20" s="47">
        <v>325</v>
      </c>
      <c r="F20" s="3"/>
      <c r="G20" s="3">
        <v>-26.1114</v>
      </c>
      <c r="H20" s="3">
        <v>-26.1724</v>
      </c>
      <c r="I20" s="5">
        <f t="shared" si="1"/>
        <v>1.0023361443660623</v>
      </c>
      <c r="J20" s="3"/>
      <c r="K20" s="3"/>
      <c r="L20" s="3">
        <v>-186.922</v>
      </c>
      <c r="M20" s="3">
        <v>-183.41300000000001</v>
      </c>
      <c r="N20" s="5">
        <f t="shared" si="2"/>
        <v>0.98122746386193183</v>
      </c>
      <c r="O20" s="3"/>
      <c r="P20" s="3"/>
      <c r="Q20" s="3">
        <v>-45.1798</v>
      </c>
      <c r="R20" s="3">
        <v>-47.041400000000003</v>
      </c>
      <c r="S20" s="5">
        <f t="shared" si="7"/>
        <v>1.0412042549989156</v>
      </c>
      <c r="T20" s="3"/>
      <c r="U20" s="3"/>
      <c r="V20" s="3">
        <v>-12.5474</v>
      </c>
      <c r="W20" s="3">
        <v>-12.0998</v>
      </c>
      <c r="X20" s="5">
        <f t="shared" si="3"/>
        <v>0.96432727098841198</v>
      </c>
      <c r="Y20" s="3"/>
      <c r="Z20" s="3"/>
      <c r="AA20" s="3">
        <v>-89.393000000000001</v>
      </c>
      <c r="AB20" s="70">
        <v>-84.412599999999998</v>
      </c>
      <c r="AC20" s="71">
        <f t="shared" si="4"/>
        <v>0.94428646538319549</v>
      </c>
      <c r="AE20" s="70"/>
      <c r="AF20" s="70">
        <v>-37.560299999999998</v>
      </c>
      <c r="AG20" s="70">
        <v>-37.804400000000001</v>
      </c>
      <c r="AH20" s="71">
        <f t="shared" si="5"/>
        <v>1.0064988831292616</v>
      </c>
    </row>
    <row r="21" spans="2:34" x14ac:dyDescent="0.2">
      <c r="B21" s="48"/>
      <c r="C21" s="5">
        <f t="shared" si="6"/>
        <v>0.97029144654223254</v>
      </c>
      <c r="D21" s="5">
        <f t="shared" si="0"/>
        <v>1.3493859330108559E-2</v>
      </c>
      <c r="E21" s="47">
        <v>350</v>
      </c>
      <c r="F21" s="3"/>
      <c r="G21" s="3">
        <v>-28.580500000000001</v>
      </c>
      <c r="H21" s="3">
        <v>-28.122800000000002</v>
      </c>
      <c r="I21" s="5">
        <f t="shared" si="1"/>
        <v>0.98398558457689689</v>
      </c>
      <c r="J21" s="3"/>
      <c r="K21" s="3"/>
      <c r="L21" s="3">
        <v>-176.40100000000001</v>
      </c>
      <c r="M21" s="3">
        <v>-179.72</v>
      </c>
      <c r="N21" s="5">
        <f t="shared" si="2"/>
        <v>1.0188150860822784</v>
      </c>
      <c r="O21" s="3"/>
      <c r="P21" s="3"/>
      <c r="Q21" s="3">
        <v>-46.713900000000002</v>
      </c>
      <c r="R21" s="3">
        <v>-45.493200000000002</v>
      </c>
      <c r="S21" s="5">
        <f t="shared" si="7"/>
        <v>0.97386859157552674</v>
      </c>
      <c r="T21" s="3"/>
      <c r="U21" s="3"/>
      <c r="V21" s="3">
        <v>-11.785299999999999</v>
      </c>
      <c r="W21" s="3">
        <v>-10.8087</v>
      </c>
      <c r="X21" s="5">
        <f t="shared" si="3"/>
        <v>0.91713405683351301</v>
      </c>
      <c r="Y21" s="3"/>
      <c r="Z21" s="3"/>
      <c r="AA21" s="3">
        <v>-87.8827</v>
      </c>
      <c r="AB21" s="70">
        <v>-84.8065</v>
      </c>
      <c r="AC21" s="71">
        <f t="shared" si="4"/>
        <v>0.96499652377544154</v>
      </c>
      <c r="AE21" s="70"/>
      <c r="AF21" s="70">
        <v>-37.229599999999998</v>
      </c>
      <c r="AG21" s="70">
        <v>-35.850200000000001</v>
      </c>
      <c r="AH21" s="71">
        <f t="shared" si="5"/>
        <v>0.96294883640973861</v>
      </c>
    </row>
    <row r="22" spans="2:34" x14ac:dyDescent="0.2">
      <c r="B22" s="48"/>
      <c r="C22" s="5">
        <f t="shared" si="6"/>
        <v>0.99332853825188983</v>
      </c>
      <c r="D22" s="5">
        <f t="shared" si="0"/>
        <v>1.6009961782289549E-2</v>
      </c>
      <c r="E22" s="47">
        <v>375</v>
      </c>
      <c r="F22" s="3"/>
      <c r="G22" s="3">
        <v>-27.400600000000001</v>
      </c>
      <c r="H22" s="3">
        <v>-26.302</v>
      </c>
      <c r="I22" s="5">
        <f t="shared" si="1"/>
        <v>0.95990598746012856</v>
      </c>
      <c r="J22" s="3"/>
      <c r="K22" s="3"/>
      <c r="L22" s="3">
        <v>-180.73599999999999</v>
      </c>
      <c r="M22" s="3">
        <v>-174.97499999999999</v>
      </c>
      <c r="N22" s="5">
        <f t="shared" si="2"/>
        <v>0.96812477868271962</v>
      </c>
      <c r="O22" s="3"/>
      <c r="P22" s="3"/>
      <c r="Q22" s="3">
        <v>-40.853299999999997</v>
      </c>
      <c r="R22" s="3">
        <v>-43.386200000000002</v>
      </c>
      <c r="S22" s="5">
        <f t="shared" si="7"/>
        <v>1.0619998874019971</v>
      </c>
      <c r="T22" s="3"/>
      <c r="U22" s="3"/>
      <c r="V22" s="3">
        <v>-11.465</v>
      </c>
      <c r="W22" s="3">
        <v>-11.465</v>
      </c>
      <c r="X22" s="5">
        <f t="shared" si="3"/>
        <v>1</v>
      </c>
      <c r="Y22" s="3"/>
      <c r="Z22" s="3"/>
      <c r="AA22" s="3">
        <v>-87.830600000000004</v>
      </c>
      <c r="AB22" s="70">
        <v>-84.510300000000001</v>
      </c>
      <c r="AC22" s="71">
        <f t="shared" si="4"/>
        <v>0.96219654653389586</v>
      </c>
      <c r="AE22" s="70"/>
      <c r="AF22" s="70">
        <v>-37.835599999999999</v>
      </c>
      <c r="AG22" s="70">
        <v>-38.128599999999999</v>
      </c>
      <c r="AH22" s="71">
        <f t="shared" si="5"/>
        <v>1.0077440294325979</v>
      </c>
    </row>
    <row r="23" spans="2:34" x14ac:dyDescent="0.2">
      <c r="B23" s="48"/>
      <c r="C23" s="5">
        <f t="shared" si="6"/>
        <v>0.97985572246380148</v>
      </c>
      <c r="D23" s="5">
        <f t="shared" si="0"/>
        <v>1.7342610595595366E-2</v>
      </c>
      <c r="E23" s="47">
        <v>400</v>
      </c>
      <c r="F23" s="3"/>
      <c r="G23" s="3">
        <v>-27.098299999999998</v>
      </c>
      <c r="H23" s="3">
        <v>-24.84</v>
      </c>
      <c r="I23" s="5">
        <f t="shared" si="1"/>
        <v>0.91666266887590742</v>
      </c>
      <c r="J23" s="3"/>
      <c r="K23" s="3"/>
      <c r="L23" s="3">
        <v>-183.99199999999999</v>
      </c>
      <c r="M23" s="3">
        <v>-178.30799999999999</v>
      </c>
      <c r="N23" s="5">
        <f t="shared" si="2"/>
        <v>0.9691073524935867</v>
      </c>
      <c r="O23" s="3"/>
      <c r="P23" s="3"/>
      <c r="Q23" s="3">
        <v>-42.611499999999999</v>
      </c>
      <c r="R23" s="3">
        <v>-40.75</v>
      </c>
      <c r="S23" s="5">
        <f t="shared" si="7"/>
        <v>0.95631460990577666</v>
      </c>
      <c r="T23" s="3"/>
      <c r="U23" s="3"/>
      <c r="V23" s="3">
        <v>-10.9519</v>
      </c>
      <c r="W23" s="3">
        <v>-11.3385</v>
      </c>
      <c r="X23" s="5">
        <f t="shared" si="3"/>
        <v>1.0352998109917</v>
      </c>
      <c r="Y23" s="3"/>
      <c r="Z23" s="3"/>
      <c r="AA23" s="3">
        <v>-87.142899999999997</v>
      </c>
      <c r="AB23" s="70">
        <v>-85.9833</v>
      </c>
      <c r="AC23" s="71">
        <f t="shared" si="4"/>
        <v>0.98669312129846498</v>
      </c>
      <c r="AE23" s="70"/>
      <c r="AF23" s="70">
        <v>-38.109099999999998</v>
      </c>
      <c r="AG23" s="70">
        <v>-38.682899999999997</v>
      </c>
      <c r="AH23" s="71">
        <f t="shared" si="5"/>
        <v>1.0150567712173733</v>
      </c>
    </row>
    <row r="24" spans="2:34" x14ac:dyDescent="0.2">
      <c r="B24" s="48"/>
      <c r="C24" s="5">
        <f t="shared" si="6"/>
        <v>0.98460100460013644</v>
      </c>
      <c r="D24" s="5">
        <f t="shared" si="0"/>
        <v>2.730940260688576E-2</v>
      </c>
      <c r="E24" s="47">
        <v>425</v>
      </c>
      <c r="F24" s="3"/>
      <c r="G24" s="3">
        <v>-24.8353</v>
      </c>
      <c r="H24" s="3">
        <v>-27.459800000000001</v>
      </c>
      <c r="I24" s="5">
        <f t="shared" si="1"/>
        <v>1.1056761947711524</v>
      </c>
      <c r="J24" s="3"/>
      <c r="K24" s="3"/>
      <c r="L24" s="3">
        <v>-176.351</v>
      </c>
      <c r="M24" s="3">
        <v>-166.58500000000001</v>
      </c>
      <c r="N24" s="5">
        <f t="shared" si="2"/>
        <v>0.94462180537677709</v>
      </c>
      <c r="O24" s="3"/>
      <c r="P24" s="3"/>
      <c r="Q24" s="3">
        <v>-46.042099999999998</v>
      </c>
      <c r="R24" s="3">
        <v>-44.851900000000001</v>
      </c>
      <c r="S24" s="5">
        <f t="shared" si="7"/>
        <v>0.97414974555895584</v>
      </c>
      <c r="T24" s="3"/>
      <c r="U24" s="3"/>
      <c r="V24" s="3">
        <v>-11.053100000000001</v>
      </c>
      <c r="W24" s="3">
        <v>-11.2159</v>
      </c>
      <c r="X24" s="5">
        <f t="shared" si="3"/>
        <v>1.0147288995847319</v>
      </c>
      <c r="Y24" s="3"/>
      <c r="Z24" s="3"/>
      <c r="AA24" s="3">
        <v>-88.139700000000005</v>
      </c>
      <c r="AB24" s="70">
        <v>-82.634299999999996</v>
      </c>
      <c r="AC24" s="71">
        <f t="shared" si="4"/>
        <v>0.93753779511389301</v>
      </c>
      <c r="AE24" s="70"/>
      <c r="AF24" s="70">
        <v>-38.682699999999997</v>
      </c>
      <c r="AG24" s="70">
        <v>-36.009399999999999</v>
      </c>
      <c r="AH24" s="71">
        <f t="shared" si="5"/>
        <v>0.93089158719530962</v>
      </c>
    </row>
    <row r="25" spans="2:34" x14ac:dyDescent="0.2">
      <c r="B25" s="48"/>
      <c r="C25" s="5">
        <f t="shared" si="6"/>
        <v>0.985792767340537</v>
      </c>
      <c r="D25" s="5">
        <f t="shared" si="0"/>
        <v>1.6266663842265182E-2</v>
      </c>
      <c r="E25" s="47">
        <v>450</v>
      </c>
      <c r="F25" s="3"/>
      <c r="G25" s="3">
        <v>-26.075099999999999</v>
      </c>
      <c r="H25" s="3">
        <v>-26.288699999999999</v>
      </c>
      <c r="I25" s="5">
        <f t="shared" si="1"/>
        <v>1.0081917231381663</v>
      </c>
      <c r="J25" s="3"/>
      <c r="K25" s="3"/>
      <c r="L25" s="3">
        <v>-177.989</v>
      </c>
      <c r="M25" s="3">
        <v>-176.61600000000001</v>
      </c>
      <c r="N25" s="5">
        <f t="shared" si="2"/>
        <v>0.9922860401485486</v>
      </c>
      <c r="O25" s="3"/>
      <c r="P25" s="3"/>
      <c r="Q25" s="3">
        <v>-45.354900000000001</v>
      </c>
      <c r="R25" s="3">
        <v>-47.369100000000003</v>
      </c>
      <c r="S25" s="5">
        <f t="shared" si="7"/>
        <v>1.0444097550650537</v>
      </c>
      <c r="T25" s="3"/>
      <c r="U25" s="3"/>
      <c r="V25" s="3">
        <v>-10.320499999999999</v>
      </c>
      <c r="W25" s="3">
        <v>-10.1578</v>
      </c>
      <c r="X25" s="5">
        <f t="shared" si="3"/>
        <v>0.98423525991957761</v>
      </c>
      <c r="Y25" s="3"/>
      <c r="Z25" s="3"/>
      <c r="AA25" s="3">
        <v>-88.342200000000005</v>
      </c>
      <c r="AB25" s="70">
        <v>-84.301699999999997</v>
      </c>
      <c r="AC25" s="71">
        <f t="shared" si="4"/>
        <v>0.95426308151710049</v>
      </c>
      <c r="AE25" s="70"/>
      <c r="AF25" s="70">
        <v>-40.198599999999999</v>
      </c>
      <c r="AG25" s="70">
        <v>-37.439799999999998</v>
      </c>
      <c r="AH25" s="71">
        <f t="shared" si="5"/>
        <v>0.93137074425477506</v>
      </c>
    </row>
    <row r="26" spans="2:34" x14ac:dyDescent="0.2">
      <c r="B26" s="48"/>
      <c r="C26" s="5">
        <f t="shared" si="6"/>
        <v>1.0091516151075126</v>
      </c>
      <c r="D26" s="5">
        <f t="shared" si="0"/>
        <v>2.5289001352711921E-2</v>
      </c>
      <c r="E26" s="47">
        <v>475</v>
      </c>
      <c r="F26" s="3"/>
      <c r="G26" s="3">
        <v>-27.461500000000001</v>
      </c>
      <c r="H26" s="3">
        <v>-26.515499999999999</v>
      </c>
      <c r="I26" s="5">
        <f t="shared" si="1"/>
        <v>0.96555177248147406</v>
      </c>
      <c r="J26" s="3"/>
      <c r="K26" s="3"/>
      <c r="L26" s="3">
        <v>-171.56200000000001</v>
      </c>
      <c r="M26" s="3">
        <v>-178.58099999999999</v>
      </c>
      <c r="N26" s="5">
        <f t="shared" si="2"/>
        <v>1.0409123232417434</v>
      </c>
      <c r="O26" s="3"/>
      <c r="P26" s="3"/>
      <c r="Q26" s="3">
        <v>-47.188499999999998</v>
      </c>
      <c r="R26" s="3">
        <v>-44.197800000000001</v>
      </c>
      <c r="S26" s="5">
        <f t="shared" si="7"/>
        <v>0.93662227025652445</v>
      </c>
      <c r="T26" s="3"/>
      <c r="U26" s="3"/>
      <c r="V26" s="3">
        <v>-10.585900000000001</v>
      </c>
      <c r="W26" s="3">
        <v>-11.7659</v>
      </c>
      <c r="X26" s="5">
        <f t="shared" si="3"/>
        <v>1.1114690295581859</v>
      </c>
      <c r="Y26" s="3"/>
      <c r="Z26" s="3"/>
      <c r="AA26" s="3">
        <v>-87.237799999999993</v>
      </c>
      <c r="AB26" s="70">
        <v>-86.041499999999999</v>
      </c>
      <c r="AC26" s="71">
        <f t="shared" si="4"/>
        <v>0.98628690773953498</v>
      </c>
      <c r="AE26" s="70"/>
      <c r="AF26" s="70">
        <v>-36.445999999999998</v>
      </c>
      <c r="AG26" s="70">
        <v>-36.9587</v>
      </c>
      <c r="AH26" s="71">
        <f t="shared" si="5"/>
        <v>1.0140673873676125</v>
      </c>
    </row>
    <row r="27" spans="2:34" x14ac:dyDescent="0.2">
      <c r="B27" s="48"/>
      <c r="C27" s="5">
        <f t="shared" si="6"/>
        <v>1.019368546518862</v>
      </c>
      <c r="D27" s="5">
        <f t="shared" si="0"/>
        <v>2.6708253745596114E-2</v>
      </c>
      <c r="E27" s="47">
        <v>500</v>
      </c>
      <c r="F27" s="3"/>
      <c r="G27" s="3">
        <v>-25.171299999999999</v>
      </c>
      <c r="H27" s="3">
        <v>-24.7441</v>
      </c>
      <c r="I27" s="5">
        <f t="shared" si="1"/>
        <v>0.98302829015585214</v>
      </c>
      <c r="J27" s="3"/>
      <c r="K27" s="3"/>
      <c r="L27" s="3">
        <v>-178.864</v>
      </c>
      <c r="M27" s="3">
        <v>-173.56200000000001</v>
      </c>
      <c r="N27" s="5">
        <f t="shared" si="2"/>
        <v>0.97035736649074156</v>
      </c>
      <c r="O27" s="3"/>
      <c r="P27" s="3"/>
      <c r="Q27" s="3">
        <v>-45.198</v>
      </c>
      <c r="R27" s="3">
        <v>-43.9773</v>
      </c>
      <c r="S27" s="5">
        <f t="shared" si="7"/>
        <v>0.97299216779503517</v>
      </c>
      <c r="T27" s="3"/>
      <c r="U27" s="3"/>
      <c r="V27" s="3">
        <v>-10.803599999999999</v>
      </c>
      <c r="W27" s="3">
        <v>-12.166700000000001</v>
      </c>
      <c r="X27" s="5">
        <f t="shared" si="3"/>
        <v>1.1261709059942984</v>
      </c>
      <c r="Y27" s="3"/>
      <c r="Z27" s="3"/>
      <c r="AA27" s="3">
        <v>-86.827200000000005</v>
      </c>
      <c r="AB27" s="70">
        <v>-85.8018</v>
      </c>
      <c r="AC27" s="71">
        <f t="shared" si="4"/>
        <v>0.9881903366686936</v>
      </c>
      <c r="AE27" s="70"/>
      <c r="AF27" s="70">
        <v>-36.715499999999999</v>
      </c>
      <c r="AG27" s="70">
        <v>-39.486499999999999</v>
      </c>
      <c r="AH27" s="71">
        <f t="shared" si="5"/>
        <v>1.0754722120085523</v>
      </c>
    </row>
    <row r="28" spans="2:34" x14ac:dyDescent="0.2">
      <c r="B28" s="48"/>
      <c r="C28" s="5">
        <f t="shared" si="6"/>
        <v>0.96038807376810509</v>
      </c>
      <c r="D28" s="5">
        <f t="shared" si="0"/>
        <v>1.4486270776266366E-2</v>
      </c>
      <c r="E28" s="47">
        <v>525</v>
      </c>
      <c r="F28" s="3"/>
      <c r="G28" s="3">
        <v>-26.855</v>
      </c>
      <c r="H28" s="3">
        <v>-26.214200000000002</v>
      </c>
      <c r="I28" s="5">
        <f t="shared" si="1"/>
        <v>0.97613852169056048</v>
      </c>
      <c r="J28" s="3"/>
      <c r="K28" s="3"/>
      <c r="L28" s="3">
        <v>-177.4</v>
      </c>
      <c r="M28" s="3">
        <v>-169.351</v>
      </c>
      <c r="N28" s="5">
        <f t="shared" si="2"/>
        <v>0.95462795941375422</v>
      </c>
      <c r="O28" s="3"/>
      <c r="P28" s="3"/>
      <c r="Q28" s="3">
        <v>-44.765900000000002</v>
      </c>
      <c r="R28" s="3">
        <v>-44.460700000000003</v>
      </c>
      <c r="S28" s="5">
        <f t="shared" si="7"/>
        <v>0.99318231064269902</v>
      </c>
      <c r="T28" s="3"/>
      <c r="U28" s="3"/>
      <c r="V28" s="3">
        <v>-11.585800000000001</v>
      </c>
      <c r="W28" s="3">
        <v>-10.3447</v>
      </c>
      <c r="X28" s="5">
        <f t="shared" si="3"/>
        <v>0.89287748795939847</v>
      </c>
      <c r="Y28" s="3"/>
      <c r="Z28" s="3"/>
      <c r="AA28" s="3">
        <v>-87.736400000000003</v>
      </c>
      <c r="AB28" s="70">
        <v>-84.806700000000006</v>
      </c>
      <c r="AC28" s="71">
        <f t="shared" si="4"/>
        <v>0.96660793011794421</v>
      </c>
      <c r="AE28" s="70"/>
      <c r="AF28" s="70">
        <v>-38.174399999999999</v>
      </c>
      <c r="AG28" s="70">
        <v>-37.368699999999997</v>
      </c>
      <c r="AH28" s="71">
        <f t="shared" si="5"/>
        <v>0.97889423278427423</v>
      </c>
    </row>
    <row r="29" spans="2:34" x14ac:dyDescent="0.2">
      <c r="B29" s="48"/>
      <c r="C29" s="5">
        <f t="shared" si="6"/>
        <v>1.0046943482701187</v>
      </c>
      <c r="D29" s="5">
        <f t="shared" si="0"/>
        <v>8.6133255407432815E-3</v>
      </c>
      <c r="E29" s="47">
        <v>550</v>
      </c>
      <c r="F29" s="3"/>
      <c r="G29" s="3">
        <v>-26.603000000000002</v>
      </c>
      <c r="H29" s="3">
        <v>-26.969200000000001</v>
      </c>
      <c r="I29" s="5">
        <f t="shared" si="1"/>
        <v>1.0137653648084801</v>
      </c>
      <c r="J29" s="3"/>
      <c r="K29" s="3"/>
      <c r="L29" s="3">
        <v>-174.904</v>
      </c>
      <c r="M29" s="3">
        <v>-174.06399999999999</v>
      </c>
      <c r="N29" s="5">
        <f t="shared" si="2"/>
        <v>0.99519736541188308</v>
      </c>
      <c r="O29" s="3"/>
      <c r="P29" s="3"/>
      <c r="Q29" s="3">
        <v>-41.1614</v>
      </c>
      <c r="R29" s="3">
        <v>-40.978299999999997</v>
      </c>
      <c r="S29" s="5">
        <f t="shared" si="7"/>
        <v>0.99555165762097486</v>
      </c>
      <c r="T29" s="3"/>
      <c r="U29" s="3"/>
      <c r="V29" s="3">
        <v>-10.5444</v>
      </c>
      <c r="W29" s="3">
        <v>-10.910600000000001</v>
      </c>
      <c r="X29" s="5">
        <f t="shared" si="3"/>
        <v>1.0347293350024658</v>
      </c>
      <c r="Y29" s="3"/>
      <c r="Z29" s="3"/>
      <c r="AA29" s="3">
        <v>-85.268199999999993</v>
      </c>
      <c r="AB29" s="70">
        <v>-86.562100000000001</v>
      </c>
      <c r="AC29" s="71">
        <f t="shared" si="4"/>
        <v>1.0151744730157317</v>
      </c>
      <c r="AE29" s="70"/>
      <c r="AF29" s="70">
        <v>-36.7361</v>
      </c>
      <c r="AG29" s="70">
        <v>-35.771700000000003</v>
      </c>
      <c r="AH29" s="71">
        <f t="shared" si="5"/>
        <v>0.97374789376117776</v>
      </c>
    </row>
    <row r="30" spans="2:34" x14ac:dyDescent="0.2">
      <c r="B30" s="48"/>
      <c r="C30" s="5">
        <f t="shared" si="6"/>
        <v>0.96373035406808494</v>
      </c>
      <c r="D30" s="5">
        <f t="shared" si="0"/>
        <v>2.0296686302745216E-2</v>
      </c>
      <c r="E30" s="47">
        <v>575</v>
      </c>
      <c r="F30" s="3"/>
      <c r="G30" s="3">
        <v>-25.843299999999999</v>
      </c>
      <c r="H30" s="3">
        <v>-25.4771</v>
      </c>
      <c r="I30" s="5">
        <f t="shared" si="1"/>
        <v>0.98582998301300528</v>
      </c>
      <c r="J30" s="3"/>
      <c r="K30" s="3"/>
      <c r="L30" s="3">
        <v>-174.072</v>
      </c>
      <c r="M30" s="3">
        <v>-164.42</v>
      </c>
      <c r="N30" s="5">
        <f t="shared" si="2"/>
        <v>0.94455167976469501</v>
      </c>
      <c r="O30" s="3"/>
      <c r="P30" s="3"/>
      <c r="Q30" s="3">
        <v>-39.986499999999999</v>
      </c>
      <c r="R30" s="3">
        <v>-39.437199999999997</v>
      </c>
      <c r="S30" s="5">
        <f t="shared" si="7"/>
        <v>0.98626286371650429</v>
      </c>
      <c r="T30" s="3"/>
      <c r="U30" s="3"/>
      <c r="V30" s="3">
        <v>-10.702299999999999</v>
      </c>
      <c r="W30" s="3">
        <v>-9.3188800000000001</v>
      </c>
      <c r="X30" s="5">
        <f t="shared" si="3"/>
        <v>0.8707361968922569</v>
      </c>
      <c r="Y30" s="3"/>
      <c r="Z30" s="3"/>
      <c r="AA30" s="3">
        <v>-85.905100000000004</v>
      </c>
      <c r="AB30" s="70">
        <v>-85.197100000000006</v>
      </c>
      <c r="AC30" s="71">
        <f t="shared" si="4"/>
        <v>0.99175834729253565</v>
      </c>
      <c r="AE30" s="70"/>
      <c r="AF30" s="70">
        <v>-37.649700000000003</v>
      </c>
      <c r="AG30" s="70">
        <v>-37.771799999999999</v>
      </c>
      <c r="AH30" s="71">
        <f t="shared" si="5"/>
        <v>1.0032430537295116</v>
      </c>
    </row>
    <row r="31" spans="2:34" x14ac:dyDescent="0.2">
      <c r="B31" s="48"/>
      <c r="C31" s="5">
        <f t="shared" si="6"/>
        <v>1.0103819626265036</v>
      </c>
      <c r="D31" s="5">
        <f t="shared" si="0"/>
        <v>8.7311022952157678E-3</v>
      </c>
      <c r="E31" s="47">
        <v>600</v>
      </c>
      <c r="F31" s="3"/>
      <c r="G31" s="3">
        <v>-25.854600000000001</v>
      </c>
      <c r="H31" s="3">
        <v>-26.465</v>
      </c>
      <c r="I31" s="5">
        <f t="shared" si="1"/>
        <v>1.0236089515985549</v>
      </c>
      <c r="J31" s="3"/>
      <c r="K31" s="3"/>
      <c r="L31" s="3">
        <v>-166.66499999999999</v>
      </c>
      <c r="M31" s="3">
        <v>-168.91499999999999</v>
      </c>
      <c r="N31" s="5">
        <f t="shared" si="2"/>
        <v>1.0135001350013499</v>
      </c>
      <c r="O31" s="3"/>
      <c r="P31" s="3"/>
      <c r="Q31" s="3">
        <v>-42.181600000000003</v>
      </c>
      <c r="R31" s="3">
        <v>-41.8459</v>
      </c>
      <c r="S31" s="5">
        <f t="shared" si="7"/>
        <v>0.99204155366320856</v>
      </c>
      <c r="T31" s="3"/>
      <c r="U31" s="3"/>
      <c r="V31" s="3">
        <v>-10.690300000000001</v>
      </c>
      <c r="W31" s="3">
        <v>-10.6699</v>
      </c>
      <c r="X31" s="5">
        <f t="shared" si="3"/>
        <v>0.99809172801511647</v>
      </c>
      <c r="Y31" s="3"/>
      <c r="Z31" s="3"/>
      <c r="AA31" s="3">
        <v>-86.858500000000006</v>
      </c>
      <c r="AB31" s="70">
        <v>-85.991799999999998</v>
      </c>
      <c r="AC31" s="71">
        <f t="shared" si="4"/>
        <v>0.99002170196353834</v>
      </c>
      <c r="AE31" s="70"/>
      <c r="AF31" s="70">
        <v>-36.0578</v>
      </c>
      <c r="AG31" s="70">
        <v>-37.681399999999996</v>
      </c>
      <c r="AH31" s="71">
        <f t="shared" si="5"/>
        <v>1.0450277055172528</v>
      </c>
    </row>
    <row r="32" spans="2:34" x14ac:dyDescent="0.2">
      <c r="B32" s="48"/>
      <c r="C32" s="5">
        <f t="shared" si="6"/>
        <v>1.0195655134280783</v>
      </c>
      <c r="D32" s="5">
        <f t="shared" si="0"/>
        <v>1.4200701737422815E-2</v>
      </c>
      <c r="E32" s="47">
        <v>625</v>
      </c>
      <c r="F32" s="3"/>
      <c r="G32" s="3">
        <v>-25.587900000000001</v>
      </c>
      <c r="H32" s="3">
        <v>-27.052800000000001</v>
      </c>
      <c r="I32" s="5">
        <f t="shared" si="1"/>
        <v>1.0572497156859297</v>
      </c>
      <c r="J32" s="3"/>
      <c r="K32" s="3"/>
      <c r="L32" s="3">
        <v>-164.696</v>
      </c>
      <c r="M32" s="3">
        <v>-174.233</v>
      </c>
      <c r="N32" s="5">
        <f t="shared" si="2"/>
        <v>1.0579066886870356</v>
      </c>
      <c r="O32" s="3"/>
      <c r="P32" s="3"/>
      <c r="Q32" s="3">
        <v>-40.628999999999998</v>
      </c>
      <c r="R32" s="3">
        <v>-40.812100000000001</v>
      </c>
      <c r="S32" s="5">
        <f t="shared" si="7"/>
        <v>1.0045066331930395</v>
      </c>
      <c r="T32" s="3"/>
      <c r="U32" s="3"/>
      <c r="V32" s="3">
        <v>-10.0276</v>
      </c>
      <c r="W32" s="3">
        <v>-10.149699999999999</v>
      </c>
      <c r="X32" s="5">
        <f t="shared" si="3"/>
        <v>1.0121763931548924</v>
      </c>
      <c r="Y32" s="3"/>
      <c r="Z32" s="3"/>
      <c r="AA32" s="3">
        <v>-87.028899999999993</v>
      </c>
      <c r="AB32" s="70">
        <v>-84.062600000000003</v>
      </c>
      <c r="AC32" s="71">
        <f t="shared" si="4"/>
        <v>0.96591591988408465</v>
      </c>
      <c r="AE32" s="70"/>
      <c r="AF32" s="70">
        <v>-36.674300000000002</v>
      </c>
      <c r="AG32" s="70">
        <v>-37.394500000000001</v>
      </c>
      <c r="AH32" s="71">
        <f t="shared" si="5"/>
        <v>1.0196377299634893</v>
      </c>
    </row>
    <row r="33" spans="2:34" x14ac:dyDescent="0.2">
      <c r="B33" s="3"/>
      <c r="C33" s="3"/>
      <c r="D33" s="3"/>
      <c r="F33" s="3"/>
      <c r="G33" s="3"/>
      <c r="H33" s="3"/>
      <c r="I33" s="6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2:34" x14ac:dyDescent="0.2">
      <c r="B34" s="50" t="s">
        <v>125</v>
      </c>
      <c r="C34" s="51"/>
      <c r="D34" s="52"/>
      <c r="E34" s="3"/>
      <c r="F34" s="3"/>
      <c r="G34" s="3"/>
      <c r="H34" s="3"/>
      <c r="I34" s="6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2:34" ht="16" customHeight="1" x14ac:dyDescent="0.2">
      <c r="B35" s="96" t="s">
        <v>124</v>
      </c>
      <c r="C35" s="60" t="s">
        <v>105</v>
      </c>
      <c r="D35" s="32">
        <v>51.347999999999999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2:34" ht="16" customHeight="1" x14ac:dyDescent="0.2">
      <c r="B36" s="97"/>
      <c r="C36" s="60" t="s">
        <v>95</v>
      </c>
      <c r="D36" s="32">
        <v>8.18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2:34" ht="16" customHeight="1" x14ac:dyDescent="0.2">
      <c r="B37" s="97"/>
      <c r="C37" s="60" t="s">
        <v>19</v>
      </c>
      <c r="D37" s="32">
        <v>6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2:34" ht="16" customHeight="1" x14ac:dyDescent="0.2">
      <c r="B38" s="49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2:34" x14ac:dyDescent="0.2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2:34" ht="16" thickBo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2:34" ht="16" thickBot="1" x14ac:dyDescent="0.25">
      <c r="B41" s="3"/>
      <c r="C41" s="43" t="s">
        <v>106</v>
      </c>
      <c r="D41" s="68" t="s">
        <v>136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2:34" x14ac:dyDescent="0.2">
      <c r="B42" s="7"/>
      <c r="C42" s="7"/>
      <c r="D42" s="7"/>
      <c r="E42" s="3"/>
      <c r="F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2:34" x14ac:dyDescent="0.2">
      <c r="B43" s="53"/>
      <c r="C43" s="94" t="s">
        <v>92</v>
      </c>
      <c r="D43" s="95"/>
      <c r="E43" s="3"/>
      <c r="F43" s="3" t="s">
        <v>93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2:34" x14ac:dyDescent="0.2">
      <c r="B44" s="3"/>
      <c r="C44" s="45" t="s">
        <v>94</v>
      </c>
      <c r="D44" s="46" t="s">
        <v>95</v>
      </c>
      <c r="E44" s="47" t="s">
        <v>104</v>
      </c>
      <c r="F44" s="1" t="s">
        <v>108</v>
      </c>
      <c r="G44" s="3" t="s">
        <v>97</v>
      </c>
      <c r="H44" s="3" t="s">
        <v>98</v>
      </c>
      <c r="I44" s="3" t="s">
        <v>99</v>
      </c>
      <c r="J44" s="3"/>
      <c r="K44" s="1" t="s">
        <v>109</v>
      </c>
      <c r="L44" s="3" t="s">
        <v>97</v>
      </c>
      <c r="M44" s="3" t="s">
        <v>98</v>
      </c>
      <c r="N44" s="3" t="s">
        <v>99</v>
      </c>
      <c r="O44" s="3"/>
      <c r="P44" s="1" t="s">
        <v>110</v>
      </c>
      <c r="Q44" s="3" t="s">
        <v>97</v>
      </c>
      <c r="R44" s="3" t="s">
        <v>98</v>
      </c>
      <c r="S44" s="3" t="s">
        <v>99</v>
      </c>
      <c r="T44" s="3"/>
      <c r="U44" s="1" t="s">
        <v>111</v>
      </c>
      <c r="V44" s="3" t="s">
        <v>97</v>
      </c>
      <c r="W44" s="3" t="s">
        <v>98</v>
      </c>
      <c r="X44" s="3" t="s">
        <v>99</v>
      </c>
      <c r="Y44" s="3"/>
      <c r="Z44" s="1" t="s">
        <v>112</v>
      </c>
      <c r="AA44" s="3" t="s">
        <v>97</v>
      </c>
      <c r="AB44" s="70" t="s">
        <v>98</v>
      </c>
      <c r="AC44" s="70" t="s">
        <v>99</v>
      </c>
      <c r="AE44" s="72" t="s">
        <v>138</v>
      </c>
      <c r="AF44" s="70" t="s">
        <v>97</v>
      </c>
      <c r="AG44" s="70" t="s">
        <v>98</v>
      </c>
      <c r="AH44" s="70" t="s">
        <v>99</v>
      </c>
    </row>
    <row r="45" spans="2:34" x14ac:dyDescent="0.2">
      <c r="B45" s="48"/>
      <c r="C45" s="5">
        <f t="shared" ref="C45:C69" si="8">AVERAGE(I45,N45,S45,X45,AC45,AH45)</f>
        <v>0.22222461341675814</v>
      </c>
      <c r="D45" s="5">
        <f t="shared" ref="D45:D69" si="9">STDEV(I45,N45,S45,X45,AC45,AH45)/SQRT(COUNT(I45,N45,S45,X45,AC45,AH45))</f>
        <v>6.3174722965655461E-2</v>
      </c>
      <c r="E45" s="47">
        <v>25</v>
      </c>
      <c r="F45" s="3"/>
      <c r="G45" s="3">
        <v>-61.444499999999998</v>
      </c>
      <c r="H45" s="3">
        <v>-14.905200000000001</v>
      </c>
      <c r="I45" s="5">
        <f t="shared" ref="I45:I69" si="10">H45/G45</f>
        <v>0.24257988916827383</v>
      </c>
      <c r="J45" s="3"/>
      <c r="K45" s="3"/>
      <c r="L45" s="3">
        <v>-216.20099999999999</v>
      </c>
      <c r="M45" s="3">
        <v>-109.145</v>
      </c>
      <c r="N45" s="5">
        <f t="shared" ref="N45:N69" si="11">M45/L45</f>
        <v>0.50483115249235666</v>
      </c>
      <c r="O45" s="3"/>
      <c r="P45" s="3"/>
      <c r="Q45" s="3">
        <v>-190.214</v>
      </c>
      <c r="R45" s="3">
        <v>-10.617699999999999</v>
      </c>
      <c r="S45" s="5">
        <f t="shared" ref="S45:S69" si="12">R45/Q45</f>
        <v>5.5819760900880061E-2</v>
      </c>
      <c r="T45" s="3"/>
      <c r="U45" s="3"/>
      <c r="V45" s="3">
        <v>-87.470399999999998</v>
      </c>
      <c r="W45" s="3">
        <v>-10.1389</v>
      </c>
      <c r="X45" s="5">
        <f t="shared" ref="X45:X69" si="13">W45/V45</f>
        <v>0.11591235435072893</v>
      </c>
      <c r="Y45" s="3"/>
      <c r="Z45" s="3"/>
      <c r="AA45" s="3">
        <v>-33.4679</v>
      </c>
      <c r="AB45" s="70">
        <v>-6.9176200000000003</v>
      </c>
      <c r="AC45" s="71">
        <f t="shared" ref="AC45:AC69" si="14">AB45/AA45</f>
        <v>0.20669417561305012</v>
      </c>
      <c r="AE45" s="70"/>
      <c r="AF45" s="70">
        <v>-69.892899999999997</v>
      </c>
      <c r="AG45" s="70">
        <v>-14.503500000000001</v>
      </c>
      <c r="AH45" s="71">
        <f>(AG45/AF45)</f>
        <v>0.2075103479752593</v>
      </c>
    </row>
    <row r="46" spans="2:34" x14ac:dyDescent="0.2">
      <c r="B46" s="48"/>
      <c r="C46" s="5">
        <f t="shared" si="8"/>
        <v>0.35414257390431469</v>
      </c>
      <c r="D46" s="5">
        <f t="shared" si="9"/>
        <v>8.4454506724077602E-2</v>
      </c>
      <c r="E46" s="47">
        <v>50</v>
      </c>
      <c r="F46" s="3"/>
      <c r="G46" s="3">
        <v>-63.746699999999997</v>
      </c>
      <c r="H46" s="3">
        <v>-17.0548</v>
      </c>
      <c r="I46" s="5">
        <f t="shared" si="10"/>
        <v>0.26754012364561619</v>
      </c>
      <c r="J46" s="3"/>
      <c r="K46" s="3"/>
      <c r="L46" s="3">
        <v>-208.511</v>
      </c>
      <c r="M46" s="3">
        <v>-160.72</v>
      </c>
      <c r="N46" s="5">
        <f t="shared" si="11"/>
        <v>0.77079866290027865</v>
      </c>
      <c r="O46" s="3"/>
      <c r="P46" s="3"/>
      <c r="Q46" s="3">
        <v>-193.91900000000001</v>
      </c>
      <c r="R46" s="3">
        <v>-62.083399999999997</v>
      </c>
      <c r="S46" s="5">
        <f t="shared" si="12"/>
        <v>0.32015119714932522</v>
      </c>
      <c r="T46" s="3"/>
      <c r="U46" s="3"/>
      <c r="V46" s="3">
        <v>-80.437899999999999</v>
      </c>
      <c r="W46" s="3">
        <v>-21.905200000000001</v>
      </c>
      <c r="X46" s="5">
        <f t="shared" si="13"/>
        <v>0.27232436450976466</v>
      </c>
      <c r="Y46" s="3"/>
      <c r="Z46" s="3"/>
      <c r="AA46" s="3">
        <v>-39.449599999999997</v>
      </c>
      <c r="AB46" s="70">
        <v>-8.4742599999999992</v>
      </c>
      <c r="AC46" s="71">
        <f t="shared" si="14"/>
        <v>0.21481231748864374</v>
      </c>
      <c r="AE46" s="70"/>
      <c r="AF46" s="70">
        <v>-71.766599999999997</v>
      </c>
      <c r="AG46" s="70">
        <v>-20.039300000000001</v>
      </c>
      <c r="AH46" s="71">
        <f t="shared" ref="AH46:AH69" si="15">(AG46/AF46)</f>
        <v>0.2792287777322599</v>
      </c>
    </row>
    <row r="47" spans="2:34" x14ac:dyDescent="0.2">
      <c r="B47" s="48"/>
      <c r="C47" s="5">
        <f t="shared" si="8"/>
        <v>0.46109690744340753</v>
      </c>
      <c r="D47" s="5">
        <f t="shared" si="9"/>
        <v>9.3318927389586401E-2</v>
      </c>
      <c r="E47" s="47">
        <v>75</v>
      </c>
      <c r="F47" s="3"/>
      <c r="G47" s="3">
        <v>-63.783900000000003</v>
      </c>
      <c r="H47" s="3">
        <v>-18.922999999999998</v>
      </c>
      <c r="I47" s="5">
        <f t="shared" si="10"/>
        <v>0.29667361199299508</v>
      </c>
      <c r="J47" s="3"/>
      <c r="K47" s="3"/>
      <c r="L47" s="3">
        <v>-217.04</v>
      </c>
      <c r="M47" s="3">
        <v>-187.316</v>
      </c>
      <c r="N47" s="5">
        <f t="shared" si="11"/>
        <v>0.86304828603022488</v>
      </c>
      <c r="O47" s="3"/>
      <c r="P47" s="3"/>
      <c r="Q47" s="3">
        <v>-196.42099999999999</v>
      </c>
      <c r="R47" s="3">
        <v>-116.679</v>
      </c>
      <c r="S47" s="5">
        <f t="shared" si="12"/>
        <v>0.594025078784855</v>
      </c>
      <c r="T47" s="3"/>
      <c r="U47" s="3"/>
      <c r="V47" s="3">
        <v>-82.942499999999995</v>
      </c>
      <c r="W47" s="3">
        <v>-27.156300000000002</v>
      </c>
      <c r="X47" s="5">
        <f t="shared" si="13"/>
        <v>0.32741115833257983</v>
      </c>
      <c r="Y47" s="3"/>
      <c r="Z47" s="3"/>
      <c r="AA47" s="3">
        <v>-41.691200000000002</v>
      </c>
      <c r="AB47" s="70">
        <v>-11.4788</v>
      </c>
      <c r="AC47" s="71">
        <f t="shared" si="14"/>
        <v>0.27532908623402541</v>
      </c>
      <c r="AE47" s="70"/>
      <c r="AF47" s="70">
        <v>-70.874200000000002</v>
      </c>
      <c r="AG47" s="70">
        <v>-29.065100000000001</v>
      </c>
      <c r="AH47" s="71">
        <f t="shared" si="15"/>
        <v>0.4100942232857655</v>
      </c>
    </row>
    <row r="48" spans="2:34" x14ac:dyDescent="0.2">
      <c r="B48" s="49"/>
      <c r="C48" s="5">
        <f t="shared" si="8"/>
        <v>0.55804852595909837</v>
      </c>
      <c r="D48" s="5">
        <f t="shared" si="9"/>
        <v>9.7617908418812058E-2</v>
      </c>
      <c r="E48" s="47">
        <v>100</v>
      </c>
      <c r="F48" s="3"/>
      <c r="G48" s="3">
        <v>-61.536799999999999</v>
      </c>
      <c r="H48" s="3">
        <v>-28.272600000000001</v>
      </c>
      <c r="I48" s="5">
        <f t="shared" si="10"/>
        <v>0.45944215493818336</v>
      </c>
      <c r="J48" s="3"/>
      <c r="K48" s="3"/>
      <c r="L48" s="3">
        <v>-217.69399999999999</v>
      </c>
      <c r="M48" s="3">
        <v>-203.77799999999999</v>
      </c>
      <c r="N48" s="5">
        <f t="shared" si="11"/>
        <v>0.93607540860106386</v>
      </c>
      <c r="O48" s="3"/>
      <c r="P48" s="3"/>
      <c r="Q48" s="3">
        <v>-189.161</v>
      </c>
      <c r="R48" s="3">
        <v>-131.08600000000001</v>
      </c>
      <c r="S48" s="5">
        <f t="shared" si="12"/>
        <v>0.6929863978304196</v>
      </c>
      <c r="T48" s="3"/>
      <c r="U48" s="3"/>
      <c r="V48" s="3">
        <v>-85.135199999999998</v>
      </c>
      <c r="W48" s="3">
        <v>-31.485299999999999</v>
      </c>
      <c r="X48" s="5">
        <f t="shared" si="13"/>
        <v>0.36982705156034168</v>
      </c>
      <c r="Y48" s="3"/>
      <c r="Z48" s="3"/>
      <c r="AA48" s="3">
        <v>-35.845399999999998</v>
      </c>
      <c r="AB48" s="70">
        <v>-10.058</v>
      </c>
      <c r="AC48" s="71">
        <f t="shared" si="14"/>
        <v>0.2805938837340356</v>
      </c>
      <c r="AE48" s="70"/>
      <c r="AF48" s="70">
        <v>-73.826700000000002</v>
      </c>
      <c r="AG48" s="70">
        <v>-44.987499999999997</v>
      </c>
      <c r="AH48" s="71">
        <f t="shared" si="15"/>
        <v>0.60936625909054576</v>
      </c>
    </row>
    <row r="49" spans="2:34" x14ac:dyDescent="0.2">
      <c r="B49" s="48"/>
      <c r="C49" s="5">
        <f t="shared" si="8"/>
        <v>0.62457053327985756</v>
      </c>
      <c r="D49" s="5">
        <f t="shared" si="9"/>
        <v>9.4089403603010657E-2</v>
      </c>
      <c r="E49" s="47">
        <v>125</v>
      </c>
      <c r="F49" s="3"/>
      <c r="G49" s="3">
        <v>-57.924300000000002</v>
      </c>
      <c r="H49" s="3">
        <v>-28.322299999999998</v>
      </c>
      <c r="I49" s="5">
        <f t="shared" si="10"/>
        <v>0.48895368610410478</v>
      </c>
      <c r="J49" s="3"/>
      <c r="K49" s="3"/>
      <c r="L49" s="3">
        <v>-216.18</v>
      </c>
      <c r="M49" s="3">
        <v>-201.77600000000001</v>
      </c>
      <c r="N49" s="5">
        <f t="shared" si="11"/>
        <v>0.93337033953187165</v>
      </c>
      <c r="O49" s="3"/>
      <c r="P49" s="3"/>
      <c r="Q49" s="3">
        <v>-193.23</v>
      </c>
      <c r="R49" s="3">
        <v>-153.404</v>
      </c>
      <c r="S49" s="5">
        <f t="shared" si="12"/>
        <v>0.79389328779175083</v>
      </c>
      <c r="T49" s="3"/>
      <c r="U49" s="3"/>
      <c r="V49" s="3">
        <v>-83.644199999999998</v>
      </c>
      <c r="W49" s="3">
        <v>-34.449800000000003</v>
      </c>
      <c r="X49" s="5">
        <f t="shared" si="13"/>
        <v>0.41186119300561191</v>
      </c>
      <c r="Y49" s="3"/>
      <c r="Z49" s="3"/>
      <c r="AA49" s="3">
        <v>-34.085000000000001</v>
      </c>
      <c r="AB49" s="70">
        <v>-12.7227</v>
      </c>
      <c r="AC49" s="71">
        <f t="shared" si="14"/>
        <v>0.37326389907583979</v>
      </c>
      <c r="AE49" s="70"/>
      <c r="AF49" s="70">
        <v>-69.707999999999998</v>
      </c>
      <c r="AG49" s="70">
        <v>-52.007800000000003</v>
      </c>
      <c r="AH49" s="71">
        <f t="shared" si="15"/>
        <v>0.7460807941699662</v>
      </c>
    </row>
    <row r="50" spans="2:34" x14ac:dyDescent="0.2">
      <c r="B50" s="48"/>
      <c r="C50" s="5">
        <f t="shared" si="8"/>
        <v>0.7309392577749092</v>
      </c>
      <c r="D50" s="5">
        <f t="shared" si="9"/>
        <v>8.8333183564369977E-2</v>
      </c>
      <c r="E50" s="47">
        <v>150</v>
      </c>
      <c r="F50" s="3"/>
      <c r="G50" s="3">
        <v>-53.133800000000001</v>
      </c>
      <c r="H50" s="3">
        <v>-29.9404</v>
      </c>
      <c r="I50" s="5">
        <f t="shared" si="10"/>
        <v>0.56349065942959098</v>
      </c>
      <c r="J50" s="3"/>
      <c r="K50" s="3"/>
      <c r="L50" s="3">
        <v>-212.65100000000001</v>
      </c>
      <c r="M50" s="3">
        <v>-216.52600000000001</v>
      </c>
      <c r="N50" s="5">
        <f t="shared" si="11"/>
        <v>1.0182223455332917</v>
      </c>
      <c r="O50" s="3"/>
      <c r="P50" s="3"/>
      <c r="Q50" s="3">
        <v>-194.91900000000001</v>
      </c>
      <c r="R50" s="3">
        <v>-172.03</v>
      </c>
      <c r="S50" s="5">
        <f t="shared" si="12"/>
        <v>0.88257173492578966</v>
      </c>
      <c r="T50" s="3"/>
      <c r="U50" s="3"/>
      <c r="V50" s="3">
        <v>-83.700100000000006</v>
      </c>
      <c r="W50" s="3">
        <v>-38.076300000000003</v>
      </c>
      <c r="X50" s="5">
        <f t="shared" si="13"/>
        <v>0.45491343498992237</v>
      </c>
      <c r="Y50" s="3"/>
      <c r="Z50" s="3"/>
      <c r="AA50" s="3">
        <v>-38.849899999999998</v>
      </c>
      <c r="AB50" s="70">
        <v>-24.201499999999999</v>
      </c>
      <c r="AC50" s="71">
        <f t="shared" si="14"/>
        <v>0.62294883641914134</v>
      </c>
      <c r="AE50" s="70"/>
      <c r="AF50" s="70">
        <v>-75.069900000000004</v>
      </c>
      <c r="AG50" s="70">
        <v>-63.320599999999999</v>
      </c>
      <c r="AH50" s="71">
        <f t="shared" si="15"/>
        <v>0.84348853535171875</v>
      </c>
    </row>
    <row r="51" spans="2:34" x14ac:dyDescent="0.2">
      <c r="B51" s="48"/>
      <c r="C51" s="5">
        <f t="shared" si="8"/>
        <v>0.76018969934828595</v>
      </c>
      <c r="D51" s="5">
        <f t="shared" si="9"/>
        <v>9.4334799782269649E-2</v>
      </c>
      <c r="E51" s="47">
        <v>175</v>
      </c>
      <c r="F51" s="3"/>
      <c r="G51" s="3">
        <v>-56.779400000000003</v>
      </c>
      <c r="H51" s="3">
        <v>-26.109300000000001</v>
      </c>
      <c r="I51" s="5">
        <f t="shared" si="10"/>
        <v>0.45983754671588639</v>
      </c>
      <c r="J51" s="3"/>
      <c r="K51" s="3"/>
      <c r="L51" s="3">
        <v>-210.22499999999999</v>
      </c>
      <c r="M51" s="3">
        <v>-207.96700000000001</v>
      </c>
      <c r="N51" s="5">
        <f t="shared" si="11"/>
        <v>0.98925912712569875</v>
      </c>
      <c r="O51" s="3"/>
      <c r="P51" s="3"/>
      <c r="Q51" s="3">
        <v>-191.512</v>
      </c>
      <c r="R51" s="3">
        <v>-176.92400000000001</v>
      </c>
      <c r="S51" s="5">
        <f t="shared" si="12"/>
        <v>0.92382722753665569</v>
      </c>
      <c r="T51" s="3"/>
      <c r="U51" s="3"/>
      <c r="V51" s="3">
        <v>-78.622500000000002</v>
      </c>
      <c r="W51" s="3">
        <v>-39.224299999999999</v>
      </c>
      <c r="X51" s="5">
        <f t="shared" si="13"/>
        <v>0.4988940824827498</v>
      </c>
      <c r="Y51" s="3"/>
      <c r="Z51" s="3"/>
      <c r="AA51" s="3">
        <v>-32.178400000000003</v>
      </c>
      <c r="AB51" s="70">
        <v>-24.3964</v>
      </c>
      <c r="AC51" s="71">
        <f t="shared" si="14"/>
        <v>0.75816075379757841</v>
      </c>
      <c r="AE51" s="70"/>
      <c r="AF51" s="70">
        <v>-66.495699999999999</v>
      </c>
      <c r="AG51" s="70">
        <v>-61.918100000000003</v>
      </c>
      <c r="AH51" s="71">
        <f t="shared" si="15"/>
        <v>0.93115945843114667</v>
      </c>
    </row>
    <row r="52" spans="2:34" x14ac:dyDescent="0.2">
      <c r="B52" s="48"/>
      <c r="C52" s="5">
        <f t="shared" si="8"/>
        <v>0.81269620241432261</v>
      </c>
      <c r="D52" s="5">
        <f t="shared" si="9"/>
        <v>0.10353440040616693</v>
      </c>
      <c r="E52" s="47">
        <v>200</v>
      </c>
      <c r="F52" s="3"/>
      <c r="G52" s="3">
        <v>-65.676400000000001</v>
      </c>
      <c r="H52" s="3">
        <v>-33.022599999999997</v>
      </c>
      <c r="I52" s="5">
        <f t="shared" si="10"/>
        <v>0.50280770565987165</v>
      </c>
      <c r="J52" s="3"/>
      <c r="K52" s="3"/>
      <c r="L52" s="3">
        <v>-217.23</v>
      </c>
      <c r="M52" s="3">
        <v>-216.92400000000001</v>
      </c>
      <c r="N52" s="5">
        <f t="shared" si="11"/>
        <v>0.99859135478525074</v>
      </c>
      <c r="O52" s="3"/>
      <c r="P52" s="3"/>
      <c r="Q52" s="3">
        <v>-188.52500000000001</v>
      </c>
      <c r="R52" s="3">
        <v>-173.17500000000001</v>
      </c>
      <c r="S52" s="5">
        <f t="shared" si="12"/>
        <v>0.91857843787296123</v>
      </c>
      <c r="T52" s="3"/>
      <c r="U52" s="3"/>
      <c r="V52" s="3">
        <v>-85.240799999999993</v>
      </c>
      <c r="W52" s="3">
        <v>-40.288400000000003</v>
      </c>
      <c r="X52" s="5">
        <f t="shared" si="13"/>
        <v>0.47264220889527087</v>
      </c>
      <c r="Y52" s="3"/>
      <c r="Z52" s="3"/>
      <c r="AA52" s="3">
        <v>-31.456299999999999</v>
      </c>
      <c r="AB52" s="70">
        <v>-31.1511</v>
      </c>
      <c r="AC52" s="71">
        <f t="shared" si="14"/>
        <v>0.99029765102698031</v>
      </c>
      <c r="AE52" s="70"/>
      <c r="AF52" s="70">
        <v>-67.921400000000006</v>
      </c>
      <c r="AG52" s="70">
        <v>-67.4636</v>
      </c>
      <c r="AH52" s="71">
        <f t="shared" si="15"/>
        <v>0.99325985624560142</v>
      </c>
    </row>
    <row r="53" spans="2:34" x14ac:dyDescent="0.2">
      <c r="B53" s="48"/>
      <c r="C53" s="5">
        <f t="shared" si="8"/>
        <v>0.82193048633888599</v>
      </c>
      <c r="D53" s="5">
        <f t="shared" si="9"/>
        <v>0.1041508895449042</v>
      </c>
      <c r="E53" s="47">
        <v>225</v>
      </c>
      <c r="F53" s="3"/>
      <c r="G53" s="3">
        <v>-62.484299999999998</v>
      </c>
      <c r="H53" s="3">
        <v>-29.525300000000001</v>
      </c>
      <c r="I53" s="5">
        <f t="shared" si="10"/>
        <v>0.47252349790267317</v>
      </c>
      <c r="J53" s="3"/>
      <c r="K53" s="3"/>
      <c r="L53" s="3">
        <v>-214.023</v>
      </c>
      <c r="M53" s="3">
        <v>-217.07499999999999</v>
      </c>
      <c r="N53" s="5">
        <f t="shared" si="11"/>
        <v>1.0142601496100887</v>
      </c>
      <c r="O53" s="3"/>
      <c r="P53" s="3"/>
      <c r="Q53" s="3">
        <v>-184.68299999999999</v>
      </c>
      <c r="R53" s="3">
        <v>-179.34200000000001</v>
      </c>
      <c r="S53" s="5">
        <f t="shared" si="12"/>
        <v>0.97108017521915946</v>
      </c>
      <c r="T53" s="3"/>
      <c r="U53" s="3"/>
      <c r="V53" s="3">
        <v>-85.188299999999998</v>
      </c>
      <c r="W53" s="3">
        <v>-44.752499999999998</v>
      </c>
      <c r="X53" s="5">
        <f t="shared" si="13"/>
        <v>0.5253362257493106</v>
      </c>
      <c r="Y53" s="3"/>
      <c r="Z53" s="3"/>
      <c r="AA53" s="3">
        <v>-38.273099999999999</v>
      </c>
      <c r="AB53" s="70">
        <v>-34.610900000000001</v>
      </c>
      <c r="AC53" s="71">
        <f t="shared" si="14"/>
        <v>0.90431399599196305</v>
      </c>
      <c r="AE53" s="70"/>
      <c r="AF53" s="70">
        <v>-62.322899999999997</v>
      </c>
      <c r="AG53" s="70">
        <v>-65.069400000000002</v>
      </c>
      <c r="AH53" s="71">
        <f t="shared" si="15"/>
        <v>1.04406887356012</v>
      </c>
    </row>
    <row r="54" spans="2:34" x14ac:dyDescent="0.2">
      <c r="B54" s="48"/>
      <c r="C54" s="5">
        <f t="shared" si="8"/>
        <v>0.86883259479725472</v>
      </c>
      <c r="D54" s="5">
        <f t="shared" si="9"/>
        <v>8.3775472542095053E-2</v>
      </c>
      <c r="E54" s="47">
        <v>250</v>
      </c>
      <c r="F54" s="3"/>
      <c r="G54" s="3">
        <v>-59.956099999999999</v>
      </c>
      <c r="H54" s="3">
        <v>-43.018799999999999</v>
      </c>
      <c r="I54" s="5">
        <f t="shared" si="10"/>
        <v>0.71750497447298944</v>
      </c>
      <c r="J54" s="3"/>
      <c r="K54" s="3"/>
      <c r="L54" s="3">
        <v>-203.50200000000001</v>
      </c>
      <c r="M54" s="3">
        <v>-211.92400000000001</v>
      </c>
      <c r="N54" s="5">
        <f t="shared" si="11"/>
        <v>1.0413853426501951</v>
      </c>
      <c r="O54" s="3"/>
      <c r="P54" s="3"/>
      <c r="Q54" s="3">
        <v>-190.66800000000001</v>
      </c>
      <c r="R54" s="3">
        <v>-177.66800000000001</v>
      </c>
      <c r="S54" s="5">
        <f t="shared" si="12"/>
        <v>0.93181865861077895</v>
      </c>
      <c r="T54" s="3"/>
      <c r="U54" s="3"/>
      <c r="V54" s="3">
        <v>-85.037199999999999</v>
      </c>
      <c r="W54" s="3">
        <v>-45.3949</v>
      </c>
      <c r="X54" s="5">
        <f t="shared" si="13"/>
        <v>0.53382402054630207</v>
      </c>
      <c r="Y54" s="3"/>
      <c r="Z54" s="3"/>
      <c r="AA54" s="3">
        <v>-39.456899999999997</v>
      </c>
      <c r="AB54" s="70">
        <v>-42.050899999999999</v>
      </c>
      <c r="AC54" s="71">
        <f t="shared" si="14"/>
        <v>1.0657426204288731</v>
      </c>
      <c r="AE54" s="70"/>
      <c r="AF54" s="70">
        <v>-69.107100000000003</v>
      </c>
      <c r="AG54" s="70">
        <v>-63.766500000000001</v>
      </c>
      <c r="AH54" s="71">
        <f t="shared" si="15"/>
        <v>0.92271995207438884</v>
      </c>
    </row>
    <row r="55" spans="2:34" x14ac:dyDescent="0.2">
      <c r="B55" s="48"/>
      <c r="C55" s="5">
        <f t="shared" si="8"/>
        <v>0.84704219361403077</v>
      </c>
      <c r="D55" s="5">
        <f t="shared" si="9"/>
        <v>6.4166823802510903E-2</v>
      </c>
      <c r="E55" s="47">
        <v>275</v>
      </c>
      <c r="F55" s="3"/>
      <c r="G55" s="3">
        <v>-54.849699999999999</v>
      </c>
      <c r="H55" s="3">
        <v>-37.607300000000002</v>
      </c>
      <c r="I55" s="5">
        <f t="shared" si="10"/>
        <v>0.68564276559397774</v>
      </c>
      <c r="J55" s="3"/>
      <c r="K55" s="3"/>
      <c r="L55" s="3">
        <v>-217.37799999999999</v>
      </c>
      <c r="M55" s="3">
        <v>-215.91300000000001</v>
      </c>
      <c r="N55" s="5">
        <f t="shared" si="11"/>
        <v>0.9932605875479581</v>
      </c>
      <c r="O55" s="3"/>
      <c r="P55" s="3"/>
      <c r="Q55" s="3">
        <v>-201.9</v>
      </c>
      <c r="R55" s="3">
        <v>-184.47399999999999</v>
      </c>
      <c r="S55" s="5">
        <f t="shared" si="12"/>
        <v>0.91368994551758287</v>
      </c>
      <c r="T55" s="3"/>
      <c r="U55" s="3"/>
      <c r="V55" s="3">
        <v>-80.334599999999995</v>
      </c>
      <c r="W55" s="3">
        <v>-50.061199999999999</v>
      </c>
      <c r="X55" s="5">
        <f t="shared" si="13"/>
        <v>0.6231586389924143</v>
      </c>
      <c r="Y55" s="3"/>
      <c r="Z55" s="3"/>
      <c r="AA55" s="3">
        <v>-40.456200000000003</v>
      </c>
      <c r="AB55" s="70">
        <v>-35.4208</v>
      </c>
      <c r="AC55" s="71">
        <f t="shared" si="14"/>
        <v>0.87553452870017445</v>
      </c>
      <c r="AE55" s="70"/>
      <c r="AF55" s="70">
        <v>-67.561099999999996</v>
      </c>
      <c r="AG55" s="70">
        <v>-66.950800000000001</v>
      </c>
      <c r="AH55" s="71">
        <f t="shared" si="15"/>
        <v>0.99096669533207726</v>
      </c>
    </row>
    <row r="56" spans="2:34" x14ac:dyDescent="0.2">
      <c r="B56" s="48"/>
      <c r="C56" s="5">
        <f t="shared" si="8"/>
        <v>0.84169005464708702</v>
      </c>
      <c r="D56" s="5">
        <f t="shared" si="9"/>
        <v>7.6311027611593668E-2</v>
      </c>
      <c r="E56" s="47">
        <v>300</v>
      </c>
      <c r="F56" s="3"/>
      <c r="G56" s="3">
        <v>-62.78</v>
      </c>
      <c r="H56" s="3">
        <v>-37.603000000000002</v>
      </c>
      <c r="I56" s="5">
        <f t="shared" si="10"/>
        <v>0.5989646384198789</v>
      </c>
      <c r="J56" s="3"/>
      <c r="K56" s="3"/>
      <c r="L56" s="3">
        <v>-215.03200000000001</v>
      </c>
      <c r="M56" s="3">
        <v>-208.31800000000001</v>
      </c>
      <c r="N56" s="5">
        <f t="shared" si="11"/>
        <v>0.96877674020610882</v>
      </c>
      <c r="O56" s="3"/>
      <c r="P56" s="3"/>
      <c r="Q56" s="3">
        <v>-193.291</v>
      </c>
      <c r="R56" s="3">
        <v>-185.78399999999999</v>
      </c>
      <c r="S56" s="5">
        <f t="shared" si="12"/>
        <v>0.96116218551303467</v>
      </c>
      <c r="T56" s="3"/>
      <c r="U56" s="3"/>
      <c r="V56" s="3">
        <v>-82.408799999999999</v>
      </c>
      <c r="W56" s="3">
        <v>-49.663400000000003</v>
      </c>
      <c r="X56" s="5">
        <f t="shared" si="13"/>
        <v>0.60264680471017662</v>
      </c>
      <c r="Y56" s="3"/>
      <c r="Z56" s="3"/>
      <c r="AA56" s="3">
        <v>-34.557600000000001</v>
      </c>
      <c r="AB56" s="70">
        <v>-32.573999999999998</v>
      </c>
      <c r="AC56" s="71">
        <f t="shared" si="14"/>
        <v>0.94260018056809491</v>
      </c>
      <c r="AE56" s="70"/>
      <c r="AF56" s="70">
        <v>-63.552100000000003</v>
      </c>
      <c r="AG56" s="70">
        <v>-62.026200000000003</v>
      </c>
      <c r="AH56" s="71">
        <f t="shared" si="15"/>
        <v>0.97598977846522772</v>
      </c>
    </row>
    <row r="57" spans="2:34" x14ac:dyDescent="0.2">
      <c r="B57" s="48"/>
      <c r="C57" s="5">
        <f t="shared" si="8"/>
        <v>0.83198178830566194</v>
      </c>
      <c r="D57" s="5">
        <f t="shared" si="9"/>
        <v>7.3468006939549121E-2</v>
      </c>
      <c r="E57" s="47">
        <v>325</v>
      </c>
      <c r="F57" s="3"/>
      <c r="G57" s="3">
        <v>-60.316099999999999</v>
      </c>
      <c r="H57" s="3">
        <v>-33.918399999999998</v>
      </c>
      <c r="I57" s="5">
        <f t="shared" si="10"/>
        <v>0.56234405075924998</v>
      </c>
      <c r="J57" s="3"/>
      <c r="K57" s="3"/>
      <c r="L57" s="3">
        <v>-207.726</v>
      </c>
      <c r="M57" s="3">
        <v>-207.11600000000001</v>
      </c>
      <c r="N57" s="5">
        <f t="shared" si="11"/>
        <v>0.99706343933835928</v>
      </c>
      <c r="O57" s="3"/>
      <c r="P57" s="3"/>
      <c r="Q57" s="3">
        <v>-187.53899999999999</v>
      </c>
      <c r="R57" s="3">
        <v>-178.59800000000001</v>
      </c>
      <c r="S57" s="5">
        <f t="shared" si="12"/>
        <v>0.95232458315337087</v>
      </c>
      <c r="T57" s="3"/>
      <c r="U57" s="3"/>
      <c r="V57" s="3">
        <v>-85.186899999999994</v>
      </c>
      <c r="W57" s="3">
        <v>-56.347799999999999</v>
      </c>
      <c r="X57" s="5">
        <f t="shared" si="13"/>
        <v>0.66146085841837188</v>
      </c>
      <c r="Y57" s="3"/>
      <c r="Z57" s="3"/>
      <c r="AA57" s="3">
        <v>-31.4971</v>
      </c>
      <c r="AB57" s="70">
        <v>-30.428999999999998</v>
      </c>
      <c r="AC57" s="71">
        <f t="shared" si="14"/>
        <v>0.96608894152160041</v>
      </c>
      <c r="AE57" s="70"/>
      <c r="AF57" s="70">
        <v>-74.538399999999996</v>
      </c>
      <c r="AG57" s="70">
        <v>-63.552100000000003</v>
      </c>
      <c r="AH57" s="71">
        <f t="shared" si="15"/>
        <v>0.852608856643019</v>
      </c>
    </row>
    <row r="58" spans="2:34" x14ac:dyDescent="0.2">
      <c r="B58" s="48"/>
      <c r="C58" s="5">
        <f t="shared" si="8"/>
        <v>0.85411499740672392</v>
      </c>
      <c r="D58" s="5">
        <f t="shared" si="9"/>
        <v>7.3929635188232298E-2</v>
      </c>
      <c r="E58" s="47">
        <v>350</v>
      </c>
      <c r="F58" s="3"/>
      <c r="G58" s="3">
        <v>-62.6143</v>
      </c>
      <c r="H58" s="3">
        <v>-36.674399999999999</v>
      </c>
      <c r="I58" s="5">
        <f t="shared" si="10"/>
        <v>0.58571923665999615</v>
      </c>
      <c r="J58" s="3"/>
      <c r="K58" s="3"/>
      <c r="L58" s="3">
        <v>-205.929</v>
      </c>
      <c r="M58" s="3">
        <v>-208.73599999999999</v>
      </c>
      <c r="N58" s="5">
        <f t="shared" si="11"/>
        <v>1.0136309116248803</v>
      </c>
      <c r="O58" s="3"/>
      <c r="P58" s="3"/>
      <c r="Q58" s="3">
        <v>-192.137</v>
      </c>
      <c r="R58" s="3">
        <v>-183.62299999999999</v>
      </c>
      <c r="S58" s="5">
        <f t="shared" si="12"/>
        <v>0.95568786855212684</v>
      </c>
      <c r="T58" s="3"/>
      <c r="U58" s="3"/>
      <c r="V58" s="3">
        <v>-82.938800000000001</v>
      </c>
      <c r="W58" s="3">
        <v>-57.090400000000002</v>
      </c>
      <c r="X58" s="5">
        <f t="shared" si="13"/>
        <v>0.6883436943867044</v>
      </c>
      <c r="Y58" s="3"/>
      <c r="Z58" s="3"/>
      <c r="AA58" s="3">
        <v>-34.351199999999999</v>
      </c>
      <c r="AB58" s="70">
        <v>-29.468399999999999</v>
      </c>
      <c r="AC58" s="71">
        <f t="shared" si="14"/>
        <v>0.85785649409627607</v>
      </c>
      <c r="AE58" s="70"/>
      <c r="AF58" s="70">
        <v>-78.075100000000006</v>
      </c>
      <c r="AG58" s="70">
        <v>-79.906099999999995</v>
      </c>
      <c r="AH58" s="71">
        <f t="shared" si="15"/>
        <v>1.0234517791203597</v>
      </c>
    </row>
    <row r="59" spans="2:34" x14ac:dyDescent="0.2">
      <c r="B59" s="48"/>
      <c r="C59" s="5">
        <f t="shared" si="8"/>
        <v>0.94131291106266846</v>
      </c>
      <c r="D59" s="5">
        <f t="shared" si="9"/>
        <v>8.0797279301301775E-2</v>
      </c>
      <c r="E59" s="47">
        <v>375</v>
      </c>
      <c r="F59" s="3"/>
      <c r="G59" s="3">
        <v>-55.891599999999997</v>
      </c>
      <c r="H59" s="3">
        <v>-38.6492</v>
      </c>
      <c r="I59" s="5">
        <f t="shared" si="10"/>
        <v>0.69150283763570919</v>
      </c>
      <c r="J59" s="3"/>
      <c r="K59" s="3"/>
      <c r="L59" s="3">
        <v>-217.18199999999999</v>
      </c>
      <c r="M59" s="3">
        <v>-222.339</v>
      </c>
      <c r="N59" s="5">
        <f t="shared" si="11"/>
        <v>1.0237450617454487</v>
      </c>
      <c r="O59" s="3"/>
      <c r="P59" s="3"/>
      <c r="Q59" s="3">
        <v>-188.22200000000001</v>
      </c>
      <c r="R59" s="3">
        <v>-187.30699999999999</v>
      </c>
      <c r="S59" s="5">
        <f t="shared" si="12"/>
        <v>0.99513871917204144</v>
      </c>
      <c r="T59" s="3"/>
      <c r="U59" s="3"/>
      <c r="V59" s="3">
        <v>-81.450900000000004</v>
      </c>
      <c r="W59" s="3">
        <v>-58.898400000000002</v>
      </c>
      <c r="X59" s="5">
        <f t="shared" si="13"/>
        <v>0.72311539835655592</v>
      </c>
      <c r="Y59" s="3"/>
      <c r="Z59" s="3"/>
      <c r="AA59" s="3">
        <v>-34.8902</v>
      </c>
      <c r="AB59" s="70">
        <v>-42.214500000000001</v>
      </c>
      <c r="AC59" s="71">
        <f t="shared" si="14"/>
        <v>1.2099242767310019</v>
      </c>
      <c r="AE59" s="70"/>
      <c r="AF59" s="70">
        <v>-68.566199999999995</v>
      </c>
      <c r="AG59" s="70">
        <v>-68.871399999999994</v>
      </c>
      <c r="AH59" s="71">
        <f t="shared" si="15"/>
        <v>1.0044511727352543</v>
      </c>
    </row>
    <row r="60" spans="2:34" x14ac:dyDescent="0.2">
      <c r="B60" s="48"/>
      <c r="C60" s="5">
        <f t="shared" si="8"/>
        <v>0.94534662224614596</v>
      </c>
      <c r="D60" s="5">
        <f t="shared" si="9"/>
        <v>6.9184552836770233E-2</v>
      </c>
      <c r="E60" s="47">
        <v>400</v>
      </c>
      <c r="F60" s="3"/>
      <c r="G60" s="3">
        <v>-51.115099999999998</v>
      </c>
      <c r="H60" s="3">
        <v>-33.414900000000003</v>
      </c>
      <c r="I60" s="5">
        <f t="shared" si="10"/>
        <v>0.65371876412253926</v>
      </c>
      <c r="J60" s="3"/>
      <c r="K60" s="3"/>
      <c r="L60" s="3">
        <v>-215.13300000000001</v>
      </c>
      <c r="M60" s="3">
        <v>-214.37100000000001</v>
      </c>
      <c r="N60" s="5">
        <f t="shared" si="11"/>
        <v>0.99645800504804005</v>
      </c>
      <c r="O60" s="3"/>
      <c r="P60" s="3"/>
      <c r="Q60" s="3">
        <v>-186.02099999999999</v>
      </c>
      <c r="R60" s="3">
        <v>-184.80099999999999</v>
      </c>
      <c r="S60" s="5">
        <f t="shared" si="12"/>
        <v>0.99344160067949316</v>
      </c>
      <c r="T60" s="3"/>
      <c r="U60" s="3"/>
      <c r="V60" s="3">
        <v>-79.999700000000004</v>
      </c>
      <c r="W60" s="3">
        <v>-67.487499999999997</v>
      </c>
      <c r="X60" s="5">
        <f t="shared" si="13"/>
        <v>0.84359691348842547</v>
      </c>
      <c r="Y60" s="3"/>
      <c r="Z60" s="3"/>
      <c r="AA60" s="3">
        <v>-40.898699999999998</v>
      </c>
      <c r="AB60" s="70">
        <v>-44.7134</v>
      </c>
      <c r="AC60" s="71">
        <f t="shared" si="14"/>
        <v>1.0932719132881974</v>
      </c>
      <c r="AE60" s="70"/>
      <c r="AF60" s="70">
        <v>-68.303600000000003</v>
      </c>
      <c r="AG60" s="70">
        <v>-74.559700000000007</v>
      </c>
      <c r="AH60" s="71">
        <f t="shared" si="15"/>
        <v>1.0915925368501807</v>
      </c>
    </row>
    <row r="61" spans="2:34" x14ac:dyDescent="0.2">
      <c r="B61" s="48"/>
      <c r="C61" s="5">
        <f t="shared" si="8"/>
        <v>0.84563551626617361</v>
      </c>
      <c r="D61" s="5">
        <f t="shared" si="9"/>
        <v>6.8270593380410527E-2</v>
      </c>
      <c r="E61" s="47">
        <v>425</v>
      </c>
      <c r="F61" s="3"/>
      <c r="G61" s="3">
        <v>-59.255600000000001</v>
      </c>
      <c r="H61" s="3">
        <v>-41.0976</v>
      </c>
      <c r="I61" s="5">
        <f t="shared" si="10"/>
        <v>0.69356482762810601</v>
      </c>
      <c r="J61" s="3"/>
      <c r="K61" s="3"/>
      <c r="L61" s="3">
        <v>-217.13</v>
      </c>
      <c r="M61" s="3">
        <v>-215.08500000000001</v>
      </c>
      <c r="N61" s="5">
        <f t="shared" si="11"/>
        <v>0.99058167917837248</v>
      </c>
      <c r="O61" s="3"/>
      <c r="P61" s="3"/>
      <c r="Q61" s="3">
        <v>-178.85499999999999</v>
      </c>
      <c r="R61" s="3">
        <v>-171.774</v>
      </c>
      <c r="S61" s="5">
        <f t="shared" si="12"/>
        <v>0.96040927007911447</v>
      </c>
      <c r="T61" s="3"/>
      <c r="U61" s="3"/>
      <c r="V61" s="3">
        <v>-76.823899999999995</v>
      </c>
      <c r="W61" s="3">
        <v>-63.060499999999998</v>
      </c>
      <c r="X61" s="5">
        <f t="shared" si="13"/>
        <v>0.82084481522026354</v>
      </c>
      <c r="Y61" s="3"/>
      <c r="Z61" s="3"/>
      <c r="AA61" s="3">
        <v>-40.677300000000002</v>
      </c>
      <c r="AB61" s="70">
        <v>-24.6556</v>
      </c>
      <c r="AC61" s="71">
        <f t="shared" si="14"/>
        <v>0.60612675865900634</v>
      </c>
      <c r="AE61" s="70"/>
      <c r="AF61" s="70">
        <v>-66.717799999999997</v>
      </c>
      <c r="AG61" s="70">
        <v>-66.8703</v>
      </c>
      <c r="AH61" s="71">
        <f t="shared" si="15"/>
        <v>1.0022857468321797</v>
      </c>
    </row>
    <row r="62" spans="2:34" x14ac:dyDescent="0.2">
      <c r="B62" s="48"/>
      <c r="C62" s="5">
        <f t="shared" si="8"/>
        <v>0.90804207677429538</v>
      </c>
      <c r="D62" s="5">
        <f t="shared" si="9"/>
        <v>3.8090224667725138E-2</v>
      </c>
      <c r="E62" s="47">
        <v>450</v>
      </c>
      <c r="F62" s="3"/>
      <c r="G62" s="3">
        <v>-61.705199999999998</v>
      </c>
      <c r="H62" s="3">
        <v>-45.378300000000003</v>
      </c>
      <c r="I62" s="5">
        <f t="shared" si="10"/>
        <v>0.73540479570603456</v>
      </c>
      <c r="J62" s="3"/>
      <c r="K62" s="3"/>
      <c r="L62" s="3">
        <v>-211.95500000000001</v>
      </c>
      <c r="M62" s="3">
        <v>-207.65199999999999</v>
      </c>
      <c r="N62" s="5">
        <f t="shared" si="11"/>
        <v>0.97969852091245768</v>
      </c>
      <c r="O62" s="3"/>
      <c r="P62" s="3"/>
      <c r="Q62" s="3">
        <v>-178.62200000000001</v>
      </c>
      <c r="R62" s="3">
        <v>-176.30199999999999</v>
      </c>
      <c r="S62" s="5">
        <f t="shared" si="12"/>
        <v>0.98701167829270742</v>
      </c>
      <c r="T62" s="3"/>
      <c r="U62" s="3"/>
      <c r="V62" s="3">
        <v>-78.029899999999998</v>
      </c>
      <c r="W62" s="3">
        <v>-68.905100000000004</v>
      </c>
      <c r="X62" s="5">
        <f t="shared" si="13"/>
        <v>0.88306021153429659</v>
      </c>
      <c r="Y62" s="3"/>
      <c r="Z62" s="3"/>
      <c r="AA62" s="3">
        <v>-33.667099999999998</v>
      </c>
      <c r="AB62" s="70">
        <v>-30.767900000000001</v>
      </c>
      <c r="AC62" s="71">
        <f t="shared" si="14"/>
        <v>0.9138862569095646</v>
      </c>
      <c r="AE62" s="70"/>
      <c r="AF62" s="70">
        <v>-66.069000000000003</v>
      </c>
      <c r="AG62" s="70">
        <v>-62.7121</v>
      </c>
      <c r="AH62" s="71">
        <f t="shared" si="15"/>
        <v>0.94919099729071121</v>
      </c>
    </row>
    <row r="63" spans="2:34" x14ac:dyDescent="0.2">
      <c r="B63" s="48"/>
      <c r="C63" s="5">
        <f t="shared" si="8"/>
        <v>0.92571921743199759</v>
      </c>
      <c r="D63" s="5">
        <f t="shared" si="9"/>
        <v>4.5892575451423383E-2</v>
      </c>
      <c r="E63" s="47">
        <v>475</v>
      </c>
      <c r="F63" s="3"/>
      <c r="G63" s="3">
        <v>-56.152299999999997</v>
      </c>
      <c r="H63" s="3">
        <v>-41.198700000000002</v>
      </c>
      <c r="I63" s="5">
        <f t="shared" si="10"/>
        <v>0.73369568120985262</v>
      </c>
      <c r="J63" s="3"/>
      <c r="K63" s="3"/>
      <c r="L63" s="3">
        <v>-211.49100000000001</v>
      </c>
      <c r="M63" s="3">
        <v>-212.68100000000001</v>
      </c>
      <c r="N63" s="5">
        <f t="shared" si="11"/>
        <v>1.0056267169761361</v>
      </c>
      <c r="O63" s="3"/>
      <c r="P63" s="3"/>
      <c r="Q63" s="3">
        <v>-182.39099999999999</v>
      </c>
      <c r="R63" s="3">
        <v>-178.05699999999999</v>
      </c>
      <c r="S63" s="5">
        <f t="shared" si="12"/>
        <v>0.97623786261383505</v>
      </c>
      <c r="T63" s="3"/>
      <c r="U63" s="3"/>
      <c r="V63" s="3">
        <v>-81.400999999999996</v>
      </c>
      <c r="W63" s="3">
        <v>-68.7667</v>
      </c>
      <c r="X63" s="5">
        <f t="shared" si="13"/>
        <v>0.84478937605189131</v>
      </c>
      <c r="Y63" s="3"/>
      <c r="Z63" s="3"/>
      <c r="AA63" s="3">
        <v>-30.034500000000001</v>
      </c>
      <c r="AB63" s="70">
        <v>-30.4923</v>
      </c>
      <c r="AC63" s="71">
        <f t="shared" si="14"/>
        <v>1.015242471158168</v>
      </c>
      <c r="AE63" s="70"/>
      <c r="AF63" s="70">
        <v>-71.7166</v>
      </c>
      <c r="AG63" s="70">
        <v>-70.190700000000007</v>
      </c>
      <c r="AH63" s="71">
        <f t="shared" si="15"/>
        <v>0.97872319658210238</v>
      </c>
    </row>
    <row r="64" spans="2:34" x14ac:dyDescent="0.2">
      <c r="B64" s="48"/>
      <c r="C64" s="5">
        <f t="shared" si="8"/>
        <v>0.91670076809405998</v>
      </c>
      <c r="D64" s="5">
        <f t="shared" si="9"/>
        <v>3.8623347048753857E-2</v>
      </c>
      <c r="E64" s="47">
        <v>500</v>
      </c>
      <c r="F64" s="3"/>
      <c r="G64" s="3">
        <v>-58.155799999999999</v>
      </c>
      <c r="H64" s="3">
        <v>-45.1858</v>
      </c>
      <c r="I64" s="5">
        <f t="shared" si="10"/>
        <v>0.7769783925249073</v>
      </c>
      <c r="J64" s="3"/>
      <c r="K64" s="3"/>
      <c r="L64" s="3">
        <v>-217.37200000000001</v>
      </c>
      <c r="M64" s="3">
        <v>-225.12299999999999</v>
      </c>
      <c r="N64" s="5">
        <f t="shared" si="11"/>
        <v>1.0356577664096571</v>
      </c>
      <c r="O64" s="3"/>
      <c r="P64" s="3"/>
      <c r="Q64" s="3">
        <v>-188.155</v>
      </c>
      <c r="R64" s="3">
        <v>-184.67599999999999</v>
      </c>
      <c r="S64" s="5">
        <f t="shared" si="12"/>
        <v>0.98150992532752246</v>
      </c>
      <c r="T64" s="3"/>
      <c r="U64" s="3"/>
      <c r="V64" s="3">
        <v>-80.136799999999994</v>
      </c>
      <c r="W64" s="3">
        <v>-72.385300000000001</v>
      </c>
      <c r="X64" s="5">
        <f t="shared" si="13"/>
        <v>0.90327165546914778</v>
      </c>
      <c r="Y64" s="3"/>
      <c r="Z64" s="3"/>
      <c r="AA64" s="3">
        <v>-35.572800000000001</v>
      </c>
      <c r="AB64" s="70">
        <v>-30.079599999999999</v>
      </c>
      <c r="AC64" s="71">
        <f t="shared" si="14"/>
        <v>0.84557864435748653</v>
      </c>
      <c r="AE64" s="70"/>
      <c r="AF64" s="70">
        <v>-67.748999999999995</v>
      </c>
      <c r="AG64" s="70">
        <v>-64.849900000000005</v>
      </c>
      <c r="AH64" s="71">
        <f t="shared" si="15"/>
        <v>0.95720822447563814</v>
      </c>
    </row>
    <row r="65" spans="2:34" x14ac:dyDescent="0.2">
      <c r="B65" s="48"/>
      <c r="C65" s="5">
        <f t="shared" si="8"/>
        <v>0.9205150017694913</v>
      </c>
      <c r="D65" s="5">
        <f t="shared" si="9"/>
        <v>3.9705657061847525E-2</v>
      </c>
      <c r="E65" s="47">
        <v>525</v>
      </c>
      <c r="F65" s="3"/>
      <c r="G65" s="3">
        <v>-58.647399999999998</v>
      </c>
      <c r="H65" s="3">
        <v>-43.846299999999999</v>
      </c>
      <c r="I65" s="5">
        <f t="shared" si="10"/>
        <v>0.74762564069336412</v>
      </c>
      <c r="J65" s="3"/>
      <c r="K65" s="3"/>
      <c r="L65" s="3">
        <v>-213.13499999999999</v>
      </c>
      <c r="M65" s="3">
        <v>-210.084</v>
      </c>
      <c r="N65" s="5">
        <f t="shared" si="11"/>
        <v>0.9856851291435007</v>
      </c>
      <c r="O65" s="3"/>
      <c r="P65" s="3"/>
      <c r="Q65" s="3">
        <v>-184.56200000000001</v>
      </c>
      <c r="R65" s="3">
        <v>-175.804</v>
      </c>
      <c r="S65" s="5">
        <f t="shared" si="12"/>
        <v>0.95254711153975358</v>
      </c>
      <c r="T65" s="3"/>
      <c r="U65" s="3"/>
      <c r="V65" s="3">
        <v>-79.430700000000002</v>
      </c>
      <c r="W65" s="3">
        <v>-72.838899999999995</v>
      </c>
      <c r="X65" s="5">
        <f t="shared" si="13"/>
        <v>0.91701193619091859</v>
      </c>
      <c r="Y65" s="3"/>
      <c r="Z65" s="3"/>
      <c r="AA65" s="3">
        <v>-34.252800000000001</v>
      </c>
      <c r="AB65" s="70">
        <v>-30.590699999999998</v>
      </c>
      <c r="AC65" s="71">
        <f t="shared" si="14"/>
        <v>0.8930861126681614</v>
      </c>
      <c r="AE65" s="70"/>
      <c r="AF65" s="70">
        <v>-67.483400000000003</v>
      </c>
      <c r="AG65" s="70">
        <v>-69.314499999999995</v>
      </c>
      <c r="AH65" s="71">
        <f t="shared" si="15"/>
        <v>1.0271340803812492</v>
      </c>
    </row>
    <row r="66" spans="2:34" x14ac:dyDescent="0.2">
      <c r="B66" s="48"/>
      <c r="C66" s="5">
        <f t="shared" si="8"/>
        <v>0.99530406868762711</v>
      </c>
      <c r="D66" s="5">
        <f t="shared" si="9"/>
        <v>4.0582550826396432E-2</v>
      </c>
      <c r="E66" s="47">
        <v>550</v>
      </c>
      <c r="F66" s="3"/>
      <c r="G66" s="3">
        <v>-48.585999999999999</v>
      </c>
      <c r="H66" s="3">
        <v>-41.719499999999996</v>
      </c>
      <c r="I66" s="5">
        <f t="shared" si="10"/>
        <v>0.8586732803688305</v>
      </c>
      <c r="J66" s="3"/>
      <c r="K66" s="3"/>
      <c r="L66" s="3">
        <v>-206.84200000000001</v>
      </c>
      <c r="M66" s="3">
        <v>-220.51400000000001</v>
      </c>
      <c r="N66" s="5">
        <f t="shared" si="11"/>
        <v>1.0660987613734154</v>
      </c>
      <c r="O66" s="3"/>
      <c r="P66" s="3"/>
      <c r="Q66" s="3">
        <v>-180.38300000000001</v>
      </c>
      <c r="R66" s="3">
        <v>-171.83799999999999</v>
      </c>
      <c r="S66" s="5">
        <f t="shared" si="12"/>
        <v>0.95262857364607523</v>
      </c>
      <c r="T66" s="3"/>
      <c r="U66" s="3"/>
      <c r="V66" s="3">
        <v>-80.702600000000004</v>
      </c>
      <c r="W66" s="3">
        <v>-74.049700000000001</v>
      </c>
      <c r="X66" s="5">
        <f t="shared" si="13"/>
        <v>0.91756275510330521</v>
      </c>
      <c r="Y66" s="3"/>
      <c r="Z66" s="3"/>
      <c r="AA66" s="3">
        <v>-31.643899999999999</v>
      </c>
      <c r="AB66" s="70">
        <v>-33.932699999999997</v>
      </c>
      <c r="AC66" s="71">
        <f t="shared" si="14"/>
        <v>1.0723298961253196</v>
      </c>
      <c r="AE66" s="70"/>
      <c r="AF66" s="70">
        <v>-61.308999999999997</v>
      </c>
      <c r="AG66" s="70">
        <v>-67.717699999999994</v>
      </c>
      <c r="AH66" s="71">
        <f t="shared" si="15"/>
        <v>1.104531145508816</v>
      </c>
    </row>
    <row r="67" spans="2:34" x14ac:dyDescent="0.2">
      <c r="B67" s="48"/>
      <c r="C67" s="5">
        <f t="shared" si="8"/>
        <v>0.91524757559491066</v>
      </c>
      <c r="D67" s="5">
        <f t="shared" si="9"/>
        <v>3.8484883246467691E-2</v>
      </c>
      <c r="E67" s="47">
        <v>575</v>
      </c>
      <c r="F67" s="3"/>
      <c r="G67" s="3">
        <v>-56.664299999999997</v>
      </c>
      <c r="H67" s="3">
        <v>-41.710700000000003</v>
      </c>
      <c r="I67" s="5">
        <f t="shared" si="10"/>
        <v>0.73610191955075777</v>
      </c>
      <c r="J67" s="3"/>
      <c r="K67" s="3"/>
      <c r="L67" s="3">
        <v>-214.245</v>
      </c>
      <c r="M67" s="3">
        <v>-216.07599999999999</v>
      </c>
      <c r="N67" s="5">
        <f t="shared" si="11"/>
        <v>1.0085462904618543</v>
      </c>
      <c r="O67" s="3"/>
      <c r="P67" s="3"/>
      <c r="Q67" s="3">
        <v>-187.07</v>
      </c>
      <c r="R67" s="3">
        <v>-173.001</v>
      </c>
      <c r="S67" s="5">
        <f t="shared" si="12"/>
        <v>0.92479285828834135</v>
      </c>
      <c r="T67" s="3"/>
      <c r="U67" s="3"/>
      <c r="V67" s="3">
        <v>-81.284000000000006</v>
      </c>
      <c r="W67" s="3">
        <v>-76.279200000000003</v>
      </c>
      <c r="X67" s="5">
        <f t="shared" si="13"/>
        <v>0.93842822695733474</v>
      </c>
      <c r="Y67" s="3"/>
      <c r="Z67" s="3"/>
      <c r="AA67" s="3">
        <v>-35.664700000000003</v>
      </c>
      <c r="AB67" s="70">
        <v>-34.596600000000002</v>
      </c>
      <c r="AC67" s="71">
        <f t="shared" si="14"/>
        <v>0.97005161966874809</v>
      </c>
      <c r="AE67" s="70"/>
      <c r="AF67" s="70">
        <v>-68.847899999999996</v>
      </c>
      <c r="AG67" s="70">
        <v>-62.896999999999998</v>
      </c>
      <c r="AH67" s="71">
        <f t="shared" si="15"/>
        <v>0.91356453864242781</v>
      </c>
    </row>
    <row r="68" spans="2:34" x14ac:dyDescent="0.2">
      <c r="B68" s="48"/>
      <c r="C68" s="5">
        <f t="shared" si="8"/>
        <v>0.9672180275793929</v>
      </c>
      <c r="D68" s="5">
        <f t="shared" si="9"/>
        <v>5.974722533938475E-2</v>
      </c>
      <c r="E68" s="47">
        <v>600</v>
      </c>
      <c r="F68" s="3"/>
      <c r="G68" s="3">
        <v>-52.209699999999998</v>
      </c>
      <c r="H68" s="3">
        <v>-42.291499999999999</v>
      </c>
      <c r="I68" s="5">
        <f t="shared" si="10"/>
        <v>0.81003146924805158</v>
      </c>
      <c r="J68" s="3"/>
      <c r="K68" s="3"/>
      <c r="L68" s="3">
        <v>-215.28100000000001</v>
      </c>
      <c r="M68" s="3">
        <v>-209.666</v>
      </c>
      <c r="N68" s="5">
        <f t="shared" si="11"/>
        <v>0.97391780974633146</v>
      </c>
      <c r="O68" s="3"/>
      <c r="P68" s="3"/>
      <c r="Q68" s="3">
        <v>-183.36799999999999</v>
      </c>
      <c r="R68" s="3">
        <v>-180.65199999999999</v>
      </c>
      <c r="S68" s="5">
        <f t="shared" si="12"/>
        <v>0.98518825531172283</v>
      </c>
      <c r="T68" s="3"/>
      <c r="U68" s="3"/>
      <c r="V68" s="3">
        <v>-79.141499999999994</v>
      </c>
      <c r="W68" s="3">
        <v>-70.474500000000006</v>
      </c>
      <c r="X68" s="5">
        <f t="shared" si="13"/>
        <v>0.89048729174958796</v>
      </c>
      <c r="Y68" s="3"/>
      <c r="Z68" s="3"/>
      <c r="AA68" s="3">
        <v>-29.031600000000001</v>
      </c>
      <c r="AB68" s="70">
        <v>-35.898099999999999</v>
      </c>
      <c r="AC68" s="71">
        <f t="shared" si="14"/>
        <v>1.2365181388555917</v>
      </c>
      <c r="AE68" s="70"/>
      <c r="AF68" s="70">
        <v>-67.389600000000002</v>
      </c>
      <c r="AG68" s="70">
        <v>-61.133499999999998</v>
      </c>
      <c r="AH68" s="71">
        <f t="shared" si="15"/>
        <v>0.90716520056507233</v>
      </c>
    </row>
    <row r="69" spans="2:34" x14ac:dyDescent="0.2">
      <c r="B69" s="48"/>
      <c r="C69" s="5">
        <f t="shared" si="8"/>
        <v>0.96328837825974301</v>
      </c>
      <c r="D69" s="5">
        <f t="shared" si="9"/>
        <v>2.5435355176482554E-2</v>
      </c>
      <c r="E69" s="47">
        <v>625</v>
      </c>
      <c r="F69" s="3"/>
      <c r="G69" s="3">
        <v>-49.267899999999997</v>
      </c>
      <c r="H69" s="3">
        <v>-45.148000000000003</v>
      </c>
      <c r="I69" s="5">
        <f t="shared" si="10"/>
        <v>0.9163776008313731</v>
      </c>
      <c r="J69" s="3"/>
      <c r="K69" s="3"/>
      <c r="L69" s="3">
        <v>-211.35599999999999</v>
      </c>
      <c r="M69" s="3">
        <v>-215.69</v>
      </c>
      <c r="N69" s="5">
        <f t="shared" si="11"/>
        <v>1.0205056870871894</v>
      </c>
      <c r="O69" s="3"/>
      <c r="P69" s="3"/>
      <c r="Q69" s="3">
        <v>-178.53899999999999</v>
      </c>
      <c r="R69" s="3">
        <v>-180.614</v>
      </c>
      <c r="S69" s="5">
        <f t="shared" si="12"/>
        <v>1.0116221105752805</v>
      </c>
      <c r="T69" s="3"/>
      <c r="U69" s="3"/>
      <c r="V69" s="3">
        <v>-81.442999999999998</v>
      </c>
      <c r="W69" s="3">
        <v>-71.494299999999996</v>
      </c>
      <c r="X69" s="5">
        <f t="shared" si="13"/>
        <v>0.87784462753091119</v>
      </c>
      <c r="Y69" s="3"/>
      <c r="Z69" s="3"/>
      <c r="AA69" s="3">
        <v>-36.070099999999996</v>
      </c>
      <c r="AB69" s="70">
        <v>-33.628700000000002</v>
      </c>
      <c r="AC69" s="71">
        <f t="shared" si="14"/>
        <v>0.93231513081471928</v>
      </c>
      <c r="AE69" s="70"/>
      <c r="AF69" s="70">
        <v>-65.193100000000001</v>
      </c>
      <c r="AG69" s="70">
        <v>-66.566400000000002</v>
      </c>
      <c r="AH69" s="71">
        <f t="shared" si="15"/>
        <v>1.021065112718984</v>
      </c>
    </row>
    <row r="70" spans="2:34" x14ac:dyDescent="0.2">
      <c r="B70" s="3"/>
      <c r="C70" s="3"/>
      <c r="D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2:34" x14ac:dyDescent="0.2">
      <c r="B71" s="50" t="s">
        <v>125</v>
      </c>
      <c r="C71" s="51"/>
      <c r="D71" s="52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2:34" x14ac:dyDescent="0.2">
      <c r="B72" s="96" t="s">
        <v>124</v>
      </c>
      <c r="C72" s="60" t="s">
        <v>105</v>
      </c>
      <c r="D72" s="32">
        <v>143.75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2:34" x14ac:dyDescent="0.2">
      <c r="B73" s="97"/>
      <c r="C73" s="60" t="s">
        <v>95</v>
      </c>
      <c r="D73" s="32">
        <v>2.72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2:34" x14ac:dyDescent="0.2">
      <c r="B74" s="97"/>
      <c r="C74" s="60" t="s">
        <v>19</v>
      </c>
      <c r="D74" s="32">
        <v>6</v>
      </c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2:34" ht="16" customHeight="1" x14ac:dyDescent="0.2">
      <c r="B75" s="49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2:34" x14ac:dyDescent="0.2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2:34" ht="16" thickBot="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2:34" ht="16" thickBot="1" x14ac:dyDescent="0.25">
      <c r="B78" s="54"/>
      <c r="C78" s="43" t="s">
        <v>106</v>
      </c>
      <c r="D78" s="68" t="s">
        <v>135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2:34" x14ac:dyDescent="0.2">
      <c r="B79" s="2"/>
      <c r="C79" s="2"/>
      <c r="D79" s="52"/>
      <c r="E79" s="3"/>
      <c r="F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2:34" x14ac:dyDescent="0.2">
      <c r="C80" s="94" t="s">
        <v>92</v>
      </c>
      <c r="D80" s="95"/>
      <c r="E80" s="3"/>
      <c r="F80" s="3" t="s">
        <v>93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2:39" x14ac:dyDescent="0.2">
      <c r="B81" s="3"/>
      <c r="C81" s="46" t="s">
        <v>107</v>
      </c>
      <c r="D81" s="46" t="s">
        <v>95</v>
      </c>
      <c r="E81" s="47" t="s">
        <v>104</v>
      </c>
      <c r="F81" s="1" t="s">
        <v>113</v>
      </c>
      <c r="G81" s="3" t="s">
        <v>97</v>
      </c>
      <c r="H81" s="3" t="s">
        <v>98</v>
      </c>
      <c r="I81" s="3" t="s">
        <v>99</v>
      </c>
      <c r="J81" s="3"/>
      <c r="K81" s="1" t="s">
        <v>114</v>
      </c>
      <c r="L81" s="3" t="s">
        <v>97</v>
      </c>
      <c r="M81" s="3" t="s">
        <v>98</v>
      </c>
      <c r="N81" s="3" t="s">
        <v>99</v>
      </c>
      <c r="O81" s="3"/>
      <c r="P81" s="1" t="s">
        <v>115</v>
      </c>
      <c r="Q81" s="3" t="s">
        <v>97</v>
      </c>
      <c r="R81" s="3" t="s">
        <v>98</v>
      </c>
      <c r="S81" s="3" t="s">
        <v>99</v>
      </c>
      <c r="T81" s="3"/>
      <c r="U81" s="1" t="s">
        <v>116</v>
      </c>
      <c r="V81" s="3" t="s">
        <v>97</v>
      </c>
      <c r="W81" s="3" t="s">
        <v>98</v>
      </c>
      <c r="X81" s="3" t="s">
        <v>99</v>
      </c>
      <c r="Y81" s="3"/>
      <c r="Z81" s="1" t="s">
        <v>117</v>
      </c>
      <c r="AA81" s="3" t="s">
        <v>97</v>
      </c>
      <c r="AB81" s="70" t="s">
        <v>98</v>
      </c>
      <c r="AC81" s="70" t="s">
        <v>99</v>
      </c>
      <c r="AD81" s="70"/>
      <c r="AE81" s="1" t="s">
        <v>139</v>
      </c>
      <c r="AF81" s="70" t="s">
        <v>97</v>
      </c>
      <c r="AG81" s="70" t="s">
        <v>98</v>
      </c>
      <c r="AH81" s="70" t="s">
        <v>99</v>
      </c>
      <c r="AJ81" s="1" t="s">
        <v>140</v>
      </c>
      <c r="AK81" s="70" t="s">
        <v>97</v>
      </c>
      <c r="AL81" s="70" t="s">
        <v>98</v>
      </c>
      <c r="AM81" s="70" t="s">
        <v>99</v>
      </c>
    </row>
    <row r="82" spans="2:39" x14ac:dyDescent="0.2">
      <c r="B82" s="48"/>
      <c r="C82" s="5">
        <f t="shared" ref="C82:C106" si="16">AVERAGE(I82,N82,S82,X82,AC82,AH82,AM82)</f>
        <v>0.52902867943121179</v>
      </c>
      <c r="D82" s="5">
        <f t="shared" ref="D82:D106" si="17">STDEV(I82,N82,S82,X82,AC82,AH82,AM82)/SQRT(COUNT(I82,N82,S82,X82,AC82,AH82,AM82))</f>
        <v>5.1545140279711771E-2</v>
      </c>
      <c r="E82" s="47">
        <v>25</v>
      </c>
      <c r="F82" s="3"/>
      <c r="G82" s="3">
        <v>-97.831699999999998</v>
      </c>
      <c r="H82" s="3">
        <v>-57.955399999999997</v>
      </c>
      <c r="I82" s="5">
        <f t="shared" ref="I82:I106" si="18">H82/G82</f>
        <v>0.59239898724033213</v>
      </c>
      <c r="J82" s="3"/>
      <c r="K82" s="3"/>
      <c r="L82" s="3">
        <v>-46.977499999999999</v>
      </c>
      <c r="M82" s="3">
        <v>-20.834099999999999</v>
      </c>
      <c r="N82" s="5">
        <f t="shared" ref="N82:N106" si="19">M82/L82</f>
        <v>0.44349103294130165</v>
      </c>
      <c r="O82" s="3"/>
      <c r="P82" s="3"/>
      <c r="Q82" s="3">
        <v>-25.689299999999999</v>
      </c>
      <c r="R82" s="3">
        <v>-6.9718299999999997</v>
      </c>
      <c r="S82" s="5">
        <f t="shared" ref="S82:S106" si="20">R82/Q82</f>
        <v>0.27139042325014695</v>
      </c>
      <c r="T82" s="3"/>
      <c r="U82" s="3"/>
      <c r="V82" s="3">
        <v>-24.339400000000001</v>
      </c>
      <c r="W82" s="3">
        <v>-15.031599999999999</v>
      </c>
      <c r="X82" s="5">
        <f t="shared" ref="X82:X106" si="21">W82/V82</f>
        <v>0.61758301355004641</v>
      </c>
      <c r="Y82" s="3"/>
      <c r="Z82" s="3"/>
      <c r="AA82" s="3">
        <v>-204.74199999999999</v>
      </c>
      <c r="AB82" s="70">
        <v>-101.959</v>
      </c>
      <c r="AC82" s="71">
        <f>(AB82/AA82)</f>
        <v>0.49798771136356978</v>
      </c>
      <c r="AD82" s="70"/>
      <c r="AE82" s="70"/>
      <c r="AF82" s="70">
        <v>-66.203500000000005</v>
      </c>
      <c r="AG82" s="70">
        <v>-41.484299999999998</v>
      </c>
      <c r="AH82" s="71">
        <f>(AG82/AF82)</f>
        <v>0.62661792805516314</v>
      </c>
      <c r="AJ82" s="70"/>
      <c r="AK82" s="70">
        <v>-31.1403</v>
      </c>
      <c r="AL82" s="70">
        <v>-20.357399999999998</v>
      </c>
      <c r="AM82" s="71">
        <f>(AL82/AK82)</f>
        <v>0.65373165961792268</v>
      </c>
    </row>
    <row r="83" spans="2:39" x14ac:dyDescent="0.2">
      <c r="B83" s="48"/>
      <c r="C83" s="5">
        <f t="shared" si="16"/>
        <v>0.6922862921033216</v>
      </c>
      <c r="D83" s="5">
        <f t="shared" si="17"/>
        <v>6.7606320079220669E-2</v>
      </c>
      <c r="E83" s="47">
        <v>50</v>
      </c>
      <c r="F83" s="3"/>
      <c r="G83" s="3">
        <v>-93.055899999999994</v>
      </c>
      <c r="H83" s="3">
        <v>-79.628100000000003</v>
      </c>
      <c r="I83" s="5">
        <f t="shared" si="18"/>
        <v>0.85570178785009876</v>
      </c>
      <c r="J83" s="3"/>
      <c r="K83" s="3"/>
      <c r="L83" s="3">
        <v>-49.122300000000003</v>
      </c>
      <c r="M83" s="3">
        <v>-33.304099999999998</v>
      </c>
      <c r="N83" s="5">
        <f t="shared" si="19"/>
        <v>0.6779833191849729</v>
      </c>
      <c r="O83" s="3"/>
      <c r="P83" s="3"/>
      <c r="Q83" s="3">
        <v>-26.903600000000001</v>
      </c>
      <c r="R83" s="3">
        <v>-8.8473600000000001</v>
      </c>
      <c r="S83" s="5">
        <f t="shared" si="20"/>
        <v>0.3288541310456593</v>
      </c>
      <c r="T83" s="3"/>
      <c r="U83" s="3"/>
      <c r="V83" s="3">
        <v>-27.087399999999999</v>
      </c>
      <c r="W83" s="3">
        <v>-17.2455</v>
      </c>
      <c r="X83" s="5">
        <f t="shared" si="21"/>
        <v>0.63666132593013725</v>
      </c>
      <c r="Y83" s="3"/>
      <c r="Z83" s="3"/>
      <c r="AA83" s="3">
        <v>-198.709</v>
      </c>
      <c r="AB83" s="70">
        <v>-147.27699999999999</v>
      </c>
      <c r="AC83" s="71">
        <f t="shared" ref="AC83:AC106" si="22">(AB83/AA83)</f>
        <v>0.74116924749256441</v>
      </c>
      <c r="AD83" s="70"/>
      <c r="AE83" s="70"/>
      <c r="AF83" s="70">
        <v>-69.621200000000002</v>
      </c>
      <c r="AG83" s="70">
        <v>-58.6145</v>
      </c>
      <c r="AH83" s="71">
        <f t="shared" ref="AH83:AH106" si="23">(AG83/AF83)</f>
        <v>0.84190591371593704</v>
      </c>
      <c r="AJ83" s="70"/>
      <c r="AK83" s="70">
        <v>-34.443399999999997</v>
      </c>
      <c r="AL83" s="70">
        <v>-26.305399999999999</v>
      </c>
      <c r="AM83" s="71">
        <f t="shared" ref="AM83:AM106" si="24">(AL83/AK83)</f>
        <v>0.76372831950388176</v>
      </c>
    </row>
    <row r="84" spans="2:39" x14ac:dyDescent="0.2">
      <c r="B84" s="48"/>
      <c r="C84" s="5">
        <f t="shared" si="16"/>
        <v>0.82645336758557353</v>
      </c>
      <c r="D84" s="5">
        <f t="shared" si="17"/>
        <v>4.3274008275071559E-2</v>
      </c>
      <c r="E84" s="47">
        <v>75</v>
      </c>
      <c r="F84" s="3"/>
      <c r="G84" s="3">
        <v>-93.031899999999993</v>
      </c>
      <c r="H84" s="3">
        <v>-87.742199999999997</v>
      </c>
      <c r="I84" s="5">
        <f t="shared" si="18"/>
        <v>0.94314100862177386</v>
      </c>
      <c r="J84" s="3"/>
      <c r="K84" s="3"/>
      <c r="L84" s="3">
        <v>-44.213099999999997</v>
      </c>
      <c r="M84" s="3">
        <v>-40.296700000000001</v>
      </c>
      <c r="N84" s="5">
        <f t="shared" si="19"/>
        <v>0.91141991853093318</v>
      </c>
      <c r="O84" s="3"/>
      <c r="P84" s="3"/>
      <c r="Q84" s="3">
        <v>-26.046099999999999</v>
      </c>
      <c r="R84" s="3">
        <v>-16.229600000000001</v>
      </c>
      <c r="S84" s="5">
        <f t="shared" si="20"/>
        <v>0.6231105616579834</v>
      </c>
      <c r="T84" s="3"/>
      <c r="U84" s="3"/>
      <c r="V84" s="3">
        <v>-25.1418</v>
      </c>
      <c r="W84" s="3">
        <v>-20.182700000000001</v>
      </c>
      <c r="X84" s="5">
        <f t="shared" si="21"/>
        <v>0.80275477491667269</v>
      </c>
      <c r="Y84" s="3"/>
      <c r="Z84" s="3"/>
      <c r="AA84" s="3">
        <v>-207.92599999999999</v>
      </c>
      <c r="AB84" s="70">
        <v>-172.87200000000001</v>
      </c>
      <c r="AC84" s="71">
        <f t="shared" si="22"/>
        <v>0.83141117512961349</v>
      </c>
      <c r="AD84" s="70"/>
      <c r="AE84" s="70"/>
      <c r="AF84" s="70">
        <v>-68.261200000000002</v>
      </c>
      <c r="AG84" s="70">
        <v>-63.154600000000002</v>
      </c>
      <c r="AH84" s="71">
        <f t="shared" si="23"/>
        <v>0.9251902984418674</v>
      </c>
      <c r="AJ84" s="70"/>
      <c r="AK84" s="70">
        <v>-37.159599999999998</v>
      </c>
      <c r="AL84" s="70">
        <v>-27.800799999999999</v>
      </c>
      <c r="AM84" s="71">
        <f t="shared" si="24"/>
        <v>0.74814583580017013</v>
      </c>
    </row>
    <row r="85" spans="2:39" x14ac:dyDescent="0.2">
      <c r="B85" s="49"/>
      <c r="C85" s="5">
        <f t="shared" si="16"/>
        <v>0.89768883727241744</v>
      </c>
      <c r="D85" s="5">
        <f t="shared" si="17"/>
        <v>4.2342263912628686E-2</v>
      </c>
      <c r="E85" s="47">
        <v>100</v>
      </c>
      <c r="F85" s="3"/>
      <c r="G85" s="3">
        <v>-92.114599999999996</v>
      </c>
      <c r="H85" s="3">
        <v>-89.571399999999997</v>
      </c>
      <c r="I85" s="5">
        <f t="shared" si="18"/>
        <v>0.97239091305829917</v>
      </c>
      <c r="J85" s="3"/>
      <c r="K85" s="3"/>
      <c r="L85" s="3">
        <v>-42.312100000000001</v>
      </c>
      <c r="M85" s="3">
        <v>-44.092300000000002</v>
      </c>
      <c r="N85" s="5">
        <f t="shared" si="19"/>
        <v>1.0420730712963904</v>
      </c>
      <c r="O85" s="3"/>
      <c r="P85" s="3"/>
      <c r="Q85" s="3">
        <v>-26.1038</v>
      </c>
      <c r="R85" s="3">
        <v>-20.6615</v>
      </c>
      <c r="S85" s="5">
        <f t="shared" si="20"/>
        <v>0.79151311303335148</v>
      </c>
      <c r="T85" s="3"/>
      <c r="U85" s="3"/>
      <c r="V85" s="3">
        <v>-26.614599999999999</v>
      </c>
      <c r="W85" s="3">
        <v>-19.290299999999998</v>
      </c>
      <c r="X85" s="5">
        <f t="shared" si="21"/>
        <v>0.72480142478188658</v>
      </c>
      <c r="Y85" s="3"/>
      <c r="Z85" s="3"/>
      <c r="AA85" s="3">
        <v>-206.083</v>
      </c>
      <c r="AB85" s="70">
        <v>-183.5</v>
      </c>
      <c r="AC85" s="71">
        <f t="shared" si="22"/>
        <v>0.89041793840345884</v>
      </c>
      <c r="AD85" s="70"/>
      <c r="AE85" s="70"/>
      <c r="AF85" s="70">
        <v>-64.393100000000004</v>
      </c>
      <c r="AG85" s="70">
        <v>-63.314799999999998</v>
      </c>
      <c r="AH85" s="71">
        <f t="shared" si="23"/>
        <v>0.98325441701051808</v>
      </c>
      <c r="AJ85" s="70"/>
      <c r="AK85" s="70">
        <v>-34.574599999999997</v>
      </c>
      <c r="AL85" s="70">
        <v>-30.4039</v>
      </c>
      <c r="AM85" s="71">
        <f t="shared" si="24"/>
        <v>0.87937098332301755</v>
      </c>
    </row>
    <row r="86" spans="2:39" x14ac:dyDescent="0.2">
      <c r="B86" s="48"/>
      <c r="C86" s="5">
        <f t="shared" si="16"/>
        <v>0.87980857959805625</v>
      </c>
      <c r="D86" s="5">
        <f t="shared" si="17"/>
        <v>4.3206162882947242E-2</v>
      </c>
      <c r="E86" s="47">
        <v>125</v>
      </c>
      <c r="F86" s="3"/>
      <c r="G86" s="3">
        <v>-88.524299999999997</v>
      </c>
      <c r="H86" s="3">
        <v>-94.729600000000005</v>
      </c>
      <c r="I86" s="5">
        <f t="shared" si="18"/>
        <v>1.0700971371702459</v>
      </c>
      <c r="J86" s="3"/>
      <c r="K86" s="3"/>
      <c r="L86" s="3">
        <v>-44.8962</v>
      </c>
      <c r="M86" s="3">
        <v>-40.623699999999999</v>
      </c>
      <c r="N86" s="5">
        <f t="shared" si="19"/>
        <v>0.90483604403045248</v>
      </c>
      <c r="O86" s="3"/>
      <c r="P86" s="3"/>
      <c r="Q86" s="3">
        <v>-27.399799999999999</v>
      </c>
      <c r="R86" s="3">
        <v>-22.2118</v>
      </c>
      <c r="S86" s="5">
        <f t="shared" si="20"/>
        <v>0.81065555223030827</v>
      </c>
      <c r="T86" s="3"/>
      <c r="U86" s="3"/>
      <c r="V86" s="3">
        <v>-25.259499999999999</v>
      </c>
      <c r="W86" s="3">
        <v>-17.630099999999999</v>
      </c>
      <c r="X86" s="5">
        <f t="shared" si="21"/>
        <v>0.69795918367346932</v>
      </c>
      <c r="Y86" s="3"/>
      <c r="Z86" s="3"/>
      <c r="AA86" s="3">
        <v>-207.55600000000001</v>
      </c>
      <c r="AB86" s="70">
        <v>-186.03100000000001</v>
      </c>
      <c r="AC86" s="71">
        <f t="shared" si="22"/>
        <v>0.89629304862302217</v>
      </c>
      <c r="AD86" s="70"/>
      <c r="AE86" s="70"/>
      <c r="AF86" s="70">
        <v>-69.254900000000006</v>
      </c>
      <c r="AG86" s="70">
        <v>-64.392399999999995</v>
      </c>
      <c r="AH86" s="71">
        <f t="shared" si="23"/>
        <v>0.92978836154553668</v>
      </c>
      <c r="AJ86" s="70"/>
      <c r="AK86" s="70">
        <v>-33.690300000000001</v>
      </c>
      <c r="AL86" s="70">
        <v>-28.604099999999999</v>
      </c>
      <c r="AM86" s="71">
        <f t="shared" si="24"/>
        <v>0.84903072991335782</v>
      </c>
    </row>
    <row r="87" spans="2:39" x14ac:dyDescent="0.2">
      <c r="B87" s="48"/>
      <c r="C87" s="5">
        <f t="shared" si="16"/>
        <v>0.98110520109006749</v>
      </c>
      <c r="D87" s="5">
        <f t="shared" si="17"/>
        <v>2.5500579510849886E-2</v>
      </c>
      <c r="E87" s="47">
        <v>150</v>
      </c>
      <c r="F87" s="3"/>
      <c r="G87" s="3">
        <v>-91.060100000000006</v>
      </c>
      <c r="H87" s="3">
        <v>-94.315299999999993</v>
      </c>
      <c r="I87" s="5">
        <f t="shared" si="18"/>
        <v>1.035747819297365</v>
      </c>
      <c r="J87" s="3"/>
      <c r="K87" s="3"/>
      <c r="L87" s="3">
        <v>-45.880299999999998</v>
      </c>
      <c r="M87" s="3">
        <v>-46.999299999999998</v>
      </c>
      <c r="N87" s="5">
        <f t="shared" si="19"/>
        <v>1.0243895528146068</v>
      </c>
      <c r="O87" s="3"/>
      <c r="P87" s="3"/>
      <c r="Q87" s="3">
        <v>-23.5959</v>
      </c>
      <c r="R87" s="3">
        <v>-25.223500000000001</v>
      </c>
      <c r="S87" s="5">
        <f t="shared" si="20"/>
        <v>1.0689780851758144</v>
      </c>
      <c r="T87" s="3"/>
      <c r="U87" s="3"/>
      <c r="V87" s="3">
        <v>-24.974</v>
      </c>
      <c r="W87" s="3">
        <v>-21.7697</v>
      </c>
      <c r="X87" s="5">
        <f t="shared" si="21"/>
        <v>0.87169456234483866</v>
      </c>
      <c r="Y87" s="3"/>
      <c r="Z87" s="3"/>
      <c r="AA87" s="3">
        <v>-200.483</v>
      </c>
      <c r="AB87" s="70">
        <v>-195.702</v>
      </c>
      <c r="AC87" s="71">
        <f t="shared" si="22"/>
        <v>0.97615259149154787</v>
      </c>
      <c r="AD87" s="70"/>
      <c r="AE87" s="70"/>
      <c r="AF87" s="70">
        <v>-66.879000000000005</v>
      </c>
      <c r="AG87" s="70">
        <v>-63.867899999999999</v>
      </c>
      <c r="AH87" s="71">
        <f t="shared" si="23"/>
        <v>0.95497689857802892</v>
      </c>
      <c r="AJ87" s="70"/>
      <c r="AK87" s="70">
        <v>-31.688500000000001</v>
      </c>
      <c r="AL87" s="70">
        <v>-29.654</v>
      </c>
      <c r="AM87" s="71">
        <f t="shared" si="24"/>
        <v>0.93579689792827048</v>
      </c>
    </row>
    <row r="88" spans="2:39" x14ac:dyDescent="0.2">
      <c r="B88" s="48"/>
      <c r="C88" s="5">
        <f t="shared" si="16"/>
        <v>0.92786119100821274</v>
      </c>
      <c r="D88" s="5">
        <f t="shared" si="17"/>
        <v>3.5646318805026375E-2</v>
      </c>
      <c r="E88" s="47">
        <v>175</v>
      </c>
      <c r="F88" s="3"/>
      <c r="G88" s="3">
        <v>-94.188900000000004</v>
      </c>
      <c r="H88" s="3">
        <v>-96.4268</v>
      </c>
      <c r="I88" s="5">
        <f t="shared" si="18"/>
        <v>1.0237596999221776</v>
      </c>
      <c r="J88" s="3"/>
      <c r="K88" s="3"/>
      <c r="L88" s="3">
        <v>-49.805799999999998</v>
      </c>
      <c r="M88" s="3">
        <v>-42.329000000000001</v>
      </c>
      <c r="N88" s="5">
        <f t="shared" si="19"/>
        <v>0.84988093756148886</v>
      </c>
      <c r="O88" s="3"/>
      <c r="P88" s="3"/>
      <c r="Q88" s="3">
        <v>-25.477399999999999</v>
      </c>
      <c r="R88" s="3">
        <v>-24.0533</v>
      </c>
      <c r="S88" s="5">
        <f t="shared" si="20"/>
        <v>0.94410340144598748</v>
      </c>
      <c r="T88" s="3"/>
      <c r="U88" s="3"/>
      <c r="V88" s="3">
        <v>-26.150700000000001</v>
      </c>
      <c r="W88" s="3">
        <v>-21.039000000000001</v>
      </c>
      <c r="X88" s="5">
        <f t="shared" si="21"/>
        <v>0.80452913306335971</v>
      </c>
      <c r="Y88" s="3"/>
      <c r="Z88" s="3"/>
      <c r="AA88" s="3">
        <v>-200.89500000000001</v>
      </c>
      <c r="AB88" s="70">
        <v>-182.84899999999999</v>
      </c>
      <c r="AC88" s="71">
        <f t="shared" si="22"/>
        <v>0.9101719803877647</v>
      </c>
      <c r="AD88" s="70"/>
      <c r="AE88" s="70"/>
      <c r="AF88" s="70">
        <v>-64.933499999999995</v>
      </c>
      <c r="AG88" s="70">
        <v>-69.633200000000002</v>
      </c>
      <c r="AH88" s="71">
        <f t="shared" si="23"/>
        <v>1.0723771242886955</v>
      </c>
      <c r="AJ88" s="70"/>
      <c r="AK88" s="70">
        <v>-33.354300000000002</v>
      </c>
      <c r="AL88" s="70">
        <v>-29.6922</v>
      </c>
      <c r="AM88" s="71">
        <f t="shared" si="24"/>
        <v>0.89020606038801586</v>
      </c>
    </row>
    <row r="89" spans="2:39" x14ac:dyDescent="0.2">
      <c r="B89" s="48"/>
      <c r="C89" s="5">
        <f t="shared" si="16"/>
        <v>0.96376932547420568</v>
      </c>
      <c r="D89" s="5">
        <f t="shared" si="17"/>
        <v>3.9160745666887459E-2</v>
      </c>
      <c r="E89" s="47">
        <v>200</v>
      </c>
      <c r="F89" s="3"/>
      <c r="G89" s="3">
        <v>-99.664400000000001</v>
      </c>
      <c r="H89" s="3">
        <v>-94.069500000000005</v>
      </c>
      <c r="I89" s="5">
        <f t="shared" si="18"/>
        <v>0.94386260289531676</v>
      </c>
      <c r="J89" s="3"/>
      <c r="K89" s="3"/>
      <c r="L89" s="3">
        <v>-45.7303</v>
      </c>
      <c r="M89" s="3">
        <v>-43.746600000000001</v>
      </c>
      <c r="N89" s="5">
        <f t="shared" si="19"/>
        <v>0.95662175844024644</v>
      </c>
      <c r="O89" s="3"/>
      <c r="P89" s="3"/>
      <c r="Q89" s="3">
        <v>-23.403500000000001</v>
      </c>
      <c r="R89" s="3">
        <v>-27.370799999999999</v>
      </c>
      <c r="S89" s="5">
        <f t="shared" si="20"/>
        <v>1.1695173798790779</v>
      </c>
      <c r="T89" s="3"/>
      <c r="U89" s="3"/>
      <c r="V89" s="3">
        <v>-25.428100000000001</v>
      </c>
      <c r="W89" s="3">
        <v>-22.3001</v>
      </c>
      <c r="X89" s="5">
        <f t="shared" si="21"/>
        <v>0.87698648345727759</v>
      </c>
      <c r="Y89" s="3"/>
      <c r="Z89" s="3"/>
      <c r="AA89" s="3">
        <v>-203.41300000000001</v>
      </c>
      <c r="AB89" s="70">
        <v>-188.09299999999999</v>
      </c>
      <c r="AC89" s="71">
        <f t="shared" si="22"/>
        <v>0.92468524627236204</v>
      </c>
      <c r="AD89" s="70"/>
      <c r="AE89" s="70"/>
      <c r="AF89" s="70">
        <v>-63.847799999999999</v>
      </c>
      <c r="AG89" s="70">
        <v>-64.620900000000006</v>
      </c>
      <c r="AH89" s="71">
        <f t="shared" si="23"/>
        <v>1.0121084829861013</v>
      </c>
      <c r="AJ89" s="70"/>
      <c r="AK89" s="70">
        <v>-33.317399999999999</v>
      </c>
      <c r="AL89" s="70">
        <v>-28.739699999999999</v>
      </c>
      <c r="AM89" s="71">
        <f t="shared" si="24"/>
        <v>0.86260332438905796</v>
      </c>
    </row>
    <row r="90" spans="2:39" x14ac:dyDescent="0.2">
      <c r="B90" s="48"/>
      <c r="C90" s="5">
        <f t="shared" si="16"/>
        <v>0.93555256154274269</v>
      </c>
      <c r="D90" s="5">
        <f t="shared" si="17"/>
        <v>3.2715788800748546E-2</v>
      </c>
      <c r="E90" s="47">
        <v>225</v>
      </c>
      <c r="F90" s="3"/>
      <c r="G90" s="3">
        <v>-98.852800000000002</v>
      </c>
      <c r="H90" s="3">
        <v>-96.207899999999995</v>
      </c>
      <c r="I90" s="5">
        <f t="shared" si="18"/>
        <v>0.97324405580823192</v>
      </c>
      <c r="J90" s="3"/>
      <c r="K90" s="3"/>
      <c r="L90" s="3">
        <v>-44.755200000000002</v>
      </c>
      <c r="M90" s="3">
        <v>-41.703400000000002</v>
      </c>
      <c r="N90" s="5">
        <f t="shared" si="19"/>
        <v>0.93181127556127552</v>
      </c>
      <c r="O90" s="3"/>
      <c r="P90" s="3"/>
      <c r="Q90" s="3">
        <v>-27.13</v>
      </c>
      <c r="R90" s="3">
        <v>-25.5532</v>
      </c>
      <c r="S90" s="5">
        <f t="shared" si="20"/>
        <v>0.94187983781791385</v>
      </c>
      <c r="T90" s="3"/>
      <c r="U90" s="3"/>
      <c r="V90" s="3">
        <v>-27.366199999999999</v>
      </c>
      <c r="W90" s="3">
        <v>-23.322600000000001</v>
      </c>
      <c r="X90" s="5">
        <f t="shared" si="21"/>
        <v>0.85224108571887958</v>
      </c>
      <c r="Y90" s="3"/>
      <c r="Z90" s="3"/>
      <c r="AA90" s="3">
        <v>-192.26499999999999</v>
      </c>
      <c r="AB90" s="70">
        <v>-191.49199999999999</v>
      </c>
      <c r="AC90" s="71">
        <f t="shared" si="22"/>
        <v>0.99597950745065411</v>
      </c>
      <c r="AD90" s="70"/>
      <c r="AE90" s="70"/>
      <c r="AF90" s="70">
        <v>-65.350300000000004</v>
      </c>
      <c r="AG90" s="70">
        <v>-68.930999999999997</v>
      </c>
      <c r="AH90" s="71">
        <f t="shared" si="23"/>
        <v>1.0547924034013614</v>
      </c>
      <c r="AJ90" s="70"/>
      <c r="AK90" s="70">
        <v>-37.436300000000003</v>
      </c>
      <c r="AL90" s="70">
        <v>-29.9086</v>
      </c>
      <c r="AM90" s="71">
        <f t="shared" si="24"/>
        <v>0.79891976504088269</v>
      </c>
    </row>
    <row r="91" spans="2:39" x14ac:dyDescent="0.2">
      <c r="B91" s="48"/>
      <c r="C91" s="5">
        <f t="shared" si="16"/>
        <v>0.97707114943899065</v>
      </c>
      <c r="D91" s="5">
        <f t="shared" si="17"/>
        <v>3.2623151266242337E-2</v>
      </c>
      <c r="E91" s="47">
        <v>250</v>
      </c>
      <c r="F91" s="3"/>
      <c r="G91" s="3">
        <v>-96.007900000000006</v>
      </c>
      <c r="H91" s="3">
        <v>-97.737300000000005</v>
      </c>
      <c r="I91" s="5">
        <f t="shared" si="18"/>
        <v>1.0180131010052298</v>
      </c>
      <c r="J91" s="3"/>
      <c r="K91" s="3"/>
      <c r="L91" s="3">
        <v>-44.988500000000002</v>
      </c>
      <c r="M91" s="3">
        <v>-44.174700000000001</v>
      </c>
      <c r="N91" s="5">
        <f t="shared" si="19"/>
        <v>0.98191093279393626</v>
      </c>
      <c r="O91" s="3"/>
      <c r="P91" s="3"/>
      <c r="Q91" s="3">
        <v>-25.470500000000001</v>
      </c>
      <c r="R91" s="3">
        <v>-27.7593</v>
      </c>
      <c r="S91" s="5">
        <f t="shared" si="20"/>
        <v>1.0898608193792818</v>
      </c>
      <c r="T91" s="3"/>
      <c r="U91" s="3"/>
      <c r="V91" s="3">
        <v>-25.466200000000001</v>
      </c>
      <c r="W91" s="3">
        <v>-23.024799999999999</v>
      </c>
      <c r="X91" s="5">
        <f t="shared" si="21"/>
        <v>0.90413175110538668</v>
      </c>
      <c r="Y91" s="3"/>
      <c r="Z91" s="3"/>
      <c r="AA91" s="3">
        <v>-204.33500000000001</v>
      </c>
      <c r="AB91" s="70">
        <v>-189.666</v>
      </c>
      <c r="AC91" s="71">
        <f t="shared" si="22"/>
        <v>0.92821102601120709</v>
      </c>
      <c r="AD91" s="70"/>
      <c r="AE91" s="70"/>
      <c r="AF91" s="70">
        <v>-64.266400000000004</v>
      </c>
      <c r="AG91" s="70">
        <v>-68.335400000000007</v>
      </c>
      <c r="AH91" s="71">
        <f t="shared" si="23"/>
        <v>1.0633145780687887</v>
      </c>
      <c r="AJ91" s="70"/>
      <c r="AK91" s="70">
        <v>-34.850999999999999</v>
      </c>
      <c r="AL91" s="70">
        <v>-29.764700000000001</v>
      </c>
      <c r="AM91" s="71">
        <f t="shared" si="24"/>
        <v>0.85405583770910454</v>
      </c>
    </row>
    <row r="92" spans="2:39" x14ac:dyDescent="0.2">
      <c r="B92" s="48"/>
      <c r="C92" s="5">
        <f t="shared" si="16"/>
        <v>0.93759273463551795</v>
      </c>
      <c r="D92" s="5">
        <f t="shared" si="17"/>
        <v>4.8915838361773871E-2</v>
      </c>
      <c r="E92" s="47">
        <v>275</v>
      </c>
      <c r="F92" s="3"/>
      <c r="G92" s="3">
        <v>-98.073099999999997</v>
      </c>
      <c r="H92" s="3">
        <v>-95.53</v>
      </c>
      <c r="I92" s="5">
        <f t="shared" si="18"/>
        <v>0.97406934215396479</v>
      </c>
      <c r="J92" s="3"/>
      <c r="K92" s="3"/>
      <c r="L92" s="3">
        <v>-44.169400000000003</v>
      </c>
      <c r="M92" s="3">
        <v>-44.677999999999997</v>
      </c>
      <c r="N92" s="5">
        <f t="shared" si="19"/>
        <v>1.0115147590866074</v>
      </c>
      <c r="O92" s="3"/>
      <c r="P92" s="3"/>
      <c r="Q92" s="3">
        <v>-26.4374</v>
      </c>
      <c r="R92" s="3">
        <v>-27.098600000000001</v>
      </c>
      <c r="S92" s="5">
        <f t="shared" si="20"/>
        <v>1.0250100236785766</v>
      </c>
      <c r="T92" s="3"/>
      <c r="U92" s="3"/>
      <c r="V92" s="3">
        <v>-28.741</v>
      </c>
      <c r="W92" s="3">
        <v>-19.433199999999999</v>
      </c>
      <c r="X92" s="5">
        <f t="shared" si="21"/>
        <v>0.67614905535645942</v>
      </c>
      <c r="Y92" s="3"/>
      <c r="Z92" s="3"/>
      <c r="AA92" s="3">
        <v>-192.55199999999999</v>
      </c>
      <c r="AB92" s="70">
        <v>-183.47800000000001</v>
      </c>
      <c r="AC92" s="71">
        <f t="shared" si="22"/>
        <v>0.95287506751423001</v>
      </c>
      <c r="AD92" s="70"/>
      <c r="AE92" s="70"/>
      <c r="AF92" s="70">
        <v>-64.490499999999997</v>
      </c>
      <c r="AG92" s="70">
        <v>-67.847499999999997</v>
      </c>
      <c r="AH92" s="71">
        <f t="shared" si="23"/>
        <v>1.052054178522418</v>
      </c>
      <c r="AJ92" s="70"/>
      <c r="AK92" s="70">
        <v>-34.034300000000002</v>
      </c>
      <c r="AL92" s="70">
        <v>-29.6601</v>
      </c>
      <c r="AM92" s="71">
        <f t="shared" si="24"/>
        <v>0.87147671613636823</v>
      </c>
    </row>
    <row r="93" spans="2:39" x14ac:dyDescent="0.2">
      <c r="B93" s="48"/>
      <c r="C93" s="5">
        <f t="shared" si="16"/>
        <v>0.99429417497470229</v>
      </c>
      <c r="D93" s="5">
        <f t="shared" si="17"/>
        <v>2.389140982737863E-2</v>
      </c>
      <c r="E93" s="47">
        <v>300</v>
      </c>
      <c r="F93" s="3"/>
      <c r="G93" s="3">
        <v>-87.178600000000003</v>
      </c>
      <c r="H93" s="3">
        <v>-90.128600000000006</v>
      </c>
      <c r="I93" s="5">
        <f t="shared" si="18"/>
        <v>1.0338385796514282</v>
      </c>
      <c r="J93" s="3"/>
      <c r="K93" s="3"/>
      <c r="L93" s="3">
        <v>-50.191600000000001</v>
      </c>
      <c r="M93" s="3">
        <v>-43.935499999999998</v>
      </c>
      <c r="N93" s="5">
        <f t="shared" si="19"/>
        <v>0.87535563719825626</v>
      </c>
      <c r="O93" s="3"/>
      <c r="P93" s="3"/>
      <c r="Q93" s="3">
        <v>-23.191800000000001</v>
      </c>
      <c r="R93" s="3">
        <v>-25.0229</v>
      </c>
      <c r="S93" s="5">
        <f t="shared" si="20"/>
        <v>1.0789546305159583</v>
      </c>
      <c r="T93" s="3"/>
      <c r="U93" s="3"/>
      <c r="V93" s="3">
        <v>-23.306799999999999</v>
      </c>
      <c r="W93" s="3">
        <v>-23.459399999999999</v>
      </c>
      <c r="X93" s="5">
        <f t="shared" si="21"/>
        <v>1.0065474453807473</v>
      </c>
      <c r="Y93" s="3"/>
      <c r="Z93" s="3"/>
      <c r="AA93" s="3">
        <v>-191.20400000000001</v>
      </c>
      <c r="AB93" s="70">
        <v>-190.81800000000001</v>
      </c>
      <c r="AC93" s="71">
        <f t="shared" si="22"/>
        <v>0.99798121378213844</v>
      </c>
      <c r="AD93" s="70"/>
      <c r="AE93" s="70"/>
      <c r="AF93" s="70">
        <v>-65.160200000000003</v>
      </c>
      <c r="AG93" s="70">
        <v>-65.322999999999993</v>
      </c>
      <c r="AH93" s="71">
        <f t="shared" si="23"/>
        <v>1.0024984576474596</v>
      </c>
      <c r="AJ93" s="70"/>
      <c r="AK93" s="70">
        <v>-34.761200000000002</v>
      </c>
      <c r="AL93" s="70">
        <v>-33.540500000000002</v>
      </c>
      <c r="AM93" s="71">
        <f t="shared" si="24"/>
        <v>0.9648832606469282</v>
      </c>
    </row>
    <row r="94" spans="2:39" x14ac:dyDescent="0.2">
      <c r="B94" s="48"/>
      <c r="C94" s="5">
        <f t="shared" si="16"/>
        <v>1.004461068253937</v>
      </c>
      <c r="D94" s="5">
        <f t="shared" si="17"/>
        <v>4.6833103328688626E-2</v>
      </c>
      <c r="E94" s="47">
        <v>325</v>
      </c>
      <c r="F94" s="3"/>
      <c r="G94" s="3">
        <v>-90.743600000000001</v>
      </c>
      <c r="H94" s="3">
        <v>-99.186800000000005</v>
      </c>
      <c r="I94" s="5">
        <f t="shared" si="18"/>
        <v>1.0930445783504292</v>
      </c>
      <c r="J94" s="3"/>
      <c r="K94" s="3"/>
      <c r="L94" s="3">
        <v>-43.387</v>
      </c>
      <c r="M94" s="3">
        <v>-45.319800000000001</v>
      </c>
      <c r="N94" s="5">
        <f t="shared" si="19"/>
        <v>1.0445479060548091</v>
      </c>
      <c r="O94" s="3"/>
      <c r="P94" s="3"/>
      <c r="Q94" s="3">
        <v>-24.054300000000001</v>
      </c>
      <c r="R94" s="3">
        <v>-28.784500000000001</v>
      </c>
      <c r="S94" s="5">
        <f t="shared" si="20"/>
        <v>1.1966467533871283</v>
      </c>
      <c r="T94" s="3"/>
      <c r="U94" s="3"/>
      <c r="V94" s="3">
        <v>-26.362100000000002</v>
      </c>
      <c r="W94" s="3">
        <v>-21.326699999999999</v>
      </c>
      <c r="X94" s="5">
        <f t="shared" si="21"/>
        <v>0.80899093774775144</v>
      </c>
      <c r="Y94" s="3"/>
      <c r="Z94" s="3"/>
      <c r="AA94" s="3">
        <v>-197.81</v>
      </c>
      <c r="AB94" s="70">
        <v>-184.05699999999999</v>
      </c>
      <c r="AC94" s="71">
        <f t="shared" si="22"/>
        <v>0.93047368687123999</v>
      </c>
      <c r="AD94" s="70"/>
      <c r="AE94" s="70"/>
      <c r="AF94" s="70">
        <v>-65.674099999999996</v>
      </c>
      <c r="AG94" s="70">
        <v>-65.531700000000001</v>
      </c>
      <c r="AH94" s="71">
        <f t="shared" si="23"/>
        <v>0.99783171752639177</v>
      </c>
      <c r="AJ94" s="70"/>
      <c r="AK94" s="70">
        <v>-32.807299999999998</v>
      </c>
      <c r="AL94" s="70">
        <v>-31.4849</v>
      </c>
      <c r="AM94" s="71">
        <f t="shared" si="24"/>
        <v>0.95969189783981013</v>
      </c>
    </row>
    <row r="95" spans="2:39" x14ac:dyDescent="0.2">
      <c r="B95" s="48"/>
      <c r="C95" s="5">
        <f t="shared" si="16"/>
        <v>1.0062270993543518</v>
      </c>
      <c r="D95" s="5">
        <f t="shared" si="17"/>
        <v>3.726450617783713E-2</v>
      </c>
      <c r="E95" s="47">
        <v>350</v>
      </c>
      <c r="F95" s="3"/>
      <c r="G95" s="3">
        <v>-94.184600000000003</v>
      </c>
      <c r="H95" s="3">
        <v>-96.931200000000004</v>
      </c>
      <c r="I95" s="5">
        <f t="shared" si="18"/>
        <v>1.0291618799676381</v>
      </c>
      <c r="J95" s="3"/>
      <c r="K95" s="3"/>
      <c r="L95" s="3">
        <v>-44.159799999999997</v>
      </c>
      <c r="M95" s="3">
        <v>-47.313299999999998</v>
      </c>
      <c r="N95" s="5">
        <f t="shared" si="19"/>
        <v>1.0714111024053552</v>
      </c>
      <c r="O95" s="3"/>
      <c r="P95" s="3"/>
      <c r="Q95" s="3">
        <v>-25.4985</v>
      </c>
      <c r="R95" s="3">
        <v>-28.652000000000001</v>
      </c>
      <c r="S95" s="5">
        <f t="shared" si="20"/>
        <v>1.1236739416044081</v>
      </c>
      <c r="T95" s="3"/>
      <c r="U95" s="3"/>
      <c r="V95" s="3">
        <v>-25.014399999999998</v>
      </c>
      <c r="W95" s="3">
        <v>-22.573</v>
      </c>
      <c r="X95" s="5">
        <f t="shared" si="21"/>
        <v>0.90240021747473464</v>
      </c>
      <c r="Y95" s="3"/>
      <c r="Z95" s="3"/>
      <c r="AA95" s="3">
        <v>-191.26400000000001</v>
      </c>
      <c r="AB95" s="70">
        <v>-188.92400000000001</v>
      </c>
      <c r="AC95" s="71">
        <f t="shared" si="22"/>
        <v>0.98776560147231052</v>
      </c>
      <c r="AD95" s="70"/>
      <c r="AE95" s="70"/>
      <c r="AF95" s="70">
        <v>-63.2746</v>
      </c>
      <c r="AG95" s="70">
        <v>-53.936199999999999</v>
      </c>
      <c r="AH95" s="71">
        <f t="shared" si="23"/>
        <v>0.85241471301280447</v>
      </c>
      <c r="AJ95" s="70"/>
      <c r="AK95" s="70">
        <v>-31.8047</v>
      </c>
      <c r="AL95" s="70">
        <v>-34.246099999999998</v>
      </c>
      <c r="AM95" s="71">
        <f t="shared" si="24"/>
        <v>1.0767622395432122</v>
      </c>
    </row>
    <row r="96" spans="2:39" x14ac:dyDescent="0.2">
      <c r="B96" s="48"/>
      <c r="C96" s="5">
        <f t="shared" si="16"/>
        <v>0.96604489471158972</v>
      </c>
      <c r="D96" s="5">
        <f t="shared" si="17"/>
        <v>2.9791207847886716E-2</v>
      </c>
      <c r="E96" s="47">
        <v>375</v>
      </c>
      <c r="F96" s="3"/>
      <c r="G96" s="3">
        <v>-88.291600000000003</v>
      </c>
      <c r="H96" s="3">
        <v>-95.209000000000003</v>
      </c>
      <c r="I96" s="5">
        <f t="shared" si="18"/>
        <v>1.0783472040375301</v>
      </c>
      <c r="J96" s="3"/>
      <c r="K96" s="3"/>
      <c r="L96" s="3">
        <v>-44.016399999999997</v>
      </c>
      <c r="M96" s="3">
        <v>-45.542299999999997</v>
      </c>
      <c r="N96" s="5">
        <f t="shared" si="19"/>
        <v>1.034666624258231</v>
      </c>
      <c r="O96" s="3"/>
      <c r="P96" s="3"/>
      <c r="Q96" s="3">
        <v>-24.014399999999998</v>
      </c>
      <c r="R96" s="3">
        <v>-23.912600000000001</v>
      </c>
      <c r="S96" s="5">
        <f t="shared" si="20"/>
        <v>0.99576087680724912</v>
      </c>
      <c r="T96" s="3"/>
      <c r="U96" s="3"/>
      <c r="V96" s="3">
        <v>-22.523900000000001</v>
      </c>
      <c r="W96" s="3">
        <v>-21.3032</v>
      </c>
      <c r="X96" s="5">
        <f t="shared" si="21"/>
        <v>0.945804234613011</v>
      </c>
      <c r="Y96" s="3"/>
      <c r="Z96" s="3"/>
      <c r="AA96" s="3">
        <v>-194.21199999999999</v>
      </c>
      <c r="AB96" s="70">
        <v>-187.92500000000001</v>
      </c>
      <c r="AC96" s="71">
        <f t="shared" si="22"/>
        <v>0.96762815891911946</v>
      </c>
      <c r="AD96" s="70"/>
      <c r="AE96" s="70"/>
      <c r="AF96" s="70">
        <v>-66.736500000000007</v>
      </c>
      <c r="AG96" s="70">
        <v>-58.781599999999997</v>
      </c>
      <c r="AH96" s="71">
        <f t="shared" si="23"/>
        <v>0.88080136057479774</v>
      </c>
      <c r="AJ96" s="70"/>
      <c r="AK96" s="70">
        <v>-36.874299999999998</v>
      </c>
      <c r="AL96" s="70">
        <v>-31.686299999999999</v>
      </c>
      <c r="AM96" s="71">
        <f t="shared" si="24"/>
        <v>0.85930580377119026</v>
      </c>
    </row>
    <row r="97" spans="2:39" x14ac:dyDescent="0.2">
      <c r="B97" s="48"/>
      <c r="C97" s="5">
        <f t="shared" si="16"/>
        <v>0.98102760914060128</v>
      </c>
      <c r="D97" s="5">
        <f t="shared" si="17"/>
        <v>2.5239855202362157E-2</v>
      </c>
      <c r="E97" s="47">
        <v>400</v>
      </c>
      <c r="F97" s="3"/>
      <c r="G97" s="3">
        <v>-95.081199999999995</v>
      </c>
      <c r="H97" s="3">
        <v>-92.436400000000006</v>
      </c>
      <c r="I97" s="5">
        <f t="shared" si="18"/>
        <v>0.97218377555184421</v>
      </c>
      <c r="J97" s="3"/>
      <c r="K97" s="3"/>
      <c r="L97" s="3">
        <v>-51.181100000000001</v>
      </c>
      <c r="M97" s="3">
        <v>-43.297400000000003</v>
      </c>
      <c r="N97" s="5">
        <f t="shared" si="19"/>
        <v>0.84596462365990577</v>
      </c>
      <c r="O97" s="3"/>
      <c r="P97" s="3"/>
      <c r="Q97" s="3">
        <v>-25.662700000000001</v>
      </c>
      <c r="R97" s="3">
        <v>-26.6799</v>
      </c>
      <c r="S97" s="5">
        <f t="shared" si="20"/>
        <v>1.0396372945948789</v>
      </c>
      <c r="T97" s="3"/>
      <c r="U97" s="3"/>
      <c r="V97" s="3">
        <v>-20.207799999999999</v>
      </c>
      <c r="W97" s="3">
        <v>-20.589300000000001</v>
      </c>
      <c r="X97" s="5">
        <f t="shared" si="21"/>
        <v>1.0188788487613696</v>
      </c>
      <c r="Y97" s="3"/>
      <c r="Z97" s="3"/>
      <c r="AA97" s="3">
        <v>-200.602</v>
      </c>
      <c r="AB97" s="70">
        <v>-193.90799999999999</v>
      </c>
      <c r="AC97" s="71">
        <f t="shared" si="22"/>
        <v>0.96663044236847084</v>
      </c>
      <c r="AD97" s="70"/>
      <c r="AE97" s="70"/>
      <c r="AF97" s="70">
        <v>-60.206600000000002</v>
      </c>
      <c r="AG97" s="70">
        <v>-62.546300000000002</v>
      </c>
      <c r="AH97" s="71">
        <f t="shared" si="23"/>
        <v>1.038861187976069</v>
      </c>
      <c r="AJ97" s="70"/>
      <c r="AK97" s="70">
        <v>-33.997399999999999</v>
      </c>
      <c r="AL97" s="70">
        <v>-33.488700000000001</v>
      </c>
      <c r="AM97" s="71">
        <f t="shared" si="24"/>
        <v>0.98503709107167026</v>
      </c>
    </row>
    <row r="98" spans="2:39" x14ac:dyDescent="0.2">
      <c r="B98" s="48"/>
      <c r="C98" s="5">
        <f t="shared" si="16"/>
        <v>0.98076452838708172</v>
      </c>
      <c r="D98" s="5">
        <f t="shared" si="17"/>
        <v>4.6708524951876655E-2</v>
      </c>
      <c r="E98" s="47">
        <v>425</v>
      </c>
      <c r="F98" s="3"/>
      <c r="G98" s="3">
        <v>-89.454899999999995</v>
      </c>
      <c r="H98" s="3">
        <v>-92.303200000000004</v>
      </c>
      <c r="I98" s="5">
        <f t="shared" si="18"/>
        <v>1.031840625834918</v>
      </c>
      <c r="J98" s="3"/>
      <c r="K98" s="3"/>
      <c r="L98" s="3">
        <v>-45.3033</v>
      </c>
      <c r="M98" s="3">
        <v>-45.811900000000001</v>
      </c>
      <c r="N98" s="5">
        <f t="shared" si="19"/>
        <v>1.0112265552399053</v>
      </c>
      <c r="O98" s="3"/>
      <c r="P98" s="3"/>
      <c r="Q98" s="3">
        <v>-22.837800000000001</v>
      </c>
      <c r="R98" s="3">
        <v>-25.7879</v>
      </c>
      <c r="S98" s="5">
        <f t="shared" si="20"/>
        <v>1.1291761903510846</v>
      </c>
      <c r="T98" s="3"/>
      <c r="U98" s="3"/>
      <c r="V98" s="3">
        <v>-25.091100000000001</v>
      </c>
      <c r="W98" s="3">
        <v>-18.224699999999999</v>
      </c>
      <c r="X98" s="5">
        <f t="shared" si="21"/>
        <v>0.72634121262120821</v>
      </c>
      <c r="Y98" s="3"/>
      <c r="Z98" s="3"/>
      <c r="AA98" s="3">
        <v>-191.58099999999999</v>
      </c>
      <c r="AB98" s="70">
        <v>-189.91300000000001</v>
      </c>
      <c r="AC98" s="71">
        <f>(AB98/AA98)</f>
        <v>0.99129349987733661</v>
      </c>
      <c r="AD98" s="70"/>
      <c r="AE98" s="70"/>
      <c r="AF98" s="70">
        <v>-62.128999999999998</v>
      </c>
      <c r="AG98" s="70">
        <v>-59.891100000000002</v>
      </c>
      <c r="AH98" s="71">
        <f t="shared" si="23"/>
        <v>0.96397978399781103</v>
      </c>
      <c r="AJ98" s="70"/>
      <c r="AK98" s="70">
        <v>-35.401600000000002</v>
      </c>
      <c r="AL98" s="70">
        <v>-35.808500000000002</v>
      </c>
      <c r="AM98" s="71">
        <f t="shared" si="24"/>
        <v>1.0114938307873091</v>
      </c>
    </row>
    <row r="99" spans="2:39" x14ac:dyDescent="0.2">
      <c r="B99" s="48"/>
      <c r="C99" s="5">
        <f t="shared" si="16"/>
        <v>1.0194644925602945</v>
      </c>
      <c r="D99" s="5">
        <f t="shared" si="17"/>
        <v>2.4269643850789717E-2</v>
      </c>
      <c r="E99" s="47">
        <v>450</v>
      </c>
      <c r="F99" s="3"/>
      <c r="G99" s="3">
        <v>-89.247600000000006</v>
      </c>
      <c r="H99" s="3">
        <v>-94.130399999999995</v>
      </c>
      <c r="I99" s="5">
        <f t="shared" si="18"/>
        <v>1.0547107149099806</v>
      </c>
      <c r="J99" s="3"/>
      <c r="K99" s="3"/>
      <c r="L99" s="3">
        <v>-41.002000000000002</v>
      </c>
      <c r="M99" s="3">
        <v>-41.714100000000002</v>
      </c>
      <c r="N99" s="5">
        <f t="shared" si="19"/>
        <v>1.0173674454904638</v>
      </c>
      <c r="O99" s="3"/>
      <c r="P99" s="3"/>
      <c r="Q99" s="3">
        <v>-22.881499999999999</v>
      </c>
      <c r="R99" s="3">
        <v>-24.051300000000001</v>
      </c>
      <c r="S99" s="5">
        <f t="shared" si="20"/>
        <v>1.0511242706990365</v>
      </c>
      <c r="T99" s="3"/>
      <c r="U99" s="3"/>
      <c r="V99" s="3">
        <v>-23.576499999999999</v>
      </c>
      <c r="W99" s="3">
        <v>-21.135100000000001</v>
      </c>
      <c r="X99" s="5">
        <f t="shared" si="21"/>
        <v>0.89644773397238786</v>
      </c>
      <c r="Y99" s="3"/>
      <c r="Z99" s="3"/>
      <c r="AA99" s="3">
        <v>-190.08099999999999</v>
      </c>
      <c r="AB99" s="70">
        <v>-189.715</v>
      </c>
      <c r="AC99" s="71">
        <f t="shared" si="22"/>
        <v>0.99807450507941364</v>
      </c>
      <c r="AD99" s="70"/>
      <c r="AE99" s="70"/>
      <c r="AF99" s="70">
        <v>-63.298000000000002</v>
      </c>
      <c r="AG99" s="70">
        <v>-64.315299999999993</v>
      </c>
      <c r="AH99" s="71">
        <f t="shared" si="23"/>
        <v>1.0160715978387942</v>
      </c>
      <c r="AJ99" s="70"/>
      <c r="AK99" s="70">
        <v>-33.757199999999997</v>
      </c>
      <c r="AL99" s="70">
        <v>-37.215800000000002</v>
      </c>
      <c r="AM99" s="71">
        <f t="shared" si="24"/>
        <v>1.1024551799319851</v>
      </c>
    </row>
    <row r="100" spans="2:39" x14ac:dyDescent="0.2">
      <c r="B100" s="48"/>
      <c r="C100" s="5">
        <f t="shared" si="16"/>
        <v>0.96581703156808074</v>
      </c>
      <c r="D100" s="5">
        <f t="shared" si="17"/>
        <v>1.8770575435762733E-2</v>
      </c>
      <c r="E100" s="47">
        <v>475</v>
      </c>
      <c r="F100" s="3"/>
      <c r="G100" s="3">
        <v>-89.516400000000004</v>
      </c>
      <c r="H100" s="3">
        <v>-92.771600000000007</v>
      </c>
      <c r="I100" s="5">
        <f t="shared" si="18"/>
        <v>1.036364286320719</v>
      </c>
      <c r="J100" s="3"/>
      <c r="K100" s="3"/>
      <c r="L100" s="3">
        <v>-46.2074</v>
      </c>
      <c r="M100" s="3">
        <v>-40.866900000000001</v>
      </c>
      <c r="N100" s="5">
        <f t="shared" si="19"/>
        <v>0.88442327419417677</v>
      </c>
      <c r="O100" s="3"/>
      <c r="P100" s="3"/>
      <c r="Q100" s="3">
        <v>-25.863</v>
      </c>
      <c r="R100" s="3">
        <v>-24.133700000000001</v>
      </c>
      <c r="S100" s="5">
        <f t="shared" si="20"/>
        <v>0.93313614043227788</v>
      </c>
      <c r="T100" s="3"/>
      <c r="U100" s="3"/>
      <c r="V100" s="3">
        <v>-24.5228</v>
      </c>
      <c r="W100" s="3">
        <v>-24.5991</v>
      </c>
      <c r="X100" s="5">
        <f t="shared" si="21"/>
        <v>1.0031113902164517</v>
      </c>
      <c r="Y100" s="3"/>
      <c r="Z100" s="3"/>
      <c r="AA100" s="3">
        <v>-183.255</v>
      </c>
      <c r="AB100" s="70">
        <v>-180.102</v>
      </c>
      <c r="AC100" s="71">
        <f t="shared" si="22"/>
        <v>0.98279446672669235</v>
      </c>
      <c r="AD100" s="70"/>
      <c r="AE100" s="70"/>
      <c r="AF100" s="70">
        <v>-60.475900000000003</v>
      </c>
      <c r="AG100" s="70">
        <v>-58.929699999999997</v>
      </c>
      <c r="AH100" s="71">
        <f t="shared" si="23"/>
        <v>0.97443279058269483</v>
      </c>
      <c r="AJ100" s="70"/>
      <c r="AK100" s="70">
        <v>-34.198599999999999</v>
      </c>
      <c r="AL100" s="70">
        <v>-32.3675</v>
      </c>
      <c r="AM100" s="71">
        <f t="shared" si="24"/>
        <v>0.94645687250355282</v>
      </c>
    </row>
    <row r="101" spans="2:39" x14ac:dyDescent="0.2">
      <c r="B101" s="48"/>
      <c r="C101" s="5">
        <f t="shared" si="16"/>
        <v>1.0115391307225932</v>
      </c>
      <c r="D101" s="5">
        <f t="shared" si="17"/>
        <v>3.0033907780715057E-2</v>
      </c>
      <c r="E101" s="47">
        <v>500</v>
      </c>
      <c r="F101" s="3"/>
      <c r="G101" s="3">
        <v>-94.5505</v>
      </c>
      <c r="H101" s="3">
        <v>-93.736699999999999</v>
      </c>
      <c r="I101" s="5">
        <f t="shared" si="18"/>
        <v>0.99139295931803639</v>
      </c>
      <c r="J101" s="3"/>
      <c r="K101" s="3"/>
      <c r="L101" s="3">
        <v>-44.309800000000003</v>
      </c>
      <c r="M101" s="3">
        <v>-41.156300000000002</v>
      </c>
      <c r="N101" s="5">
        <f t="shared" si="19"/>
        <v>0.92883064243124547</v>
      </c>
      <c r="O101" s="3"/>
      <c r="P101" s="3"/>
      <c r="Q101" s="3">
        <v>-23.916699999999999</v>
      </c>
      <c r="R101" s="3">
        <v>-24.730499999999999</v>
      </c>
      <c r="S101" s="5">
        <f t="shared" si="20"/>
        <v>1.0340264334126363</v>
      </c>
      <c r="T101" s="3"/>
      <c r="U101" s="3"/>
      <c r="V101" s="3">
        <v>-22.285</v>
      </c>
      <c r="W101" s="3">
        <v>-21.369499999999999</v>
      </c>
      <c r="X101" s="5">
        <f t="shared" si="21"/>
        <v>0.95891855508189361</v>
      </c>
      <c r="Y101" s="3"/>
      <c r="Z101" s="3"/>
      <c r="AA101" s="3">
        <v>-187.642</v>
      </c>
      <c r="AB101" s="70">
        <v>-186.726</v>
      </c>
      <c r="AC101" s="71">
        <f t="shared" si="22"/>
        <v>0.99511836369256357</v>
      </c>
      <c r="AD101" s="70"/>
      <c r="AE101" s="70"/>
      <c r="AF101" s="70">
        <v>-60.783000000000001</v>
      </c>
      <c r="AG101" s="70">
        <v>-60.599899999999998</v>
      </c>
      <c r="AH101" s="71">
        <f t="shared" si="23"/>
        <v>0.99698764457167299</v>
      </c>
      <c r="AJ101" s="70"/>
      <c r="AK101" s="70">
        <v>-37.676499999999997</v>
      </c>
      <c r="AL101" s="70">
        <v>-44.288699999999999</v>
      </c>
      <c r="AM101" s="71">
        <f t="shared" si="24"/>
        <v>1.1754993165501042</v>
      </c>
    </row>
    <row r="102" spans="2:39" x14ac:dyDescent="0.2">
      <c r="B102" s="48"/>
      <c r="C102" s="5">
        <f t="shared" si="16"/>
        <v>0.92216296605615611</v>
      </c>
      <c r="D102" s="5">
        <f t="shared" si="17"/>
        <v>5.7310170136801064E-2</v>
      </c>
      <c r="E102" s="47">
        <v>525</v>
      </c>
      <c r="F102" s="3"/>
      <c r="G102" s="3">
        <v>-97.037199999999999</v>
      </c>
      <c r="H102" s="3">
        <v>-92.866399999999999</v>
      </c>
      <c r="I102" s="5">
        <f t="shared" si="18"/>
        <v>0.95701854546503817</v>
      </c>
      <c r="J102" s="3"/>
      <c r="K102" s="3"/>
      <c r="L102" s="3">
        <v>-42.672400000000003</v>
      </c>
      <c r="M102" s="3">
        <v>-45.673299999999998</v>
      </c>
      <c r="N102" s="5">
        <f t="shared" si="19"/>
        <v>1.0703241439431574</v>
      </c>
      <c r="O102" s="3"/>
      <c r="P102" s="3"/>
      <c r="Q102" s="3">
        <v>-24.335000000000001</v>
      </c>
      <c r="R102" s="3">
        <v>-24.182400000000001</v>
      </c>
      <c r="S102" s="5">
        <f t="shared" si="20"/>
        <v>0.99372919663036785</v>
      </c>
      <c r="T102" s="3"/>
      <c r="U102" s="3"/>
      <c r="V102" s="3">
        <v>-22.445499999999999</v>
      </c>
      <c r="W102" s="3">
        <v>-13.747999999999999</v>
      </c>
      <c r="X102" s="5">
        <f t="shared" si="21"/>
        <v>0.61250584749727122</v>
      </c>
      <c r="Y102" s="3"/>
      <c r="Z102" s="3"/>
      <c r="AA102" s="3">
        <v>-184.53800000000001</v>
      </c>
      <c r="AB102" s="70">
        <v>-179.49299999999999</v>
      </c>
      <c r="AC102" s="71">
        <f t="shared" si="22"/>
        <v>0.97266145726083508</v>
      </c>
      <c r="AD102" s="70"/>
      <c r="AE102" s="70"/>
      <c r="AF102" s="70">
        <v>-59.814300000000003</v>
      </c>
      <c r="AG102" s="70">
        <v>-59.773600000000002</v>
      </c>
      <c r="AH102" s="71">
        <f t="shared" si="23"/>
        <v>0.99931956070705497</v>
      </c>
      <c r="AJ102" s="70"/>
      <c r="AK102" s="70">
        <v>-37.8718</v>
      </c>
      <c r="AL102" s="70">
        <v>-32.175199999999997</v>
      </c>
      <c r="AM102" s="71">
        <f t="shared" si="24"/>
        <v>0.8495820108893688</v>
      </c>
    </row>
    <row r="103" spans="2:39" x14ac:dyDescent="0.2">
      <c r="B103" s="48"/>
      <c r="C103" s="5">
        <f t="shared" si="16"/>
        <v>0.94212151866055494</v>
      </c>
      <c r="D103" s="5">
        <f t="shared" si="17"/>
        <v>4.4682021114374901E-2</v>
      </c>
      <c r="E103" s="47">
        <v>550</v>
      </c>
      <c r="F103" s="3"/>
      <c r="G103" s="3">
        <v>-94.094399999999993</v>
      </c>
      <c r="H103" s="3">
        <v>-96.027199999999993</v>
      </c>
      <c r="I103" s="5">
        <f t="shared" si="18"/>
        <v>1.0205410736451903</v>
      </c>
      <c r="J103" s="3"/>
      <c r="K103" s="3"/>
      <c r="L103" s="3">
        <v>-43.867100000000001</v>
      </c>
      <c r="M103" s="3">
        <v>-43.816299999999998</v>
      </c>
      <c r="N103" s="5">
        <f t="shared" si="19"/>
        <v>0.99884195672839093</v>
      </c>
      <c r="O103" s="3"/>
      <c r="P103" s="3"/>
      <c r="Q103" s="3">
        <v>-27.529399999999999</v>
      </c>
      <c r="R103" s="3">
        <v>-22.697399999999998</v>
      </c>
      <c r="S103" s="5">
        <f t="shared" si="20"/>
        <v>0.82447855746946896</v>
      </c>
      <c r="T103" s="3"/>
      <c r="U103" s="3"/>
      <c r="V103" s="3">
        <v>-23.067299999999999</v>
      </c>
      <c r="W103" s="3">
        <v>-16.887499999999999</v>
      </c>
      <c r="X103" s="5">
        <f t="shared" si="21"/>
        <v>0.7320969510952734</v>
      </c>
      <c r="Y103" s="3"/>
      <c r="Z103" s="3"/>
      <c r="AA103" s="3">
        <v>-195.208</v>
      </c>
      <c r="AB103" s="70">
        <v>-188.96199999999999</v>
      </c>
      <c r="AC103" s="71">
        <f t="shared" si="22"/>
        <v>0.9680033605180115</v>
      </c>
      <c r="AD103" s="70"/>
      <c r="AE103" s="70"/>
      <c r="AF103" s="70">
        <v>-58.630800000000001</v>
      </c>
      <c r="AG103" s="70">
        <v>-61.967399999999998</v>
      </c>
      <c r="AH103" s="71">
        <f t="shared" si="23"/>
        <v>1.0569086555189422</v>
      </c>
      <c r="AJ103" s="70"/>
      <c r="AK103" s="70">
        <v>-33.787799999999997</v>
      </c>
      <c r="AL103" s="70">
        <v>-33.584400000000002</v>
      </c>
      <c r="AM103" s="71">
        <f t="shared" si="24"/>
        <v>0.99398007564860702</v>
      </c>
    </row>
    <row r="104" spans="2:39" x14ac:dyDescent="0.2">
      <c r="B104" s="48"/>
      <c r="C104" s="5">
        <f t="shared" si="16"/>
        <v>0.94724833929422403</v>
      </c>
      <c r="D104" s="5">
        <f t="shared" si="17"/>
        <v>2.7431853995286509E-2</v>
      </c>
      <c r="E104" s="47">
        <v>575</v>
      </c>
      <c r="F104" s="3"/>
      <c r="G104" s="3">
        <v>-95.108000000000004</v>
      </c>
      <c r="H104" s="3">
        <v>-91.039000000000001</v>
      </c>
      <c r="I104" s="5">
        <f t="shared" si="18"/>
        <v>0.95721705850191363</v>
      </c>
      <c r="J104" s="3"/>
      <c r="K104" s="3"/>
      <c r="L104" s="3">
        <v>-44.7973</v>
      </c>
      <c r="M104" s="3">
        <v>-46.068899999999999</v>
      </c>
      <c r="N104" s="5">
        <f t="shared" si="19"/>
        <v>1.0283856393130837</v>
      </c>
      <c r="O104" s="3"/>
      <c r="P104" s="3"/>
      <c r="Q104" s="3">
        <v>-23.284199999999998</v>
      </c>
      <c r="R104" s="3">
        <v>-22.3687</v>
      </c>
      <c r="S104" s="5">
        <f t="shared" si="20"/>
        <v>0.96068149217065657</v>
      </c>
      <c r="T104" s="3"/>
      <c r="U104" s="3"/>
      <c r="V104" s="3">
        <v>-20.7987</v>
      </c>
      <c r="W104" s="3">
        <v>-16.602499999999999</v>
      </c>
      <c r="X104" s="5">
        <f t="shared" si="21"/>
        <v>0.79824700582247921</v>
      </c>
      <c r="Y104" s="3"/>
      <c r="Z104" s="3"/>
      <c r="AA104" s="3">
        <v>-195.57300000000001</v>
      </c>
      <c r="AB104" s="70">
        <v>-185.4</v>
      </c>
      <c r="AC104" s="71">
        <f t="shared" si="22"/>
        <v>0.94798361737049597</v>
      </c>
      <c r="AD104" s="70"/>
      <c r="AE104" s="70"/>
      <c r="AF104" s="70">
        <v>-59.3005</v>
      </c>
      <c r="AG104" s="70">
        <v>-59.137799999999999</v>
      </c>
      <c r="AH104" s="71">
        <f t="shared" si="23"/>
        <v>0.99725634691107157</v>
      </c>
      <c r="AJ104" s="70"/>
      <c r="AK104" s="70">
        <v>-34.463900000000002</v>
      </c>
      <c r="AL104" s="70">
        <v>-32.429400000000001</v>
      </c>
      <c r="AM104" s="71">
        <f t="shared" si="24"/>
        <v>0.94096721496986702</v>
      </c>
    </row>
    <row r="105" spans="2:39" x14ac:dyDescent="0.2">
      <c r="B105" s="48"/>
      <c r="C105" s="5">
        <f t="shared" si="16"/>
        <v>0.96524507577471574</v>
      </c>
      <c r="D105" s="5">
        <f t="shared" si="17"/>
        <v>1.8441288581322095E-2</v>
      </c>
      <c r="E105" s="47">
        <v>600</v>
      </c>
      <c r="F105" s="3"/>
      <c r="G105" s="3">
        <v>-90.565299999999993</v>
      </c>
      <c r="H105" s="3">
        <v>-91.175700000000006</v>
      </c>
      <c r="I105" s="5">
        <f t="shared" si="18"/>
        <v>1.0067398882353398</v>
      </c>
      <c r="J105" s="3"/>
      <c r="K105" s="3"/>
      <c r="L105" s="3">
        <v>-43.048200000000001</v>
      </c>
      <c r="M105" s="3">
        <v>-41.624000000000002</v>
      </c>
      <c r="N105" s="5">
        <f t="shared" si="19"/>
        <v>0.96691615445012802</v>
      </c>
      <c r="O105" s="3"/>
      <c r="P105" s="3"/>
      <c r="Q105" s="3">
        <v>-24.566800000000001</v>
      </c>
      <c r="R105" s="3">
        <v>-22.583100000000002</v>
      </c>
      <c r="S105" s="5">
        <f t="shared" si="20"/>
        <v>0.91925281273914394</v>
      </c>
      <c r="T105" s="3"/>
      <c r="U105" s="3"/>
      <c r="V105" s="3">
        <v>-20.786200000000001</v>
      </c>
      <c r="W105" s="3">
        <v>-18.421099999999999</v>
      </c>
      <c r="X105" s="5">
        <f t="shared" si="21"/>
        <v>0.88621777910344357</v>
      </c>
      <c r="Y105" s="3"/>
      <c r="Z105" s="3"/>
      <c r="AA105" s="3">
        <v>-181.726</v>
      </c>
      <c r="AB105" s="70">
        <v>-184.839</v>
      </c>
      <c r="AC105" s="71">
        <f t="shared" si="22"/>
        <v>1.0171301850037968</v>
      </c>
      <c r="AD105" s="70"/>
      <c r="AE105" s="70"/>
      <c r="AF105" s="70">
        <v>-56.876399999999997</v>
      </c>
      <c r="AG105" s="70">
        <v>-57.0595</v>
      </c>
      <c r="AH105" s="71">
        <f t="shared" si="23"/>
        <v>1.0032192614159827</v>
      </c>
      <c r="AJ105" s="70"/>
      <c r="AK105" s="70">
        <v>-33.306399999999996</v>
      </c>
      <c r="AL105" s="70">
        <v>-31.882200000000001</v>
      </c>
      <c r="AM105" s="71">
        <f t="shared" si="24"/>
        <v>0.95723944947517603</v>
      </c>
    </row>
    <row r="106" spans="2:39" x14ac:dyDescent="0.2">
      <c r="B106" s="48"/>
      <c r="C106" s="5">
        <f t="shared" si="16"/>
        <v>0.99473132852077673</v>
      </c>
      <c r="D106" s="5">
        <f t="shared" si="17"/>
        <v>1.7264572845272445E-2</v>
      </c>
      <c r="E106" s="47">
        <v>625</v>
      </c>
      <c r="F106" s="3"/>
      <c r="G106" s="3">
        <v>-95.421899999999994</v>
      </c>
      <c r="H106" s="3">
        <v>-89.216700000000003</v>
      </c>
      <c r="I106" s="5">
        <f t="shared" si="18"/>
        <v>0.93497090290593676</v>
      </c>
      <c r="J106" s="3"/>
      <c r="K106" s="3"/>
      <c r="L106" s="3">
        <v>-42.923999999999999</v>
      </c>
      <c r="M106" s="3">
        <v>-43.7378</v>
      </c>
      <c r="N106" s="5">
        <f t="shared" si="19"/>
        <v>1.0189590904855093</v>
      </c>
      <c r="O106" s="3"/>
      <c r="P106" s="3"/>
      <c r="Q106" s="3">
        <v>-25.543299999999999</v>
      </c>
      <c r="R106" s="3">
        <v>-25.3398</v>
      </c>
      <c r="S106" s="5">
        <f t="shared" si="20"/>
        <v>0.99203313589082076</v>
      </c>
      <c r="T106" s="3"/>
      <c r="U106" s="3"/>
      <c r="V106" s="3">
        <v>-21.157800000000002</v>
      </c>
      <c r="W106" s="3">
        <v>-21.463000000000001</v>
      </c>
      <c r="X106" s="5">
        <f t="shared" si="21"/>
        <v>1.0144249402111751</v>
      </c>
      <c r="Y106" s="3"/>
      <c r="Z106" s="3"/>
      <c r="AA106" s="3">
        <v>-185.126</v>
      </c>
      <c r="AB106" s="70">
        <v>-188.21899999999999</v>
      </c>
      <c r="AC106" s="71">
        <f t="shared" si="22"/>
        <v>1.0167075397296976</v>
      </c>
      <c r="AD106" s="70"/>
      <c r="AE106" s="70"/>
      <c r="AF106" s="70">
        <v>-55.226900000000001</v>
      </c>
      <c r="AG106" s="70">
        <v>-58.217599999999997</v>
      </c>
      <c r="AH106" s="71">
        <f t="shared" si="23"/>
        <v>1.0541529580693465</v>
      </c>
      <c r="AJ106" s="70"/>
      <c r="AK106" s="70">
        <v>-31.3551</v>
      </c>
      <c r="AL106" s="70">
        <v>-29.218900000000001</v>
      </c>
      <c r="AM106" s="71">
        <f t="shared" si="24"/>
        <v>0.93187073235295059</v>
      </c>
    </row>
    <row r="107" spans="2:39" x14ac:dyDescent="0.2">
      <c r="B107" s="50" t="s">
        <v>125</v>
      </c>
      <c r="C107" s="51"/>
      <c r="D107" s="52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2:39" x14ac:dyDescent="0.2">
      <c r="B108" s="96" t="s">
        <v>124</v>
      </c>
      <c r="C108" s="60" t="s">
        <v>105</v>
      </c>
      <c r="D108" s="32">
        <v>60.618000000000002</v>
      </c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2:39" x14ac:dyDescent="0.2">
      <c r="B109" s="97"/>
      <c r="C109" s="60" t="s">
        <v>95</v>
      </c>
      <c r="D109" s="32">
        <v>4.7300000000000004</v>
      </c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2:39" x14ac:dyDescent="0.2">
      <c r="B110" s="97"/>
      <c r="C110" s="60" t="s">
        <v>19</v>
      </c>
      <c r="D110" s="32">
        <v>7</v>
      </c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2:39" ht="16" customHeight="1" x14ac:dyDescent="0.2">
      <c r="B111" s="49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2:39" x14ac:dyDescent="0.2">
      <c r="B112" s="3"/>
      <c r="C112" s="67"/>
      <c r="D112" s="67"/>
      <c r="E112" s="67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2:39" ht="16" thickBot="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2:39" ht="16" thickBot="1" x14ac:dyDescent="0.25">
      <c r="B114" s="3"/>
      <c r="C114" s="55" t="s">
        <v>126</v>
      </c>
      <c r="D114" s="66" t="s">
        <v>134</v>
      </c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2:39" x14ac:dyDescent="0.2">
      <c r="B115" s="3"/>
      <c r="C115" s="3"/>
      <c r="D115" s="3"/>
      <c r="E115" s="3"/>
      <c r="G115" s="3"/>
      <c r="H115" s="3"/>
      <c r="I115" s="3"/>
      <c r="J115" s="3"/>
      <c r="K115" s="7"/>
      <c r="L115" s="7"/>
      <c r="M115" s="7"/>
      <c r="N115" s="7"/>
      <c r="O115" s="7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2:39" x14ac:dyDescent="0.2">
      <c r="C116" s="94" t="s">
        <v>92</v>
      </c>
      <c r="D116" s="95"/>
      <c r="E116" s="3"/>
      <c r="F116" s="3" t="s">
        <v>93</v>
      </c>
      <c r="G116" s="3"/>
      <c r="H116" s="3"/>
      <c r="I116" s="3"/>
      <c r="J116" s="3"/>
      <c r="K116" s="7"/>
      <c r="L116" s="7"/>
      <c r="M116" s="7"/>
      <c r="N116" s="7"/>
      <c r="O116" s="7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2:39" x14ac:dyDescent="0.2">
      <c r="B117" s="3"/>
      <c r="C117" s="46" t="s">
        <v>107</v>
      </c>
      <c r="D117" s="46" t="s">
        <v>95</v>
      </c>
      <c r="E117" s="47" t="s">
        <v>104</v>
      </c>
      <c r="F117" s="1" t="s">
        <v>118</v>
      </c>
      <c r="G117" s="3" t="s">
        <v>97</v>
      </c>
      <c r="H117" s="3" t="s">
        <v>98</v>
      </c>
      <c r="I117" s="3" t="s">
        <v>99</v>
      </c>
      <c r="J117" s="3"/>
      <c r="K117" s="1" t="s">
        <v>119</v>
      </c>
      <c r="L117" s="3" t="s">
        <v>97</v>
      </c>
      <c r="M117" s="3" t="s">
        <v>98</v>
      </c>
      <c r="N117" s="3" t="s">
        <v>99</v>
      </c>
      <c r="O117" s="7"/>
      <c r="P117" s="1" t="s">
        <v>120</v>
      </c>
      <c r="Q117" s="3" t="s">
        <v>97</v>
      </c>
      <c r="R117" s="3" t="s">
        <v>98</v>
      </c>
      <c r="S117" s="3" t="s">
        <v>99</v>
      </c>
      <c r="T117" s="3"/>
      <c r="U117" s="1" t="s">
        <v>121</v>
      </c>
      <c r="V117" s="3" t="s">
        <v>97</v>
      </c>
      <c r="W117" s="3" t="s">
        <v>98</v>
      </c>
      <c r="X117" s="3" t="s">
        <v>99</v>
      </c>
      <c r="Y117" s="3"/>
      <c r="Z117" s="1" t="s">
        <v>122</v>
      </c>
      <c r="AA117" s="3" t="s">
        <v>97</v>
      </c>
      <c r="AB117" s="70" t="s">
        <v>98</v>
      </c>
      <c r="AC117" s="70" t="s">
        <v>99</v>
      </c>
      <c r="AD117" s="70"/>
      <c r="AE117" s="1" t="s">
        <v>141</v>
      </c>
      <c r="AF117" s="70" t="s">
        <v>97</v>
      </c>
      <c r="AG117" s="70" t="s">
        <v>98</v>
      </c>
      <c r="AH117" s="70" t="s">
        <v>99</v>
      </c>
      <c r="AI117" s="70"/>
      <c r="AJ117" s="1" t="s">
        <v>142</v>
      </c>
      <c r="AK117" s="70" t="s">
        <v>97</v>
      </c>
      <c r="AL117" s="70" t="s">
        <v>98</v>
      </c>
      <c r="AM117" s="70" t="s">
        <v>99</v>
      </c>
    </row>
    <row r="118" spans="2:39" x14ac:dyDescent="0.2">
      <c r="B118" s="48"/>
      <c r="C118" s="5">
        <f t="shared" ref="C118:C142" si="25">AVERAGE(I118,N118,S118,X118,AC118,AH118,AM118)</f>
        <v>0.64036354171371079</v>
      </c>
      <c r="D118" s="5">
        <f t="shared" ref="D118:D142" si="26">STDEV(I118,N118,S118,X118,AC118,AH118,AM118)/SQRT(COUNT(I118,N118,S118,X118,AC118,AH118,AM118))</f>
        <v>4.430665675727137E-2</v>
      </c>
      <c r="E118" s="47">
        <v>25</v>
      </c>
      <c r="F118" s="3"/>
      <c r="G118" s="3">
        <v>-38.970199999999998</v>
      </c>
      <c r="H118" s="3">
        <v>-21.575199999999999</v>
      </c>
      <c r="I118" s="5">
        <f t="shared" ref="I118:I142" si="27">H118/G118</f>
        <v>0.55363328902597364</v>
      </c>
      <c r="J118" s="3"/>
      <c r="K118" s="3"/>
      <c r="L118" s="3">
        <v>-65.2881</v>
      </c>
      <c r="M118" s="3">
        <v>-48.808599999999998</v>
      </c>
      <c r="N118" s="5">
        <f t="shared" ref="N118:N142" si="28">M118/L118</f>
        <v>0.74758799842544044</v>
      </c>
      <c r="O118" s="7"/>
      <c r="P118" s="3"/>
      <c r="Q118" s="3">
        <v>-45.418300000000002</v>
      </c>
      <c r="R118" s="3">
        <v>-30.6173</v>
      </c>
      <c r="S118" s="5">
        <f t="shared" ref="S118:S142" si="29">R118/Q118</f>
        <v>0.67411814180627627</v>
      </c>
      <c r="T118" s="3"/>
      <c r="U118" s="56"/>
      <c r="V118" s="3">
        <v>-69.1036</v>
      </c>
      <c r="W118" s="3">
        <v>-38.942100000000003</v>
      </c>
      <c r="X118" s="5">
        <f t="shared" ref="X118:X142" si="30">W118/V118</f>
        <v>0.56353214593740419</v>
      </c>
      <c r="Y118" s="3"/>
      <c r="Z118" s="3"/>
      <c r="AA118" s="3">
        <v>-234.84899999999999</v>
      </c>
      <c r="AB118" s="70">
        <v>-108.354</v>
      </c>
      <c r="AC118" s="71">
        <f t="shared" ref="AC118:AC142" si="31">AB118/AA118</f>
        <v>0.46137731052718983</v>
      </c>
      <c r="AD118" s="70"/>
      <c r="AE118" s="70"/>
      <c r="AF118" s="70">
        <v>-66.334500000000006</v>
      </c>
      <c r="AG118" s="70">
        <v>-52.143799999999999</v>
      </c>
      <c r="AH118" s="71">
        <f>AG118/AF118</f>
        <v>0.78607361177064716</v>
      </c>
      <c r="AI118" s="70"/>
      <c r="AJ118" s="70"/>
      <c r="AK118" s="70">
        <v>-322.815</v>
      </c>
      <c r="AL118" s="70">
        <v>-224.751</v>
      </c>
      <c r="AM118" s="71">
        <f>AL118/AK118</f>
        <v>0.69622229450304352</v>
      </c>
    </row>
    <row r="119" spans="2:39" x14ac:dyDescent="0.2">
      <c r="B119" s="48"/>
      <c r="C119" s="5">
        <f t="shared" si="25"/>
        <v>0.72236593171943586</v>
      </c>
      <c r="D119" s="5">
        <f t="shared" si="26"/>
        <v>5.0345528899258946E-2</v>
      </c>
      <c r="E119" s="47">
        <v>50</v>
      </c>
      <c r="F119" s="3"/>
      <c r="G119" s="3">
        <v>-45.764800000000001</v>
      </c>
      <c r="H119" s="3">
        <v>-27.3017</v>
      </c>
      <c r="I119" s="5">
        <f t="shared" si="27"/>
        <v>0.59656548264168097</v>
      </c>
      <c r="J119" s="3"/>
      <c r="K119" s="3"/>
      <c r="L119" s="3">
        <v>-66.602599999999995</v>
      </c>
      <c r="M119" s="3">
        <v>-57.447400000000002</v>
      </c>
      <c r="N119" s="5">
        <f t="shared" si="28"/>
        <v>0.86253990084471188</v>
      </c>
      <c r="O119" s="7"/>
      <c r="P119" s="3"/>
      <c r="Q119" s="3">
        <v>-44.741700000000002</v>
      </c>
      <c r="R119" s="3">
        <v>-35.535499999999999</v>
      </c>
      <c r="S119" s="5">
        <f t="shared" si="29"/>
        <v>0.794236696415201</v>
      </c>
      <c r="T119" s="3"/>
      <c r="U119" s="3"/>
      <c r="V119" s="3">
        <v>-71.688400000000001</v>
      </c>
      <c r="W119" s="3">
        <v>-45.545000000000002</v>
      </c>
      <c r="X119" s="5">
        <f t="shared" si="30"/>
        <v>0.6353189637375084</v>
      </c>
      <c r="Y119" s="3"/>
      <c r="Z119" s="3"/>
      <c r="AA119" s="3">
        <v>-237.13300000000001</v>
      </c>
      <c r="AB119" s="70">
        <v>-125.03100000000001</v>
      </c>
      <c r="AC119" s="71">
        <f t="shared" si="31"/>
        <v>0.52726107290001811</v>
      </c>
      <c r="AD119" s="70"/>
      <c r="AE119" s="70"/>
      <c r="AF119" s="70">
        <v>-65.392300000000006</v>
      </c>
      <c r="AG119" s="70">
        <v>-55.092599999999997</v>
      </c>
      <c r="AH119" s="71">
        <f t="shared" ref="AH119:AH142" si="32">AG119/AF119</f>
        <v>0.84249368809477554</v>
      </c>
      <c r="AI119" s="70"/>
      <c r="AJ119" s="70"/>
      <c r="AK119" s="70">
        <v>-324.54599999999999</v>
      </c>
      <c r="AL119" s="70">
        <v>-259.03500000000003</v>
      </c>
      <c r="AM119" s="71">
        <f t="shared" ref="AM119:AM142" si="33">AL119/AK119</f>
        <v>0.79814571740215567</v>
      </c>
    </row>
    <row r="120" spans="2:39" x14ac:dyDescent="0.2">
      <c r="B120" s="48"/>
      <c r="C120" s="5">
        <f t="shared" si="25"/>
        <v>0.80349344794399291</v>
      </c>
      <c r="D120" s="5">
        <f t="shared" si="26"/>
        <v>5.0237278119651493E-2</v>
      </c>
      <c r="E120" s="47">
        <v>75</v>
      </c>
      <c r="F120" s="3"/>
      <c r="G120" s="3">
        <v>-40.803400000000003</v>
      </c>
      <c r="H120" s="3">
        <v>-29.511900000000001</v>
      </c>
      <c r="I120" s="5">
        <f t="shared" si="27"/>
        <v>0.72327060980212432</v>
      </c>
      <c r="J120" s="3"/>
      <c r="K120" s="3"/>
      <c r="L120" s="3">
        <v>-69.126900000000006</v>
      </c>
      <c r="M120" s="3">
        <v>-60.582000000000001</v>
      </c>
      <c r="N120" s="5">
        <f t="shared" si="28"/>
        <v>0.87638820777439741</v>
      </c>
      <c r="O120" s="7"/>
      <c r="P120" s="3"/>
      <c r="Q120" s="3">
        <v>-43.523600000000002</v>
      </c>
      <c r="R120" s="3">
        <v>-40.471800000000002</v>
      </c>
      <c r="S120" s="5">
        <f t="shared" si="29"/>
        <v>0.92988171934306907</v>
      </c>
      <c r="T120" s="3"/>
      <c r="U120" s="3"/>
      <c r="V120" s="3">
        <v>-68.114900000000006</v>
      </c>
      <c r="W120" s="3">
        <v>-56.213099999999997</v>
      </c>
      <c r="X120" s="5">
        <f t="shared" si="30"/>
        <v>0.82526877379251817</v>
      </c>
      <c r="Y120" s="3"/>
      <c r="Z120" s="3"/>
      <c r="AA120" s="3">
        <v>-236.38399999999999</v>
      </c>
      <c r="AB120" s="70">
        <v>-127.69</v>
      </c>
      <c r="AC120" s="71">
        <f t="shared" si="31"/>
        <v>0.54018038445918504</v>
      </c>
      <c r="AD120" s="70"/>
      <c r="AE120" s="70"/>
      <c r="AF120" s="70">
        <v>-68.025899999999993</v>
      </c>
      <c r="AG120" s="70">
        <v>-60.3202</v>
      </c>
      <c r="AH120" s="71">
        <f t="shared" si="32"/>
        <v>0.88672402717200371</v>
      </c>
      <c r="AI120" s="70"/>
      <c r="AJ120" s="70"/>
      <c r="AK120" s="70">
        <v>-320.52100000000002</v>
      </c>
      <c r="AL120" s="70">
        <v>-270.11599999999999</v>
      </c>
      <c r="AM120" s="71">
        <f t="shared" si="33"/>
        <v>0.84274041326465343</v>
      </c>
    </row>
    <row r="121" spans="2:39" x14ac:dyDescent="0.2">
      <c r="B121" s="49"/>
      <c r="C121" s="5">
        <f t="shared" si="25"/>
        <v>0.84720193307128466</v>
      </c>
      <c r="D121" s="5">
        <f t="shared" si="26"/>
        <v>5.3611493235914631E-2</v>
      </c>
      <c r="E121" s="47">
        <v>100</v>
      </c>
      <c r="F121" s="3"/>
      <c r="G121" s="3">
        <v>-40.937399999999997</v>
      </c>
      <c r="H121" s="3">
        <v>-32.239899999999999</v>
      </c>
      <c r="I121" s="5">
        <f t="shared" si="27"/>
        <v>0.78754146575014539</v>
      </c>
      <c r="J121" s="3"/>
      <c r="K121" s="3"/>
      <c r="L121" s="3">
        <v>-66.519800000000004</v>
      </c>
      <c r="M121" s="3">
        <v>-64.688699999999997</v>
      </c>
      <c r="N121" s="5">
        <f t="shared" si="28"/>
        <v>0.97247285770552516</v>
      </c>
      <c r="O121" s="7"/>
      <c r="P121" s="3"/>
      <c r="Q121" s="3">
        <v>-44.8782</v>
      </c>
      <c r="R121" s="3">
        <v>-41.317799999999998</v>
      </c>
      <c r="S121" s="5">
        <f t="shared" si="29"/>
        <v>0.92066526732355569</v>
      </c>
      <c r="T121" s="3"/>
      <c r="U121" s="3"/>
      <c r="V121" s="3">
        <v>-67.955600000000004</v>
      </c>
      <c r="W121" s="3">
        <v>-58.8003</v>
      </c>
      <c r="X121" s="5">
        <f t="shared" si="30"/>
        <v>0.8652752679690856</v>
      </c>
      <c r="Y121" s="3"/>
      <c r="Z121" s="3"/>
      <c r="AA121" s="3">
        <v>-246.535</v>
      </c>
      <c r="AB121" s="70">
        <v>-136.977</v>
      </c>
      <c r="AC121" s="71">
        <f t="shared" si="31"/>
        <v>0.55560873709615266</v>
      </c>
      <c r="AD121" s="70"/>
      <c r="AE121" s="70"/>
      <c r="AF121" s="70">
        <v>-71.405299999999997</v>
      </c>
      <c r="AG121" s="70">
        <v>-67.361800000000002</v>
      </c>
      <c r="AH121" s="71">
        <f t="shared" si="32"/>
        <v>0.94337255077704318</v>
      </c>
      <c r="AI121" s="70"/>
      <c r="AJ121" s="70"/>
      <c r="AK121" s="70">
        <v>-317.553</v>
      </c>
      <c r="AL121" s="70">
        <v>-281.18599999999998</v>
      </c>
      <c r="AM121" s="71">
        <f t="shared" si="33"/>
        <v>0.88547738487748495</v>
      </c>
    </row>
    <row r="122" spans="2:39" x14ac:dyDescent="0.2">
      <c r="B122" s="48"/>
      <c r="C122" s="5">
        <f t="shared" si="25"/>
        <v>0.87441291640197438</v>
      </c>
      <c r="D122" s="5">
        <f t="shared" si="26"/>
        <v>5.8040161772926334E-2</v>
      </c>
      <c r="E122" s="47">
        <v>125</v>
      </c>
      <c r="F122" s="3"/>
      <c r="G122" s="3">
        <v>-41.939700000000002</v>
      </c>
      <c r="H122" s="3">
        <v>-30.953399999999998</v>
      </c>
      <c r="I122" s="5">
        <f t="shared" si="27"/>
        <v>0.73804533651885917</v>
      </c>
      <c r="J122" s="3"/>
      <c r="K122" s="3"/>
      <c r="L122" s="3">
        <v>-62.590899999999998</v>
      </c>
      <c r="M122" s="3">
        <v>-61.370199999999997</v>
      </c>
      <c r="N122" s="5">
        <f t="shared" si="28"/>
        <v>0.9804971649233355</v>
      </c>
      <c r="O122" s="7"/>
      <c r="P122" s="3"/>
      <c r="Q122" s="3">
        <v>-42.159300000000002</v>
      </c>
      <c r="R122" s="3">
        <v>-40.531700000000001</v>
      </c>
      <c r="S122" s="5">
        <f t="shared" si="29"/>
        <v>0.96139404591632216</v>
      </c>
      <c r="T122" s="3"/>
      <c r="U122" s="3"/>
      <c r="V122" s="3">
        <v>-65.580299999999994</v>
      </c>
      <c r="W122" s="3">
        <v>-65.173400000000001</v>
      </c>
      <c r="X122" s="5">
        <f t="shared" si="30"/>
        <v>0.99379539282375973</v>
      </c>
      <c r="Y122" s="3"/>
      <c r="Z122" s="3"/>
      <c r="AA122" s="3">
        <v>-244.32599999999999</v>
      </c>
      <c r="AB122" s="70">
        <v>-143.66900000000001</v>
      </c>
      <c r="AC122" s="71">
        <f t="shared" si="31"/>
        <v>0.5880217414438087</v>
      </c>
      <c r="AD122" s="70"/>
      <c r="AE122" s="70"/>
      <c r="AF122" s="70">
        <v>-72.261799999999994</v>
      </c>
      <c r="AG122" s="70">
        <v>-69.286299999999997</v>
      </c>
      <c r="AH122" s="71">
        <f t="shared" si="32"/>
        <v>0.95882333404371334</v>
      </c>
      <c r="AI122" s="70"/>
      <c r="AJ122" s="70"/>
      <c r="AK122" s="70">
        <v>-319.40100000000001</v>
      </c>
      <c r="AL122" s="70">
        <v>-287.56099999999998</v>
      </c>
      <c r="AM122" s="71">
        <f t="shared" si="33"/>
        <v>0.90031339914402264</v>
      </c>
    </row>
    <row r="123" spans="2:39" x14ac:dyDescent="0.2">
      <c r="B123" s="48"/>
      <c r="C123" s="5">
        <f t="shared" si="25"/>
        <v>0.86761421149989293</v>
      </c>
      <c r="D123" s="5">
        <f t="shared" si="26"/>
        <v>4.0541988204941259E-2</v>
      </c>
      <c r="E123" s="47">
        <v>150</v>
      </c>
      <c r="F123" s="3"/>
      <c r="G123" s="3">
        <v>-39.935099999999998</v>
      </c>
      <c r="H123" s="3">
        <v>-31.6953</v>
      </c>
      <c r="I123" s="5">
        <f t="shared" si="27"/>
        <v>0.79367022994809078</v>
      </c>
      <c r="J123" s="3"/>
      <c r="K123" s="3"/>
      <c r="L123" s="3">
        <v>-68.510400000000004</v>
      </c>
      <c r="M123" s="3">
        <v>-65.458699999999993</v>
      </c>
      <c r="N123" s="5">
        <f t="shared" si="28"/>
        <v>0.95545639786076264</v>
      </c>
      <c r="O123" s="7"/>
      <c r="P123" s="57"/>
      <c r="Q123" s="3">
        <v>-45.9527</v>
      </c>
      <c r="R123" s="3">
        <v>-43.307899999999997</v>
      </c>
      <c r="S123" s="5">
        <f t="shared" si="29"/>
        <v>0.94244516644288578</v>
      </c>
      <c r="T123" s="3"/>
      <c r="U123" s="3"/>
      <c r="V123" s="3">
        <v>-68.414500000000004</v>
      </c>
      <c r="W123" s="3">
        <v>-59.564399999999999</v>
      </c>
      <c r="X123" s="5">
        <f t="shared" si="30"/>
        <v>0.87063999590730035</v>
      </c>
      <c r="Y123" s="3"/>
      <c r="Z123" s="3"/>
      <c r="AA123" s="3">
        <v>-238.33099999999999</v>
      </c>
      <c r="AB123" s="70">
        <v>-157.459</v>
      </c>
      <c r="AC123" s="71">
        <f t="shared" si="31"/>
        <v>0.6606736010002896</v>
      </c>
      <c r="AD123" s="70"/>
      <c r="AE123" s="70"/>
      <c r="AF123" s="70">
        <v>-72.113200000000006</v>
      </c>
      <c r="AG123" s="70">
        <v>-68.145899999999997</v>
      </c>
      <c r="AH123" s="71">
        <f t="shared" si="32"/>
        <v>0.94498510674883363</v>
      </c>
      <c r="AI123" s="70"/>
      <c r="AJ123" s="70"/>
      <c r="AK123" s="70">
        <v>-314.09199999999998</v>
      </c>
      <c r="AL123" s="70">
        <v>-284.38799999999998</v>
      </c>
      <c r="AM123" s="71">
        <f t="shared" si="33"/>
        <v>0.90542898259108795</v>
      </c>
    </row>
    <row r="124" spans="2:39" x14ac:dyDescent="0.2">
      <c r="B124" s="48"/>
      <c r="C124" s="5">
        <f t="shared" si="25"/>
        <v>0.90343428268998116</v>
      </c>
      <c r="D124" s="5">
        <f t="shared" si="26"/>
        <v>4.6469483103284435E-2</v>
      </c>
      <c r="E124" s="47">
        <v>175</v>
      </c>
      <c r="F124" s="3"/>
      <c r="G124" s="3">
        <v>-41.914499999999997</v>
      </c>
      <c r="H124" s="3">
        <v>-34.1325</v>
      </c>
      <c r="I124" s="5">
        <f t="shared" si="27"/>
        <v>0.81433632752388796</v>
      </c>
      <c r="J124" s="3"/>
      <c r="K124" s="3"/>
      <c r="L124" s="3">
        <v>-67.689300000000003</v>
      </c>
      <c r="M124" s="3">
        <v>-67.689300000000003</v>
      </c>
      <c r="N124" s="5">
        <f t="shared" si="28"/>
        <v>1</v>
      </c>
      <c r="O124" s="7"/>
      <c r="P124" s="3"/>
      <c r="Q124" s="3">
        <v>-40.997500000000002</v>
      </c>
      <c r="R124" s="3">
        <v>-41.658700000000003</v>
      </c>
      <c r="S124" s="5">
        <f t="shared" si="29"/>
        <v>1.0161278126715043</v>
      </c>
      <c r="T124" s="3"/>
      <c r="U124" s="3"/>
      <c r="V124" s="3">
        <v>-65.9251</v>
      </c>
      <c r="W124" s="3">
        <v>-63.788800000000002</v>
      </c>
      <c r="X124" s="5">
        <f t="shared" si="30"/>
        <v>0.96759504346599401</v>
      </c>
      <c r="Y124" s="3"/>
      <c r="Z124" s="3"/>
      <c r="AA124" s="3">
        <v>-243.05199999999999</v>
      </c>
      <c r="AB124" s="70">
        <v>-162.994</v>
      </c>
      <c r="AC124" s="71">
        <f t="shared" si="31"/>
        <v>0.67061369583463626</v>
      </c>
      <c r="AD124" s="70"/>
      <c r="AE124" s="70"/>
      <c r="AF124" s="70">
        <v>-70.706500000000005</v>
      </c>
      <c r="AG124" s="70">
        <v>-67.349599999999995</v>
      </c>
      <c r="AH124" s="71">
        <f t="shared" si="32"/>
        <v>0.95252345965363849</v>
      </c>
      <c r="AI124" s="70"/>
      <c r="AJ124" s="70"/>
      <c r="AK124" s="70">
        <v>-313.577</v>
      </c>
      <c r="AL124" s="70">
        <v>-283.11099999999999</v>
      </c>
      <c r="AM124" s="71">
        <f t="shared" si="33"/>
        <v>0.90284363968020609</v>
      </c>
    </row>
    <row r="125" spans="2:39" x14ac:dyDescent="0.2">
      <c r="B125" s="48"/>
      <c r="C125" s="5">
        <f t="shared" si="25"/>
        <v>0.93338663060129246</v>
      </c>
      <c r="D125" s="5">
        <f t="shared" si="26"/>
        <v>4.1389914673542583E-2</v>
      </c>
      <c r="E125" s="47">
        <v>200</v>
      </c>
      <c r="F125" s="3"/>
      <c r="G125" s="3">
        <v>-38.198700000000002</v>
      </c>
      <c r="H125" s="3">
        <v>-34.6892</v>
      </c>
      <c r="I125" s="5">
        <f t="shared" si="27"/>
        <v>0.9081251456201388</v>
      </c>
      <c r="J125" s="3"/>
      <c r="K125" s="3"/>
      <c r="L125" s="3">
        <v>-64.140500000000003</v>
      </c>
      <c r="M125" s="3">
        <v>-65.361199999999997</v>
      </c>
      <c r="N125" s="5">
        <f t="shared" si="28"/>
        <v>1.0190316570653486</v>
      </c>
      <c r="O125" s="7"/>
      <c r="P125" s="3"/>
      <c r="Q125" s="3">
        <v>-42.056399999999996</v>
      </c>
      <c r="R125" s="3">
        <v>-39.462400000000002</v>
      </c>
      <c r="S125" s="5">
        <f t="shared" si="29"/>
        <v>0.93832092142931889</v>
      </c>
      <c r="T125" s="3"/>
      <c r="U125" s="3"/>
      <c r="V125" s="3">
        <v>-64.148799999999994</v>
      </c>
      <c r="W125" s="3">
        <v>-62.877299999999998</v>
      </c>
      <c r="X125" s="5">
        <f t="shared" si="30"/>
        <v>0.98017889656548529</v>
      </c>
      <c r="Y125" s="3"/>
      <c r="Z125" s="3"/>
      <c r="AA125" s="3">
        <v>-238.511</v>
      </c>
      <c r="AB125" s="70">
        <v>-169.03200000000001</v>
      </c>
      <c r="AC125" s="71">
        <f t="shared" si="31"/>
        <v>0.70869687351946042</v>
      </c>
      <c r="AD125" s="70"/>
      <c r="AE125" s="70"/>
      <c r="AF125" s="70">
        <v>-69.739699999999999</v>
      </c>
      <c r="AG125" s="70">
        <v>-72.4863</v>
      </c>
      <c r="AH125" s="71">
        <f t="shared" si="32"/>
        <v>1.0393835935629203</v>
      </c>
      <c r="AI125" s="70"/>
      <c r="AJ125" s="70"/>
      <c r="AK125" s="70">
        <v>-308.40899999999999</v>
      </c>
      <c r="AL125" s="70">
        <v>-289.89499999999998</v>
      </c>
      <c r="AM125" s="71">
        <f t="shared" si="33"/>
        <v>0.93996932644637476</v>
      </c>
    </row>
    <row r="126" spans="2:39" x14ac:dyDescent="0.2">
      <c r="B126" s="48"/>
      <c r="C126" s="5">
        <f t="shared" si="25"/>
        <v>0.93885832616433318</v>
      </c>
      <c r="D126" s="5">
        <f t="shared" si="26"/>
        <v>3.9783617620115022E-2</v>
      </c>
      <c r="E126" s="47">
        <v>225</v>
      </c>
      <c r="F126" s="3"/>
      <c r="G126" s="3">
        <v>-38.057400000000001</v>
      </c>
      <c r="H126" s="3">
        <v>-32.564300000000003</v>
      </c>
      <c r="I126" s="5">
        <f t="shared" si="27"/>
        <v>0.85566276203839464</v>
      </c>
      <c r="J126" s="3"/>
      <c r="K126" s="3"/>
      <c r="L126" s="3">
        <v>-57.014899999999997</v>
      </c>
      <c r="M126" s="3">
        <v>-57.014899999999997</v>
      </c>
      <c r="N126" s="5">
        <f t="shared" si="28"/>
        <v>1</v>
      </c>
      <c r="O126" s="7"/>
      <c r="P126" s="3"/>
      <c r="Q126" s="3">
        <v>-39.724299999999999</v>
      </c>
      <c r="R126" s="3">
        <v>-39.063099999999999</v>
      </c>
      <c r="S126" s="5">
        <f t="shared" si="29"/>
        <v>0.98335527624149444</v>
      </c>
      <c r="T126" s="3"/>
      <c r="U126" s="3"/>
      <c r="V126" s="3">
        <v>-63.028599999999997</v>
      </c>
      <c r="W126" s="3">
        <v>-63.994999999999997</v>
      </c>
      <c r="X126" s="5">
        <f t="shared" si="30"/>
        <v>1.0153327219706609</v>
      </c>
      <c r="Y126" s="3"/>
      <c r="Z126" s="3"/>
      <c r="AA126" s="3">
        <v>-234.60400000000001</v>
      </c>
      <c r="AB126" s="70">
        <v>-174.02600000000001</v>
      </c>
      <c r="AC126" s="71">
        <f t="shared" si="31"/>
        <v>0.74178615880377141</v>
      </c>
      <c r="AD126" s="70"/>
      <c r="AE126" s="70"/>
      <c r="AF126" s="70">
        <v>-70.812399999999997</v>
      </c>
      <c r="AG126" s="70">
        <v>-73.253799999999998</v>
      </c>
      <c r="AH126" s="71">
        <f t="shared" si="32"/>
        <v>1.0344770125006355</v>
      </c>
      <c r="AI126" s="70"/>
      <c r="AJ126" s="70"/>
      <c r="AK126" s="70">
        <v>-311.55700000000002</v>
      </c>
      <c r="AL126" s="70">
        <v>-293.298</v>
      </c>
      <c r="AM126" s="71">
        <f t="shared" si="33"/>
        <v>0.94139435159537421</v>
      </c>
    </row>
    <row r="127" spans="2:39" x14ac:dyDescent="0.2">
      <c r="B127" s="48"/>
      <c r="C127" s="5">
        <f t="shared" si="25"/>
        <v>0.94269089643892101</v>
      </c>
      <c r="D127" s="5">
        <f t="shared" si="26"/>
        <v>3.2765299763356175E-2</v>
      </c>
      <c r="E127" s="47">
        <v>250</v>
      </c>
      <c r="F127" s="3"/>
      <c r="G127" s="3">
        <v>-37.405999999999999</v>
      </c>
      <c r="H127" s="3">
        <v>-33.743899999999996</v>
      </c>
      <c r="I127" s="5">
        <f t="shared" si="27"/>
        <v>0.9020985938084799</v>
      </c>
      <c r="J127" s="3"/>
      <c r="K127" s="3"/>
      <c r="L127" s="3">
        <v>-57.213500000000003</v>
      </c>
      <c r="M127" s="3">
        <v>-54.771999999999998</v>
      </c>
      <c r="N127" s="5">
        <f t="shared" si="28"/>
        <v>0.95732650510806006</v>
      </c>
      <c r="O127" s="7"/>
      <c r="P127" s="3"/>
      <c r="Q127" s="3">
        <v>-39.324199999999998</v>
      </c>
      <c r="R127" s="3">
        <v>-42.0199</v>
      </c>
      <c r="S127" s="5">
        <f t="shared" si="29"/>
        <v>1.0685506634591422</v>
      </c>
      <c r="T127" s="3"/>
      <c r="U127" s="3"/>
      <c r="V127" s="3">
        <v>-68.501099999999994</v>
      </c>
      <c r="W127" s="3">
        <v>-68.552000000000007</v>
      </c>
      <c r="X127" s="5">
        <f t="shared" si="30"/>
        <v>1.0007430537611806</v>
      </c>
      <c r="Y127" s="3"/>
      <c r="Z127" s="3"/>
      <c r="AA127" s="3">
        <v>-235.584</v>
      </c>
      <c r="AB127" s="70">
        <v>-185.637</v>
      </c>
      <c r="AC127" s="71">
        <f t="shared" si="31"/>
        <v>0.78798645069274653</v>
      </c>
      <c r="AD127" s="70"/>
      <c r="AE127" s="70"/>
      <c r="AF127" s="70">
        <v>-72.416399999999996</v>
      </c>
      <c r="AG127" s="70">
        <v>-68.601699999999994</v>
      </c>
      <c r="AH127" s="71">
        <f t="shared" si="32"/>
        <v>0.94732270590639689</v>
      </c>
      <c r="AI127" s="70"/>
      <c r="AJ127" s="70"/>
      <c r="AK127" s="70">
        <v>-310.51499999999999</v>
      </c>
      <c r="AL127" s="70">
        <v>-290.27199999999999</v>
      </c>
      <c r="AM127" s="71">
        <f t="shared" si="33"/>
        <v>0.93480830233644108</v>
      </c>
    </row>
    <row r="128" spans="2:39" x14ac:dyDescent="0.2">
      <c r="B128" s="48"/>
      <c r="C128" s="5">
        <f t="shared" si="25"/>
        <v>0.93840475841343607</v>
      </c>
      <c r="D128" s="5">
        <f t="shared" si="26"/>
        <v>3.4099476653584586E-2</v>
      </c>
      <c r="E128" s="47">
        <v>275</v>
      </c>
      <c r="F128" s="3"/>
      <c r="G128" s="3">
        <v>-37.9651</v>
      </c>
      <c r="H128" s="3">
        <v>-40.253999999999998</v>
      </c>
      <c r="I128" s="5">
        <f t="shared" si="27"/>
        <v>1.0602895817474469</v>
      </c>
      <c r="J128" s="3"/>
      <c r="K128" s="3"/>
      <c r="L128" s="3">
        <v>-60.479599999999998</v>
      </c>
      <c r="M128" s="3">
        <v>-58.648600000000002</v>
      </c>
      <c r="N128" s="5">
        <f t="shared" si="28"/>
        <v>0.96972532887122276</v>
      </c>
      <c r="O128" s="7"/>
      <c r="P128" s="3"/>
      <c r="Q128" s="3">
        <v>-41.898800000000001</v>
      </c>
      <c r="R128" s="3">
        <v>-38.8979</v>
      </c>
      <c r="S128" s="5">
        <f t="shared" si="29"/>
        <v>0.92837742369709864</v>
      </c>
      <c r="T128" s="3"/>
      <c r="U128" s="3"/>
      <c r="V128" s="3">
        <v>-65.553200000000004</v>
      </c>
      <c r="W128" s="3">
        <v>-62.196300000000001</v>
      </c>
      <c r="X128" s="5">
        <f t="shared" si="30"/>
        <v>0.9487912108028288</v>
      </c>
      <c r="Y128" s="3"/>
      <c r="Z128" s="3"/>
      <c r="AA128" s="3">
        <v>-233.155</v>
      </c>
      <c r="AB128" s="70">
        <v>-176.90100000000001</v>
      </c>
      <c r="AC128" s="71">
        <f t="shared" si="31"/>
        <v>0.75872702708498641</v>
      </c>
      <c r="AD128" s="70"/>
      <c r="AE128" s="70"/>
      <c r="AF128" s="70">
        <v>-71.459400000000002</v>
      </c>
      <c r="AG128" s="70">
        <v>-67.339500000000001</v>
      </c>
      <c r="AH128" s="71">
        <f t="shared" si="32"/>
        <v>0.94234628334410864</v>
      </c>
      <c r="AI128" s="70"/>
      <c r="AJ128" s="70"/>
      <c r="AK128" s="70">
        <v>-307.05</v>
      </c>
      <c r="AL128" s="70">
        <v>-294.94499999999999</v>
      </c>
      <c r="AM128" s="71">
        <f t="shared" si="33"/>
        <v>0.96057645334636044</v>
      </c>
    </row>
    <row r="129" spans="2:39" x14ac:dyDescent="0.2">
      <c r="B129" s="48"/>
      <c r="C129" s="5">
        <f t="shared" si="25"/>
        <v>0.97199113933372494</v>
      </c>
      <c r="D129" s="5">
        <f t="shared" si="26"/>
        <v>2.5339024321066272E-2</v>
      </c>
      <c r="E129" s="47">
        <v>300</v>
      </c>
      <c r="F129" s="3"/>
      <c r="G129" s="3">
        <v>-38.7774</v>
      </c>
      <c r="H129" s="3">
        <v>-38.319699999999997</v>
      </c>
      <c r="I129" s="5">
        <f t="shared" si="27"/>
        <v>0.98819673314868961</v>
      </c>
      <c r="J129" s="3"/>
      <c r="K129" s="3"/>
      <c r="L129" s="3">
        <v>-52.636400000000002</v>
      </c>
      <c r="M129" s="3">
        <v>-52.0261</v>
      </c>
      <c r="N129" s="5">
        <f t="shared" si="28"/>
        <v>0.98840536206883445</v>
      </c>
      <c r="O129" s="7"/>
      <c r="P129" s="3"/>
      <c r="Q129" s="3">
        <v>-41.924100000000003</v>
      </c>
      <c r="R129" s="3">
        <v>-39.889600000000002</v>
      </c>
      <c r="S129" s="5">
        <f t="shared" si="29"/>
        <v>0.95147182646735406</v>
      </c>
      <c r="T129" s="3"/>
      <c r="U129" s="3"/>
      <c r="V129" s="3">
        <v>-65.083699999999993</v>
      </c>
      <c r="W129" s="3">
        <v>-70.627700000000004</v>
      </c>
      <c r="X129" s="5">
        <f t="shared" si="30"/>
        <v>1.0851826186894724</v>
      </c>
      <c r="Y129" s="3"/>
      <c r="Z129" s="3"/>
      <c r="AA129" s="3">
        <v>-227.548</v>
      </c>
      <c r="AB129" s="70">
        <v>-195.09800000000001</v>
      </c>
      <c r="AC129" s="71">
        <f t="shared" si="31"/>
        <v>0.85739272593035321</v>
      </c>
      <c r="AD129" s="70"/>
      <c r="AE129" s="70"/>
      <c r="AF129" s="70">
        <v>-73.909300000000002</v>
      </c>
      <c r="AG129" s="70">
        <v>-71.620500000000007</v>
      </c>
      <c r="AH129" s="71">
        <f t="shared" si="32"/>
        <v>0.96903231393072331</v>
      </c>
      <c r="AI129" s="70"/>
      <c r="AJ129" s="70"/>
      <c r="AK129" s="70">
        <v>-304.52999999999997</v>
      </c>
      <c r="AL129" s="70">
        <v>-293.64499999999998</v>
      </c>
      <c r="AM129" s="71">
        <f t="shared" si="33"/>
        <v>0.96425639510064698</v>
      </c>
    </row>
    <row r="130" spans="2:39" x14ac:dyDescent="0.2">
      <c r="B130" s="48"/>
      <c r="C130" s="5">
        <f t="shared" si="25"/>
        <v>0.97459071305225586</v>
      </c>
      <c r="D130" s="5">
        <f t="shared" si="26"/>
        <v>2.1597147049367865E-2</v>
      </c>
      <c r="E130" s="47">
        <v>325</v>
      </c>
      <c r="F130" s="3"/>
      <c r="G130" s="3">
        <v>-38.7363</v>
      </c>
      <c r="H130" s="3">
        <v>-37.363</v>
      </c>
      <c r="I130" s="5">
        <f t="shared" si="27"/>
        <v>0.96454746581371997</v>
      </c>
      <c r="J130" s="3"/>
      <c r="K130" s="3"/>
      <c r="L130" s="3">
        <v>-58.216099999999997</v>
      </c>
      <c r="M130" s="3">
        <v>-61.267800000000001</v>
      </c>
      <c r="N130" s="5">
        <f t="shared" si="28"/>
        <v>1.0524202067812856</v>
      </c>
      <c r="O130" s="7"/>
      <c r="P130" s="3"/>
      <c r="Q130" s="3">
        <v>-41.491599999999998</v>
      </c>
      <c r="R130" s="3">
        <v>-39.609699999999997</v>
      </c>
      <c r="S130" s="5">
        <f t="shared" si="29"/>
        <v>0.95464383152252497</v>
      </c>
      <c r="T130" s="3"/>
      <c r="U130" s="3"/>
      <c r="V130" s="3">
        <v>-67.265299999999996</v>
      </c>
      <c r="W130" s="3">
        <v>-64.417000000000002</v>
      </c>
      <c r="X130" s="5">
        <f t="shared" si="30"/>
        <v>0.9576557303691503</v>
      </c>
      <c r="Y130" s="3"/>
      <c r="Z130" s="3"/>
      <c r="AA130" s="3">
        <v>-229.22200000000001</v>
      </c>
      <c r="AB130" s="70">
        <v>-201.553</v>
      </c>
      <c r="AC130" s="71">
        <f t="shared" si="31"/>
        <v>0.87929169102442173</v>
      </c>
      <c r="AD130" s="70"/>
      <c r="AE130" s="70"/>
      <c r="AF130" s="70">
        <v>-71.928700000000006</v>
      </c>
      <c r="AG130" s="70">
        <v>-74.446399999999997</v>
      </c>
      <c r="AH130" s="71">
        <f t="shared" si="32"/>
        <v>1.0350027179693222</v>
      </c>
      <c r="AI130" s="70"/>
      <c r="AJ130" s="70"/>
      <c r="AK130" s="70">
        <v>-301.447</v>
      </c>
      <c r="AL130" s="70">
        <v>-294.988</v>
      </c>
      <c r="AM130" s="71">
        <f t="shared" si="33"/>
        <v>0.97857334788536621</v>
      </c>
    </row>
    <row r="131" spans="2:39" x14ac:dyDescent="0.2">
      <c r="B131" s="48"/>
      <c r="C131" s="5">
        <f t="shared" si="25"/>
        <v>0.97758246539203597</v>
      </c>
      <c r="D131" s="5">
        <f t="shared" si="26"/>
        <v>2.0875392749349814E-2</v>
      </c>
      <c r="E131" s="47">
        <v>350</v>
      </c>
      <c r="F131" s="3"/>
      <c r="G131" s="3">
        <v>-39.042400000000001</v>
      </c>
      <c r="H131" s="3">
        <v>-38.279499999999999</v>
      </c>
      <c r="I131" s="5">
        <f t="shared" si="27"/>
        <v>0.98045970534598281</v>
      </c>
      <c r="J131" s="3"/>
      <c r="K131" s="3"/>
      <c r="L131" s="3">
        <v>-58.822800000000001</v>
      </c>
      <c r="M131" s="3">
        <v>-61.264200000000002</v>
      </c>
      <c r="N131" s="5">
        <f t="shared" si="28"/>
        <v>1.0415043146535017</v>
      </c>
      <c r="O131" s="7"/>
      <c r="P131" s="3"/>
      <c r="Q131" s="3">
        <v>-40.939500000000002</v>
      </c>
      <c r="R131" s="3">
        <v>-38.650700000000001</v>
      </c>
      <c r="S131" s="5">
        <f t="shared" si="29"/>
        <v>0.94409311300821941</v>
      </c>
      <c r="T131" s="3"/>
      <c r="U131" s="3"/>
      <c r="V131" s="3">
        <v>-65.222099999999998</v>
      </c>
      <c r="W131" s="3">
        <v>-66.951499999999996</v>
      </c>
      <c r="X131" s="5">
        <f t="shared" si="30"/>
        <v>1.0265155522437945</v>
      </c>
      <c r="Y131" s="3"/>
      <c r="Z131" s="3"/>
      <c r="AA131" s="3">
        <v>-217.01499999999999</v>
      </c>
      <c r="AB131" s="70">
        <v>-191.43100000000001</v>
      </c>
      <c r="AC131" s="71">
        <f t="shared" si="31"/>
        <v>0.88210953159919836</v>
      </c>
      <c r="AD131" s="70"/>
      <c r="AE131" s="70"/>
      <c r="AF131" s="70">
        <v>-73.033199999999994</v>
      </c>
      <c r="AG131" s="70">
        <v>-73.872500000000002</v>
      </c>
      <c r="AH131" s="71">
        <f t="shared" si="32"/>
        <v>1.0114920337599886</v>
      </c>
      <c r="AI131" s="70"/>
      <c r="AJ131" s="70"/>
      <c r="AK131" s="70">
        <v>-304.476</v>
      </c>
      <c r="AL131" s="70">
        <v>-291.35399999999998</v>
      </c>
      <c r="AM131" s="71">
        <f t="shared" si="33"/>
        <v>0.95690300713356713</v>
      </c>
    </row>
    <row r="132" spans="2:39" x14ac:dyDescent="0.2">
      <c r="B132" s="48"/>
      <c r="C132" s="5">
        <f t="shared" si="25"/>
        <v>0.96568460330103911</v>
      </c>
      <c r="D132" s="5">
        <f t="shared" si="26"/>
        <v>2.9558746868820231E-2</v>
      </c>
      <c r="E132" s="47">
        <v>375</v>
      </c>
      <c r="F132" s="3"/>
      <c r="G132" s="3">
        <v>-39.8309</v>
      </c>
      <c r="H132" s="3">
        <v>-37.236899999999999</v>
      </c>
      <c r="I132" s="5">
        <f t="shared" si="27"/>
        <v>0.93487468272120389</v>
      </c>
      <c r="J132" s="3"/>
      <c r="K132" s="3"/>
      <c r="L132" s="3">
        <v>-54.332299999999996</v>
      </c>
      <c r="M132" s="3">
        <v>-56.773699999999998</v>
      </c>
      <c r="N132" s="5">
        <f t="shared" si="28"/>
        <v>1.0449345969156469</v>
      </c>
      <c r="O132" s="7"/>
      <c r="P132" s="3"/>
      <c r="Q132" s="3">
        <v>-40.303899999999999</v>
      </c>
      <c r="R132" s="3">
        <v>-38.167700000000004</v>
      </c>
      <c r="S132" s="5">
        <f t="shared" si="29"/>
        <v>0.94699768508754745</v>
      </c>
      <c r="T132" s="3"/>
      <c r="U132" s="3"/>
      <c r="V132" s="3">
        <v>-64.117500000000007</v>
      </c>
      <c r="W132" s="3">
        <v>-67.983000000000004</v>
      </c>
      <c r="X132" s="5">
        <f t="shared" si="30"/>
        <v>1.0602877529535617</v>
      </c>
      <c r="Y132" s="3"/>
      <c r="Z132" s="3"/>
      <c r="AA132" s="3">
        <v>-227.23500000000001</v>
      </c>
      <c r="AB132" s="70">
        <v>-187.30799999999999</v>
      </c>
      <c r="AC132" s="71">
        <f t="shared" si="31"/>
        <v>0.82429203247739113</v>
      </c>
      <c r="AD132" s="70"/>
      <c r="AE132" s="70"/>
      <c r="AF132" s="70">
        <v>-73.180499999999995</v>
      </c>
      <c r="AG132" s="70">
        <v>-71.578299999999999</v>
      </c>
      <c r="AH132" s="71">
        <f t="shared" si="32"/>
        <v>0.97810618949036976</v>
      </c>
      <c r="AI132" s="70"/>
      <c r="AJ132" s="70"/>
      <c r="AK132" s="70">
        <v>-303.12400000000002</v>
      </c>
      <c r="AL132" s="70">
        <v>-294.12099999999998</v>
      </c>
      <c r="AM132" s="71">
        <f t="shared" si="33"/>
        <v>0.97029928346155359</v>
      </c>
    </row>
    <row r="133" spans="2:39" x14ac:dyDescent="0.2">
      <c r="B133" s="48"/>
      <c r="C133" s="5">
        <f t="shared" si="25"/>
        <v>0.95411786795231801</v>
      </c>
      <c r="D133" s="5">
        <f t="shared" si="26"/>
        <v>1.6276726310798278E-2</v>
      </c>
      <c r="E133" s="47">
        <v>400</v>
      </c>
      <c r="F133" s="3"/>
      <c r="G133" s="3">
        <v>-40.5351</v>
      </c>
      <c r="H133" s="3">
        <v>-39.314399999999999</v>
      </c>
      <c r="I133" s="5">
        <f t="shared" si="27"/>
        <v>0.96988535861512615</v>
      </c>
      <c r="J133" s="3"/>
      <c r="K133" s="3"/>
      <c r="L133" s="3">
        <v>-47.771900000000002</v>
      </c>
      <c r="M133" s="3">
        <v>-44.720100000000002</v>
      </c>
      <c r="N133" s="5">
        <f t="shared" si="28"/>
        <v>0.9361172572160622</v>
      </c>
      <c r="O133" s="7"/>
      <c r="P133" s="3"/>
      <c r="Q133" s="3">
        <v>-39.379199999999997</v>
      </c>
      <c r="R133" s="3">
        <v>-40.599899999999998</v>
      </c>
      <c r="S133" s="5">
        <f t="shared" si="29"/>
        <v>1.0309985982447587</v>
      </c>
      <c r="T133" s="3"/>
      <c r="U133" s="3"/>
      <c r="V133" s="3">
        <v>-75.683099999999996</v>
      </c>
      <c r="W133" s="3">
        <v>-67.799400000000006</v>
      </c>
      <c r="X133" s="5">
        <f t="shared" si="30"/>
        <v>0.89583275526504613</v>
      </c>
      <c r="Y133" s="3"/>
      <c r="Z133" s="3"/>
      <c r="AA133" s="3">
        <v>-218.56800000000001</v>
      </c>
      <c r="AB133" s="70">
        <v>-201.47900000000001</v>
      </c>
      <c r="AC133" s="71">
        <f t="shared" si="31"/>
        <v>0.92181380622964026</v>
      </c>
      <c r="AD133" s="70"/>
      <c r="AE133" s="70"/>
      <c r="AF133" s="70">
        <v>-76.156400000000005</v>
      </c>
      <c r="AG133" s="70">
        <v>-72.799499999999995</v>
      </c>
      <c r="AH133" s="71">
        <f t="shared" si="32"/>
        <v>0.9559209731552436</v>
      </c>
      <c r="AI133" s="70"/>
      <c r="AJ133" s="70"/>
      <c r="AK133" s="70">
        <v>-302.83199999999999</v>
      </c>
      <c r="AL133" s="70">
        <v>-293.21899999999999</v>
      </c>
      <c r="AM133" s="71">
        <f t="shared" si="33"/>
        <v>0.9682563269403498</v>
      </c>
    </row>
    <row r="134" spans="2:39" x14ac:dyDescent="0.2">
      <c r="B134" s="48"/>
      <c r="C134" s="5">
        <f t="shared" si="25"/>
        <v>1.0037573092908949</v>
      </c>
      <c r="D134" s="5">
        <f t="shared" si="26"/>
        <v>2.4179452769445071E-2</v>
      </c>
      <c r="E134" s="47">
        <v>425</v>
      </c>
      <c r="F134" s="3"/>
      <c r="G134" s="3">
        <v>-37.755299999999998</v>
      </c>
      <c r="H134" s="3">
        <v>-39.891500000000001</v>
      </c>
      <c r="I134" s="5">
        <f t="shared" si="27"/>
        <v>1.0565801357690179</v>
      </c>
      <c r="J134" s="3"/>
      <c r="K134" s="3"/>
      <c r="L134" s="3">
        <v>-21.345199999999998</v>
      </c>
      <c r="M134" s="3">
        <v>-22.565999999999999</v>
      </c>
      <c r="N134" s="5">
        <f t="shared" si="28"/>
        <v>1.057193186290126</v>
      </c>
      <c r="O134" s="7"/>
      <c r="P134" s="3"/>
      <c r="Q134" s="3">
        <v>-41.537300000000002</v>
      </c>
      <c r="R134" s="3">
        <v>-40.825200000000002</v>
      </c>
      <c r="S134" s="5">
        <f t="shared" si="29"/>
        <v>0.98285637246523005</v>
      </c>
      <c r="T134" s="3"/>
      <c r="U134" s="3"/>
      <c r="V134" s="3">
        <v>-63.158799999999999</v>
      </c>
      <c r="W134" s="3">
        <v>-69.058899999999994</v>
      </c>
      <c r="X134" s="5">
        <f t="shared" si="30"/>
        <v>1.0934169110242753</v>
      </c>
      <c r="Y134" s="3"/>
      <c r="Z134" s="3"/>
      <c r="AA134" s="3">
        <v>-216.441</v>
      </c>
      <c r="AB134" s="70">
        <v>-201.99600000000001</v>
      </c>
      <c r="AC134" s="71">
        <f t="shared" si="31"/>
        <v>0.93326125826437689</v>
      </c>
      <c r="AD134" s="70"/>
      <c r="AE134" s="70"/>
      <c r="AF134" s="70">
        <v>-77.161799999999999</v>
      </c>
      <c r="AG134" s="70">
        <v>-73.347099999999998</v>
      </c>
      <c r="AH134" s="71">
        <f t="shared" si="32"/>
        <v>0.95056232488096437</v>
      </c>
      <c r="AI134" s="70"/>
      <c r="AJ134" s="70"/>
      <c r="AK134" s="70">
        <v>-303.66399999999999</v>
      </c>
      <c r="AL134" s="70">
        <v>-289.21899999999999</v>
      </c>
      <c r="AM134" s="71">
        <f t="shared" si="33"/>
        <v>0.95243097634227303</v>
      </c>
    </row>
    <row r="135" spans="2:39" x14ac:dyDescent="0.2">
      <c r="B135" s="48"/>
      <c r="C135" s="5">
        <f t="shared" si="25"/>
        <v>0.9946940785883962</v>
      </c>
      <c r="D135" s="5">
        <f t="shared" si="26"/>
        <v>2.9501177941277462E-2</v>
      </c>
      <c r="E135" s="47">
        <v>450</v>
      </c>
      <c r="F135" s="3"/>
      <c r="G135" s="3">
        <v>-37.391300000000001</v>
      </c>
      <c r="H135" s="3">
        <v>-42.426699999999997</v>
      </c>
      <c r="I135" s="5">
        <f t="shared" si="27"/>
        <v>1.1346676900776382</v>
      </c>
      <c r="J135" s="3"/>
      <c r="K135" s="3"/>
      <c r="L135" s="3">
        <v>-22.757200000000001</v>
      </c>
      <c r="M135" s="3">
        <v>-23.977900000000002</v>
      </c>
      <c r="N135" s="5">
        <f t="shared" si="28"/>
        <v>1.0536401666285835</v>
      </c>
      <c r="O135" s="7"/>
      <c r="P135" s="3"/>
      <c r="Q135" s="3">
        <v>-38.6203</v>
      </c>
      <c r="R135" s="3">
        <v>-35.365099999999998</v>
      </c>
      <c r="S135" s="5">
        <f t="shared" si="29"/>
        <v>0.91571272103013179</v>
      </c>
      <c r="T135" s="3"/>
      <c r="U135" s="3"/>
      <c r="V135" s="3">
        <v>-68.867999999999995</v>
      </c>
      <c r="W135" s="3">
        <v>-65.002399999999994</v>
      </c>
      <c r="X135" s="5">
        <f t="shared" si="30"/>
        <v>0.94386943137596557</v>
      </c>
      <c r="Y135" s="3"/>
      <c r="Z135" s="3"/>
      <c r="AA135" s="3">
        <v>-217.91200000000001</v>
      </c>
      <c r="AB135" s="70">
        <v>-202.24700000000001</v>
      </c>
      <c r="AC135" s="71">
        <f t="shared" si="31"/>
        <v>0.9281131833033518</v>
      </c>
      <c r="AD135" s="70"/>
      <c r="AE135" s="70"/>
      <c r="AF135" s="70">
        <v>-74.039199999999994</v>
      </c>
      <c r="AG135" s="70">
        <v>-74.344399999999993</v>
      </c>
      <c r="AH135" s="71">
        <f t="shared" si="32"/>
        <v>1.0041221407038434</v>
      </c>
      <c r="AI135" s="70"/>
      <c r="AJ135" s="70"/>
      <c r="AK135" s="70">
        <v>-294.55399999999997</v>
      </c>
      <c r="AL135" s="70">
        <v>-289.46800000000002</v>
      </c>
      <c r="AM135" s="71">
        <f t="shared" si="33"/>
        <v>0.98273321699926008</v>
      </c>
    </row>
    <row r="136" spans="2:39" x14ac:dyDescent="0.2">
      <c r="B136" s="48"/>
      <c r="C136" s="5">
        <f t="shared" si="25"/>
        <v>1.0178957576022558</v>
      </c>
      <c r="D136" s="5">
        <f t="shared" si="26"/>
        <v>2.8412007288698842E-2</v>
      </c>
      <c r="E136" s="47">
        <v>475</v>
      </c>
      <c r="F136" s="3"/>
      <c r="G136" s="3">
        <v>-37.695300000000003</v>
      </c>
      <c r="H136" s="3">
        <v>-40.289299999999997</v>
      </c>
      <c r="I136" s="5">
        <f t="shared" si="27"/>
        <v>1.0688149450992563</v>
      </c>
      <c r="J136" s="3"/>
      <c r="K136" s="3"/>
      <c r="L136" s="3">
        <v>-20.4133</v>
      </c>
      <c r="M136" s="3">
        <v>-21.634</v>
      </c>
      <c r="N136" s="5">
        <f t="shared" si="28"/>
        <v>1.0597992485291452</v>
      </c>
      <c r="O136" s="7"/>
      <c r="P136" s="3"/>
      <c r="Q136" s="3">
        <v>-39.449399999999997</v>
      </c>
      <c r="R136" s="3">
        <v>-38.788200000000003</v>
      </c>
      <c r="S136" s="5">
        <f t="shared" si="29"/>
        <v>0.9832392888104764</v>
      </c>
      <c r="T136" s="3"/>
      <c r="U136" s="3"/>
      <c r="V136" s="3">
        <v>-56.172499999999999</v>
      </c>
      <c r="W136" s="3">
        <v>-64.310599999999994</v>
      </c>
      <c r="X136" s="5">
        <f t="shared" si="30"/>
        <v>1.1448769415639324</v>
      </c>
      <c r="Y136" s="3"/>
      <c r="Z136" s="3"/>
      <c r="AA136" s="3">
        <v>-223.25899999999999</v>
      </c>
      <c r="AB136" s="70">
        <v>-208.40700000000001</v>
      </c>
      <c r="AC136" s="71">
        <f t="shared" si="31"/>
        <v>0.93347636601436013</v>
      </c>
      <c r="AD136" s="70"/>
      <c r="AE136" s="70"/>
      <c r="AF136" s="70">
        <v>-77.462400000000002</v>
      </c>
      <c r="AG136" s="70">
        <v>-75.249899999999997</v>
      </c>
      <c r="AH136" s="71">
        <f t="shared" si="32"/>
        <v>0.97143775560788193</v>
      </c>
      <c r="AI136" s="70"/>
      <c r="AJ136" s="70"/>
      <c r="AK136" s="70">
        <v>-303.42899999999997</v>
      </c>
      <c r="AL136" s="70">
        <v>-292.392</v>
      </c>
      <c r="AM136" s="71">
        <f t="shared" si="33"/>
        <v>0.96362575759073799</v>
      </c>
    </row>
    <row r="137" spans="2:39" x14ac:dyDescent="0.2">
      <c r="B137" s="48"/>
      <c r="C137" s="5">
        <f t="shared" si="25"/>
        <v>1.0020061729928975</v>
      </c>
      <c r="D137" s="5">
        <f t="shared" si="26"/>
        <v>1.2162929209537579E-2</v>
      </c>
      <c r="E137" s="47">
        <v>500</v>
      </c>
      <c r="F137" s="3"/>
      <c r="G137" s="3">
        <v>-39.7654</v>
      </c>
      <c r="H137" s="3">
        <v>-40.9861</v>
      </c>
      <c r="I137" s="5">
        <f t="shared" si="27"/>
        <v>1.0306975410784249</v>
      </c>
      <c r="J137" s="3"/>
      <c r="K137" s="3"/>
      <c r="L137" s="3">
        <v>-23.490600000000001</v>
      </c>
      <c r="M137" s="3">
        <v>-24.711300000000001</v>
      </c>
      <c r="N137" s="5">
        <f t="shared" si="28"/>
        <v>1.0519654670378791</v>
      </c>
      <c r="O137" s="7"/>
      <c r="P137" s="3"/>
      <c r="Q137" s="3">
        <v>-40.564399999999999</v>
      </c>
      <c r="R137" s="3">
        <v>-40.004899999999999</v>
      </c>
      <c r="S137" s="5">
        <f t="shared" si="29"/>
        <v>0.98620711757107216</v>
      </c>
      <c r="T137" s="3"/>
      <c r="U137" s="3"/>
      <c r="V137" s="3">
        <v>-65.632900000000006</v>
      </c>
      <c r="W137" s="3">
        <v>-63.750999999999998</v>
      </c>
      <c r="X137" s="5">
        <f t="shared" si="30"/>
        <v>0.97132688026888936</v>
      </c>
      <c r="Y137" s="3"/>
      <c r="Z137" s="3"/>
      <c r="AA137" s="3">
        <v>-217.24700000000001</v>
      </c>
      <c r="AB137" s="70">
        <v>-209.10900000000001</v>
      </c>
      <c r="AC137" s="71">
        <f t="shared" si="31"/>
        <v>0.96254033427389096</v>
      </c>
      <c r="AD137" s="70"/>
      <c r="AE137" s="70"/>
      <c r="AF137" s="70">
        <v>-74.156499999999994</v>
      </c>
      <c r="AG137" s="70">
        <v>-75.148300000000006</v>
      </c>
      <c r="AH137" s="71">
        <f t="shared" si="32"/>
        <v>1.0133744176167971</v>
      </c>
      <c r="AI137" s="70"/>
      <c r="AJ137" s="70"/>
      <c r="AK137" s="70">
        <v>-294.89299999999997</v>
      </c>
      <c r="AL137" s="70">
        <v>-294.28300000000002</v>
      </c>
      <c r="AM137" s="71">
        <f t="shared" si="33"/>
        <v>0.9979314531033292</v>
      </c>
    </row>
    <row r="138" spans="2:39" x14ac:dyDescent="0.2">
      <c r="B138" s="48"/>
      <c r="C138" s="5">
        <f t="shared" si="25"/>
        <v>0.98349883127362758</v>
      </c>
      <c r="D138" s="5">
        <f t="shared" si="26"/>
        <v>1.9645290225865277E-2</v>
      </c>
      <c r="E138" s="47">
        <v>525</v>
      </c>
      <c r="F138" s="3"/>
      <c r="G138" s="3">
        <v>-41.812399999999997</v>
      </c>
      <c r="H138" s="3">
        <v>-38.455500000000001</v>
      </c>
      <c r="I138" s="5">
        <f t="shared" si="27"/>
        <v>0.91971520410213248</v>
      </c>
      <c r="J138" s="3"/>
      <c r="K138" s="3"/>
      <c r="L138" s="3">
        <v>-20.998000000000001</v>
      </c>
      <c r="M138" s="3">
        <v>-22.218699999999998</v>
      </c>
      <c r="N138" s="5">
        <f t="shared" si="28"/>
        <v>1.0581341080102866</v>
      </c>
      <c r="O138" s="7"/>
      <c r="P138" s="3"/>
      <c r="Q138" s="3">
        <v>-39.398499999999999</v>
      </c>
      <c r="R138" s="3">
        <v>-40.720999999999997</v>
      </c>
      <c r="S138" s="5">
        <f t="shared" si="29"/>
        <v>1.0335672677893828</v>
      </c>
      <c r="T138" s="3"/>
      <c r="U138" s="3"/>
      <c r="V138" s="3">
        <v>-63.786900000000003</v>
      </c>
      <c r="W138" s="3">
        <v>-64.397300000000001</v>
      </c>
      <c r="X138" s="5">
        <f t="shared" si="30"/>
        <v>1.0095693629883251</v>
      </c>
      <c r="Y138" s="3"/>
      <c r="Z138" s="3"/>
      <c r="AA138" s="3">
        <v>-214.23500000000001</v>
      </c>
      <c r="AB138" s="70">
        <v>-203.70599999999999</v>
      </c>
      <c r="AC138" s="71">
        <f t="shared" si="31"/>
        <v>0.95085303521833486</v>
      </c>
      <c r="AD138" s="70"/>
      <c r="AE138" s="70"/>
      <c r="AF138" s="70">
        <v>-74.882099999999994</v>
      </c>
      <c r="AG138" s="70">
        <v>-70.075599999999994</v>
      </c>
      <c r="AH138" s="71">
        <f t="shared" si="32"/>
        <v>0.9358124304740385</v>
      </c>
      <c r="AI138" s="70"/>
      <c r="AJ138" s="70"/>
      <c r="AK138" s="70">
        <v>-303.07100000000003</v>
      </c>
      <c r="AL138" s="70">
        <v>-296.05200000000002</v>
      </c>
      <c r="AM138" s="71">
        <f t="shared" si="33"/>
        <v>0.97684041033289226</v>
      </c>
    </row>
    <row r="139" spans="2:39" x14ac:dyDescent="0.2">
      <c r="B139" s="48"/>
      <c r="C139" s="5">
        <f t="shared" si="25"/>
        <v>1.0185911286041924</v>
      </c>
      <c r="D139" s="5">
        <f t="shared" si="26"/>
        <v>2.2228937833001419E-2</v>
      </c>
      <c r="E139" s="47">
        <v>550</v>
      </c>
      <c r="F139" s="3"/>
      <c r="G139" s="3">
        <v>-38.252699999999997</v>
      </c>
      <c r="H139" s="3">
        <v>-36.268999999999998</v>
      </c>
      <c r="I139" s="5">
        <f t="shared" si="27"/>
        <v>0.94814222264049342</v>
      </c>
      <c r="J139" s="3"/>
      <c r="K139" s="3"/>
      <c r="L139" s="3">
        <v>-20.4206</v>
      </c>
      <c r="M139" s="3">
        <v>-22.2516</v>
      </c>
      <c r="N139" s="5">
        <f t="shared" si="28"/>
        <v>1.0896643585399057</v>
      </c>
      <c r="O139" s="7"/>
      <c r="P139" s="3"/>
      <c r="Q139" s="3">
        <v>-40.610900000000001</v>
      </c>
      <c r="R139" s="3">
        <v>-44.222200000000001</v>
      </c>
      <c r="S139" s="5">
        <f t="shared" si="29"/>
        <v>1.0889244020693951</v>
      </c>
      <c r="T139" s="3"/>
      <c r="U139" s="3"/>
      <c r="V139" s="3">
        <v>-63.805399999999999</v>
      </c>
      <c r="W139" s="3">
        <v>-65.2804</v>
      </c>
      <c r="X139" s="5">
        <f t="shared" si="30"/>
        <v>1.023117165631749</v>
      </c>
      <c r="Y139" s="3"/>
      <c r="Z139" s="3"/>
      <c r="AA139" s="3">
        <v>-218.255</v>
      </c>
      <c r="AB139" s="70">
        <v>-205.89500000000001</v>
      </c>
      <c r="AC139" s="71">
        <f t="shared" si="31"/>
        <v>0.94336899498293292</v>
      </c>
      <c r="AD139" s="70"/>
      <c r="AE139" s="70"/>
      <c r="AF139" s="70">
        <v>-76.347200000000001</v>
      </c>
      <c r="AG139" s="70">
        <v>-78.3309</v>
      </c>
      <c r="AH139" s="71">
        <f t="shared" si="32"/>
        <v>1.0259826162583565</v>
      </c>
      <c r="AI139" s="70"/>
      <c r="AJ139" s="70"/>
      <c r="AK139" s="70">
        <v>-292.92</v>
      </c>
      <c r="AL139" s="70">
        <v>-296.12400000000002</v>
      </c>
      <c r="AM139" s="71">
        <f t="shared" si="33"/>
        <v>1.0109381401065138</v>
      </c>
    </row>
    <row r="140" spans="2:39" x14ac:dyDescent="0.2">
      <c r="B140" s="48"/>
      <c r="C140" s="5">
        <f t="shared" si="25"/>
        <v>0.99218300004830895</v>
      </c>
      <c r="D140" s="5">
        <f t="shared" si="26"/>
        <v>3.2825289459274508E-2</v>
      </c>
      <c r="E140" s="47">
        <v>575</v>
      </c>
      <c r="F140" s="3"/>
      <c r="G140" s="3">
        <v>-39.248600000000003</v>
      </c>
      <c r="H140" s="3">
        <v>-34.823500000000003</v>
      </c>
      <c r="I140" s="5">
        <f t="shared" si="27"/>
        <v>0.88725457723332801</v>
      </c>
      <c r="J140" s="3"/>
      <c r="K140" s="3"/>
      <c r="L140" s="3">
        <v>-22.983799999999999</v>
      </c>
      <c r="M140" s="3">
        <v>-22.983799999999999</v>
      </c>
      <c r="N140" s="5">
        <f t="shared" si="28"/>
        <v>1</v>
      </c>
      <c r="O140" s="7"/>
      <c r="P140" s="3"/>
      <c r="Q140" s="3">
        <v>-39.166499999999999</v>
      </c>
      <c r="R140" s="3">
        <v>-42.574199999999998</v>
      </c>
      <c r="S140" s="5">
        <f t="shared" si="29"/>
        <v>1.0870054766190493</v>
      </c>
      <c r="T140" s="3"/>
      <c r="U140" s="3"/>
      <c r="V140" s="3">
        <v>-67.241399999999999</v>
      </c>
      <c r="W140" s="3">
        <v>-62.511200000000002</v>
      </c>
      <c r="X140" s="5">
        <f t="shared" si="30"/>
        <v>0.92965345754252593</v>
      </c>
      <c r="Y140" s="3"/>
      <c r="Z140" s="3"/>
      <c r="AA140" s="3">
        <v>-219.53</v>
      </c>
      <c r="AB140" s="70">
        <v>-204.16900000000001</v>
      </c>
      <c r="AC140" s="71">
        <f t="shared" si="31"/>
        <v>0.93002778663508412</v>
      </c>
      <c r="AD140" s="70"/>
      <c r="AE140" s="70"/>
      <c r="AF140" s="70">
        <v>-75.019000000000005</v>
      </c>
      <c r="AG140" s="70">
        <v>-84.326899999999995</v>
      </c>
      <c r="AH140" s="71">
        <f t="shared" si="32"/>
        <v>1.1240739012783427</v>
      </c>
      <c r="AI140" s="70"/>
      <c r="AJ140" s="70"/>
      <c r="AK140" s="70">
        <v>-295.58199999999999</v>
      </c>
      <c r="AL140" s="70">
        <v>-291.81799999999998</v>
      </c>
      <c r="AM140" s="71">
        <f t="shared" si="33"/>
        <v>0.98726580102983263</v>
      </c>
    </row>
    <row r="141" spans="2:39" x14ac:dyDescent="0.2">
      <c r="B141" s="48"/>
      <c r="C141" s="5">
        <f t="shared" si="25"/>
        <v>0.9783296700831029</v>
      </c>
      <c r="D141" s="5">
        <f t="shared" si="26"/>
        <v>1.6480569799378657E-2</v>
      </c>
      <c r="E141" s="47">
        <v>600</v>
      </c>
      <c r="F141" s="3"/>
      <c r="G141" s="3">
        <v>-40.076700000000002</v>
      </c>
      <c r="H141" s="3">
        <v>-40.381900000000002</v>
      </c>
      <c r="I141" s="5">
        <f t="shared" si="27"/>
        <v>1.007615397475341</v>
      </c>
      <c r="J141" s="3"/>
      <c r="K141" s="3"/>
      <c r="L141" s="3">
        <v>-20.4133</v>
      </c>
      <c r="M141" s="3">
        <v>-19.802900000000001</v>
      </c>
      <c r="N141" s="5">
        <f t="shared" si="28"/>
        <v>0.97009792635193726</v>
      </c>
      <c r="O141" s="7"/>
      <c r="P141" s="3"/>
      <c r="Q141" s="3">
        <v>-39.577500000000001</v>
      </c>
      <c r="R141" s="3">
        <v>-37.9499</v>
      </c>
      <c r="S141" s="5">
        <f t="shared" si="29"/>
        <v>0.95887562377613544</v>
      </c>
      <c r="T141" s="3"/>
      <c r="U141" s="3"/>
      <c r="V141" s="3">
        <v>-61.064700000000002</v>
      </c>
      <c r="W141" s="3">
        <v>-64.726799999999997</v>
      </c>
      <c r="X141" s="5">
        <f t="shared" si="30"/>
        <v>1.059970817837474</v>
      </c>
      <c r="Y141" s="3"/>
      <c r="Z141" s="3"/>
      <c r="AA141" s="3">
        <v>-216.71199999999999</v>
      </c>
      <c r="AB141" s="70">
        <v>-208.26900000000001</v>
      </c>
      <c r="AC141" s="71">
        <f t="shared" si="31"/>
        <v>0.96104045922699255</v>
      </c>
      <c r="AD141" s="70"/>
      <c r="AE141" s="70"/>
      <c r="AF141" s="70">
        <v>-78.675200000000004</v>
      </c>
      <c r="AG141" s="70">
        <v>-72.647999999999996</v>
      </c>
      <c r="AH141" s="71">
        <f t="shared" si="32"/>
        <v>0.9233913609371186</v>
      </c>
      <c r="AI141" s="70"/>
      <c r="AJ141" s="70"/>
      <c r="AK141" s="70">
        <v>-298.77100000000002</v>
      </c>
      <c r="AL141" s="70">
        <v>-289.00599999999997</v>
      </c>
      <c r="AM141" s="71">
        <f t="shared" si="33"/>
        <v>0.96731610497672116</v>
      </c>
    </row>
    <row r="142" spans="2:39" x14ac:dyDescent="0.2">
      <c r="B142" s="48"/>
      <c r="C142" s="5">
        <f t="shared" si="25"/>
        <v>1.026596942682471</v>
      </c>
      <c r="D142" s="5">
        <f t="shared" si="26"/>
        <v>1.5179588699066476E-2</v>
      </c>
      <c r="E142" s="47">
        <v>625</v>
      </c>
      <c r="F142" s="3"/>
      <c r="G142" s="3">
        <v>-38.696399999999997</v>
      </c>
      <c r="H142" s="3">
        <v>-37.933500000000002</v>
      </c>
      <c r="I142" s="5">
        <f t="shared" si="27"/>
        <v>0.98028498775079864</v>
      </c>
      <c r="J142" s="3"/>
      <c r="K142" s="3"/>
      <c r="L142" s="3">
        <v>-20.719100000000001</v>
      </c>
      <c r="M142" s="3">
        <v>-20.719100000000001</v>
      </c>
      <c r="N142" s="5">
        <f t="shared" si="28"/>
        <v>1</v>
      </c>
      <c r="O142" s="7"/>
      <c r="P142" s="3"/>
      <c r="Q142" s="3">
        <v>-40.384599999999999</v>
      </c>
      <c r="R142" s="3">
        <v>-44.0976</v>
      </c>
      <c r="S142" s="5">
        <f t="shared" si="29"/>
        <v>1.0919409874060904</v>
      </c>
      <c r="T142" s="3"/>
      <c r="U142" s="3"/>
      <c r="V142" s="3">
        <v>-64.010099999999994</v>
      </c>
      <c r="W142" s="3">
        <v>-68.486000000000004</v>
      </c>
      <c r="X142" s="5">
        <f t="shared" si="30"/>
        <v>1.0699249024763282</v>
      </c>
      <c r="Y142" s="3"/>
      <c r="Z142" s="3"/>
      <c r="AA142" s="3">
        <v>-210.916</v>
      </c>
      <c r="AB142" s="70">
        <v>-214.98500000000001</v>
      </c>
      <c r="AC142" s="71">
        <f t="shared" si="31"/>
        <v>1.0192920404331582</v>
      </c>
      <c r="AD142" s="70"/>
      <c r="AE142" s="70"/>
      <c r="AF142" s="70">
        <v>-73.439099999999996</v>
      </c>
      <c r="AG142" s="70">
        <v>-75.117599999999996</v>
      </c>
      <c r="AH142" s="71">
        <f t="shared" si="32"/>
        <v>1.0228556722508855</v>
      </c>
      <c r="AI142" s="70"/>
      <c r="AJ142" s="70"/>
      <c r="AK142" s="70">
        <v>-297.87099999999998</v>
      </c>
      <c r="AL142" s="70">
        <v>-298.43099999999998</v>
      </c>
      <c r="AM142" s="71">
        <f t="shared" si="33"/>
        <v>1.0018800084600381</v>
      </c>
    </row>
    <row r="143" spans="2:39" x14ac:dyDescent="0.2">
      <c r="B143" s="50" t="s">
        <v>125</v>
      </c>
      <c r="C143" s="51"/>
      <c r="D143" s="52"/>
      <c r="F143" s="3"/>
      <c r="G143" s="3"/>
      <c r="H143" s="3"/>
      <c r="I143" s="3"/>
      <c r="J143" s="3"/>
      <c r="K143" s="7"/>
      <c r="L143" s="7"/>
      <c r="M143" s="7"/>
      <c r="N143" s="7"/>
      <c r="O143" s="7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2:39" x14ac:dyDescent="0.2">
      <c r="B144" s="96" t="s">
        <v>124</v>
      </c>
      <c r="C144" s="60" t="s">
        <v>105</v>
      </c>
      <c r="D144" s="32">
        <v>107.19</v>
      </c>
      <c r="E144" s="3"/>
      <c r="F144" s="3"/>
      <c r="G144" s="3"/>
      <c r="H144" s="3"/>
      <c r="I144" s="3"/>
      <c r="J144" s="3"/>
      <c r="K144" s="7"/>
      <c r="L144" s="7"/>
      <c r="M144" s="7"/>
      <c r="N144" s="7"/>
      <c r="O144" s="7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2:27" x14ac:dyDescent="0.2">
      <c r="B145" s="97"/>
      <c r="C145" s="60" t="s">
        <v>95</v>
      </c>
      <c r="D145" s="32">
        <v>9.2899999999999991</v>
      </c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2:27" x14ac:dyDescent="0.2">
      <c r="B146" s="97"/>
      <c r="C146" s="60" t="s">
        <v>19</v>
      </c>
      <c r="D146" s="32">
        <v>7</v>
      </c>
      <c r="E146" s="2"/>
      <c r="F146" s="2"/>
      <c r="G146" s="58"/>
      <c r="H146" s="58"/>
      <c r="I146" s="93"/>
      <c r="J146" s="93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2:27" x14ac:dyDescent="0.2">
      <c r="B147" s="93"/>
      <c r="C147" s="93"/>
      <c r="D147" s="58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2:27" s="64" customFormat="1" x14ac:dyDescent="0.2">
      <c r="B148" s="49"/>
      <c r="C148" s="49"/>
      <c r="D148" s="49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2:27" x14ac:dyDescent="0.2">
      <c r="B149" s="8"/>
      <c r="C149" s="8"/>
      <c r="D149" s="8"/>
      <c r="E149" s="2"/>
      <c r="F149" s="2"/>
      <c r="G149" s="9"/>
      <c r="H149" s="9"/>
      <c r="I149" s="10"/>
      <c r="J149" s="2"/>
      <c r="K149" s="2"/>
      <c r="L149" s="9"/>
      <c r="M149" s="9"/>
      <c r="N149" s="10"/>
      <c r="O149" s="9"/>
      <c r="P149" s="2"/>
      <c r="Q149" s="9"/>
      <c r="R149" s="9"/>
      <c r="S149" s="10"/>
      <c r="T149" s="2"/>
      <c r="U149" s="2"/>
      <c r="V149" s="9"/>
      <c r="W149" s="9"/>
      <c r="X149" s="10"/>
      <c r="Y149" s="2"/>
      <c r="Z149" s="2"/>
      <c r="AA149" s="9"/>
    </row>
    <row r="150" spans="2:27" x14ac:dyDescent="0.2">
      <c r="F150" s="3"/>
      <c r="G150" s="9"/>
      <c r="H150" s="9"/>
      <c r="I150" s="10"/>
      <c r="J150" s="2"/>
      <c r="K150" s="2"/>
      <c r="L150" s="9"/>
      <c r="M150" s="9"/>
      <c r="N150" s="10"/>
      <c r="O150" s="9"/>
      <c r="P150" s="2"/>
      <c r="Q150" s="9"/>
      <c r="R150" s="9"/>
      <c r="S150" s="10"/>
      <c r="T150" s="2"/>
      <c r="U150" s="2"/>
      <c r="V150" s="9"/>
      <c r="W150" s="9"/>
      <c r="X150" s="10"/>
      <c r="Y150" s="2"/>
      <c r="Z150" s="2"/>
      <c r="AA150" s="9"/>
    </row>
    <row r="151" spans="2:27" x14ac:dyDescent="0.2">
      <c r="F151" s="2"/>
      <c r="G151" s="9"/>
      <c r="H151" s="59"/>
      <c r="I151" s="10"/>
      <c r="J151" s="2"/>
      <c r="K151" s="2"/>
      <c r="L151" s="9"/>
      <c r="M151" s="9"/>
      <c r="N151" s="10"/>
      <c r="O151" s="9"/>
      <c r="P151" s="2"/>
      <c r="Q151" s="9"/>
      <c r="R151" s="9"/>
      <c r="S151" s="10"/>
      <c r="T151" s="2"/>
      <c r="U151" s="2"/>
      <c r="V151" s="9"/>
      <c r="W151" s="9"/>
      <c r="X151" s="10"/>
      <c r="Y151" s="2"/>
      <c r="Z151" s="2"/>
      <c r="AA151" s="9"/>
    </row>
    <row r="152" spans="2:27" x14ac:dyDescent="0.2">
      <c r="F152" s="2"/>
      <c r="G152" s="9"/>
      <c r="H152" s="59"/>
      <c r="I152" s="10"/>
      <c r="J152" s="2"/>
      <c r="K152" s="2"/>
      <c r="L152" s="9"/>
      <c r="M152" s="9"/>
      <c r="N152" s="10"/>
      <c r="O152" s="9"/>
      <c r="P152" s="2"/>
      <c r="Q152" s="9"/>
      <c r="R152" s="9"/>
      <c r="S152" s="10"/>
      <c r="T152" s="2"/>
      <c r="U152" s="2"/>
      <c r="V152" s="9"/>
      <c r="W152" s="9"/>
      <c r="X152" s="10"/>
      <c r="Y152" s="2"/>
      <c r="Z152" s="2"/>
      <c r="AA152" s="9"/>
    </row>
    <row r="153" spans="2:27" x14ac:dyDescent="0.2">
      <c r="F153" s="2"/>
      <c r="G153" s="9"/>
      <c r="H153" s="59"/>
      <c r="I153" s="10"/>
      <c r="J153" s="2"/>
      <c r="K153" s="2"/>
      <c r="L153" s="9"/>
      <c r="M153" s="9"/>
      <c r="N153" s="10"/>
      <c r="O153" s="9"/>
      <c r="P153" s="2"/>
      <c r="Q153" s="9"/>
      <c r="R153" s="9"/>
      <c r="S153" s="10"/>
      <c r="T153" s="2"/>
      <c r="U153" s="2"/>
      <c r="V153" s="9"/>
      <c r="W153" s="9"/>
      <c r="X153" s="10"/>
      <c r="Y153" s="2"/>
      <c r="Z153" s="2"/>
      <c r="AA153" s="9"/>
    </row>
    <row r="154" spans="2:27" x14ac:dyDescent="0.2">
      <c r="F154" s="2"/>
      <c r="G154" s="9"/>
      <c r="H154" s="59"/>
      <c r="I154" s="10"/>
      <c r="J154" s="2"/>
      <c r="K154" s="2"/>
      <c r="L154" s="9"/>
      <c r="M154" s="9"/>
      <c r="N154" s="10"/>
      <c r="O154" s="9"/>
      <c r="P154" s="2"/>
      <c r="Q154" s="9"/>
      <c r="R154" s="9"/>
      <c r="S154" s="10"/>
      <c r="T154" s="2"/>
      <c r="U154" s="2"/>
      <c r="V154" s="9"/>
      <c r="W154" s="9"/>
      <c r="X154" s="10"/>
      <c r="Y154" s="2"/>
      <c r="Z154" s="2"/>
      <c r="AA154" s="9"/>
    </row>
    <row r="155" spans="2:27" x14ac:dyDescent="0.2">
      <c r="F155" s="2"/>
      <c r="G155" s="9"/>
      <c r="H155" s="9"/>
      <c r="I155" s="10"/>
      <c r="J155" s="2"/>
      <c r="K155" s="2"/>
      <c r="L155" s="9"/>
      <c r="M155" s="9"/>
      <c r="N155" s="10"/>
      <c r="O155" s="9"/>
      <c r="P155" s="2"/>
      <c r="Q155" s="9"/>
      <c r="R155" s="9"/>
      <c r="S155" s="10"/>
      <c r="T155" s="2"/>
      <c r="U155" s="2"/>
      <c r="V155" s="9"/>
      <c r="W155" s="9"/>
      <c r="X155" s="10"/>
      <c r="Y155" s="2"/>
      <c r="Z155" s="2"/>
      <c r="AA155" s="9"/>
    </row>
    <row r="156" spans="2:27" x14ac:dyDescent="0.2">
      <c r="F156" s="2"/>
      <c r="G156" s="59"/>
      <c r="H156" s="9"/>
      <c r="I156" s="10"/>
      <c r="J156" s="2"/>
      <c r="K156" s="2"/>
      <c r="L156" s="9"/>
      <c r="M156" s="9"/>
      <c r="N156" s="10"/>
      <c r="O156" s="9"/>
      <c r="P156" s="2"/>
      <c r="Q156" s="9"/>
      <c r="R156" s="9"/>
      <c r="S156" s="10"/>
      <c r="T156" s="2"/>
      <c r="U156" s="2"/>
      <c r="V156" s="9"/>
      <c r="W156" s="9"/>
      <c r="X156" s="10"/>
      <c r="Y156" s="2"/>
      <c r="Z156" s="2"/>
      <c r="AA156" s="9"/>
    </row>
    <row r="157" spans="2:27" x14ac:dyDescent="0.2">
      <c r="F157" s="2"/>
      <c r="G157" s="59"/>
      <c r="H157" s="9"/>
      <c r="I157" s="10"/>
      <c r="J157" s="2"/>
      <c r="K157" s="2"/>
      <c r="L157" s="9"/>
      <c r="M157" s="9"/>
      <c r="N157" s="10"/>
      <c r="O157" s="9"/>
      <c r="P157" s="2"/>
      <c r="Q157" s="9"/>
      <c r="R157" s="9"/>
      <c r="S157" s="10"/>
      <c r="T157" s="2"/>
      <c r="U157" s="2"/>
      <c r="V157" s="9"/>
      <c r="W157" s="9"/>
      <c r="X157" s="10"/>
      <c r="Y157" s="2"/>
      <c r="Z157" s="2"/>
      <c r="AA157" s="9"/>
    </row>
    <row r="158" spans="2:27" x14ac:dyDescent="0.2">
      <c r="B158" s="8"/>
      <c r="C158" s="8"/>
      <c r="D158" s="8"/>
      <c r="E158" s="2"/>
      <c r="F158" s="2"/>
      <c r="G158" s="9"/>
      <c r="H158" s="9"/>
      <c r="I158" s="10"/>
      <c r="J158" s="2"/>
      <c r="K158" s="2"/>
      <c r="L158" s="9"/>
      <c r="M158" s="9"/>
      <c r="N158" s="10"/>
      <c r="O158" s="9"/>
      <c r="P158" s="2"/>
      <c r="Q158" s="9"/>
      <c r="R158" s="9"/>
      <c r="S158" s="10"/>
      <c r="T158" s="2"/>
      <c r="U158" s="2"/>
      <c r="V158" s="9"/>
      <c r="W158" s="9"/>
      <c r="X158" s="10"/>
      <c r="Y158" s="2"/>
      <c r="Z158" s="2"/>
      <c r="AA158" s="9"/>
    </row>
    <row r="159" spans="2:27" x14ac:dyDescent="0.2">
      <c r="F159" s="2"/>
      <c r="G159" s="9"/>
      <c r="H159" s="9"/>
      <c r="I159" s="10"/>
      <c r="J159" s="2"/>
      <c r="K159" s="2"/>
      <c r="L159" s="9"/>
      <c r="M159" s="9"/>
      <c r="N159" s="10"/>
      <c r="O159" s="9"/>
      <c r="P159" s="2"/>
      <c r="Q159" s="9"/>
      <c r="R159" s="9"/>
      <c r="S159" s="10"/>
      <c r="T159" s="2"/>
      <c r="U159" s="2"/>
      <c r="V159" s="9"/>
      <c r="W159" s="9"/>
      <c r="X159" s="10"/>
      <c r="Y159" s="2"/>
      <c r="Z159" s="2"/>
      <c r="AA159" s="9"/>
    </row>
    <row r="160" spans="2:27" x14ac:dyDescent="0.2">
      <c r="F160" s="2"/>
      <c r="H160" s="9"/>
      <c r="I160" s="10"/>
      <c r="J160" s="2"/>
      <c r="K160" s="2"/>
      <c r="L160" s="9"/>
      <c r="M160" s="9"/>
      <c r="N160" s="10"/>
      <c r="O160" s="9"/>
      <c r="P160" s="2"/>
      <c r="Q160" s="9"/>
      <c r="R160" s="9"/>
      <c r="S160" s="10"/>
      <c r="T160" s="2"/>
      <c r="U160" s="2"/>
      <c r="V160" s="9"/>
      <c r="W160" s="9"/>
      <c r="X160" s="10"/>
      <c r="Y160" s="2"/>
      <c r="Z160" s="2"/>
      <c r="AA160" s="9"/>
    </row>
    <row r="161" spans="2:27" x14ac:dyDescent="0.2">
      <c r="B161" s="8"/>
      <c r="C161" s="8"/>
      <c r="D161" s="8"/>
      <c r="E161" s="2"/>
      <c r="F161" s="2"/>
      <c r="G161" s="59"/>
      <c r="H161" s="9"/>
      <c r="I161" s="10"/>
      <c r="J161" s="2"/>
      <c r="K161" s="2"/>
      <c r="L161" s="9"/>
      <c r="M161" s="9"/>
      <c r="N161" s="10"/>
      <c r="O161" s="9"/>
      <c r="P161" s="2"/>
      <c r="Q161" s="9"/>
      <c r="R161" s="9"/>
      <c r="S161" s="10"/>
      <c r="T161" s="2"/>
      <c r="U161" s="2"/>
      <c r="V161" s="9"/>
      <c r="W161" s="9"/>
      <c r="X161" s="10"/>
      <c r="Y161" s="2"/>
      <c r="Z161" s="2"/>
      <c r="AA161" s="9"/>
    </row>
    <row r="162" spans="2:27" x14ac:dyDescent="0.2">
      <c r="B162" s="8"/>
      <c r="C162" s="8"/>
      <c r="D162" s="8"/>
      <c r="F162" s="2"/>
      <c r="G162" s="9"/>
      <c r="H162" s="9"/>
      <c r="I162" s="10"/>
      <c r="J162" s="2"/>
      <c r="K162" s="2"/>
      <c r="L162" s="9"/>
      <c r="M162" s="9"/>
      <c r="N162" s="10"/>
      <c r="O162" s="9"/>
      <c r="P162" s="2"/>
      <c r="Q162" s="9"/>
      <c r="R162" s="9"/>
      <c r="S162" s="10"/>
      <c r="T162" s="2"/>
      <c r="U162" s="2"/>
      <c r="V162" s="9"/>
      <c r="W162" s="9"/>
      <c r="X162" s="10"/>
      <c r="Y162" s="2"/>
      <c r="Z162" s="2"/>
      <c r="AA162" s="9"/>
    </row>
    <row r="163" spans="2:27" x14ac:dyDescent="0.2">
      <c r="B163" s="8"/>
      <c r="C163" s="8"/>
      <c r="D163" s="8"/>
      <c r="E163" s="59"/>
      <c r="F163" s="2"/>
      <c r="G163" s="9"/>
      <c r="H163" s="9"/>
      <c r="I163" s="10"/>
      <c r="J163" s="2"/>
      <c r="K163" s="2"/>
      <c r="L163" s="9"/>
      <c r="M163" s="9"/>
      <c r="N163" s="10"/>
      <c r="O163" s="9"/>
      <c r="P163" s="2"/>
      <c r="Q163" s="9"/>
      <c r="R163" s="9"/>
      <c r="S163" s="10"/>
      <c r="T163" s="2"/>
      <c r="U163" s="2"/>
      <c r="V163" s="9"/>
      <c r="W163" s="9"/>
      <c r="X163" s="10"/>
      <c r="Y163" s="2"/>
      <c r="Z163" s="2"/>
      <c r="AA163" s="9"/>
    </row>
    <row r="164" spans="2:27" x14ac:dyDescent="0.2">
      <c r="B164" s="8"/>
      <c r="C164" s="8"/>
      <c r="D164" s="8"/>
      <c r="E164" s="2"/>
      <c r="F164" s="2"/>
      <c r="G164" s="9"/>
      <c r="H164" s="9"/>
      <c r="I164" s="10"/>
      <c r="J164" s="2"/>
      <c r="K164" s="2"/>
      <c r="L164" s="9"/>
      <c r="M164" s="9"/>
      <c r="N164" s="10"/>
      <c r="O164" s="9"/>
      <c r="P164" s="2"/>
      <c r="Q164" s="9"/>
      <c r="R164" s="9"/>
      <c r="S164" s="10"/>
      <c r="T164" s="2"/>
      <c r="U164" s="2"/>
      <c r="V164" s="9"/>
      <c r="W164" s="9"/>
      <c r="X164" s="10"/>
      <c r="Y164" s="2"/>
      <c r="Z164" s="2"/>
      <c r="AA164" s="9"/>
    </row>
    <row r="165" spans="2:27" x14ac:dyDescent="0.2">
      <c r="B165" s="8"/>
      <c r="C165" s="8"/>
      <c r="D165" s="8"/>
      <c r="E165" s="2"/>
      <c r="F165" s="2"/>
      <c r="G165" s="9"/>
      <c r="H165" s="9"/>
      <c r="I165" s="10"/>
      <c r="J165" s="2"/>
      <c r="K165" s="2"/>
      <c r="L165" s="9"/>
      <c r="M165" s="9"/>
      <c r="N165" s="10"/>
      <c r="O165" s="9"/>
      <c r="P165" s="2"/>
      <c r="Q165" s="9"/>
      <c r="R165" s="9"/>
      <c r="S165" s="10"/>
      <c r="T165" s="2"/>
      <c r="U165" s="2"/>
      <c r="V165" s="9"/>
      <c r="W165" s="9"/>
      <c r="X165" s="10"/>
      <c r="Y165" s="2"/>
      <c r="Z165" s="2"/>
      <c r="AA165" s="9"/>
    </row>
    <row r="166" spans="2:27" x14ac:dyDescent="0.2">
      <c r="B166" s="8"/>
      <c r="C166" s="8"/>
      <c r="D166" s="8"/>
      <c r="E166" s="2"/>
      <c r="F166" s="2"/>
      <c r="G166" s="9"/>
      <c r="H166" s="9"/>
      <c r="I166" s="10"/>
      <c r="J166" s="2"/>
      <c r="K166" s="2"/>
      <c r="L166" s="9"/>
      <c r="M166" s="9"/>
      <c r="N166" s="10"/>
      <c r="O166" s="9"/>
      <c r="P166" s="2"/>
      <c r="Q166" s="9"/>
      <c r="R166" s="9"/>
      <c r="S166" s="10"/>
      <c r="T166" s="2"/>
      <c r="U166" s="2"/>
      <c r="V166" s="9"/>
      <c r="W166" s="9"/>
      <c r="X166" s="10"/>
      <c r="Y166" s="2"/>
      <c r="Z166" s="2"/>
      <c r="AA166" s="9"/>
    </row>
    <row r="167" spans="2:27" x14ac:dyDescent="0.2">
      <c r="B167" s="8"/>
      <c r="C167" s="8"/>
      <c r="D167" s="8"/>
      <c r="E167" s="2"/>
      <c r="F167" s="2"/>
      <c r="G167" s="9"/>
      <c r="H167" s="9"/>
      <c r="I167" s="10"/>
      <c r="J167" s="2"/>
      <c r="K167" s="2"/>
      <c r="L167" s="9"/>
      <c r="M167" s="9"/>
      <c r="N167" s="10"/>
      <c r="O167" s="9"/>
      <c r="P167" s="2"/>
      <c r="Q167" s="9"/>
      <c r="R167" s="9"/>
      <c r="S167" s="10"/>
      <c r="T167" s="2"/>
      <c r="U167" s="2"/>
      <c r="V167" s="9"/>
      <c r="W167" s="9"/>
      <c r="X167" s="10"/>
      <c r="Y167" s="2"/>
      <c r="Z167" s="2"/>
      <c r="AA167" s="9"/>
    </row>
    <row r="168" spans="2:27" x14ac:dyDescent="0.2">
      <c r="B168" s="8"/>
      <c r="C168" s="8"/>
      <c r="D168" s="8"/>
      <c r="E168" s="2"/>
      <c r="F168" s="2"/>
      <c r="G168" s="9"/>
      <c r="H168" s="9"/>
      <c r="I168" s="10"/>
      <c r="J168" s="2"/>
      <c r="K168" s="2"/>
      <c r="L168" s="9"/>
      <c r="M168" s="9"/>
      <c r="N168" s="10"/>
      <c r="O168" s="9"/>
      <c r="P168" s="2"/>
      <c r="Q168" s="9"/>
      <c r="R168" s="9"/>
      <c r="S168" s="10"/>
      <c r="T168" s="2"/>
      <c r="U168" s="2"/>
      <c r="V168" s="9"/>
      <c r="W168" s="9"/>
      <c r="X168" s="10"/>
      <c r="Y168" s="2"/>
      <c r="Z168" s="2"/>
      <c r="AA168" s="9"/>
    </row>
    <row r="169" spans="2:27" x14ac:dyDescent="0.2">
      <c r="B169" s="8"/>
      <c r="C169" s="8"/>
      <c r="D169" s="8"/>
      <c r="E169" s="2"/>
      <c r="F169" s="2"/>
      <c r="G169" s="9"/>
      <c r="H169" s="9"/>
      <c r="I169" s="10"/>
      <c r="J169" s="2"/>
      <c r="K169" s="2"/>
      <c r="L169" s="9"/>
      <c r="M169" s="9"/>
      <c r="N169" s="10"/>
      <c r="O169" s="9"/>
      <c r="P169" s="2"/>
      <c r="Q169" s="9"/>
      <c r="R169" s="9"/>
      <c r="S169" s="10"/>
      <c r="T169" s="2"/>
      <c r="U169" s="2"/>
      <c r="V169" s="9"/>
      <c r="W169" s="9"/>
      <c r="X169" s="10"/>
      <c r="Y169" s="2"/>
      <c r="Z169" s="2"/>
      <c r="AA169" s="9"/>
    </row>
    <row r="170" spans="2:27" x14ac:dyDescent="0.2">
      <c r="B170" s="8"/>
      <c r="C170" s="8"/>
      <c r="D170" s="8"/>
      <c r="E170" s="2"/>
      <c r="F170" s="2"/>
      <c r="G170" s="9"/>
      <c r="H170" s="9"/>
      <c r="I170" s="10"/>
      <c r="J170" s="2"/>
      <c r="K170" s="2"/>
      <c r="L170" s="9"/>
      <c r="M170" s="9"/>
      <c r="N170" s="10"/>
      <c r="O170" s="9"/>
      <c r="P170" s="2"/>
      <c r="Q170" s="9"/>
      <c r="R170" s="9"/>
      <c r="S170" s="10"/>
      <c r="T170" s="2"/>
      <c r="U170" s="2"/>
      <c r="V170" s="9"/>
      <c r="W170" s="9"/>
      <c r="X170" s="10"/>
      <c r="Y170" s="2"/>
      <c r="Z170" s="2"/>
      <c r="AA170" s="9"/>
    </row>
    <row r="171" spans="2:27" x14ac:dyDescent="0.2">
      <c r="B171" s="8"/>
      <c r="C171" s="8"/>
      <c r="D171" s="8"/>
      <c r="E171" s="2"/>
      <c r="F171" s="2"/>
      <c r="G171" s="9"/>
      <c r="H171" s="9"/>
      <c r="I171" s="10"/>
      <c r="J171" s="2"/>
      <c r="K171" s="2"/>
      <c r="L171" s="9"/>
      <c r="M171" s="9"/>
      <c r="N171" s="10"/>
      <c r="O171" s="9"/>
      <c r="P171" s="2"/>
      <c r="Q171" s="9"/>
      <c r="R171" s="9"/>
      <c r="S171" s="10"/>
      <c r="T171" s="2"/>
      <c r="U171" s="2"/>
      <c r="V171" s="9"/>
      <c r="W171" s="9"/>
      <c r="X171" s="10"/>
      <c r="Y171" s="2"/>
      <c r="Z171" s="2"/>
      <c r="AA171" s="9"/>
    </row>
    <row r="172" spans="2:27" x14ac:dyDescent="0.2">
      <c r="B172" s="8"/>
      <c r="C172" s="8"/>
      <c r="D172" s="8"/>
      <c r="E172" s="2"/>
      <c r="F172" s="2"/>
      <c r="G172" s="9"/>
      <c r="H172" s="9"/>
      <c r="I172" s="10"/>
      <c r="J172" s="2"/>
      <c r="K172" s="2"/>
      <c r="L172" s="9"/>
      <c r="M172" s="9"/>
      <c r="N172" s="10"/>
      <c r="O172" s="9"/>
      <c r="P172" s="2"/>
      <c r="Q172" s="9"/>
      <c r="R172" s="9"/>
      <c r="S172" s="10"/>
      <c r="T172" s="2"/>
      <c r="U172" s="2"/>
      <c r="V172" s="9"/>
      <c r="W172" s="9"/>
      <c r="X172" s="10"/>
      <c r="Y172" s="2"/>
      <c r="Z172" s="2"/>
      <c r="AA172" s="9"/>
    </row>
    <row r="173" spans="2:27" x14ac:dyDescent="0.2">
      <c r="B173" s="8"/>
      <c r="C173" s="8"/>
      <c r="D173" s="8"/>
      <c r="E173" s="2"/>
      <c r="F173" s="2"/>
      <c r="G173" s="9"/>
      <c r="H173" s="9"/>
      <c r="I173" s="10"/>
      <c r="J173" s="2"/>
      <c r="K173" s="2"/>
      <c r="L173" s="9"/>
      <c r="M173" s="9"/>
      <c r="N173" s="10"/>
      <c r="O173" s="9"/>
      <c r="P173" s="2"/>
      <c r="Q173" s="9"/>
      <c r="R173" s="9"/>
      <c r="S173" s="10"/>
      <c r="T173" s="2"/>
      <c r="U173" s="2"/>
      <c r="V173" s="9"/>
      <c r="W173" s="9"/>
      <c r="X173" s="10"/>
      <c r="Y173" s="2"/>
      <c r="Z173" s="2"/>
      <c r="AA173" s="9"/>
    </row>
    <row r="174" spans="2:27" x14ac:dyDescent="0.2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2:27" x14ac:dyDescent="0.2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2:27" x14ac:dyDescent="0.2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2:27" x14ac:dyDescent="0.2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2:27" x14ac:dyDescent="0.2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2:27" x14ac:dyDescent="0.2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2:27" x14ac:dyDescent="0.2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2:27" x14ac:dyDescent="0.2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2:27" x14ac:dyDescent="0.2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2:27" x14ac:dyDescent="0.2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2:27" x14ac:dyDescent="0.2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2:27" x14ac:dyDescent="0.2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2:27" x14ac:dyDescent="0.2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2:27" x14ac:dyDescent="0.2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2:27" x14ac:dyDescent="0.2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2:27" x14ac:dyDescent="0.2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2:27" x14ac:dyDescent="0.2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</sheetData>
  <mergeCells count="10">
    <mergeCell ref="B147:C147"/>
    <mergeCell ref="I146:J146"/>
    <mergeCell ref="C6:D6"/>
    <mergeCell ref="B35:B37"/>
    <mergeCell ref="C43:D43"/>
    <mergeCell ref="B72:B74"/>
    <mergeCell ref="C80:D80"/>
    <mergeCell ref="B108:B110"/>
    <mergeCell ref="B144:B146"/>
    <mergeCell ref="C116:D116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E22"/>
  <sheetViews>
    <sheetView tabSelected="1" workbookViewId="0">
      <selection activeCell="C27" sqref="C27"/>
    </sheetView>
  </sheetViews>
  <sheetFormatPr baseColWidth="10" defaultRowHeight="15" x14ac:dyDescent="0.2"/>
  <cols>
    <col min="2" max="2" width="28" customWidth="1"/>
    <col min="3" max="3" width="14.83203125" customWidth="1"/>
    <col min="4" max="4" width="10" bestFit="1" customWidth="1"/>
    <col min="5" max="5" width="11.83203125" customWidth="1"/>
  </cols>
  <sheetData>
    <row r="3" spans="2:5" x14ac:dyDescent="0.2">
      <c r="B3" s="89" t="s">
        <v>75</v>
      </c>
      <c r="C3" s="89"/>
      <c r="D3" s="89"/>
      <c r="E3" s="89"/>
    </row>
    <row r="4" spans="2:5" x14ac:dyDescent="0.2">
      <c r="B4" s="74" t="s">
        <v>76</v>
      </c>
      <c r="C4" s="74" t="s">
        <v>78</v>
      </c>
      <c r="D4" s="74" t="s">
        <v>77</v>
      </c>
      <c r="E4" s="75" t="s">
        <v>85</v>
      </c>
    </row>
    <row r="5" spans="2:5" x14ac:dyDescent="0.2">
      <c r="B5" s="76" t="s">
        <v>80</v>
      </c>
      <c r="C5" s="76" t="s">
        <v>128</v>
      </c>
      <c r="D5" s="77">
        <v>0.3306</v>
      </c>
      <c r="E5" s="76" t="s">
        <v>129</v>
      </c>
    </row>
    <row r="6" spans="2:5" x14ac:dyDescent="0.2">
      <c r="B6" s="76" t="s">
        <v>79</v>
      </c>
      <c r="C6" s="76" t="s">
        <v>128</v>
      </c>
      <c r="D6" s="77" t="s">
        <v>86</v>
      </c>
      <c r="E6" s="76" t="s">
        <v>88</v>
      </c>
    </row>
    <row r="7" spans="2:5" x14ac:dyDescent="0.2">
      <c r="B7" s="76" t="s">
        <v>81</v>
      </c>
      <c r="C7" s="76" t="s">
        <v>128</v>
      </c>
      <c r="D7" s="77">
        <v>1E-3</v>
      </c>
      <c r="E7" s="76" t="s">
        <v>123</v>
      </c>
    </row>
    <row r="8" spans="2:5" x14ac:dyDescent="0.2">
      <c r="B8" s="76" t="s">
        <v>82</v>
      </c>
      <c r="C8" s="76" t="s">
        <v>128</v>
      </c>
      <c r="D8" s="77" t="s">
        <v>86</v>
      </c>
      <c r="E8" s="76" t="s">
        <v>88</v>
      </c>
    </row>
    <row r="9" spans="2:5" x14ac:dyDescent="0.2">
      <c r="B9" s="76" t="s">
        <v>83</v>
      </c>
      <c r="C9" s="76" t="s">
        <v>128</v>
      </c>
      <c r="D9" s="77">
        <v>8.0000000000000004E-4</v>
      </c>
      <c r="E9" s="76" t="s">
        <v>87</v>
      </c>
    </row>
    <row r="10" spans="2:5" x14ac:dyDescent="0.2">
      <c r="B10" s="76" t="s">
        <v>84</v>
      </c>
      <c r="C10" s="76" t="s">
        <v>128</v>
      </c>
      <c r="D10" s="77">
        <v>4.7999999999999996E-3</v>
      </c>
      <c r="E10" s="76" t="s">
        <v>123</v>
      </c>
    </row>
    <row r="12" spans="2:5" x14ac:dyDescent="0.2">
      <c r="B12" s="85" t="s">
        <v>75</v>
      </c>
      <c r="C12" s="85"/>
      <c r="D12" s="85"/>
      <c r="E12" s="85"/>
    </row>
    <row r="13" spans="2:5" x14ac:dyDescent="0.2">
      <c r="B13" s="86" t="s">
        <v>143</v>
      </c>
      <c r="C13" s="87"/>
      <c r="D13" s="87"/>
      <c r="E13" s="88"/>
    </row>
    <row r="14" spans="2:5" x14ac:dyDescent="0.2">
      <c r="B14" s="73" t="s">
        <v>76</v>
      </c>
      <c r="C14" s="73" t="s">
        <v>144</v>
      </c>
      <c r="D14" s="73" t="s">
        <v>145</v>
      </c>
      <c r="E14" s="73" t="s">
        <v>146</v>
      </c>
    </row>
    <row r="15" spans="2:5" x14ac:dyDescent="0.2">
      <c r="B15" s="11" t="s">
        <v>80</v>
      </c>
      <c r="C15" s="11">
        <v>-9.27</v>
      </c>
      <c r="D15" s="11" t="s">
        <v>147</v>
      </c>
      <c r="E15" s="11" t="s">
        <v>129</v>
      </c>
    </row>
    <row r="16" spans="2:5" x14ac:dyDescent="0.2">
      <c r="B16" s="11" t="s">
        <v>79</v>
      </c>
      <c r="C16" s="11">
        <v>-92.4</v>
      </c>
      <c r="D16" s="11" t="s">
        <v>148</v>
      </c>
      <c r="E16" s="11" t="s">
        <v>88</v>
      </c>
    </row>
    <row r="17" spans="2:5" x14ac:dyDescent="0.2">
      <c r="B17" s="11" t="s">
        <v>81</v>
      </c>
      <c r="C17" s="11">
        <v>-55.84</v>
      </c>
      <c r="D17" s="11" t="s">
        <v>148</v>
      </c>
      <c r="E17" s="11" t="s">
        <v>88</v>
      </c>
    </row>
    <row r="18" spans="2:5" x14ac:dyDescent="0.2">
      <c r="B18" s="11" t="s">
        <v>82</v>
      </c>
      <c r="C18" s="11">
        <v>-83.13</v>
      </c>
      <c r="D18" s="11" t="s">
        <v>148</v>
      </c>
      <c r="E18" s="11" t="s">
        <v>88</v>
      </c>
    </row>
    <row r="19" spans="2:5" x14ac:dyDescent="0.2">
      <c r="B19" s="11" t="s">
        <v>83</v>
      </c>
      <c r="C19" s="11">
        <v>-46.57</v>
      </c>
      <c r="D19" s="11" t="s">
        <v>148</v>
      </c>
      <c r="E19" s="11" t="s">
        <v>88</v>
      </c>
    </row>
    <row r="20" spans="2:5" x14ac:dyDescent="0.2">
      <c r="B20" s="11" t="s">
        <v>84</v>
      </c>
      <c r="C20" s="11">
        <v>36.56</v>
      </c>
      <c r="D20" s="11" t="s">
        <v>148</v>
      </c>
      <c r="E20" s="11" t="s">
        <v>123</v>
      </c>
    </row>
    <row r="21" spans="2:5" x14ac:dyDescent="0.2">
      <c r="B21" s="81" t="s">
        <v>153</v>
      </c>
    </row>
    <row r="22" spans="2:5" x14ac:dyDescent="0.2">
      <c r="B22" s="81" t="s">
        <v>150</v>
      </c>
    </row>
  </sheetData>
  <mergeCells count="3">
    <mergeCell ref="B3:E3"/>
    <mergeCell ref="B12:E12"/>
    <mergeCell ref="B13:E13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Figure 6C Desensitization</vt:lpstr>
      <vt:lpstr>Figure 6D Rise-Time</vt:lpstr>
      <vt:lpstr>Figure 6G Recovery Desens</vt:lpstr>
      <vt:lpstr>Figure 6G 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dcterms:created xsi:type="dcterms:W3CDTF">2019-12-04T08:55:06Z</dcterms:created>
  <dcterms:modified xsi:type="dcterms:W3CDTF">2020-05-05T13:45:30Z</dcterms:modified>
</cp:coreProperties>
</file>