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mmcgrail/McGrail ISU Manuscripts/Wierson Welker Almeida Nov 2019 eLife/Wierson eLIfe revision March 2020/Wierson eLIfe Final Revision Text and Figures/"/>
    </mc:Choice>
  </mc:AlternateContent>
  <xr:revisionPtr revIDLastSave="0" documentId="13_ncr:1_{2474276F-7776-3641-9C88-B4985A2CEA44}" xr6:coauthVersionLast="36" xr6:coauthVersionMax="36" xr10:uidLastSave="{00000000-0000-0000-0000-000000000000}"/>
  <bookViews>
    <workbookView xWindow="10160" yWindow="520" windowWidth="29340" windowHeight="23240" tabRatio="840" activeTab="6" xr2:uid="{00000000-000D-0000-FFFF-FFFF00000000}"/>
  </bookViews>
  <sheets>
    <sheet name="sgRNA efficiency" sheetId="7" r:id="rId1"/>
    <sheet name="F0 embryo targeting averages" sheetId="6" r:id="rId2"/>
    <sheet name="F0 embryo targeting data" sheetId="2" r:id="rId3"/>
    <sheet name="F0Germline transmission by gene" sheetId="5" r:id="rId4"/>
    <sheet name="Individual F0 transmission data" sheetId="3" r:id="rId5"/>
    <sheet name="sgRNA Target site information " sheetId="1" r:id="rId6"/>
    <sheet name="Primers" sheetId="4" r:id="rId7"/>
  </sheets>
  <definedNames>
    <definedName name="_xlnm.Print_Area" localSheetId="1">'F0 embryo targeting averages'!$A$1:$I$31</definedName>
    <definedName name="_xlnm.Print_Area" localSheetId="2">'F0 embryo targeting data'!$A$1:$I$135</definedName>
    <definedName name="_xlnm.Print_Area" localSheetId="3">'F0Germline transmission by gene'!$A$1:$D$21</definedName>
    <definedName name="_xlnm.Print_Area" localSheetId="4">'Individual F0 transmission data'!$A$1:$H$195</definedName>
    <definedName name="_xlnm.Print_Area" localSheetId="6">Primers!$A$1:$C$191</definedName>
    <definedName name="_xlnm.Print_Area" localSheetId="5">'sgRNA Target site information '!$A$1:$J$43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2" l="1"/>
  <c r="F47" i="2"/>
  <c r="H46" i="2"/>
  <c r="H45" i="2"/>
  <c r="I47" i="2" s="1"/>
  <c r="H44" i="2"/>
  <c r="I115" i="2"/>
  <c r="G115" i="2"/>
  <c r="F115" i="2"/>
  <c r="G135" i="2"/>
  <c r="F135" i="2"/>
  <c r="H134" i="2"/>
  <c r="H133" i="2"/>
  <c r="H132" i="2"/>
  <c r="G131" i="2"/>
  <c r="F131" i="2"/>
  <c r="H130" i="2"/>
  <c r="H129" i="2"/>
  <c r="H128" i="2"/>
  <c r="G127" i="2"/>
  <c r="F127" i="2"/>
  <c r="H126" i="2"/>
  <c r="H125" i="2"/>
  <c r="H124" i="2"/>
  <c r="G123" i="2"/>
  <c r="F123" i="2"/>
  <c r="H122" i="2"/>
  <c r="H121" i="2"/>
  <c r="H120" i="2"/>
  <c r="G119" i="2"/>
  <c r="F119" i="2"/>
  <c r="H118" i="2"/>
  <c r="H117" i="2"/>
  <c r="H116" i="2"/>
  <c r="H47" i="2" l="1"/>
  <c r="I131" i="2"/>
  <c r="I123" i="2"/>
  <c r="H115" i="2"/>
  <c r="H131" i="2"/>
  <c r="I127" i="2"/>
  <c r="H119" i="2"/>
  <c r="H135" i="2"/>
  <c r="I135" i="2"/>
  <c r="H127" i="2"/>
  <c r="H123" i="2"/>
  <c r="I119" i="2"/>
  <c r="F91" i="2"/>
  <c r="H92" i="2"/>
  <c r="G111" i="2"/>
  <c r="F111" i="2"/>
  <c r="H110" i="2"/>
  <c r="H109" i="2"/>
  <c r="H108" i="2"/>
  <c r="G107" i="2"/>
  <c r="F107" i="2"/>
  <c r="H106" i="2"/>
  <c r="H105" i="2"/>
  <c r="H104" i="2"/>
  <c r="G103" i="2"/>
  <c r="F103" i="2"/>
  <c r="H102" i="2"/>
  <c r="H101" i="2"/>
  <c r="H100" i="2"/>
  <c r="G99" i="2"/>
  <c r="F99" i="2"/>
  <c r="H98" i="2"/>
  <c r="H97" i="2"/>
  <c r="H96" i="2"/>
  <c r="G95" i="2"/>
  <c r="F95" i="2"/>
  <c r="H94" i="2"/>
  <c r="H93" i="2"/>
  <c r="G87" i="2"/>
  <c r="G91" i="2"/>
  <c r="H90" i="2"/>
  <c r="H89" i="2"/>
  <c r="H88" i="2"/>
  <c r="D4" i="5"/>
  <c r="D5" i="5"/>
  <c r="D8" i="5"/>
  <c r="D9" i="5"/>
  <c r="D10" i="5"/>
  <c r="D11" i="5"/>
  <c r="D12" i="5"/>
  <c r="D13" i="5"/>
  <c r="D15" i="5"/>
  <c r="D16" i="5"/>
  <c r="D17" i="5"/>
  <c r="D18" i="5"/>
  <c r="D19" i="5"/>
  <c r="D20" i="5"/>
  <c r="D21" i="5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9" i="3"/>
  <c r="H72" i="3"/>
  <c r="H73" i="3"/>
  <c r="H74" i="3"/>
  <c r="H75" i="3"/>
  <c r="H76" i="3"/>
  <c r="H77" i="3"/>
  <c r="H78" i="3"/>
  <c r="F80" i="3"/>
  <c r="G80" i="3"/>
  <c r="H88" i="3"/>
  <c r="H111" i="3"/>
  <c r="H76" i="2"/>
  <c r="H77" i="2"/>
  <c r="H78" i="2"/>
  <c r="H79" i="2"/>
  <c r="H80" i="2"/>
  <c r="I75" i="2"/>
  <c r="I70" i="2"/>
  <c r="H52" i="2"/>
  <c r="H53" i="2"/>
  <c r="H48" i="2"/>
  <c r="H49" i="2"/>
  <c r="H50" i="2"/>
  <c r="H40" i="2"/>
  <c r="H41" i="2"/>
  <c r="H42" i="2"/>
  <c r="H36" i="2"/>
  <c r="H37" i="2"/>
  <c r="H38" i="2"/>
  <c r="H33" i="2"/>
  <c r="H34" i="2"/>
  <c r="H29" i="2"/>
  <c r="H30" i="2"/>
  <c r="H31" i="2"/>
  <c r="H25" i="2"/>
  <c r="H26" i="2"/>
  <c r="H27" i="2"/>
  <c r="H20" i="2"/>
  <c r="H21" i="2"/>
  <c r="H22" i="2"/>
  <c r="H23" i="2"/>
  <c r="H16" i="2"/>
  <c r="H17" i="2"/>
  <c r="H18" i="2"/>
  <c r="H12" i="2"/>
  <c r="H13" i="2"/>
  <c r="H14" i="2"/>
  <c r="H8" i="2"/>
  <c r="H9" i="2"/>
  <c r="H10" i="2"/>
  <c r="H4" i="2"/>
  <c r="H5" i="2"/>
  <c r="H6" i="2"/>
  <c r="G83" i="2"/>
  <c r="G56" i="2"/>
  <c r="F56" i="2"/>
  <c r="F54" i="2"/>
  <c r="G54" i="2"/>
  <c r="F24" i="2"/>
  <c r="H64" i="2"/>
  <c r="H65" i="2" s="1"/>
  <c r="H61" i="2"/>
  <c r="H63" i="2" s="1"/>
  <c r="H86" i="2"/>
  <c r="H87" i="2" s="1"/>
  <c r="H84" i="2"/>
  <c r="H85" i="2" s="1"/>
  <c r="H82" i="2"/>
  <c r="H83" i="2" s="1"/>
  <c r="H55" i="2"/>
  <c r="F65" i="2"/>
  <c r="G65" i="2"/>
  <c r="F63" i="2"/>
  <c r="G63" i="2"/>
  <c r="F87" i="2"/>
  <c r="G85" i="2"/>
  <c r="F85" i="2"/>
  <c r="F83" i="2"/>
  <c r="F65" i="3"/>
  <c r="G65" i="3"/>
  <c r="G69" i="3"/>
  <c r="F69" i="3"/>
  <c r="G71" i="3"/>
  <c r="G70" i="3"/>
  <c r="F11" i="2"/>
  <c r="G11" i="2"/>
  <c r="F39" i="2"/>
  <c r="G39" i="2"/>
  <c r="F43" i="2"/>
  <c r="G43" i="2"/>
  <c r="F28" i="2"/>
  <c r="G28" i="2"/>
  <c r="F51" i="2"/>
  <c r="G51" i="2"/>
  <c r="F32" i="2"/>
  <c r="G32" i="2"/>
  <c r="G24" i="2"/>
  <c r="F81" i="2"/>
  <c r="G81" i="2"/>
  <c r="F35" i="2"/>
  <c r="G35" i="2"/>
  <c r="F19" i="2"/>
  <c r="G19" i="2"/>
  <c r="F15" i="2"/>
  <c r="G15" i="2"/>
  <c r="H15" i="2" s="1"/>
  <c r="F7" i="2"/>
  <c r="G7" i="2"/>
  <c r="H80" i="3"/>
  <c r="I95" i="2" l="1"/>
  <c r="I35" i="2"/>
  <c r="H81" i="2"/>
  <c r="I39" i="2"/>
  <c r="I107" i="2"/>
  <c r="I54" i="2"/>
  <c r="H107" i="2"/>
  <c r="H91" i="2"/>
  <c r="H39" i="2"/>
  <c r="H51" i="2"/>
  <c r="I99" i="2"/>
  <c r="H103" i="2"/>
  <c r="I32" i="2"/>
  <c r="H7" i="2"/>
  <c r="H24" i="2"/>
  <c r="I15" i="2"/>
  <c r="I28" i="2"/>
  <c r="H95" i="2"/>
  <c r="H111" i="2"/>
  <c r="I11" i="2"/>
  <c r="I43" i="2"/>
  <c r="I81" i="2"/>
  <c r="H35" i="2"/>
  <c r="H11" i="2"/>
  <c r="H54" i="2"/>
  <c r="H43" i="2"/>
  <c r="I7" i="2"/>
  <c r="I24" i="2"/>
  <c r="H19" i="2"/>
  <c r="H32" i="2"/>
  <c r="H28" i="2"/>
  <c r="H56" i="2"/>
  <c r="I19" i="2"/>
  <c r="I51" i="2"/>
  <c r="I91" i="2"/>
  <c r="H99" i="2"/>
  <c r="I103" i="2"/>
  <c r="I1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Maira Pedroso-De-Almeida</author>
  </authors>
  <commentList>
    <comment ref="I3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This is standard deviation, not standard error.</t>
        </r>
      </text>
    </comment>
  </commentList>
</comments>
</file>

<file path=xl/sharedStrings.xml><?xml version="1.0" encoding="utf-8"?>
<sst xmlns="http://schemas.openxmlformats.org/spreadsheetml/2006/main" count="2325" uniqueCount="719">
  <si>
    <t>Genomic target</t>
  </si>
  <si>
    <t>Donor vector</t>
  </si>
  <si>
    <t>Donor sgRNA  target (genomic or UgRNA)</t>
  </si>
  <si>
    <t>Homology length (5'/3')</t>
  </si>
  <si>
    <t>Experiment number</t>
  </si>
  <si>
    <t>Reporter positive embryos</t>
  </si>
  <si>
    <t xml:space="preserve">Total embryos </t>
  </si>
  <si>
    <t>Percent with positive report</t>
  </si>
  <si>
    <t>Standard Error</t>
  </si>
  <si>
    <r>
      <rPr>
        <i/>
        <sz val="12"/>
        <color theme="1"/>
        <rFont val="Calibri"/>
        <family val="2"/>
      </rPr>
      <t>noto</t>
    </r>
    <r>
      <rPr>
        <sz val="12"/>
        <color theme="1"/>
        <rFont val="Calibri"/>
        <family val="2"/>
      </rPr>
      <t xml:space="preserve"> E1</t>
    </r>
  </si>
  <si>
    <t>2A-TagRFP-CAAX-SV40</t>
  </si>
  <si>
    <t>genomic sgRNA</t>
  </si>
  <si>
    <t>12/x</t>
  </si>
  <si>
    <t>Average</t>
  </si>
  <si>
    <t>24/x</t>
  </si>
  <si>
    <t>48/x</t>
  </si>
  <si>
    <r>
      <rPr>
        <i/>
        <sz val="12"/>
        <color theme="1"/>
        <rFont val="Calibri"/>
        <family val="2"/>
      </rPr>
      <t>noto</t>
    </r>
    <r>
      <rPr>
        <sz val="12"/>
        <color theme="1"/>
        <rFont val="Calibri"/>
        <family val="2"/>
      </rPr>
      <t xml:space="preserve"> E2</t>
    </r>
  </si>
  <si>
    <t>UgRNA</t>
  </si>
  <si>
    <r>
      <t>noto</t>
    </r>
    <r>
      <rPr>
        <sz val="12"/>
        <color rgb="FF000000"/>
        <rFont val="Calibri"/>
        <family val="2"/>
        <scheme val="minor"/>
      </rPr>
      <t xml:space="preserve"> E1</t>
    </r>
  </si>
  <si>
    <t>pGTag-2A-eGFP-SV40</t>
  </si>
  <si>
    <t>24/24</t>
  </si>
  <si>
    <t>48/48</t>
  </si>
  <si>
    <r>
      <rPr>
        <i/>
        <sz val="12"/>
        <color theme="1"/>
        <rFont val="Calibri"/>
        <family val="2"/>
      </rPr>
      <t>tyr</t>
    </r>
    <r>
      <rPr>
        <sz val="12"/>
        <color theme="1"/>
        <rFont val="Calibri"/>
        <family val="2"/>
      </rPr>
      <t xml:space="preserve"> E4</t>
    </r>
  </si>
  <si>
    <t>pGTag-2A-Gal4VP16-bactin</t>
  </si>
  <si>
    <r>
      <rPr>
        <i/>
        <sz val="12"/>
        <color theme="1"/>
        <rFont val="Calibri"/>
        <family val="2"/>
      </rPr>
      <t>cx43.4</t>
    </r>
    <r>
      <rPr>
        <sz val="12"/>
        <color theme="1"/>
        <rFont val="Calibri"/>
        <family val="2"/>
      </rPr>
      <t xml:space="preserve"> E2</t>
    </r>
  </si>
  <si>
    <t>pGTag-2A-TagRFP-CAAX-SV40</t>
  </si>
  <si>
    <t>esama E2</t>
  </si>
  <si>
    <r>
      <rPr>
        <i/>
        <sz val="12"/>
        <color theme="1"/>
        <rFont val="Calibri"/>
        <family val="2"/>
      </rPr>
      <t xml:space="preserve">msna </t>
    </r>
    <r>
      <rPr>
        <sz val="12"/>
        <color theme="1"/>
        <rFont val="Calibri"/>
        <family val="2"/>
      </rPr>
      <t>E2</t>
    </r>
  </si>
  <si>
    <r>
      <rPr>
        <i/>
        <sz val="12"/>
        <color theme="1"/>
        <rFont val="Calibri"/>
        <family val="2"/>
      </rPr>
      <t xml:space="preserve">msna </t>
    </r>
    <r>
      <rPr>
        <sz val="12"/>
        <color theme="1"/>
        <rFont val="Calibri"/>
        <family val="2"/>
      </rPr>
      <t>E6</t>
    </r>
  </si>
  <si>
    <r>
      <t xml:space="preserve">anxa2a </t>
    </r>
    <r>
      <rPr>
        <sz val="12"/>
        <color theme="1"/>
        <rFont val="Calibri"/>
        <family val="2"/>
      </rPr>
      <t>E3</t>
    </r>
  </si>
  <si>
    <r>
      <rPr>
        <i/>
        <sz val="12"/>
        <color theme="1"/>
        <rFont val="Calibri"/>
        <family val="2"/>
      </rPr>
      <t>flna</t>
    </r>
    <r>
      <rPr>
        <sz val="12"/>
        <color theme="1"/>
        <rFont val="Calibri"/>
        <family val="2"/>
      </rPr>
      <t xml:space="preserve"> E4</t>
    </r>
  </si>
  <si>
    <t>48/42</t>
  </si>
  <si>
    <r>
      <t xml:space="preserve">aqp1a1 </t>
    </r>
    <r>
      <rPr>
        <sz val="12"/>
        <color theme="1"/>
        <rFont val="Calibri"/>
        <family val="2"/>
      </rPr>
      <t>E1</t>
    </r>
  </si>
  <si>
    <r>
      <rPr>
        <i/>
        <sz val="12"/>
        <color theme="1"/>
        <rFont val="Calibri"/>
        <family val="2"/>
      </rPr>
      <t xml:space="preserve">aqp8a1 </t>
    </r>
    <r>
      <rPr>
        <sz val="12"/>
        <color theme="1"/>
        <rFont val="Calibri"/>
        <family val="2"/>
      </rPr>
      <t>E1</t>
    </r>
  </si>
  <si>
    <r>
      <rPr>
        <i/>
        <sz val="12"/>
        <color theme="1"/>
        <rFont val="Calibri"/>
        <family val="2"/>
      </rPr>
      <t>rb1</t>
    </r>
    <r>
      <rPr>
        <sz val="12"/>
        <color theme="1"/>
        <rFont val="Calibri"/>
        <family val="2"/>
      </rPr>
      <t xml:space="preserve"> E2-E4</t>
    </r>
  </si>
  <si>
    <r>
      <rPr>
        <i/>
        <sz val="12"/>
        <color theme="1"/>
        <rFont val="Calibri"/>
        <family val="2"/>
      </rPr>
      <t>rb1</t>
    </r>
    <r>
      <rPr>
        <sz val="12"/>
        <color theme="1"/>
        <rFont val="Calibri"/>
        <family val="2"/>
      </rPr>
      <t xml:space="preserve"> E2-E25</t>
    </r>
  </si>
  <si>
    <r>
      <rPr>
        <i/>
        <sz val="12"/>
        <color theme="1"/>
        <rFont val="Calibri"/>
        <family val="2"/>
      </rPr>
      <t>msna</t>
    </r>
    <r>
      <rPr>
        <sz val="12"/>
        <color theme="1"/>
        <rFont val="Calibri"/>
        <family val="2"/>
      </rPr>
      <t xml:space="preserve"> E2-E6</t>
    </r>
  </si>
  <si>
    <r>
      <t xml:space="preserve">kdrl </t>
    </r>
    <r>
      <rPr>
        <sz val="12"/>
        <color theme="1"/>
        <rFont val="Calibri"/>
        <family val="2"/>
      </rPr>
      <t>E3-E30</t>
    </r>
  </si>
  <si>
    <t>42/48</t>
  </si>
  <si>
    <r>
      <t xml:space="preserve">s1pr1 </t>
    </r>
    <r>
      <rPr>
        <sz val="12"/>
        <color theme="1"/>
        <rFont val="Calibri"/>
        <family val="2"/>
      </rPr>
      <t>E2-E2</t>
    </r>
  </si>
  <si>
    <t>48/27</t>
  </si>
  <si>
    <r>
      <t xml:space="preserve">vegfaa </t>
    </r>
    <r>
      <rPr>
        <sz val="12"/>
        <color theme="1"/>
        <rFont val="Calibri"/>
        <family val="2"/>
      </rPr>
      <t>E3-E7</t>
    </r>
  </si>
  <si>
    <r>
      <rPr>
        <i/>
        <sz val="12"/>
        <color theme="1"/>
        <rFont val="Calibri"/>
        <family val="2"/>
      </rPr>
      <t xml:space="preserve">noto </t>
    </r>
    <r>
      <rPr>
        <sz val="12"/>
        <color theme="1"/>
        <rFont val="Calibri"/>
        <family val="2"/>
      </rPr>
      <t>E1</t>
    </r>
  </si>
  <si>
    <r>
      <rPr>
        <i/>
        <sz val="12"/>
        <color theme="1"/>
        <rFont val="Calibri"/>
        <family val="2"/>
      </rPr>
      <t xml:space="preserve">tyr </t>
    </r>
    <r>
      <rPr>
        <sz val="12"/>
        <color theme="1"/>
        <rFont val="Calibri"/>
        <family val="2"/>
      </rPr>
      <t>E4</t>
    </r>
  </si>
  <si>
    <r>
      <rPr>
        <i/>
        <sz val="12"/>
        <color theme="1"/>
        <rFont val="Calibri"/>
        <family val="2"/>
      </rPr>
      <t xml:space="preserve">cx43.4 </t>
    </r>
    <r>
      <rPr>
        <sz val="12"/>
        <color theme="1"/>
        <rFont val="Calibri"/>
        <family val="2"/>
      </rPr>
      <t>E2</t>
    </r>
  </si>
  <si>
    <t>n/a</t>
  </si>
  <si>
    <r>
      <rPr>
        <i/>
        <sz val="12"/>
        <color theme="1"/>
        <rFont val="Calibri"/>
        <family val="2"/>
      </rPr>
      <t>rb1</t>
    </r>
    <r>
      <rPr>
        <sz val="12"/>
        <color theme="1"/>
        <rFont val="Calibri"/>
        <family val="2"/>
      </rPr>
      <t xml:space="preserve"> E2-4</t>
    </r>
  </si>
  <si>
    <r>
      <rPr>
        <i/>
        <sz val="12"/>
        <color theme="1"/>
        <rFont val="Calibri"/>
        <family val="2"/>
      </rPr>
      <t>rb1</t>
    </r>
    <r>
      <rPr>
        <sz val="12"/>
        <color theme="1"/>
        <rFont val="Calibri"/>
        <family val="2"/>
      </rPr>
      <t xml:space="preserve"> E2-25</t>
    </r>
  </si>
  <si>
    <r>
      <rPr>
        <i/>
        <sz val="12"/>
        <color theme="1"/>
        <rFont val="Calibri"/>
        <family val="2"/>
      </rPr>
      <t xml:space="preserve">msna </t>
    </r>
    <r>
      <rPr>
        <sz val="12"/>
        <color theme="1"/>
        <rFont val="Calibri"/>
        <family val="2"/>
      </rPr>
      <t>E2-E6</t>
    </r>
  </si>
  <si>
    <r>
      <t>noto</t>
    </r>
    <r>
      <rPr>
        <sz val="12"/>
        <color rgb="FF000000"/>
        <rFont val="Calibri"/>
        <family val="2"/>
        <scheme val="minor"/>
      </rPr>
      <t xml:space="preserve"> E1 24/24</t>
    </r>
  </si>
  <si>
    <r>
      <t>tyr</t>
    </r>
    <r>
      <rPr>
        <sz val="12"/>
        <color rgb="FF000000"/>
        <rFont val="Calibri"/>
        <family val="2"/>
        <scheme val="minor"/>
      </rPr>
      <t xml:space="preserve"> E4 48/48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</si>
  <si>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24/24</t>
    </r>
  </si>
  <si>
    <r>
      <rPr>
        <i/>
        <sz val="12"/>
        <color theme="1"/>
        <rFont val="Calibri"/>
        <family val="2"/>
        <scheme val="minor"/>
      </rPr>
      <t>cx43.3</t>
    </r>
    <r>
      <rPr>
        <sz val="12"/>
        <color theme="1"/>
        <rFont val="Calibri"/>
        <family val="2"/>
        <scheme val="minor"/>
      </rPr>
      <t xml:space="preserve"> 48/48</t>
    </r>
  </si>
  <si>
    <r>
      <t xml:space="preserve">esama </t>
    </r>
    <r>
      <rPr>
        <sz val="12"/>
        <color rgb="FF000000"/>
        <rFont val="Calibri"/>
        <family val="2"/>
        <scheme val="minor"/>
      </rPr>
      <t>E2 48/48</t>
    </r>
  </si>
  <si>
    <r>
      <rPr>
        <i/>
        <sz val="12"/>
        <color theme="1"/>
        <rFont val="Calibri"/>
        <family val="2"/>
        <scheme val="minor"/>
      </rPr>
      <t>msna</t>
    </r>
    <r>
      <rPr>
        <sz val="12"/>
        <color theme="1"/>
        <rFont val="Calibri"/>
        <family val="2"/>
        <scheme val="minor"/>
      </rPr>
      <t xml:space="preserve"> E2 48/48</t>
    </r>
  </si>
  <si>
    <r>
      <rPr>
        <i/>
        <sz val="12"/>
        <color theme="1"/>
        <rFont val="Calibri"/>
        <family val="2"/>
        <scheme val="minor"/>
      </rPr>
      <t>msna</t>
    </r>
    <r>
      <rPr>
        <sz val="12"/>
        <color theme="1"/>
        <rFont val="Calibri"/>
        <family val="2"/>
        <scheme val="minor"/>
      </rPr>
      <t xml:space="preserve"> E6 48/48</t>
    </r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</si>
  <si>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48/48</t>
    </r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</si>
  <si>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48/42</t>
    </r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</si>
  <si>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 48/48</t>
    </r>
  </si>
  <si>
    <r>
      <t xml:space="preserve">aqp8a1 </t>
    </r>
    <r>
      <rPr>
        <sz val="12"/>
        <color theme="1"/>
        <rFont val="Calibri"/>
        <family val="2"/>
        <scheme val="minor"/>
      </rPr>
      <t>E1 48/48</t>
    </r>
  </si>
  <si>
    <r>
      <t xml:space="preserve">rb1 </t>
    </r>
    <r>
      <rPr>
        <sz val="12"/>
        <color theme="1"/>
        <rFont val="Calibri"/>
        <family val="2"/>
      </rPr>
      <t>E2-E4 48/48</t>
    </r>
  </si>
  <si>
    <r>
      <t xml:space="preserve">rb1 </t>
    </r>
    <r>
      <rPr>
        <sz val="12"/>
        <color theme="1"/>
        <rFont val="Calibri"/>
        <family val="2"/>
      </rPr>
      <t>E2-E25 48/48</t>
    </r>
  </si>
  <si>
    <r>
      <rPr>
        <i/>
        <sz val="12"/>
        <color theme="1"/>
        <rFont val="Calibri"/>
        <family val="2"/>
        <scheme val="minor"/>
      </rPr>
      <t>msna</t>
    </r>
    <r>
      <rPr>
        <sz val="12"/>
        <color theme="1"/>
        <rFont val="Calibri"/>
        <family val="2"/>
        <scheme val="minor"/>
      </rPr>
      <t xml:space="preserve"> E2-E6 48/48</t>
    </r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</si>
  <si>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E3-E30 44/48</t>
    </r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</si>
  <si>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E2-E2 48/48</t>
    </r>
  </si>
  <si>
    <t>vegfaa E3-E7 48/48</t>
  </si>
  <si>
    <r>
      <rPr>
        <i/>
        <sz val="12"/>
        <color theme="1"/>
        <rFont val="Calibri"/>
        <family val="2"/>
      </rPr>
      <t xml:space="preserve">mmp14a </t>
    </r>
    <r>
      <rPr>
        <sz val="12"/>
        <color theme="1"/>
        <rFont val="Calibri"/>
        <family val="2"/>
      </rPr>
      <t>E1-E10 48/48</t>
    </r>
  </si>
  <si>
    <t>Knock-in</t>
  </si>
  <si>
    <t>Individual F0</t>
  </si>
  <si>
    <t>Crossed to</t>
  </si>
  <si>
    <t>Reporter positive F1 embryos</t>
  </si>
  <si>
    <t>Total F1 embryos </t>
  </si>
  <si>
    <t>Percent germline transmission</t>
  </si>
  <si>
    <t>Casper</t>
  </si>
  <si>
    <t>UAS:RFP</t>
  </si>
  <si>
    <t>pGTag-2A-TagRFP-CAAX-SV41</t>
  </si>
  <si>
    <t>fli1:EGFP</t>
  </si>
  <si>
    <t>pGTag-2A-TagRFP-CAAX-SV42</t>
  </si>
  <si>
    <t>N/A</t>
  </si>
  <si>
    <t>pGTag-2A-TagRFP-CAAX-SV43</t>
  </si>
  <si>
    <t>pGTag-2A-TagRFP-CAAX-SV44</t>
  </si>
  <si>
    <t>pGTag-2A-TagRFP-CAAX-SV45</t>
  </si>
  <si>
    <t>pGTag-2A-TagRFP-CAAX-SV46</t>
  </si>
  <si>
    <t>pGTag-2A-TagRFP-CAAX-SV47</t>
  </si>
  <si>
    <t>pGTag-2A-TagRFP-CAAX-SV48</t>
  </si>
  <si>
    <t>pGTag-2A-TagRFP-CAAX-SV49</t>
  </si>
  <si>
    <t>pGTag-2A-TagRFP-CAAX-SV50</t>
  </si>
  <si>
    <r>
      <rPr>
        <i/>
        <sz val="12"/>
        <color theme="1"/>
        <rFont val="Calibri"/>
        <family val="2"/>
      </rPr>
      <t>esama</t>
    </r>
    <r>
      <rPr>
        <sz val="12"/>
        <color theme="1"/>
        <rFont val="Calibri"/>
        <family val="2"/>
      </rPr>
      <t xml:space="preserve"> E2</t>
    </r>
  </si>
  <si>
    <t>pDB790</t>
  </si>
  <si>
    <r>
      <t xml:space="preserve">msna </t>
    </r>
    <r>
      <rPr>
        <sz val="12"/>
        <color theme="1"/>
        <rFont val="Calibri"/>
        <family val="2"/>
      </rPr>
      <t>E2</t>
    </r>
  </si>
  <si>
    <r>
      <t>msna</t>
    </r>
    <r>
      <rPr>
        <sz val="12"/>
        <color theme="1"/>
        <rFont val="Calibri"/>
        <family val="2"/>
      </rPr>
      <t xml:space="preserve"> E6</t>
    </r>
  </si>
  <si>
    <r>
      <rPr>
        <i/>
        <sz val="12"/>
        <color theme="1"/>
        <rFont val="Calibri"/>
        <family val="2"/>
      </rPr>
      <t xml:space="preserve">flna </t>
    </r>
    <r>
      <rPr>
        <sz val="12"/>
        <color theme="1"/>
        <rFont val="Calibri"/>
        <family val="2"/>
      </rPr>
      <t>E4</t>
    </r>
  </si>
  <si>
    <r>
      <rPr>
        <i/>
        <sz val="12"/>
        <color theme="1"/>
        <rFont val="Calibri"/>
        <family val="2"/>
      </rPr>
      <t>aqp1a1</t>
    </r>
    <r>
      <rPr>
        <sz val="12"/>
        <color theme="1"/>
        <rFont val="Calibri"/>
        <family val="2"/>
      </rPr>
      <t xml:space="preserve"> E1</t>
    </r>
  </si>
  <si>
    <r>
      <t>aqp1a1</t>
    </r>
    <r>
      <rPr>
        <sz val="12"/>
        <color theme="1"/>
        <rFont val="Calibri"/>
        <family val="2"/>
      </rPr>
      <t xml:space="preserve"> E1</t>
    </r>
  </si>
  <si>
    <t>n&gt;1</t>
  </si>
  <si>
    <r>
      <t xml:space="preserve">aqp8a1 </t>
    </r>
    <r>
      <rPr>
        <sz val="12"/>
        <color theme="1"/>
        <rFont val="Calibri"/>
        <family val="2"/>
        <scheme val="minor"/>
      </rPr>
      <t>E1</t>
    </r>
  </si>
  <si>
    <r>
      <t xml:space="preserve">rb1 </t>
    </r>
    <r>
      <rPr>
        <sz val="12"/>
        <color theme="1"/>
        <rFont val="Calibri"/>
        <family val="2"/>
      </rPr>
      <t>E2-E4</t>
    </r>
  </si>
  <si>
    <r>
      <t xml:space="preserve">rb1 </t>
    </r>
    <r>
      <rPr>
        <sz val="12"/>
        <color theme="1"/>
        <rFont val="Calibri"/>
        <family val="2"/>
      </rPr>
      <t>E2-E25</t>
    </r>
  </si>
  <si>
    <r>
      <t>msna</t>
    </r>
    <r>
      <rPr>
        <sz val="12"/>
        <color theme="1"/>
        <rFont val="Calibri"/>
        <family val="2"/>
      </rPr>
      <t xml:space="preserve"> E2-E6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</si>
  <si>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</si>
  <si>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</si>
  <si>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4 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</si>
  <si>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3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</si>
  <si>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6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</si>
  <si>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5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</si>
  <si>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8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</si>
  <si>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7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</si>
  <si>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10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</si>
  <si>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9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</si>
  <si>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12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</si>
  <si>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11</t>
    </r>
  </si>
  <si>
    <r>
      <t xml:space="preserve">s1pr1 </t>
    </r>
    <r>
      <rPr>
        <sz val="12"/>
        <color theme="1"/>
        <rFont val="Calibri"/>
        <family val="2"/>
      </rPr>
      <t>E2-E2</t>
    </r>
    <r>
      <rPr>
        <i/>
        <sz val="12"/>
        <color theme="1"/>
        <rFont val="Calibri"/>
        <family val="2"/>
      </rPr>
      <t xml:space="preserve"> 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</si>
  <si>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14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</si>
  <si>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13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</si>
  <si>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16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</si>
  <si>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15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</si>
  <si>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18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</si>
  <si>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17 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</si>
  <si>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20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</si>
  <si>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19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</si>
  <si>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22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</si>
  <si>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21 </t>
    </r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</si>
  <si>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24</t>
    </r>
  </si>
  <si>
    <t>s1pr1 E2-E2</t>
  </si>
  <si>
    <r>
      <rPr>
        <i/>
        <sz val="12"/>
        <color theme="1"/>
        <rFont val="Calibri"/>
        <family val="2"/>
      </rPr>
      <t>s1pr1</t>
    </r>
    <r>
      <rPr>
        <sz val="12"/>
        <color theme="1"/>
        <rFont val="Calibri"/>
        <family val="2"/>
      </rPr>
      <t xml:space="preserve"> E2-E2 Animal 23</t>
    </r>
  </si>
  <si>
    <r>
      <rPr>
        <i/>
        <sz val="12"/>
        <color theme="1"/>
        <rFont val="Calibri"/>
        <family val="2"/>
      </rPr>
      <t xml:space="preserve">vegfaa </t>
    </r>
    <r>
      <rPr>
        <sz val="12"/>
        <color theme="1"/>
        <rFont val="Calibri"/>
        <family val="2"/>
      </rPr>
      <t>E3-E7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</si>
  <si>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2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</si>
  <si>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</si>
  <si>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4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</si>
  <si>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3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</si>
  <si>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6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</si>
  <si>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5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</si>
  <si>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8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</si>
  <si>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7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</si>
  <si>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10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</si>
  <si>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9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</si>
  <si>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12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</si>
  <si>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11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</si>
  <si>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14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</si>
  <si>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13</t>
    </r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</si>
  <si>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16</t>
    </r>
  </si>
  <si>
    <t>vegfaa E3-E7</t>
  </si>
  <si>
    <r>
      <rPr>
        <i/>
        <sz val="12"/>
        <color theme="1"/>
        <rFont val="Calibri"/>
        <family val="2"/>
      </rPr>
      <t>vegfaa</t>
    </r>
    <r>
      <rPr>
        <sz val="12"/>
        <color theme="1"/>
        <rFont val="Calibri"/>
        <family val="2"/>
      </rPr>
      <t xml:space="preserve"> E3-E7 Animal 15</t>
    </r>
  </si>
  <si>
    <r>
      <rPr>
        <i/>
        <sz val="12"/>
        <color theme="1"/>
        <rFont val="Calibri"/>
        <family val="2"/>
      </rPr>
      <t xml:space="preserve">mmp14a </t>
    </r>
    <r>
      <rPr>
        <sz val="12"/>
        <color theme="1"/>
        <rFont val="Calibri"/>
        <family val="2"/>
      </rPr>
      <t>E1-E10</t>
    </r>
  </si>
  <si>
    <r>
      <rPr>
        <i/>
        <sz val="12"/>
        <color theme="1"/>
        <rFont val="Calibri"/>
        <family val="2"/>
      </rPr>
      <t>mmp14a</t>
    </r>
    <r>
      <rPr>
        <sz val="12"/>
        <color theme="1"/>
        <rFont val="Calibri"/>
        <family val="2"/>
      </rPr>
      <t xml:space="preserve"> E1-E10 Animal 2</t>
    </r>
  </si>
  <si>
    <r>
      <rPr>
        <i/>
        <sz val="12"/>
        <color theme="1"/>
        <rFont val="Calibri"/>
        <family val="2"/>
      </rPr>
      <t>mmp14a</t>
    </r>
    <r>
      <rPr>
        <sz val="12"/>
        <color theme="1"/>
        <rFont val="Calibri"/>
        <family val="2"/>
      </rPr>
      <t xml:space="preserve"> E1-E10 Animal 1</t>
    </r>
  </si>
  <si>
    <r>
      <rPr>
        <i/>
        <sz val="12"/>
        <color theme="1"/>
        <rFont val="Calibri"/>
        <family val="2"/>
      </rPr>
      <t>mmp14a</t>
    </r>
    <r>
      <rPr>
        <sz val="12"/>
        <color theme="1"/>
        <rFont val="Calibri"/>
        <family val="2"/>
      </rPr>
      <t xml:space="preserve"> E1-E10 Animal 4</t>
    </r>
  </si>
  <si>
    <r>
      <rPr>
        <i/>
        <sz val="12"/>
        <color theme="1"/>
        <rFont val="Calibri"/>
        <family val="2"/>
      </rPr>
      <t>mmp14a</t>
    </r>
    <r>
      <rPr>
        <sz val="12"/>
        <color theme="1"/>
        <rFont val="Calibri"/>
        <family val="2"/>
      </rPr>
      <t xml:space="preserve"> E1-E10 Animal 3</t>
    </r>
  </si>
  <si>
    <t>3' spacer</t>
  </si>
  <si>
    <r>
      <t xml:space="preserve">noto </t>
    </r>
    <r>
      <rPr>
        <sz val="12"/>
        <color theme="1"/>
        <rFont val="Calibri"/>
        <family val="2"/>
      </rPr>
      <t>E1</t>
    </r>
  </si>
  <si>
    <r>
      <t>GGGAGCGCAGAGCTGGAGAC</t>
    </r>
    <r>
      <rPr>
        <u/>
        <sz val="12"/>
        <color theme="1"/>
        <rFont val="Calibri"/>
        <family val="2"/>
      </rPr>
      <t>AGG</t>
    </r>
  </si>
  <si>
    <t>aaa</t>
  </si>
  <si>
    <t>CAAACGCCTGTC</t>
  </si>
  <si>
    <t>AGCATAACCAACCAAACGCCTGTC</t>
  </si>
  <si>
    <t>AGAGAACGAACAAACGCGTACCGGAGCATAACCAACCAAACGCCTGTC</t>
  </si>
  <si>
    <r>
      <t>GACTGGAGAAAGAGTTCGCG</t>
    </r>
    <r>
      <rPr>
        <u/>
        <sz val="12"/>
        <color theme="1"/>
        <rFont val="Calibri"/>
        <family val="2"/>
      </rPr>
      <t>CGG</t>
    </r>
  </si>
  <si>
    <t>CTGTCCAGACTGGAGAAAGAGTTC</t>
  </si>
  <si>
    <r>
      <t>GGGAGGCGTTCGGGCCACAG</t>
    </r>
    <r>
      <rPr>
        <u/>
        <sz val="12"/>
        <color theme="1"/>
        <rFont val="Calibri"/>
        <family val="2"/>
      </rPr>
      <t>CGG</t>
    </r>
  </si>
  <si>
    <t>TCCAGCTCTGCGCTCCCGCTTATT</t>
  </si>
  <si>
    <t>ggg</t>
  </si>
  <si>
    <t>TCCAGCTCTGCGCTCCCGCTTATTTACTCGCAGATGCCACACTTCGCG</t>
  </si>
  <si>
    <r>
      <t>GTTCCTGTAGAGAGGGATGA</t>
    </r>
    <r>
      <rPr>
        <u/>
        <sz val="12"/>
        <color theme="1"/>
        <rFont val="Calibri"/>
        <family val="2"/>
      </rPr>
      <t>AGG</t>
    </r>
  </si>
  <si>
    <t>ACGGATACTTCATGGTGCCCTTCA</t>
  </si>
  <si>
    <t>TCCCTCTCTACAGGAACGGAGACT</t>
  </si>
  <si>
    <r>
      <t>GAGCCATATCTTGCCCACGA</t>
    </r>
    <r>
      <rPr>
        <u/>
        <sz val="12"/>
        <color theme="1"/>
        <rFont val="Calibri"/>
        <family val="2"/>
      </rPr>
      <t>AGG</t>
    </r>
  </si>
  <si>
    <t>ccc</t>
  </si>
  <si>
    <t>AAATCTCCAACCACTCCACCTTCG</t>
  </si>
  <si>
    <t>TGGGCAAGATATGGCTCACGTTAT</t>
  </si>
  <si>
    <t>GTTTTCTTACGCGGTTGTTGGATGAAATCTCCAACCACTCCACCTTCG</t>
  </si>
  <si>
    <t>TGGGCAAGATATGGCTCACGTTATTCATCATCTTCCGCATTGTTTTGA</t>
  </si>
  <si>
    <t>CCAACCACTCCACCTTCG</t>
  </si>
  <si>
    <t>CTCCAACCACTCCACCTTCG</t>
  </si>
  <si>
    <t>CCC</t>
  </si>
  <si>
    <t>GGTTGTTGGATGAAATCTCCAACCACTCCACCTTCG</t>
  </si>
  <si>
    <t>ttt</t>
  </si>
  <si>
    <t>CCATGAGCTGGAGTTTTCTTACGCGGTTGTTGGATGAAATCTCCAACCACTCCACCTTCG</t>
  </si>
  <si>
    <t>CTTCTTGAAGCACCATGAGCTGGAGTTTTCTTACGCGGTTGTTGGATGAAATCTCCAACCACTCCACCTTCG</t>
  </si>
  <si>
    <t>TCATCGAGGACTGAGACGGTGGTACTTCTTGAAGCACCATGAGCTGGAGTTTTCTTACGCGGTTGTTGGATGAAATCTCCAACCACTCCACCTTCG</t>
  </si>
  <si>
    <r>
      <t>GGATGTGATCCAAGGGAAGA</t>
    </r>
    <r>
      <rPr>
        <u/>
        <sz val="12"/>
        <color theme="1"/>
        <rFont val="Calibri"/>
        <family val="2"/>
      </rPr>
      <t>TGG</t>
    </r>
  </si>
  <si>
    <t>ctc</t>
  </si>
  <si>
    <t>AAAATGTGGATGTGATCCAAGGGA</t>
  </si>
  <si>
    <t>gag</t>
  </si>
  <si>
    <r>
      <rPr>
        <i/>
        <sz val="12"/>
        <color theme="1"/>
        <rFont val="Calibri"/>
        <family val="2"/>
      </rPr>
      <t>msna</t>
    </r>
    <r>
      <rPr>
        <sz val="12"/>
        <color theme="1"/>
        <rFont val="Calibri"/>
        <family val="2"/>
      </rPr>
      <t xml:space="preserve"> E2</t>
    </r>
  </si>
  <si>
    <r>
      <t>GTTTCCCTGTGGTGCTGGGT</t>
    </r>
    <r>
      <rPr>
        <u/>
        <sz val="12"/>
        <color theme="1"/>
        <rFont val="Calibri"/>
        <family val="2"/>
      </rPr>
      <t>TGG</t>
    </r>
    <r>
      <rPr>
        <sz val="12"/>
        <color theme="1"/>
        <rFont val="Calibri"/>
        <family val="2"/>
      </rPr>
      <t/>
    </r>
  </si>
  <si>
    <t>TGTTCGTGTGACTACAATGGATGCCGAGCTGGAGTTTGCCATCCAACC</t>
  </si>
  <si>
    <t>GCG</t>
  </si>
  <si>
    <t>cagcaccacagggaaacagttatttgaccaggtttgtgtgtggcctct</t>
  </si>
  <si>
    <r>
      <rPr>
        <i/>
        <sz val="12"/>
        <color theme="1"/>
        <rFont val="Calibri"/>
        <family val="2"/>
      </rPr>
      <t>msna</t>
    </r>
    <r>
      <rPr>
        <sz val="12"/>
        <color theme="1"/>
        <rFont val="Calibri"/>
        <family val="2"/>
      </rPr>
      <t xml:space="preserve"> E6</t>
    </r>
  </si>
  <si>
    <r>
      <t>GTCTGGCACGAGGAGCACAA</t>
    </r>
    <r>
      <rPr>
        <u/>
        <sz val="12"/>
        <color theme="1"/>
        <rFont val="Calibri"/>
        <family val="2"/>
      </rPr>
      <t>GGG</t>
    </r>
  </si>
  <si>
    <t>GAATAAGGAGCAATGGGAGGAAAGAATTCAGGTCTGGCACGAGGAGCA</t>
  </si>
  <si>
    <t>CAAGGGCATGTTGAGGTACAGACAATGGAATGTGCTCTTGCTATTTTT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</si>
  <si>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</t>
    </r>
  </si>
  <si>
    <r>
      <t>TCTGGATCAAAGTTGGCCTC</t>
    </r>
    <r>
      <rPr>
        <u/>
        <sz val="12"/>
        <color theme="1"/>
        <rFont val="Calibri"/>
        <family val="2"/>
      </rPr>
      <t>TGG</t>
    </r>
  </si>
  <si>
    <t>GGG</t>
  </si>
  <si>
    <t>CTCGAACTGGGCGGAGGAGAGCCCACCTACCCTACTGTTGTTCCAGAG</t>
  </si>
  <si>
    <t>GCCAACTTTGATCCAGACAAAGATGCTGCCAGGATTGAGACCGCTATC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</si>
  <si>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</t>
    </r>
  </si>
  <si>
    <r>
      <t>GGATTGAGTTTGGGCCTCAG</t>
    </r>
    <r>
      <rPr>
        <u/>
        <sz val="12"/>
        <color theme="1"/>
        <rFont val="Calibri"/>
        <family val="2"/>
      </rPr>
      <t>AGG</t>
    </r>
  </si>
  <si>
    <t>TACCTGTCCCAGTTTCCCAAAGCCAAACTCAAGCCTGGTGCCCCTCTG</t>
  </si>
  <si>
    <t>AGGCCCAAACTCAATCCCAAAAAGGCCCGTGCTTATGGACCA</t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</si>
  <si>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</t>
    </r>
  </si>
  <si>
    <r>
      <t>GGCTTTCTGGCGGGCCGTCC</t>
    </r>
    <r>
      <rPr>
        <u/>
        <sz val="12"/>
        <color theme="1"/>
        <rFont val="Calibri"/>
        <family val="2"/>
      </rPr>
      <t>TGG</t>
    </r>
  </si>
  <si>
    <t>GTCAGTCAGTCATGAACGAGCTGAAGAGCAAGGCTTTCTGGCGGGCCG</t>
  </si>
  <si>
    <t>TTT</t>
  </si>
  <si>
    <t>TCCTGGCCGAGCTGCTGGGAATGACCCTGTTCATCTTCCTCAGCATTA</t>
  </si>
  <si>
    <r>
      <t>CGTGTCCGTCATGGGCAACG</t>
    </r>
    <r>
      <rPr>
        <u/>
        <sz val="12"/>
        <color theme="1"/>
        <rFont val="Calibri"/>
        <family val="2"/>
      </rPr>
      <t>TGG</t>
    </r>
  </si>
  <si>
    <t>AAA</t>
  </si>
  <si>
    <t>TCGGCTCTTTCCTCTTCATGTTTGTGGGCTGCGTGTCCGTCATGGGCA</t>
  </si>
  <si>
    <t>ACGTGGGCATCAGCGGGAGCATCCAGCCCGCCCTGGCACACGGACTAG</t>
  </si>
  <si>
    <r>
      <t>E2 GGAGAGGGAGATCAGATCGA</t>
    </r>
    <r>
      <rPr>
        <u/>
        <sz val="12"/>
        <color theme="1"/>
        <rFont val="Calibri"/>
        <family val="2"/>
      </rPr>
      <t>TGG</t>
    </r>
    <r>
      <rPr>
        <sz val="12"/>
        <color theme="1"/>
        <rFont val="Calibri"/>
        <family val="2"/>
      </rPr>
      <t>, E4 GTCACAGCAGAGTTCACTTT</t>
    </r>
    <r>
      <rPr>
        <u/>
        <sz val="12"/>
        <color theme="1"/>
        <rFont val="Calibri"/>
        <family val="2"/>
      </rPr>
      <t>AGG</t>
    </r>
  </si>
  <si>
    <t>GCTCCAGTCCACTAACTCCATCTGTGATCATGCATGGAGAATATGGGA</t>
  </si>
  <si>
    <t>ACCCGCCTAGAGAACAAATACGATGTGACTTTGGCCCTCTACCAAAGA</t>
  </si>
  <si>
    <r>
      <t>E2 GGAGAGGGAGATCAGATCGA</t>
    </r>
    <r>
      <rPr>
        <u/>
        <sz val="12"/>
        <color theme="1"/>
        <rFont val="Calibri"/>
        <family val="2"/>
      </rPr>
      <t>TGG</t>
    </r>
    <r>
      <rPr>
        <sz val="12"/>
        <color theme="1"/>
        <rFont val="Calibri"/>
        <family val="2"/>
      </rPr>
      <t>, E25 GTCAAAGCGCAGCCTCTTCA</t>
    </r>
    <r>
      <rPr>
        <u/>
        <sz val="12"/>
        <color theme="1"/>
        <rFont val="Calibri"/>
        <family val="2"/>
      </rPr>
      <t>GGG</t>
    </r>
  </si>
  <si>
    <t>ATGGACGGACAAGATGAAGCAGACGGAAGgtgggagtcatgatcagtt</t>
  </si>
  <si>
    <r>
      <t>E2 GTTTCCCTGTGGTGCTGGGT</t>
    </r>
    <r>
      <rPr>
        <u/>
        <sz val="12"/>
        <color theme="1"/>
        <rFont val="Calibri"/>
        <family val="2"/>
      </rPr>
      <t>TGG</t>
    </r>
    <r>
      <rPr>
        <sz val="12"/>
        <color theme="1"/>
        <rFont val="Calibri"/>
        <family val="2"/>
      </rPr>
      <t>, E6 GTCTGGCACGAGGAGCACAA</t>
    </r>
    <r>
      <rPr>
        <u/>
        <sz val="12"/>
        <color theme="1"/>
        <rFont val="Calibri"/>
        <family val="2"/>
      </rPr>
      <t>GGG</t>
    </r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</si>
  <si>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E3-E30</t>
    </r>
  </si>
  <si>
    <r>
      <t>E3 GGCTAGCAGAAATGTGTCAT</t>
    </r>
    <r>
      <rPr>
        <u/>
        <sz val="12"/>
        <color theme="1"/>
        <rFont val="Calibri"/>
        <family val="2"/>
      </rPr>
      <t>CGG</t>
    </r>
    <r>
      <rPr>
        <sz val="12"/>
        <color theme="1"/>
        <rFont val="Calibri"/>
        <family val="2"/>
      </rPr>
      <t>, E30 GGAGGACTCGTCCCTTGACT</t>
    </r>
    <r>
      <rPr>
        <u/>
        <sz val="12"/>
        <color theme="1"/>
        <rFont val="Calibri"/>
        <family val="2"/>
      </rPr>
      <t>CGG</t>
    </r>
  </si>
  <si>
    <t>GATCAACTGCACTGCACTGGAGGCTGGCTAGCAGAAATGTGT</t>
  </si>
  <si>
    <t>actcggagatggagtgtcacagtcctcctccagactataactatgtgg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</si>
  <si>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E2-E2</t>
    </r>
  </si>
  <si>
    <r>
      <t>E2 GGAGAACCAGAACATTTTCC</t>
    </r>
    <r>
      <rPr>
        <u/>
        <sz val="12"/>
        <color theme="1"/>
        <rFont val="Calibri"/>
        <family val="2"/>
      </rPr>
      <t>AGG</t>
    </r>
    <r>
      <rPr>
        <sz val="12"/>
        <color theme="1"/>
        <rFont val="Calibri"/>
        <family val="2"/>
      </rPr>
      <t>, E2 GGGAAACCATAGTGTCTTCT</t>
    </r>
    <r>
      <rPr>
        <u/>
        <sz val="12"/>
        <color theme="1"/>
        <rFont val="Calibri"/>
        <family val="2"/>
      </rPr>
      <t>TGG</t>
    </r>
  </si>
  <si>
    <t>AGCGGACTCTGTTGTGTTCATCATCGTGTGCTGCTTCATCATCCTGGA</t>
  </si>
  <si>
    <t>TTCTGGGAATATCACCTCTTCTTCTTAAAGGGACTATTCGTGAACTTT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</si>
  <si>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E3-E7</t>
    </r>
  </si>
  <si>
    <r>
      <t>E3 GTGCAAGACCCGAGAGCTGC</t>
    </r>
    <r>
      <rPr>
        <u/>
        <sz val="12"/>
        <color theme="1"/>
        <rFont val="Calibri"/>
        <family val="2"/>
      </rPr>
      <t>TGG</t>
    </r>
    <r>
      <rPr>
        <sz val="12"/>
        <color theme="1"/>
        <rFont val="Calibri"/>
        <family val="2"/>
      </rPr>
      <t>, E7 CGTTCGCTCGATCATCATCT</t>
    </r>
    <r>
      <rPr>
        <u/>
        <sz val="12"/>
        <color theme="1"/>
        <rFont val="Calibri"/>
        <family val="2"/>
      </rPr>
      <t>TGG</t>
    </r>
  </si>
  <si>
    <t>TTCCCTTCATGGATGTGTATAAAAAGAGTGCGTGCAAGACCCGAGAGC</t>
  </si>
  <si>
    <t>TGATGATCGAGCGAACGCCGGGCAGAACTCTGCATGAAGGAAGGAACT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</si>
  <si>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E1-E10</t>
    </r>
  </si>
  <si>
    <r>
      <t>E1 GCACCAGAAACACACTTGCG</t>
    </r>
    <r>
      <rPr>
        <u/>
        <sz val="12"/>
        <color theme="1"/>
        <rFont val="Calibri"/>
        <family val="2"/>
      </rPr>
      <t>AGG</t>
    </r>
    <r>
      <rPr>
        <sz val="12"/>
        <color theme="1"/>
        <rFont val="Calibri"/>
        <family val="2"/>
      </rPr>
      <t>, E10 GGGAGCCGGCACAGATGAGG</t>
    </r>
    <r>
      <rPr>
        <u/>
        <sz val="12"/>
        <color theme="1"/>
        <rFont val="Calibri"/>
        <family val="2"/>
      </rPr>
      <t>AGG</t>
    </r>
  </si>
  <si>
    <t>GTTACCGAAACTGCAGACGTTACCTCGGCTTCTGCCTCTCGCCCTCGC</t>
  </si>
  <si>
    <t>AGGAGGTGCTCATTATTGAAGTGGACGGCTCGGAGGGCGGAGCCATGG</t>
  </si>
  <si>
    <t>ROSA26</t>
  </si>
  <si>
    <t>HMEJ donor</t>
  </si>
  <si>
    <t>TTAACCTGATTCTTGGGCGTTGTCCTGCAGGGGATTGAGCAGGTGTACGA</t>
  </si>
  <si>
    <r>
      <t>GGGAGGCGTTCGGGCCACAG</t>
    </r>
    <r>
      <rPr>
        <u/>
        <sz val="12"/>
        <color theme="1"/>
        <rFont val="Calibri (Body)_x0000_"/>
      </rPr>
      <t>CGG</t>
    </r>
  </si>
  <si>
    <t>TGAT</t>
  </si>
  <si>
    <t>TGGGCGGGATTCTTTTGCCCTGGCTTAACCTGATTCTTGGGCGTTGTC</t>
  </si>
  <si>
    <t>GCT</t>
  </si>
  <si>
    <t>TGCAGGGGATTGAGCAGGTGTACGAGGACGAGCCCAATTTCTCTATAT</t>
  </si>
  <si>
    <t>HR donor</t>
  </si>
  <si>
    <t>GGAGAGAGCTGCACAAGAGGGCGCTGTCGGCCTCCTGCGGGGGGAGGGGAGGGTCAGTGAAAGTGGCTCCCGCGCGGGCGTCCTGCCACCCTCCCCTCCGGGGGAGTCGGTTTACCCGCCGCCTGCTCGGCTTTGGTATCTGATTGGCTGCTGAAGTCCTGGGAACGGCCCCTTGTTATTGGCTTGGGTCCCAAATGAGCGAAACCACTACGCGAGTCGGCAGGGAGGCGGTCTTTGGTACGGCCCTCCCCGAGGCCAGCGCCGCAGTGTCTGGCCCCTCGCCCCTGCGCAACGTGGCAGGAAGCGCGCGCAGGAGGCGGGGGCGGGCTGCCGGGCCGAGGCTTCTGGGTGGTGGTGACTGCGGCTCCGCCCTGGGCGTCCGCCGCCCGAAGGACGAGACTAGCTCTACCTGCTCTCGGACCCGTGGGGGTGGGGGGTGGAGGAAGGAGTGGGGGGTCGGTCCTGCTGGCTTGTGGGTGGGAGGCGCATGTTCTCCAAAAACCCGCGCGAGCTGCAATCCTGAGGGAGCTGCAGTGGAGGAGGCGGAGAGAAGGCCGCACCCTTCTCCGCAGGGGGAGGGGAGTGCCGCAATACCTTTATGGGAGTTCTCTGCTGCCTCCTTTTCCTAAGGACCGCCCTGGGCCTAGAAAAATCCCTCCCTCCCCCGCGATCTCGTCATCGCCTCCATGTCAGTTTGCTCCTTCTCGATTATGGGCGGGATTCTTTTGCCCTGGCTTAACCTGATTCTTGGGCGTTGTCC</t>
  </si>
  <si>
    <t>TGCAGGGGATTGAGCAGGTGTACGAGGACGAGCCCAATTTCTCTATATTCCCACAGTCTTGAGTTTGTGTCACAAAATAATTATAGTGGGGTGGAGATGGGAAATGAGTCCAGGCAACACCTAAGCCTGATTTTATGCATTGAGACTGCGTGTTATTACTAAAGATCTTTGTGTCGCAATTTCCTGATGAAGGGAGATAGGTTAAAAAGCACGGATCTACTGAGTTTTACAGTCATCCCATTTGTAGACTTTTGCTACACCACCAAAGTATAGCATCTGAGATTAAATATTAATCTCCAAACCTTAGGCCCCCTCACTTGCATCCTTACGGTCAGATAACTCTCACTCATACTTTAAGCCCATTTTGTTTGTTGTACTTGCTCATCCAGTCCCAGACATAGCATTGGCTTTCTCCTCACTTGTTTTAGGTAGCCAGCAAGTCATGAAATCAGATAAGTTCCACCACCAATTAACACTACCCATCTTGAGCATAGGCCCAACAGTGCATTTATTCCTCATTTACTGATGTTCGTGAATATTTACCTTGATTTTCATTTTTTTCTTTTTCTTAAGCTGGGATTTTACTCCTGACCCTATTCACAGTCAGATGATCTTGACTACCACTGCGATTGGACCTGAGGTTCAGCAATACTCCCCTTTATGTCTTTTGAATACTTTTCAATAAATCTGTTTGTATTTTCATTAGTTAGTAACTGAGCTCAGTTGCCGTAATGCT</t>
  </si>
  <si>
    <t>AAVS1</t>
  </si>
  <si>
    <t>GTCACCAATCCTGTCCCTAGTGG</t>
  </si>
  <si>
    <t>GTTCTGGGTACTTTTATCTGTCCCCTCCACCCCACAGTGGGGCCACTA</t>
  </si>
  <si>
    <t>GGGACAGGATTGGTGACAGAAAAGCCCCATCCTTAGGCCTCCTCCTTC</t>
  </si>
  <si>
    <t>tgctttctctgacctgcattctctcccctgggcctgtgccgctttctgtctgcagcttgtggcctgggtcacctctacggctggcccagatccttccctgccgcctccttcaggttccgtcttcctccactccctcttccccttgctctctgctgtgttgctgcccaaggatgctctttccggagcacttccttctcggcgctgcaccacgtgatgtcctctgagcggatcctccccgtgtctgggtcctctccgggcatctctcctccctcacccaaccccatgccgtcttcactcgctgggttcccttttccttctccttctggggcctgtgccatctctcgtttcttaggatggccttctccgacggatgtctcccttgcgtcccgcctccccttcttgtaggcctgcatcatcaccgtttttctggacaaccccaaagtaccccgtctccctggctttagccacctctccatcctcttgctttctttgcctggacaccccgttctcctgtggattcgggtcacctctcactcctttcatttgggcagctcccctaccccccttacctctctagtctgtgctagctcttccagccccctgtcatggcatcttccaggggtccgagagctcagctagtcttcttcctccaacccgggcccctatgtccacttcaggacagcatgtttgctgcctccagggatcctgtgtccccgagctgggaccaccttatattcccagggccggttaatgtggctctggttctgggtacttttatctgtcccctccaccccacagtggggc</t>
  </si>
  <si>
    <t>gattggtgacagaaaagccccatccttaggcctcctccttcctagtctcctgatattgggtctaacccccacctcctgttaggcagattccttatctggtgacacacccccatttcctggagccatctctctccttgccagaacctctaaggtttgcttacgatggagccagagaggatcctgggagggagagcttggcagggggtgggagggaagggggggatgcgtgacctgcccggttctcagtggccaccctgcgctaccctctcccagaacctgagctgctctgacgcggctgtctggtgcgtttcactgatcctggtgctgcagcttccttacacttcccaagaggagaagcagtttggaaaaacaaaatcagaataagttggtcctgagttctaactttggctcttcacctttctagtccccaatttatattgttcctccgtgcgtcagttttacctgtgagataaggccagtagccagccccgtcctggcagggctgtggtgaggaggggggtgtccgtgtggaaaactccctttgtgagaatggtgcgtcctaggtgttcaccaggtcgtggccgcctctactccctttctctttctccatccttctttccttaaagagtccccagtgctatctgggacatattcctccgcccagagcagggtcccgcttccctaaggccctgctctgggcttctgggtttgagtccttggcaagcccaggagaggcgctcaggcttccctgtcccccttcctcgtccaccatctcatgcccctggctctcctgccccttccctacaggggttcctggctctgctcttcagactgagccccgttcccctgcatccccgttcccctgcatcccccttcccctgcatcccccagaggccccaggccacctacttggcctggaccccacgagaggccaccccagccctgtctaccaggctgccttttgggtggattctcctccaactgtggggtgactgcttgg</t>
  </si>
  <si>
    <t>Primer name</t>
  </si>
  <si>
    <t>Sequence</t>
  </si>
  <si>
    <t>Purpose</t>
  </si>
  <si>
    <t>notojxn5'f</t>
  </si>
  <si>
    <t>GCTTTTTGGACTAAACAGACGCCATG</t>
  </si>
  <si>
    <t>Junction fragment analysis</t>
  </si>
  <si>
    <t>notojxn3'r</t>
  </si>
  <si>
    <t>cttgtgcgtacacagctccacg</t>
  </si>
  <si>
    <t>notojxn3'delr</t>
  </si>
  <si>
    <t>CGATGTTATACTTGCTTCTTTTTAGTTTTGTACATAT</t>
  </si>
  <si>
    <t>tyrjxn5'f</t>
  </si>
  <si>
    <t>CATCTTTGAGCAGTGGTTGAGGAGA</t>
  </si>
  <si>
    <t>tyrjxn3'r</t>
  </si>
  <si>
    <t>esamajxn5'f</t>
  </si>
  <si>
    <t>ggtctttcagtcagcgagtttaatgtc</t>
  </si>
  <si>
    <t>esamajxn3'r</t>
  </si>
  <si>
    <t>CATTTCAGTGCTGGTAGCAGACTG</t>
  </si>
  <si>
    <t>cx43.4jxn5'f</t>
  </si>
  <si>
    <t>GCAGGACTGAGACGGTGGTA</t>
  </si>
  <si>
    <t>cx43.4fxn3'r</t>
  </si>
  <si>
    <t>CAAATGCATCGTAGCAAACG</t>
  </si>
  <si>
    <t>Rb2jF</t>
  </si>
  <si>
    <t>AAGGACAAGGATCCTGAGTTTG</t>
  </si>
  <si>
    <t>galjf</t>
  </si>
  <si>
    <t>GCAAACGGCCTTAACTTTCC</t>
  </si>
  <si>
    <t>GaljR</t>
  </si>
  <si>
    <t>GCCTTGATTCCACTTCTGTCA</t>
  </si>
  <si>
    <t>Rb4jR</t>
  </si>
  <si>
    <t>GCTTTGCATCACAACCTCAA</t>
  </si>
  <si>
    <t>Rb25jR</t>
  </si>
  <si>
    <t>AGCCAGCTTCTGGATCAGTG</t>
  </si>
  <si>
    <t>RFP5'jxnr</t>
  </si>
  <si>
    <t>CCTTAATCAGTTCCTCGCCCTTAGA</t>
  </si>
  <si>
    <t>sv403'jxnf</t>
  </si>
  <si>
    <t>GGGGAGGTGTGGGAGGTTTT</t>
  </si>
  <si>
    <t>gfp5'R</t>
  </si>
  <si>
    <t>GCTGAACTTGTGGCCGTTTA</t>
  </si>
  <si>
    <t>GFP3'F</t>
  </si>
  <si>
    <t>ACATGGTCCTGCTGGAGTTC</t>
  </si>
  <si>
    <t>F-msna-exon2</t>
  </si>
  <si>
    <t>TTCCTTCATTCATTCATTGACA</t>
  </si>
  <si>
    <t>R-msna-exon2</t>
  </si>
  <si>
    <t>GGGCACGGCTACAAAGAAG</t>
  </si>
  <si>
    <t>R-msna-exon6</t>
  </si>
  <si>
    <t>CGTGTGATTGACAGGGTCAC</t>
  </si>
  <si>
    <t>F-msna-exon6</t>
  </si>
  <si>
    <t>GTTCTGGAGCAGCACAAGC</t>
  </si>
  <si>
    <t>anxa2a5'Cut3'JxnPrR</t>
  </si>
  <si>
    <t>CTTCCAGACAGGACGAGTGA</t>
  </si>
  <si>
    <t>anxa2a5'Cut5'JxnPrF</t>
  </si>
  <si>
    <t>TTTCCTCATTGTTTGGCTGT</t>
  </si>
  <si>
    <t>F-1a1junc</t>
  </si>
  <si>
    <t>agattagaggcgtcagtccg</t>
  </si>
  <si>
    <t>R-1a1junc</t>
  </si>
  <si>
    <t>gctgaggaagatgaacaggg</t>
  </si>
  <si>
    <t>KDRLEx3JxnF</t>
  </si>
  <si>
    <t>TTGTTTTTGTTGTGACTTCCAAT</t>
  </si>
  <si>
    <t>KDRLEx30JxnR</t>
  </si>
  <si>
    <t>GGGTGGTGTGGAGTAACGAA</t>
  </si>
  <si>
    <t>S1PR1.5'JxnF</t>
  </si>
  <si>
    <t>ACAAGGACCCGGGACTCA</t>
  </si>
  <si>
    <t>S1PR1.3'JxnR</t>
  </si>
  <si>
    <t>CGAGACGAAAAAGTTCACGA</t>
  </si>
  <si>
    <t>vegfaaEx3.5'JxnF</t>
  </si>
  <si>
    <t>AACACTCTCGCTTTGCTTCC</t>
  </si>
  <si>
    <t>vegfaaEx7.3'JxnR</t>
  </si>
  <si>
    <t>TGCTGTGCCGTTTAAAAAGTT</t>
  </si>
  <si>
    <t>R-8a1-exon1_junc</t>
  </si>
  <si>
    <t>tgatttccccaaaaattgct</t>
  </si>
  <si>
    <t>F-8a1-exon1_junc</t>
  </si>
  <si>
    <t>gcccttcttcgagcactaca</t>
  </si>
  <si>
    <t>notoSBf</t>
  </si>
  <si>
    <t>CAGATGCCACACTTCGCGT</t>
  </si>
  <si>
    <t>Southern blot analysis</t>
  </si>
  <si>
    <t>notoSBr</t>
  </si>
  <si>
    <t>tyrSBe3f</t>
  </si>
  <si>
    <t>GTTTTGCTAATCCTGAGACGGGTTTG</t>
  </si>
  <si>
    <t>tyrSBe3r</t>
  </si>
  <si>
    <t>CTGTCAATAAAAGCATGATGTATGATGAAAATGG</t>
  </si>
  <si>
    <t>esamaSBe3f</t>
  </si>
  <si>
    <t>ATCATCTCATTCGTCAATGGAGACTTCAG</t>
  </si>
  <si>
    <t>esamaSBi4r</t>
  </si>
  <si>
    <t>CACAGTGTGGCAGTGAGCATTC</t>
  </si>
  <si>
    <t>gal4SBr</t>
  </si>
  <si>
    <t>CTGAAGAACAACTGGGAGTGTCGC</t>
  </si>
  <si>
    <t>gal4SBf</t>
  </si>
  <si>
    <t>TTACATATCCAGAGCGCCGTAGGG</t>
  </si>
  <si>
    <t>rfpSBf</t>
  </si>
  <si>
    <t>ATGGTGTCTAAGGGCGAAGAGC</t>
  </si>
  <si>
    <t>rfpSBr</t>
  </si>
  <si>
    <t>AGCTTCAGGGCCATGTCGC</t>
  </si>
  <si>
    <t>F-2A-Gal4-BamHI</t>
  </si>
  <si>
    <t>GGATCCGGAGCCACGAACTTCTCTCTGTTAAAGCAAGCAGGAGACGTGGAAGAAAACCCCGGTCCTtctagaAAGCTACTGTCTTCTATCGAACAAGCA</t>
  </si>
  <si>
    <t>pGTag vector cloning</t>
  </si>
  <si>
    <t>R-Gal4-NcoI</t>
  </si>
  <si>
    <t>gcatCCATGGTAATTTATTTAGCAGTAGATAGCTATATTGTGTGAAACGC</t>
  </si>
  <si>
    <t>F-eGFP-speI</t>
  </si>
  <si>
    <t>agacatactagtatggtgagcaagggcgaggagctg</t>
  </si>
  <si>
    <t>R-eGFP-XhoI</t>
  </si>
  <si>
    <t>tggatcCtcgagttacttgtacagctcgt</t>
  </si>
  <si>
    <t>F-p494-XhoI</t>
  </si>
  <si>
    <t>cgctgcctcgagGGCGCGCCTCTAGAACTATAG</t>
  </si>
  <si>
    <t>R-p494-SpeI</t>
  </si>
  <si>
    <t>agccatactagtAGGACCGGGGTTTTCTT</t>
  </si>
  <si>
    <t>F-lacZ</t>
  </si>
  <si>
    <t>tgatacacgcaggtgcgcaacgcaattaatgtgagtt</t>
  </si>
  <si>
    <t>R-lacZ</t>
  </si>
  <si>
    <t>atcctgtggcaggtccattcgccattcaggctgc</t>
  </si>
  <si>
    <t>F-lacZ-universal-1</t>
  </si>
  <si>
    <t>GGGAGGCGTTCGGGCCACAGCGGacacgcaggtgcgcaacgcaattaatg</t>
  </si>
  <si>
    <t>R-lacZ-universal-BamHI</t>
  </si>
  <si>
    <t>ctgatcggatcctgtggcaggtccattcg</t>
  </si>
  <si>
    <t>F-lacZ-universal-EcoRI</t>
  </si>
  <si>
    <t>gtacatgaattcGGGAGGCGTTCGGGCCACAG</t>
  </si>
  <si>
    <t>F-3’-uni-1</t>
  </si>
  <si>
    <t>CGTTGTCTAGCAAGGAAGTGAaga</t>
  </si>
  <si>
    <t>R-3’-uni-1</t>
  </si>
  <si>
    <t>GGGAGGCGTTCGGGCCACAGCGGagaagagcatattcaatgtcg</t>
  </si>
  <si>
    <t>F-3’-uniNco1</t>
  </si>
  <si>
    <t>tgcaGccatggCGTTGTCTAGCAAGGAAGTGAaga</t>
  </si>
  <si>
    <t>R-3’-uniEagI</t>
  </si>
  <si>
    <t>tcgaGcggccgAGATCCCATCGCTAGCGGG</t>
  </si>
  <si>
    <t>F-TagRFPfix</t>
  </si>
  <si>
    <t>5'phos\cttaatcagttcctcgcccttag</t>
  </si>
  <si>
    <t>R-TagRFPfix</t>
  </si>
  <si>
    <t>5'phos-gagaacatgcacatgaagctgtac</t>
  </si>
  <si>
    <t>F-BBfix</t>
  </si>
  <si>
    <t>5'phos\AATACGCAAACCGCCTCTCC</t>
  </si>
  <si>
    <t>R-BBfix</t>
  </si>
  <si>
    <t>5'phos\GGGCGCaCaTCCGCTTC</t>
  </si>
  <si>
    <t>F-Bactfix</t>
  </si>
  <si>
    <t>5'phos\TTTAAAAGTCAAACCACCATGACTG</t>
  </si>
  <si>
    <t>R-Bactfix</t>
  </si>
  <si>
    <t>5'phos\CTGGCAGTTCCTTCCTGTTAA</t>
  </si>
  <si>
    <t>F-Bact-AscI</t>
  </si>
  <si>
    <t>ATATGTGGCGCGCCACGGACTGTTACCACTTCACG</t>
  </si>
  <si>
    <t>R-Bact-NcoI</t>
  </si>
  <si>
    <t>ACAACGCCATGGTAATTTATTTAGC</t>
  </si>
  <si>
    <t>F-gal4-Ecofix</t>
  </si>
  <si>
    <t>5'phos\aCAGATCTCTCGAGCCGCCCC</t>
  </si>
  <si>
    <t>R-gal4-Ecofix</t>
  </si>
  <si>
    <t>5'phos\ATTCCCGGGGTCGACCTCGA</t>
  </si>
  <si>
    <r>
      <t xml:space="preserve">noto </t>
    </r>
    <r>
      <rPr>
        <sz val="12"/>
        <color theme="1"/>
        <rFont val="Calibri"/>
        <family val="2"/>
        <scheme val="minor"/>
      </rPr>
      <t>E1 guide</t>
    </r>
  </si>
  <si>
    <t>taatacgactcactataGGGAGCGCAGAGCTGGAGACgttttagagctagaa</t>
  </si>
  <si>
    <t>gRNA oligo A</t>
  </si>
  <si>
    <r>
      <t xml:space="preserve">noto </t>
    </r>
    <r>
      <rPr>
        <sz val="12"/>
        <color theme="1"/>
        <rFont val="Calibri"/>
        <family val="2"/>
        <scheme val="minor"/>
      </rPr>
      <t>E2 guide</t>
    </r>
  </si>
  <si>
    <t>taatacgactcactataGACTGGAGAAAGAGTTCGCGgttttagagctagaa</t>
  </si>
  <si>
    <r>
      <rPr>
        <i/>
        <sz val="12"/>
        <color theme="1"/>
        <rFont val="Calibri"/>
        <family val="2"/>
        <scheme val="minor"/>
      </rPr>
      <t>tyr</t>
    </r>
    <r>
      <rPr>
        <sz val="12"/>
        <color theme="1"/>
        <rFont val="Calibri"/>
        <family val="2"/>
        <scheme val="minor"/>
      </rPr>
      <t xml:space="preserve"> E4 guide</t>
    </r>
  </si>
  <si>
    <t>taatacgactcactatagGTTCCTGTAGAGAGGGATGAgttttagagctagaa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</si>
  <si>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guide</t>
    </r>
  </si>
  <si>
    <t>taatacgactcactataGGGCCATATCTTGCCCACGAgttttagagctagaa</t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</si>
  <si>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 guide</t>
    </r>
  </si>
  <si>
    <t>taatacgactcactataGGATGTGATCCAAGGGAAGAgttttagagctagaa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</si>
  <si>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E2 guide</t>
    </r>
  </si>
  <si>
    <t>taatacgactcactataGGTTCCCTGTGGTGCTGGGTgttttagagctagaa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</si>
  <si>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E6 guide</t>
    </r>
  </si>
  <si>
    <t>taatacgactcactataGGCTGGCACGAGGAGCACAAgttttagagctagaa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</si>
  <si>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guide</t>
    </r>
  </si>
  <si>
    <t>taatacgactcactataGGTGGATCAAAGTTGGCCTCgttttagagctagaa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</si>
  <si>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guide</t>
    </r>
  </si>
  <si>
    <t>taatacgactcactataGGATTGAGTTTGGGCCTCAGgttttagagctagaa</t>
  </si>
  <si>
    <t>taatacgactcactataGGCTTTCTGGCGGGCCGTCCgttttagagctagaa</t>
  </si>
  <si>
    <r>
      <rPr>
        <i/>
        <sz val="12"/>
        <color theme="1"/>
        <rFont val="Calibri"/>
        <family val="2"/>
        <scheme val="minor"/>
      </rPr>
      <t xml:space="preserve">aqp8a1 </t>
    </r>
    <r>
      <rPr>
        <sz val="12"/>
        <color theme="1"/>
        <rFont val="Calibri"/>
        <family val="2"/>
        <scheme val="minor"/>
      </rPr>
      <t>E1</t>
    </r>
  </si>
  <si>
    <t>taatacgactcactataGGTGTCCGTCATGGGCAACGgttttagagctagaa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</si>
  <si>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  guide</t>
    </r>
  </si>
  <si>
    <t>taatacgactcactataGGAGAGGGAGATCAGATCGAgttttagagctagaa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</si>
  <si>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E4 guide</t>
    </r>
  </si>
  <si>
    <t>taatacgactcactataGGCACAGCAGAGTTCACTTTgttttagagctagaa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</si>
  <si>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E25 guide</t>
    </r>
  </si>
  <si>
    <t>taatacgactcactataGGCAAAGCGCAGCCTCTTCAgttttagagctagaa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</si>
  <si>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 guide</t>
    </r>
  </si>
  <si>
    <t>taatacgactcactataGGCTAGCAGAAATGTGTCATgttttagagctagaa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</si>
  <si>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E30 guide</t>
    </r>
  </si>
  <si>
    <t>taatacgactcactataGGAGGACTCGTCCCTTGACTgttttagagctagaa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</si>
  <si>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E2a guide</t>
    </r>
  </si>
  <si>
    <t>taatacgactcactataGGAGAACCAGAACATTTTCCgttttagagctagaa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</si>
  <si>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E2b guide</t>
    </r>
  </si>
  <si>
    <t>taatacgactcactataGGGAAACCATAGTGTCTTCTgttttagagctagaa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</si>
  <si>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E3 guide</t>
    </r>
  </si>
  <si>
    <t>taatacgactcactataGGGGCAAGACCCGAGAGCTGCgttttagagctagaa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</si>
  <si>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E7 guide</t>
    </r>
  </si>
  <si>
    <t>taatacgactcactataGGGTTCGCTCGATCATCATCTgttttagagctagaa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</si>
  <si>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 guide</t>
    </r>
  </si>
  <si>
    <t>taatacgactcactataGGACCAGAAACACACTTGCGgttttagagctagaa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</si>
  <si>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E10 guide</t>
    </r>
  </si>
  <si>
    <t>taatacgactcactataGGGAGCCGGCACAGATGAGGgttttagagctagaa</t>
  </si>
  <si>
    <t>CRISPR Oligo B</t>
  </si>
  <si>
    <t>AAAAGCACCGACTCGGTGCCACTTTTTCAAGTTGATAACGGACTAGCCTTATTTTAACTTGCTATTTCTAGCTCTAAAAC</t>
  </si>
  <si>
    <t>Oligo B for gRNA synthesis</t>
  </si>
  <si>
    <r>
      <t xml:space="preserve">noto </t>
    </r>
    <r>
      <rPr>
        <sz val="12"/>
        <color theme="1"/>
        <rFont val="Calibri"/>
        <family val="2"/>
        <scheme val="minor"/>
      </rPr>
      <t>E1 5' arm bait A 12</t>
    </r>
  </si>
  <si>
    <t>aattcGGGAGCGCAGAGCTGGAGACAGGCAAACGTCTGTCg</t>
  </si>
  <si>
    <t>Homology arm oligo</t>
  </si>
  <si>
    <r>
      <t xml:space="preserve">noto </t>
    </r>
    <r>
      <rPr>
        <sz val="12"/>
        <color theme="1"/>
        <rFont val="Calibri"/>
        <family val="2"/>
        <scheme val="minor"/>
      </rPr>
      <t>E1 5' arm bait B 12</t>
    </r>
  </si>
  <si>
    <t>gatccGACAGACGTTTGCCTGTCTCCAGCTCTGCGCTCCCg</t>
  </si>
  <si>
    <r>
      <t xml:space="preserve">noto </t>
    </r>
    <r>
      <rPr>
        <sz val="12"/>
        <color theme="1"/>
        <rFont val="Calibri"/>
        <family val="2"/>
        <scheme val="minor"/>
      </rPr>
      <t>E1 5' arm bait A 24</t>
    </r>
  </si>
  <si>
    <t>aattcGGGAGCGCAGAGCTGGAGACAGGAGCATAACCAACCAAACGCCTGTCg</t>
  </si>
  <si>
    <r>
      <t xml:space="preserve">noto </t>
    </r>
    <r>
      <rPr>
        <sz val="12"/>
        <color theme="1"/>
        <rFont val="Calibri"/>
        <family val="2"/>
        <scheme val="minor"/>
      </rPr>
      <t>E1 5' arm bait B 24</t>
    </r>
  </si>
  <si>
    <t>gatccGACAGGCGTTTGGTTGGTTATGCTCCTGTCTCCAGCTCTGCGCTCCCg</t>
  </si>
  <si>
    <r>
      <t xml:space="preserve">noto </t>
    </r>
    <r>
      <rPr>
        <sz val="12"/>
        <color theme="1"/>
        <rFont val="Calibri"/>
        <family val="2"/>
        <scheme val="minor"/>
      </rPr>
      <t>E1 5' arm bait A 48</t>
    </r>
  </si>
  <si>
    <t>aattcGGGAGCGCAGAGCTGGAGACAGGAGAGAACGAACAAACGCGTACCGGAGCATAACCAACCAAACGCCTGTg</t>
  </si>
  <si>
    <r>
      <t xml:space="preserve">noto </t>
    </r>
    <r>
      <rPr>
        <sz val="12"/>
        <color theme="1"/>
        <rFont val="Calibri"/>
        <family val="2"/>
        <scheme val="minor"/>
      </rPr>
      <t>E1 5' arm bait B 48</t>
    </r>
  </si>
  <si>
    <t>gatccACAGGCGTTTGGTTGGTTATGCTCCGGTACGCGTTTGTTCGTTCTCTCCTGTCTCCAGCTCTGCGCTCCCg</t>
  </si>
  <si>
    <r>
      <t xml:space="preserve">noto </t>
    </r>
    <r>
      <rPr>
        <sz val="12"/>
        <color theme="1"/>
        <rFont val="Calibri"/>
        <family val="2"/>
        <scheme val="minor"/>
      </rPr>
      <t>E1 5' arm A 24</t>
    </r>
  </si>
  <si>
    <t>aattcGGGAGCGCAGAGCTGGAGACAGGaaaAGCATAACCAACCAAACGCCTGTCg</t>
  </si>
  <si>
    <r>
      <t xml:space="preserve">noto </t>
    </r>
    <r>
      <rPr>
        <sz val="12"/>
        <color theme="1"/>
        <rFont val="Calibri"/>
        <family val="2"/>
        <scheme val="minor"/>
      </rPr>
      <t>E1 5' arm B 24</t>
    </r>
  </si>
  <si>
    <t>gatccGACAGGCGTTTGGTTGGTTATGCTtttCCTGTCTCCAGCTCTGCGCTCCCg</t>
  </si>
  <si>
    <r>
      <t xml:space="preserve">noto </t>
    </r>
    <r>
      <rPr>
        <sz val="12"/>
        <color theme="1"/>
        <rFont val="Calibri"/>
        <family val="2"/>
        <scheme val="minor"/>
      </rPr>
      <t>E1 3' arm A 24</t>
    </r>
  </si>
  <si>
    <t>catggTCCAGCTCTGCGCTCCCGCTTATTCCGCTGTGGCCCGAACGCCTCCCc</t>
  </si>
  <si>
    <r>
      <t xml:space="preserve">noto </t>
    </r>
    <r>
      <rPr>
        <sz val="12"/>
        <color theme="1"/>
        <rFont val="Calibri"/>
        <family val="2"/>
        <scheme val="minor"/>
      </rPr>
      <t>E1 3' arm B 24</t>
    </r>
  </si>
  <si>
    <t>ggccgGGGAGGCGTTCGGGCCACAGCGGAATAAGCGGGAGCGCAGAGCTGGAc</t>
  </si>
  <si>
    <r>
      <t xml:space="preserve">noto </t>
    </r>
    <r>
      <rPr>
        <sz val="12"/>
        <color theme="1"/>
        <rFont val="Calibri"/>
        <family val="2"/>
        <scheme val="minor"/>
      </rPr>
      <t>E1 5' arm A 48</t>
    </r>
  </si>
  <si>
    <t>GCGGaaaAGAGAACGAACAAACGCGTACCGGAGCATAACCAACCAAACGCCTGTC</t>
  </si>
  <si>
    <r>
      <t xml:space="preserve">noto </t>
    </r>
    <r>
      <rPr>
        <sz val="12"/>
        <color theme="1"/>
        <rFont val="Calibri"/>
        <family val="2"/>
        <scheme val="minor"/>
      </rPr>
      <t>E1 5' arm B 48</t>
    </r>
  </si>
  <si>
    <t>atccGACAGGCGTTTGGTTGGTTATGCTCCGGTACGCGTTTGTTCGTTCTCTttt</t>
  </si>
  <si>
    <r>
      <t xml:space="preserve">noto </t>
    </r>
    <r>
      <rPr>
        <sz val="12"/>
        <color theme="1"/>
        <rFont val="Calibri"/>
        <family val="2"/>
        <scheme val="minor"/>
      </rPr>
      <t>E1 3' arm A 48</t>
    </r>
  </si>
  <si>
    <t>aagTCCAGCTCTGCGCTCCCGCTTATTTACTCGCAGATGCCACACTTCGCGggg</t>
  </si>
  <si>
    <r>
      <t xml:space="preserve">noto </t>
    </r>
    <r>
      <rPr>
        <sz val="12"/>
        <color theme="1"/>
        <rFont val="Calibri"/>
        <family val="2"/>
        <scheme val="minor"/>
      </rPr>
      <t>E1 3' arm B 48</t>
    </r>
  </si>
  <si>
    <t>cggcccCGCGAAGTGTGGCATCTGCGAGTAAATAAGCGGGAGCGCAGAGCTGGA</t>
  </si>
  <si>
    <r>
      <t xml:space="preserve">noto </t>
    </r>
    <r>
      <rPr>
        <sz val="12"/>
        <color theme="1"/>
        <rFont val="Calibri"/>
        <family val="2"/>
        <scheme val="minor"/>
      </rPr>
      <t>E2 5' arm bait A 24</t>
    </r>
    <r>
      <rPr>
        <i/>
        <sz val="12"/>
        <color theme="1"/>
        <rFont val="Calibri"/>
        <family val="2"/>
        <scheme val="minor"/>
      </rPr>
      <t xml:space="preserve"> </t>
    </r>
  </si>
  <si>
    <t>aattcGACTGGAGAAAGAGTTCGCGCGGGCTGTCCAGACTGGAGAAAGAGTTCg</t>
  </si>
  <si>
    <r>
      <t xml:space="preserve">noto </t>
    </r>
    <r>
      <rPr>
        <sz val="12"/>
        <color theme="1"/>
        <rFont val="Calibri"/>
        <family val="2"/>
        <scheme val="minor"/>
      </rPr>
      <t>E2 5' arm bait B 24</t>
    </r>
  </si>
  <si>
    <t>gatccGAACTCTTTCTCCAGTCTGGACAGCCCGCGCGAACTCTTTCTCCAGTCg</t>
  </si>
  <si>
    <r>
      <t xml:space="preserve">noto </t>
    </r>
    <r>
      <rPr>
        <sz val="12"/>
        <color theme="1"/>
        <rFont val="Calibri"/>
        <family val="2"/>
        <scheme val="minor"/>
      </rPr>
      <t>E2 5' arm UgRNA bait A 24</t>
    </r>
    <r>
      <rPr>
        <i/>
        <sz val="12"/>
        <color theme="1"/>
        <rFont val="Calibri"/>
        <family val="2"/>
        <scheme val="minor"/>
      </rPr>
      <t xml:space="preserve"> </t>
    </r>
  </si>
  <si>
    <t>aattcGGGAGGCGTTCGGGCCACAGCGGGCTGTCCAGACTGGAGAAAGAGTTCg</t>
  </si>
  <si>
    <r>
      <t xml:space="preserve">noto </t>
    </r>
    <r>
      <rPr>
        <sz val="12"/>
        <color theme="1"/>
        <rFont val="Calibri"/>
        <family val="2"/>
        <scheme val="minor"/>
      </rPr>
      <t>E2 5' arm UgRNA bait B 24</t>
    </r>
  </si>
  <si>
    <t>gatccGAACTCTTTCTCCAGTCTGGACAGCCCGCTGTGGCCCGAACGCCTCCCg</t>
  </si>
  <si>
    <r>
      <rPr>
        <i/>
        <sz val="12"/>
        <color theme="1"/>
        <rFont val="Calibri"/>
        <family val="2"/>
        <scheme val="minor"/>
      </rPr>
      <t>tyr</t>
    </r>
    <r>
      <rPr>
        <sz val="12"/>
        <color theme="1"/>
        <rFont val="Calibri"/>
        <family val="2"/>
        <scheme val="minor"/>
      </rPr>
      <t xml:space="preserve"> E4 5' arm A 48</t>
    </r>
  </si>
  <si>
    <t>aattcGGGAGGCGTTCGGGCCACAGCGGaaaCCAACGCCCCCATCGGACACAACGACGGATACTTCATGGTGCCCTTCAttg</t>
  </si>
  <si>
    <r>
      <rPr>
        <i/>
        <sz val="12"/>
        <color theme="1"/>
        <rFont val="Calibri"/>
        <family val="2"/>
        <scheme val="minor"/>
      </rPr>
      <t>tyr</t>
    </r>
    <r>
      <rPr>
        <sz val="12"/>
        <color theme="1"/>
        <rFont val="Calibri"/>
        <family val="2"/>
        <scheme val="minor"/>
      </rPr>
      <t xml:space="preserve"> E4 5' arm B 48</t>
    </r>
  </si>
  <si>
    <t>gatccaaTGAAGGGCACCATGAAGTATCCGTCGTTGTGTCCGATGGGGGCGTTGGtttCCGCTGTGGCCCGAACGCCTCCCg</t>
  </si>
  <si>
    <r>
      <rPr>
        <i/>
        <sz val="12"/>
        <color theme="1"/>
        <rFont val="Calibri"/>
        <family val="2"/>
        <scheme val="minor"/>
      </rPr>
      <t>tyr</t>
    </r>
    <r>
      <rPr>
        <sz val="12"/>
        <color theme="1"/>
        <rFont val="Calibri"/>
        <family val="2"/>
        <scheme val="minor"/>
      </rPr>
      <t xml:space="preserve"> E4 3' arm A 48</t>
    </r>
  </si>
  <si>
    <t>catggTCCCTCTCTACAGGAACGGAGACTATTTTCTCTCCACGAAAGCCCTGGaaaCCGCTGTGGCCCGAACGCCTCCCc</t>
  </si>
  <si>
    <r>
      <rPr>
        <i/>
        <sz val="12"/>
        <color theme="1"/>
        <rFont val="Calibri"/>
        <family val="2"/>
        <scheme val="minor"/>
      </rPr>
      <t>tyr</t>
    </r>
    <r>
      <rPr>
        <sz val="12"/>
        <color theme="1"/>
        <rFont val="Calibri"/>
        <family val="2"/>
        <scheme val="minor"/>
      </rPr>
      <t xml:space="preserve"> E4 3' arm B 48</t>
    </r>
  </si>
  <si>
    <t>ggccgGGGAGGCGTTCGGGCCACAGCGGtttCCAGGGCTTTCGTGGAGAGAAAATAGTCTCCGTTCCTGTAGAGAGGGAc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</si>
  <si>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A 24</t>
    </r>
  </si>
  <si>
    <t>GCGGcccAAATCTCCAACCACTCCACCTTCGtg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</si>
  <si>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B 24</t>
    </r>
  </si>
  <si>
    <t>ATCCcaCGAAGGTGGAGTGGTTGGAGATTTggg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</si>
  <si>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A 24</t>
    </r>
  </si>
  <si>
    <t>AAGTGGGCAAGATATGGCTCACGTTATggg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</si>
  <si>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B 24</t>
    </r>
  </si>
  <si>
    <t>CGGcccATAACGTGAGCCATATCTTGCCCA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</si>
  <si>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A 48</t>
    </r>
  </si>
  <si>
    <t>GCGGcccGTTTTCTTACGCGGTTGTTGGATGAAATCTCCAACCACTCCACCTTCGtg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</si>
  <si>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B 48</t>
    </r>
  </si>
  <si>
    <t>ATCCcaCGAAGGTGGAGTGGTTGGAGATTTCATCCAACAACCGCGTAAGAAAACggg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</si>
  <si>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A 48</t>
    </r>
  </si>
  <si>
    <t>AAGTGGGCAAGATATGGCTCACGTTATTCATCATCTTCCGCATTGTTTTGAaaa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</si>
  <si>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B 48</t>
    </r>
  </si>
  <si>
    <t>CGGtttTCAAAACAATGCGGAAGATGATGAATAACGTGAGCCATATCTTGCCCA</t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</si>
  <si>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 5' arm A 24</t>
    </r>
  </si>
  <si>
    <t>AATTCGGGAGGCGTTCGGGCCACAGCGGCTCAAAATGTGGATGTGATCCAAGGGATTG</t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</si>
  <si>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 5' arm B 24</t>
    </r>
  </si>
  <si>
    <t>GATCCAATCCCTTGGATCACATCCACATTTTGAGCCGCTGTGGCCCGAACGCCTCCCG</t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</si>
  <si>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 3' arm A 24</t>
    </r>
  </si>
  <si>
    <t>CATGGAGATGGTGGTGCTGCAGGCTTCATAGACCGCTGTGGCCCGAACGCCTCCCC</t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</si>
  <si>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 3' arm B 24</t>
    </r>
  </si>
  <si>
    <t>GGCCGGGGAGGCGTTCGGGCCACAGCGGTCTATGAAGCCTGCAGCACCACCATCTC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</si>
  <si>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E2 5' arm A 48</t>
    </r>
  </si>
  <si>
    <t>GCGGTTTtgttcgtgtgactacaatggatgccgagctggagtttgccatccaaccC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</si>
  <si>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E2 5' arm B 48</t>
    </r>
  </si>
  <si>
    <t>ATCCGggttggatggcaaactccagctcggcatccattgtagtcacacgaacaAAA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</si>
  <si>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E2 3' arm A 48</t>
    </r>
  </si>
  <si>
    <t>AAGcagcaccacagggaaacagttatttgaccaggtttgtgtgtggcctctGCG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</si>
  <si>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E2 3' arm B 48</t>
    </r>
  </si>
  <si>
    <t>cggCGCagaggccacacacaaacctggtcaaataactgtttccctgtggtgctg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</si>
  <si>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E6 5' arm A 48</t>
    </r>
  </si>
  <si>
    <t>GCGGaaaGAATAAGGAGCAATGGGAGGAAAGAATTCAGGTCTGGCACGAGGAGCAc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</si>
  <si>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E6 5' arm B 48</t>
    </r>
  </si>
  <si>
    <t>ATCCgTGCTCCTCGTGCCAGACCTGAATTCTTTCCTCCCATTGCTCCTTATTCttt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</si>
  <si>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E6 3' arm A 48</t>
    </r>
  </si>
  <si>
    <t>aagCAAGGGCATGTTGAGGTACAGACAATGGAATGTGCTCTTGCTATTTTTaaa</t>
  </si>
  <si>
    <r>
      <rPr>
        <i/>
        <sz val="12"/>
        <color theme="1"/>
        <rFont val="Calibri"/>
        <family val="2"/>
        <scheme val="minor"/>
      </rPr>
      <t xml:space="preserve">msna </t>
    </r>
    <r>
      <rPr>
        <sz val="12"/>
        <color theme="1"/>
        <rFont val="Calibri"/>
        <family val="2"/>
        <scheme val="minor"/>
      </rPr>
      <t>E6 3' arm B 48</t>
    </r>
  </si>
  <si>
    <t>cggtttAAAAATAGCAAGAGCACATTCCATTGTCTGTACCTCAACATGCCCTTG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</si>
  <si>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5' arm A</t>
    </r>
  </si>
  <si>
    <t>GCGGGGGCTCGAACTGGGCGGAGGAGAGCCCACCTACCCTACTGTTGTTCCAGAG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</si>
  <si>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5' arm B</t>
    </r>
  </si>
  <si>
    <t>ATCCCTCTGGAACAACAGTAGGGTAGGTGGGCTCTCCTCCGCCCAGTTCGAGCCC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</si>
  <si>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3' arm A</t>
    </r>
  </si>
  <si>
    <t>AAGGCCAACTTTGATCCAGACAAAGATGCTGCCAGGATTGAGACCGCTATCGGG</t>
  </si>
  <si>
    <r>
      <rPr>
        <i/>
        <sz val="12"/>
        <color theme="1"/>
        <rFont val="Calibri"/>
        <family val="2"/>
        <scheme val="minor"/>
      </rPr>
      <t>anxa2a</t>
    </r>
    <r>
      <rPr>
        <sz val="12"/>
        <color theme="1"/>
        <rFont val="Calibri"/>
        <family val="2"/>
        <scheme val="minor"/>
      </rPr>
      <t xml:space="preserve"> E3 3' arm B</t>
    </r>
  </si>
  <si>
    <t>CGGCCCGATAGCGGTCTCAATCCTGGCAGCATCTTTGTCTGGATCAAAGTTGGC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</si>
  <si>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5' arm A</t>
    </r>
  </si>
  <si>
    <t>GCGGGGGTACCTGTCCCAGTTTCCCAAAGCCAAACTCAAGCCTGGTGCCCCTCTG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</si>
  <si>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5' arm B</t>
    </r>
  </si>
  <si>
    <t>ATCCCAGAGGGGCACCAGGCTTGAGTTTGGCTTTGGGAAACTGGGACAGGTACCC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</si>
  <si>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3' arm A</t>
    </r>
  </si>
  <si>
    <t>AAGAGGCCCAAACTCAATCCCAAAAAGGCCCGTGCTTATGGACCACCC</t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</si>
  <si>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 3' arm B</t>
    </r>
  </si>
  <si>
    <t>CGGGGGTGGTCCATAAGCACGGGCCTTTTTGGGATTGAGTTTGGGCCT</t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</si>
  <si>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 5' arm A</t>
    </r>
  </si>
  <si>
    <t>GCGGGGGGTCAGTCAGTCATGAACGAGCTGAAGAGCAAGGCTTTCTGGCGGGCCGCC</t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</si>
  <si>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 5' arm B</t>
    </r>
  </si>
  <si>
    <t>ATCCGGCGGCCCGCCAGAAAGCCTTGCTCTTCAGCTCGTTCATGACTGACTGACCCC</t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</si>
  <si>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 3' arm A</t>
    </r>
  </si>
  <si>
    <t>AAGTCCTGGCCGAGCTGCTGGGAATGACCCTGTTCATCTTCCTCAGCATTATTT</t>
  </si>
  <si>
    <r>
      <rPr>
        <i/>
        <sz val="12"/>
        <color theme="1"/>
        <rFont val="Calibri"/>
        <family val="2"/>
        <scheme val="minor"/>
      </rPr>
      <t>aqp1a1</t>
    </r>
    <r>
      <rPr>
        <sz val="12"/>
        <color theme="1"/>
        <rFont val="Calibri"/>
        <family val="2"/>
        <scheme val="minor"/>
      </rPr>
      <t xml:space="preserve"> E1 3' arm B</t>
    </r>
  </si>
  <si>
    <t>CGGAAATAATGCTGAGGAAGATGAACAGGGTCATTCCCAGCAGCTCGGCCAGGA</t>
  </si>
  <si>
    <r>
      <rPr>
        <i/>
        <sz val="12"/>
        <color theme="1"/>
        <rFont val="Calibri"/>
        <family val="2"/>
        <scheme val="minor"/>
      </rPr>
      <t xml:space="preserve">aqp8a1 </t>
    </r>
    <r>
      <rPr>
        <sz val="12"/>
        <color theme="1"/>
        <rFont val="Calibri"/>
        <family val="2"/>
        <scheme val="minor"/>
      </rPr>
      <t>E1 5' arm A</t>
    </r>
  </si>
  <si>
    <t>GCGGAAATCGGCTCTTTCCTCTTCATGTTTGTGGGCTGCGTGTCCGTCATGGGCATT</t>
  </si>
  <si>
    <r>
      <rPr>
        <i/>
        <sz val="12"/>
        <color theme="1"/>
        <rFont val="Calibri"/>
        <family val="2"/>
        <scheme val="minor"/>
      </rPr>
      <t xml:space="preserve">aqp8a1 </t>
    </r>
    <r>
      <rPr>
        <sz val="12"/>
        <color theme="1"/>
        <rFont val="Calibri"/>
        <family val="2"/>
        <scheme val="minor"/>
      </rPr>
      <t>E1 5' arm B</t>
    </r>
  </si>
  <si>
    <t>ATCCAATGCCCATGACGGACACGCAGCCCACAAACATGAAGAGGAAAGAGCCGATTT</t>
  </si>
  <si>
    <r>
      <rPr>
        <i/>
        <sz val="12"/>
        <color theme="1"/>
        <rFont val="Calibri"/>
        <family val="2"/>
        <scheme val="minor"/>
      </rPr>
      <t xml:space="preserve">aqp8a1 </t>
    </r>
    <r>
      <rPr>
        <sz val="12"/>
        <color theme="1"/>
        <rFont val="Calibri"/>
        <family val="2"/>
        <scheme val="minor"/>
      </rPr>
      <t>E1 3' arm A</t>
    </r>
  </si>
  <si>
    <t>AAGACGTGGGCATCAGCGGGAGCATCCAGCCCGCCCTGGCACACGGACTAGTTT</t>
  </si>
  <si>
    <r>
      <rPr>
        <i/>
        <sz val="12"/>
        <color theme="1"/>
        <rFont val="Calibri"/>
        <family val="2"/>
        <scheme val="minor"/>
      </rPr>
      <t xml:space="preserve">aqp8a1 </t>
    </r>
    <r>
      <rPr>
        <sz val="12"/>
        <color theme="1"/>
        <rFont val="Calibri"/>
        <family val="2"/>
        <scheme val="minor"/>
      </rPr>
      <t>E1 3' arm B</t>
    </r>
  </si>
  <si>
    <t>CGGAAACTAGTCCGTGTGCCAGGGCGGGCTGGATGCTCCCGCTGATGCCCACGT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</si>
  <si>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  5' arm A</t>
    </r>
  </si>
  <si>
    <t>gcggGCTCCAGTCCACTAACTCCATCTGTGATCATGCATGGAGAATATGGGAaAGaGAaATtAGgagcATGGac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</si>
  <si>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  5' arm B</t>
    </r>
  </si>
  <si>
    <t>atccgtCCATgctcCTaATtTCtCTtTCCCATATTCTCCATGCATGATCACAGATGGAGTTAGTGGACTGGAGC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</si>
  <si>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E4  3' arm A</t>
    </r>
  </si>
  <si>
    <t>aagCCTAAgGTcAAtagcGCcGTcACCCGCCTAGAGAACAAATACGATGTGACTTTGGCCCTCTACCAAAGA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</si>
  <si>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E4  3' arm B</t>
    </r>
  </si>
  <si>
    <t>cggTCTTTGGTAGAGGGCCAAAGTCACATCGTATTTGTTCTCTAGGCGGGTgACgGCgctaTTgACcTTAGG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</si>
  <si>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E25  3' arm A</t>
    </r>
  </si>
  <si>
    <t>aagCCCTcAAaAGaCTcagaTTcGAtATGGACGGACAAGATGAAGCAGACGGAAGgtgggagtcatgatcagtt</t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</si>
  <si>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E25  3' arm B</t>
    </r>
  </si>
  <si>
    <t>cggaactgatcatgactcccacCTTCCGTCTGCTTCATCTTGTCCGTCCATaTCgAAtctgAGtCTtTTgAGGG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</si>
  <si>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 5' arm A</t>
    </r>
  </si>
  <si>
    <t>GCGGCCCGATCAACTGCACTGCACTGGAGGCTGGCTAGCAGAAATGTGTCC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</si>
  <si>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 5' arm B</t>
    </r>
  </si>
  <si>
    <t>ATCCGGACACATTTCTGCTAGCCAGCCTCCAGTGCAGTGCAGTTGATCGGG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</si>
  <si>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E30 3' arm A</t>
    </r>
  </si>
  <si>
    <t>AAGACTCGGAGATGGAGTGTCACAGTCCTCCTCCAGACTATAACTATGTGGCCC</t>
  </si>
  <si>
    <r>
      <rPr>
        <i/>
        <sz val="12"/>
        <color theme="1"/>
        <rFont val="Calibri"/>
        <family val="2"/>
        <scheme val="minor"/>
      </rPr>
      <t xml:space="preserve">kdrl </t>
    </r>
    <r>
      <rPr>
        <sz val="12"/>
        <color theme="1"/>
        <rFont val="Calibri"/>
        <family val="2"/>
        <scheme val="minor"/>
      </rPr>
      <t>E30 3' arm B</t>
    </r>
  </si>
  <si>
    <t>CGGGGGCCACATAGTTATAGTCTGGAGGAGGACTGTGACACTCCATCTCCGAGT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</si>
  <si>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 5' arm A</t>
    </r>
  </si>
  <si>
    <t>GCGGtttAGCGGACTCTGTTGTGTTCATCATCGTGTGCTGCTTCATCATCCTGGAa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</si>
  <si>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 5' arm B</t>
    </r>
  </si>
  <si>
    <t>ATCCtTCCAGGATGATGAAGCAGCACACGATGATGAACACAACAGAGTCCGCTaaa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</si>
  <si>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 3' arm A</t>
    </r>
  </si>
  <si>
    <t>AAGTTCTGGGAATATCACCTCTTCTTCTTAccc</t>
  </si>
  <si>
    <r>
      <rPr>
        <i/>
        <sz val="12"/>
        <color theme="1"/>
        <rFont val="Calibri"/>
        <family val="2"/>
        <scheme val="minor"/>
      </rPr>
      <t xml:space="preserve">s1pr1 </t>
    </r>
    <r>
      <rPr>
        <sz val="12"/>
        <color theme="1"/>
        <rFont val="Calibri"/>
        <family val="2"/>
        <scheme val="minor"/>
      </rPr>
      <t>E2 3' arm B</t>
    </r>
  </si>
  <si>
    <t>CGGgggTAAGAAGAAGAGGTGATATTCCCAGAA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</si>
  <si>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E3 5' arm A</t>
    </r>
  </si>
  <si>
    <t>GCGGCCCTTCCCTTCATGGATGTGTATAAAAAGAGTGCGTGCAAGACCCGAGAGCAA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</si>
  <si>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E3 5' arm B</t>
    </r>
  </si>
  <si>
    <t>ATCCTTGCTCTCGGGTCTTGCACGCACTCTTTTTATACACATCCATGAAGGGAAGGG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</si>
  <si>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E7 3' arm A</t>
    </r>
  </si>
  <si>
    <t>AAGTGATGATCGAGCGAACGCCGGGCAGAACTCTGCATGAAGGAAGGAACTCCC</t>
  </si>
  <si>
    <r>
      <rPr>
        <i/>
        <sz val="12"/>
        <color theme="1"/>
        <rFont val="Calibri"/>
        <family val="2"/>
        <scheme val="minor"/>
      </rPr>
      <t xml:space="preserve">vegfaa </t>
    </r>
    <r>
      <rPr>
        <sz val="12"/>
        <color theme="1"/>
        <rFont val="Calibri"/>
        <family val="2"/>
        <scheme val="minor"/>
      </rPr>
      <t>E7 3' arm B</t>
    </r>
  </si>
  <si>
    <t>CGGGGGAGTTCCTTCCTTCATGCAGAGTTCTGCCCGGCGTTCGCTCGATCATCA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</si>
  <si>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 5' arm A</t>
    </r>
  </si>
  <si>
    <t>GCGGCCCGTTACCGAAACTGCAGACGTTACCTCGGCTTCTGCCTCTCGCCCTCGCC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</si>
  <si>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 5' arm B</t>
    </r>
  </si>
  <si>
    <t>ATCCGGCGAGGGCGAGAGGCAGAAGCCGAGGTAACGTCTGCAGTTTCGGTAACGGG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</si>
  <si>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E10 3' arm A</t>
    </r>
  </si>
  <si>
    <t>AAGAGGAGGTGCTCATTATTGAAGTGGACGGCTCGGAGGGCGGAGCCATGGCCC</t>
  </si>
  <si>
    <r>
      <rPr>
        <i/>
        <sz val="12"/>
        <color theme="1"/>
        <rFont val="Calibri"/>
        <family val="2"/>
        <scheme val="minor"/>
      </rPr>
      <t>mmp14a</t>
    </r>
    <r>
      <rPr>
        <sz val="12"/>
        <color theme="1"/>
        <rFont val="Calibri"/>
        <family val="2"/>
        <scheme val="minor"/>
      </rPr>
      <t xml:space="preserve"> E10 3' arm B</t>
    </r>
  </si>
  <si>
    <t>CGGGGGCCATGGCTCCGCCCTCCGAGCCGTCCACTTCAATAATGAGCACCTCCT</t>
  </si>
  <si>
    <r>
      <rPr>
        <i/>
        <sz val="12"/>
        <color rgb="FF000000"/>
        <rFont val="Calibri"/>
        <family val="2"/>
        <scheme val="minor"/>
      </rPr>
      <t>anxa2a</t>
    </r>
    <r>
      <rPr>
        <sz val="12"/>
        <color rgb="FF000000"/>
        <rFont val="Calibri"/>
        <family val="2"/>
        <scheme val="minor"/>
      </rPr>
      <t>5'Cut3'JxnPrR</t>
    </r>
  </si>
  <si>
    <r>
      <rPr>
        <i/>
        <sz val="12"/>
        <color rgb="FF000000"/>
        <rFont val="Calibri"/>
        <family val="2"/>
        <scheme val="minor"/>
      </rPr>
      <t>anxa2a</t>
    </r>
    <r>
      <rPr>
        <sz val="12"/>
        <color rgb="FF000000"/>
        <rFont val="Calibri"/>
        <family val="2"/>
        <scheme val="minor"/>
      </rPr>
      <t>5'Cut5'JxnPrF</t>
    </r>
  </si>
  <si>
    <t>flnaEx4 PrF</t>
  </si>
  <si>
    <t>GTGGACGAGCACTCCGTTAT</t>
  </si>
  <si>
    <t>flnaEx4.3'JxnR</t>
  </si>
  <si>
    <t>AACCGCAAACAAAGCTGTTC</t>
  </si>
  <si>
    <r>
      <t>cx43.4</t>
    </r>
    <r>
      <rPr>
        <sz val="12"/>
        <color theme="1"/>
        <rFont val="Calibri"/>
        <family val="2"/>
      </rPr>
      <t xml:space="preserve"> E2</t>
    </r>
  </si>
  <si>
    <t>GeneWeld</t>
  </si>
  <si>
    <t>Plasmid Control</t>
  </si>
  <si>
    <t>Genomic Guide only</t>
  </si>
  <si>
    <t>Universal Guide only</t>
  </si>
  <si>
    <t>Linerar Control</t>
  </si>
  <si>
    <t>1Kb/1Kb</t>
  </si>
  <si>
    <t>1Kb/700</t>
  </si>
  <si>
    <t>cx43.4 E2</t>
  </si>
  <si>
    <t>GCCTTTAGTAAAAGGATGACAGAAATGAGGCGTGAGGGACAAGTCTATATAGATAGAGAACAACATTGTTCTTTTTTTTTTTTTTTTTTTTTTTGTTACAAACTACAGCGAAAAAGCAGCCCATACCACATATGATATAAATAAAGCAGTAGTGTAAATTATAATATAGAGTTAAATGTTTATTAAAAATCAGTTGATCACATAAAAATGAGTCAATAAGAATGTATTTGTACAAACTTATTCACACATTTGCATTAGTGAGAGCAGGAGAGAAACACTGCACTGGTAAGCAGTATCTCCATAATATTGTTTATGTAAAATAAATGATCATCAAGTTAATCTGTCTTGATGGTCTTTACAAGAGAAGGCATTACCTGCACACAATATAAATTCACAATTAGAAGAATACTACAAACTATAAAATACTATTTATGAAAATATTTGAAAAACAGACATATCCAAAAGCCCAACGCAAGTGGACTGCATTCCAGACCAGATCAGCTTGATGACGCACGTGTCCAACATCACCTGTAGTCCCATCTAGCAACTTGGTAGCAAACGTCTTTTTAAAGAAGTGTAACCGATTAAAAATAAATAAATAAAAAAAATTCCAGGAGTGGGATGTAACTTGTGTTTTATGTCTTAGAAAAAAAACGTGAAAGTATGTTGAGTTAGTGGTAGCCACGAATCAAATTTAATCGAAATCCCATTTGAAAAACGATTGACTTCGGGACAAGGGAACCGGAACTGCCAAAATGCTAACTTTCTTACGGGTTTTTGCATACAAATTAACGTCTTAGTTCCTCCACTGGGCTAATACTACTTTTGTCAGGCGTTAAGTAGAAAGGTAGGCTATTTTCATGTCATGTAATGTGCTAATTTAAATAATGTGTTGTTGTTTCCAAATACTAATAATTAATATCTTTTTTTTTTATGCAGGACTGAGACGGTGGTACTTCTTGAAGCACCATGAGCTGGAGTTTTCTTACGCGGTTGTTGGATGAAATCTCCAACCACTCCACCTTCG</t>
  </si>
  <si>
    <t>TGGGCAAGATATGGCTCACGTTATTCATCATCTTCCGCATTGTTTTGACTGTTGTGGGGGGAGAATCGATATACTACGATGAACAGAGCAAATTTGTGTGTAATACCCAGCAACCTGGTTGTGAGAACGTTTGCTACGATGCATTTGCACCGCTCTCTCATGTCCGGTTCTGGGTTTTCCAGATCATTTTGATCACAACCCCCACTATCATGTACTTGGGATTTGCTATGCACAAGATCGCTCGGTCAAATGATGTGGAGTACAGGCCAGTCAACAGGAAACGCATGCCAATGATCAACCGCGGAGCCAACCGGGATTATGAGGAGGCCGAAGACAACGGTGAGGAAGATCCTATGATTATGGAAGAGATCGTGCCTGAGAAAGAAAAGGCTCCAGAGAAGTCTGCTGTTAAACATGACGGCCGGCGGAGAATAAAGCGAGATGGGCTCATGAAGGTGTACATCCTGCAGCTTCTGTCGAGGATTATTTTCGAGGTGGGCTTTCTCTTTGGCCAGTATATCCTGTATGGTTTCGAGGTCGCCCCATCATACGTGTGCACTCGCAGTCCCTGCCCGCACACCGTAGACTGCTTTGTGTCACGTCCGACAGAGAAAACCATCTTTCTGCTGATTATGTATGCCGTGAGCTGTCTCTGCTTGTCTCTTACGGTGCTGGAGATTCTTCATTTGGGCCTCAGCGGAATTCGTGATGCTTTTCGACGACGTGCACGCCATCAAAGTGTTCAGCGCCCACGTGCCCCCATATGCAGACAGGTGCCCACTGCCCCGCCAGGGTACCACACTGCCCTGAAAAAAGACAAGCTGTCCTTGGGAATGAAACCTGAGTATAACTTGGACTCCGGTCGGGAGTCTTTTGGTGACGAGTCGTCATCGCGAGACATTGACCGCCTGCGCAGGCACCTGAAACTGGCTCAGCAACATTTAGATTTGGCCTATCAGAATGGCGAGAGCAGTCCTTCACGCAGCAGCAGCCCAGAGTCCAACGGCACTGCTGTCGAGCAGAACAGACTTA</t>
  </si>
  <si>
    <t>gcc</t>
  </si>
  <si>
    <t>ACGCGGTTGTTGGATGAAATCTCCAACCACTCCACCTTCG</t>
  </si>
  <si>
    <t>gcg</t>
  </si>
  <si>
    <t>TGGGCAAGATATGGCTCACG</t>
  </si>
  <si>
    <t>TGGGCAAGATATGGCTCACGTTATTCATCATCTTCCGCAT</t>
  </si>
  <si>
    <t>GCGGgccACGCGGTTGTTGGATGAAATCTCCAACCACTCCACCTTCGtg</t>
  </si>
  <si>
    <t>ATCCcaCGAAGGTGGAGTGGTTGGAGATTTCATCCAACAACCGCGTggc</t>
  </si>
  <si>
    <t>AAGTGGGCAAGATATGGCTCACGTTATTCATCATCTTCCGCATaaa</t>
  </si>
  <si>
    <t>CGGtttATGCGGAAGATGATGAATAACGTGAGCCATATCTTGCCCA</t>
  </si>
  <si>
    <t>GCGGcgcCTCCAACCACTCCACCTTCGtg</t>
  </si>
  <si>
    <t>ATCCcaCGAAGGTGGAGTGGTTGGAGgcg</t>
  </si>
  <si>
    <t>AAGTGGGCAAGATATGGCTCACGggg</t>
  </si>
  <si>
    <t>CGGcccCGTGAGCCATATCTTGCCCA</t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</si>
  <si>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A 40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</si>
  <si>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B 40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</si>
  <si>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A 40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</si>
  <si>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B 40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</si>
  <si>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A 20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</si>
  <si>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5' arm B 20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</si>
  <si>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A 20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</si>
  <si>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 3' arm B 20</t>
    </r>
  </si>
  <si>
    <t>F-cx43.4_1kbp-5'A-1032</t>
  </si>
  <si>
    <t>acctgccacaGCGGGCCTTTAGTAAAAGGATGACAGAAATGA</t>
  </si>
  <si>
    <t>R-cx43.4_1kbp-5'b</t>
  </si>
  <si>
    <t>acctgccacaATCCCACGAAGGTGGAGTGGTTG</t>
  </si>
  <si>
    <t>F-cx43.4_1kbp-3'Absqq1</t>
  </si>
  <si>
    <t>tgactgctcttctaagTGGGCAAGATATGGCTCAC</t>
  </si>
  <si>
    <t>R-cx43.4_1032-3'b-bspq1</t>
  </si>
  <si>
    <t>tcagtgctcttcaCGGTAAGTCTGTTCTGCTCGACAGC</t>
  </si>
  <si>
    <t>1kb Homology arm cloning</t>
  </si>
  <si>
    <t>20/20</t>
  </si>
  <si>
    <t>Percent  reporter positive embryos</t>
  </si>
  <si>
    <t># Transmitting to F1 generation</t>
  </si>
  <si>
    <t xml:space="preserve">Percentage Transmitting to F1 generation </t>
  </si>
  <si>
    <t>F0 adults outcrossed</t>
  </si>
  <si>
    <r>
      <t xml:space="preserve">Genomic target             </t>
    </r>
    <r>
      <rPr>
        <b/>
        <i/>
        <sz val="12"/>
        <color theme="1"/>
        <rFont val="Calibri"/>
        <family val="2"/>
      </rPr>
      <t>gene</t>
    </r>
    <r>
      <rPr>
        <b/>
        <sz val="12"/>
        <color theme="1"/>
        <rFont val="Calibri"/>
        <family val="2"/>
      </rPr>
      <t xml:space="preserve"> Exon#</t>
    </r>
  </si>
  <si>
    <t>5'/3' Homology arm length</t>
  </si>
  <si>
    <r>
      <t xml:space="preserve">Genomic Target    </t>
    </r>
    <r>
      <rPr>
        <b/>
        <i/>
        <sz val="12"/>
        <color rgb="FF000000"/>
        <rFont val="Calibri"/>
        <family val="2"/>
        <scheme val="minor"/>
      </rPr>
      <t xml:space="preserve">                                     gene</t>
    </r>
    <r>
      <rPr>
        <b/>
        <sz val="12"/>
        <color rgb="FF000000"/>
        <rFont val="Calibri"/>
        <family val="2"/>
        <scheme val="minor"/>
      </rPr>
      <t xml:space="preserve"> Exon#  5'/3' homology arm length</t>
    </r>
  </si>
  <si>
    <t>Donor vector sgRNA target site.                 PAM underlined</t>
  </si>
  <si>
    <t>Genomic sgRNA target site.                                                                            PAM underlined</t>
  </si>
  <si>
    <t>5' spacer</t>
  </si>
  <si>
    <t xml:space="preserve">3' Homology Arm </t>
  </si>
  <si>
    <t>3' Homology Arm length (bp)</t>
  </si>
  <si>
    <t>5' Homology Arm</t>
  </si>
  <si>
    <t>5' Homology Arm length (bp)</t>
  </si>
  <si>
    <t>R Squared</t>
  </si>
  <si>
    <t>ICE (%)</t>
  </si>
  <si>
    <t>Inference of CRISPR Edits analysis (www. icesynthego.com)</t>
  </si>
  <si>
    <t>122293 (44.7%)</t>
  </si>
  <si>
    <t>231020 (85.7%)</t>
  </si>
  <si>
    <t>48732 (18.9%)</t>
  </si>
  <si>
    <t>84356 (31.8%)</t>
  </si>
  <si>
    <t>138996 (67.8%)</t>
  </si>
  <si>
    <t>145925 (98.3%)</t>
  </si>
  <si>
    <t>242641 (95.8%)</t>
  </si>
  <si>
    <t>172062 (88.1%)</t>
  </si>
  <si>
    <t>250378 (94.9%)</t>
  </si>
  <si>
    <t>Indel frequency</t>
  </si>
  <si>
    <t>Deletions</t>
  </si>
  <si>
    <t>Insertions</t>
  </si>
  <si>
    <t>More than minimum frequency</t>
  </si>
  <si>
    <t>With both indicator sequences</t>
  </si>
  <si>
    <t>Total Sequences</t>
  </si>
  <si>
    <r>
      <rPr>
        <i/>
        <sz val="12"/>
        <color theme="1"/>
        <rFont val="Calibri"/>
        <family val="2"/>
        <scheme val="minor"/>
      </rPr>
      <t>noto</t>
    </r>
    <r>
      <rPr>
        <sz val="12"/>
        <color theme="1"/>
        <rFont val="Calibri"/>
        <family val="2"/>
        <scheme val="minor"/>
      </rPr>
      <t xml:space="preserve"> E1</t>
    </r>
  </si>
  <si>
    <r>
      <rPr>
        <i/>
        <sz val="12"/>
        <color theme="1"/>
        <rFont val="Calibri"/>
        <family val="2"/>
        <scheme val="minor"/>
      </rPr>
      <t>cx43.4</t>
    </r>
    <r>
      <rPr>
        <sz val="12"/>
        <color theme="1"/>
        <rFont val="Calibri"/>
        <family val="2"/>
        <scheme val="minor"/>
      </rPr>
      <t xml:space="preserve"> E2</t>
    </r>
  </si>
  <si>
    <r>
      <rPr>
        <i/>
        <sz val="12"/>
        <color theme="1"/>
        <rFont val="Calibri"/>
        <family val="2"/>
        <scheme val="minor"/>
      </rPr>
      <t>esama</t>
    </r>
    <r>
      <rPr>
        <sz val="12"/>
        <color theme="1"/>
        <rFont val="Calibri"/>
        <family val="2"/>
        <scheme val="minor"/>
      </rPr>
      <t xml:space="preserve"> E2</t>
    </r>
  </si>
  <si>
    <r>
      <rPr>
        <i/>
        <sz val="12"/>
        <color theme="1"/>
        <rFont val="Calibri"/>
        <family val="2"/>
        <scheme val="minor"/>
      </rPr>
      <t>msna</t>
    </r>
    <r>
      <rPr>
        <sz val="12"/>
        <color theme="1"/>
        <rFont val="Calibri"/>
        <family val="2"/>
        <scheme val="minor"/>
      </rPr>
      <t xml:space="preserve"> E6</t>
    </r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</si>
  <si>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</t>
    </r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</si>
  <si>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E4</t>
    </r>
  </si>
  <si>
    <r>
      <rPr>
        <i/>
        <sz val="12"/>
        <color theme="1"/>
        <rFont val="Calibri"/>
        <family val="2"/>
        <scheme val="minor"/>
      </rPr>
      <t>rb1</t>
    </r>
    <r>
      <rPr>
        <sz val="12"/>
        <color theme="1"/>
        <rFont val="Calibri"/>
        <family val="2"/>
        <scheme val="minor"/>
      </rPr>
      <t xml:space="preserve"> E25</t>
    </r>
  </si>
  <si>
    <r>
      <t xml:space="preserve">aqp1a1 </t>
    </r>
    <r>
      <rPr>
        <sz val="12"/>
        <color theme="1"/>
        <rFont val="Calibri"/>
        <family val="2"/>
        <scheme val="minor"/>
      </rPr>
      <t>E1</t>
    </r>
  </si>
  <si>
    <r>
      <t xml:space="preserve">aqp8a1 </t>
    </r>
    <r>
      <rPr>
        <sz val="12"/>
        <color theme="1"/>
        <rFont val="Calibri"/>
        <family val="2"/>
        <scheme val="minor"/>
      </rPr>
      <t>E1</t>
    </r>
  </si>
  <si>
    <r>
      <rPr>
        <i/>
        <sz val="12"/>
        <color theme="1"/>
        <rFont val="Calibri"/>
        <family val="2"/>
        <scheme val="minor"/>
      </rPr>
      <t>msna</t>
    </r>
    <r>
      <rPr>
        <sz val="12"/>
        <color theme="1"/>
        <rFont val="Calibri"/>
        <family val="2"/>
        <scheme val="minor"/>
      </rPr>
      <t xml:space="preserve"> E2</t>
    </r>
  </si>
  <si>
    <r>
      <rPr>
        <i/>
        <sz val="12"/>
        <color theme="1"/>
        <rFont val="Calibri"/>
        <family val="2"/>
        <scheme val="minor"/>
      </rPr>
      <t>flna</t>
    </r>
    <r>
      <rPr>
        <sz val="12"/>
        <color theme="1"/>
        <rFont val="Calibri"/>
        <family val="2"/>
        <scheme val="minor"/>
      </rPr>
      <t xml:space="preserve"> E4</t>
    </r>
  </si>
  <si>
    <t>MiSeq analysis (http://www.rgenome.net/cas-analyzer/#!)</t>
  </si>
  <si>
    <t>gRNA effeciency indel /method</t>
  </si>
  <si>
    <t xml:space="preserve">94.9% miSeq                  mutant phenotype observed  </t>
  </si>
  <si>
    <t>see above</t>
  </si>
  <si>
    <t>mutant phenotype observed    smear observed on gel</t>
  </si>
  <si>
    <t>88.1% miSeq</t>
  </si>
  <si>
    <t>95.8% miSeq</t>
  </si>
  <si>
    <t>88% ICE                                      mutant phenotype observed</t>
  </si>
  <si>
    <t xml:space="preserve">98.3% miSeq                  mutant phenotype observed    </t>
  </si>
  <si>
    <t>smear observed on gel</t>
  </si>
  <si>
    <t>92% ICE</t>
  </si>
  <si>
    <t>85.7% miSeq</t>
  </si>
  <si>
    <t>44.7% miSeq</t>
  </si>
  <si>
    <t>E2 67.8%; E4 31.8% miSeq   mutant phenotype observed</t>
  </si>
  <si>
    <t>E2 67.8%; E25 18.9% miSeq   mutant phenotype observed</t>
  </si>
  <si>
    <t xml:space="preserve">n/a - not applicable </t>
  </si>
  <si>
    <t>n/d - not determined</t>
  </si>
  <si>
    <t>n/d</t>
  </si>
  <si>
    <t>n/d, see above</t>
  </si>
  <si>
    <t>Linear Template</t>
  </si>
  <si>
    <t>Linear Control</t>
  </si>
  <si>
    <t>CACCTGGATCCTGTAAATATGCATATTCATATC</t>
  </si>
  <si>
    <t>AGATGGTGGTGCTGCAGGCGTCAT</t>
  </si>
  <si>
    <t>Supplementary Table S1 - sgRNA efficiency and indel analysis</t>
  </si>
  <si>
    <t xml:space="preserve">Supplementary Table S2 - Gene targeting integration experiments and positive reporter embryo averages. </t>
  </si>
  <si>
    <t xml:space="preserve">Supplementary Table S3 - Gene targeting experiments and knock-in percentages. </t>
  </si>
  <si>
    <t>Supplementary Table S4 - Germline Transmission Rates</t>
  </si>
  <si>
    <t>Supplementary Table S5 - Individual F0 Adult germline transmission data</t>
  </si>
  <si>
    <t>Supplementary Table S6 - CRISPR sgRNA target site information for all gene targeting experiments. N/A, not applicable</t>
  </si>
  <si>
    <t>Supplementary Table S7 - Primers and oligos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</si>
</sst>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u/>
      <sz val="12"/>
      <color rgb="FF000000"/>
      <name val="Calibri"/>
      <family val="2"/>
    </font>
    <font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theme="1"/>
      <name val="Courier"/>
      <family val="1"/>
    </font>
    <font>
      <sz val="12"/>
      <color theme="1"/>
      <name val="Courier New"/>
      <family val="1"/>
    </font>
    <font>
      <u/>
      <sz val="12"/>
      <color theme="1"/>
      <name val="Calibri (Body)_x0000_"/>
    </font>
    <font>
      <sz val="10"/>
      <color rgb="FF000000"/>
      <name val="Arial"/>
      <family val="2"/>
    </font>
    <font>
      <sz val="10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000080"/>
      </left>
      <right style="thin">
        <color rgb="FF000080"/>
      </right>
      <top/>
      <bottom/>
      <diagonal/>
    </border>
    <border>
      <left style="thin">
        <color rgb="FF000080"/>
      </left>
      <right/>
      <top/>
      <bottom/>
      <diagonal/>
    </border>
    <border>
      <left style="thin">
        <color auto="1"/>
      </left>
      <right/>
      <top style="thin">
        <color rgb="FFD5D5D5"/>
      </top>
      <bottom/>
      <diagonal/>
    </border>
    <border>
      <left/>
      <right/>
      <top style="thin">
        <color rgb="FFD5D5D5"/>
      </top>
      <bottom/>
      <diagonal/>
    </border>
    <border>
      <left/>
      <right style="thin">
        <color auto="1"/>
      </right>
      <top style="thin">
        <color rgb="FFD5D5D5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9" fontId="6" fillId="0" borderId="0" xfId="3" applyFont="1" applyAlignment="1">
      <alignment horizontal="left" vertical="center"/>
    </xf>
    <xf numFmtId="0" fontId="6" fillId="0" borderId="0" xfId="3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12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0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0" xfId="3" applyFo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0" fontId="0" fillId="0" borderId="0" xfId="0" applyNumberFormat="1"/>
    <xf numFmtId="10" fontId="6" fillId="0" borderId="3" xfId="0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6" xfId="0" applyBorder="1"/>
    <xf numFmtId="0" fontId="1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5" fillId="0" borderId="9" xfId="0" applyFont="1" applyBorder="1"/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/>
    <xf numFmtId="0" fontId="5" fillId="0" borderId="1" xfId="0" applyFont="1" applyBorder="1"/>
    <xf numFmtId="0" fontId="13" fillId="0" borderId="0" xfId="0" applyFont="1" applyAlignment="1">
      <alignment horizontal="left" vertical="center" wrapText="1"/>
    </xf>
    <xf numFmtId="0" fontId="0" fillId="0" borderId="9" xfId="0" applyBorder="1"/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5" fillId="0" borderId="0" xfId="0" applyFont="1"/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readingOrder="1"/>
    </xf>
    <xf numFmtId="0" fontId="16" fillId="0" borderId="0" xfId="0" applyFont="1"/>
    <xf numFmtId="0" fontId="17" fillId="0" borderId="0" xfId="0" applyFont="1" applyAlignment="1">
      <alignment horizontal="left" vertical="center"/>
    </xf>
    <xf numFmtId="10" fontId="6" fillId="0" borderId="7" xfId="0" applyNumberFormat="1" applyFont="1" applyBorder="1" applyAlignment="1">
      <alignment horizontal="left" vertical="center"/>
    </xf>
    <xf numFmtId="10" fontId="6" fillId="0" borderId="9" xfId="0" applyNumberFormat="1" applyFont="1" applyBorder="1" applyAlignment="1">
      <alignment horizontal="left" vertical="center"/>
    </xf>
    <xf numFmtId="164" fontId="6" fillId="0" borderId="2" xfId="3" applyNumberFormat="1" applyFont="1" applyBorder="1" applyAlignment="1">
      <alignment horizontal="left" vertical="center"/>
    </xf>
    <xf numFmtId="164" fontId="6" fillId="0" borderId="0" xfId="3" applyNumberFormat="1" applyFont="1" applyBorder="1" applyAlignment="1">
      <alignment horizontal="left" vertical="center"/>
    </xf>
    <xf numFmtId="164" fontId="6" fillId="2" borderId="1" xfId="3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6" fillId="2" borderId="0" xfId="3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5" fillId="0" borderId="0" xfId="0" applyFont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19" fillId="0" borderId="0" xfId="0" applyNumberFormat="1" applyFont="1" applyFill="1" applyBorder="1" applyAlignment="1">
      <alignment horizontal="left" vertical="center" wrapText="1" readingOrder="1"/>
    </xf>
    <xf numFmtId="12" fontId="6" fillId="0" borderId="0" xfId="0" applyNumberFormat="1" applyFont="1" applyAlignment="1">
      <alignment horizontal="left" vertical="center" wrapText="1"/>
    </xf>
    <xf numFmtId="164" fontId="6" fillId="0" borderId="0" xfId="3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/>
    </xf>
    <xf numFmtId="10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/>
    <xf numFmtId="0" fontId="2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0" fontId="0" fillId="0" borderId="0" xfId="0" applyNumberFormat="1" applyBorder="1"/>
    <xf numFmtId="0" fontId="0" fillId="0" borderId="0" xfId="0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10" fontId="21" fillId="0" borderId="0" xfId="0" applyNumberFormat="1" applyFont="1" applyBorder="1"/>
    <xf numFmtId="0" fontId="21" fillId="0" borderId="0" xfId="0" applyFont="1" applyBorder="1"/>
    <xf numFmtId="164" fontId="6" fillId="0" borderId="13" xfId="0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164" fontId="22" fillId="0" borderId="14" xfId="3" applyNumberFormat="1" applyFont="1" applyBorder="1" applyAlignment="1">
      <alignment horizontal="center" vertical="center" wrapText="1"/>
    </xf>
    <xf numFmtId="10" fontId="22" fillId="0" borderId="14" xfId="0" applyNumberFormat="1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0" fontId="22" fillId="0" borderId="1" xfId="0" applyNumberFormat="1" applyFont="1" applyBorder="1" applyAlignment="1">
      <alignment horizontal="left" vertical="center"/>
    </xf>
    <xf numFmtId="1" fontId="22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164" fontId="22" fillId="0" borderId="1" xfId="3" applyNumberFormat="1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/>
    </xf>
    <xf numFmtId="1" fontId="22" fillId="0" borderId="15" xfId="0" applyNumberFormat="1" applyFont="1" applyBorder="1" applyAlignment="1">
      <alignment horizontal="left" vertical="center" wrapText="1"/>
    </xf>
    <xf numFmtId="164" fontId="22" fillId="0" borderId="15" xfId="3" applyNumberFormat="1" applyFont="1" applyBorder="1" applyAlignment="1">
      <alignment horizontal="left" vertical="center" wrapText="1"/>
    </xf>
    <xf numFmtId="10" fontId="22" fillId="0" borderId="1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164" fontId="21" fillId="0" borderId="0" xfId="0" applyNumberFormat="1" applyFont="1" applyAlignment="1">
      <alignment horizontal="center"/>
    </xf>
    <xf numFmtId="0" fontId="21" fillId="0" borderId="0" xfId="0" applyFont="1"/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1" fontId="22" fillId="0" borderId="15" xfId="0" applyNumberFormat="1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24" fillId="0" borderId="0" xfId="0" applyFont="1" applyBorder="1"/>
    <xf numFmtId="0" fontId="24" fillId="0" borderId="15" xfId="0" applyFont="1" applyBorder="1"/>
    <xf numFmtId="0" fontId="21" fillId="0" borderId="15" xfId="0" applyFont="1" applyBorder="1"/>
    <xf numFmtId="0" fontId="0" fillId="0" borderId="16" xfId="0" applyBorder="1"/>
    <xf numFmtId="0" fontId="5" fillId="3" borderId="16" xfId="0" applyFont="1" applyFill="1" applyBorder="1" applyAlignment="1">
      <alignment wrapText="1"/>
    </xf>
    <xf numFmtId="0" fontId="19" fillId="0" borderId="17" xfId="0" applyNumberFormat="1" applyFont="1" applyFill="1" applyBorder="1" applyAlignment="1">
      <alignment horizontal="left" vertical="center" wrapText="1" readingOrder="1"/>
    </xf>
    <xf numFmtId="0" fontId="19" fillId="0" borderId="18" xfId="0" applyNumberFormat="1" applyFont="1" applyFill="1" applyBorder="1" applyAlignment="1">
      <alignment horizontal="left" vertical="center" wrapText="1" readingOrder="1"/>
    </xf>
    <xf numFmtId="0" fontId="0" fillId="0" borderId="19" xfId="0" applyBorder="1" applyAlignment="1">
      <alignment horizontal="left" vertical="center" wrapText="1"/>
    </xf>
    <xf numFmtId="0" fontId="0" fillId="0" borderId="20" xfId="0" applyBorder="1"/>
    <xf numFmtId="0" fontId="5" fillId="0" borderId="21" xfId="0" applyFont="1" applyBorder="1"/>
    <xf numFmtId="0" fontId="9" fillId="0" borderId="0" xfId="0" applyFont="1" applyBorder="1" applyAlignment="1">
      <alignment horizontal="left" vertical="center" wrapText="1"/>
    </xf>
    <xf numFmtId="12" fontId="6" fillId="0" borderId="0" xfId="0" applyNumberFormat="1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 wrapText="1"/>
    </xf>
    <xf numFmtId="12" fontId="22" fillId="0" borderId="22" xfId="0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23" xfId="0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0" fillId="0" borderId="3" xfId="0" applyFont="1" applyBorder="1"/>
    <xf numFmtId="0" fontId="21" fillId="0" borderId="3" xfId="0" applyFont="1" applyBorder="1" applyAlignment="1">
      <alignment vertical="top" wrapText="1"/>
    </xf>
    <xf numFmtId="0" fontId="0" fillId="0" borderId="3" xfId="0" applyFont="1" applyBorder="1" applyAlignment="1">
      <alignment horizontal="center" vertical="top"/>
    </xf>
    <xf numFmtId="0" fontId="0" fillId="0" borderId="3" xfId="0" applyFont="1" applyBorder="1" applyAlignment="1">
      <alignment horizontal="center"/>
    </xf>
    <xf numFmtId="0" fontId="13" fillId="0" borderId="3" xfId="0" applyFont="1" applyBorder="1"/>
    <xf numFmtId="0" fontId="0" fillId="0" borderId="3" xfId="0" applyFont="1" applyBorder="1" applyAlignment="1">
      <alignment horizontal="left" vertical="center" wrapText="1"/>
    </xf>
    <xf numFmtId="9" fontId="0" fillId="0" borderId="3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</cellXfs>
  <cellStyles count="58">
    <cellStyle name="Followed Hyperlink" xfId="11" builtinId="9" hidden="1"/>
    <cellStyle name="Followed Hyperlink" xfId="13" builtinId="9" hidden="1"/>
    <cellStyle name="Followed Hyperlink" xfId="2" builtinId="9" hidden="1"/>
    <cellStyle name="Followed Hyperlink" xfId="47" builtinId="9" hidden="1"/>
    <cellStyle name="Followed Hyperlink" xfId="9" builtinId="9" hidden="1"/>
    <cellStyle name="Followed Hyperlink" xfId="55" builtinId="9" hidden="1"/>
    <cellStyle name="Followed Hyperlink" xfId="19" builtinId="9" hidden="1"/>
    <cellStyle name="Followed Hyperlink" xfId="5" builtinId="9" hidden="1"/>
    <cellStyle name="Followed Hyperlink" xfId="15" builtinId="9" hidden="1"/>
    <cellStyle name="Followed Hyperlink" xfId="23" builtinId="9" hidden="1"/>
    <cellStyle name="Followed Hyperlink" xfId="27" builtinId="9" hidden="1"/>
    <cellStyle name="Followed Hyperlink" xfId="35" builtinId="9" hidden="1"/>
    <cellStyle name="Followed Hyperlink" xfId="33" builtinId="9" hidden="1"/>
    <cellStyle name="Followed Hyperlink" xfId="25" builtinId="9" hidden="1"/>
    <cellStyle name="Followed Hyperlink" xfId="17" builtinId="9" hidden="1"/>
    <cellStyle name="Followed Hyperlink" xfId="21" builtinId="9" hidden="1"/>
    <cellStyle name="Followed Hyperlink" xfId="41" builtinId="9" hidden="1"/>
    <cellStyle name="Followed Hyperlink" xfId="7" builtinId="9" hidden="1"/>
    <cellStyle name="Followed Hyperlink" xfId="49" builtinId="9" hidden="1"/>
    <cellStyle name="Followed Hyperlink" xfId="29" builtinId="9" hidden="1"/>
    <cellStyle name="Followed Hyperlink" xfId="43" builtinId="9" hidden="1"/>
    <cellStyle name="Followed Hyperlink" xfId="45" builtinId="9" hidden="1"/>
    <cellStyle name="Followed Hyperlink" xfId="37" builtinId="9" hidden="1"/>
    <cellStyle name="Followed Hyperlink" xfId="51" builtinId="9" hidden="1"/>
    <cellStyle name="Followed Hyperlink" xfId="57" builtinId="9" hidden="1"/>
    <cellStyle name="Followed Hyperlink" xfId="31" builtinId="9" hidden="1"/>
    <cellStyle name="Followed Hyperlink" xfId="53" builtinId="9" hidden="1"/>
    <cellStyle name="Followed Hyperlink" xfId="39" builtinId="9" hidden="1"/>
    <cellStyle name="Hyperlink" xfId="26" builtinId="8" hidden="1"/>
    <cellStyle name="Hyperlink" xfId="14" builtinId="8" hidden="1"/>
    <cellStyle name="Hyperlink" xfId="10" builtinId="8" hidden="1"/>
    <cellStyle name="Hyperlink" xfId="32" builtinId="8" hidden="1"/>
    <cellStyle name="Hyperlink" xfId="30" builtinId="8" hidden="1"/>
    <cellStyle name="Hyperlink" xfId="20" builtinId="8" hidden="1"/>
    <cellStyle name="Hyperlink" xfId="50" builtinId="8" hidden="1"/>
    <cellStyle name="Hyperlink" xfId="44" builtinId="8" hidden="1"/>
    <cellStyle name="Hyperlink" xfId="18" builtinId="8" hidden="1"/>
    <cellStyle name="Hyperlink" xfId="8" builtinId="8" hidden="1"/>
    <cellStyle name="Hyperlink" xfId="16" builtinId="8" hidden="1"/>
    <cellStyle name="Hyperlink" xfId="46" builtinId="8" hidden="1"/>
    <cellStyle name="Hyperlink" xfId="36" builtinId="8" hidden="1"/>
    <cellStyle name="Hyperlink" xfId="52" builtinId="8" hidden="1"/>
    <cellStyle name="Hyperlink" xfId="6" builtinId="8" hidden="1"/>
    <cellStyle name="Hyperlink" xfId="4" builtinId="8" hidden="1"/>
    <cellStyle name="Hyperlink" xfId="42" builtinId="8" hidden="1"/>
    <cellStyle name="Hyperlink" xfId="1" builtinId="8" hidden="1"/>
    <cellStyle name="Hyperlink" xfId="28" builtinId="8" hidden="1"/>
    <cellStyle name="Hyperlink" xfId="22" builtinId="8" hidden="1"/>
    <cellStyle name="Hyperlink" xfId="54" builtinId="8" hidden="1"/>
    <cellStyle name="Hyperlink" xfId="12" builtinId="8" hidden="1"/>
    <cellStyle name="Hyperlink" xfId="34" builtinId="8" hidden="1"/>
    <cellStyle name="Hyperlink" xfId="56" builtinId="8" hidden="1"/>
    <cellStyle name="Hyperlink" xfId="48" builtinId="8" hidden="1"/>
    <cellStyle name="Hyperlink" xfId="24" builtinId="8" hidden="1"/>
    <cellStyle name="Hyperlink" xfId="40" builtinId="8" hidden="1"/>
    <cellStyle name="Hyperlink" xfId="38" builtinId="8" hidden="1"/>
    <cellStyle name="Normal" xfId="0" builtinId="0"/>
    <cellStyle name="Percent" xfId="3" builtinId="5"/>
  </cellStyles>
  <dxfs count="0"/>
  <tableStyles count="0" defaultTableStyle="TableStyleMedium9" defaultPivotStyle="PivotStyleMedium7"/>
  <colors>
    <mruColors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A6F7-19EA-CB48-800D-7306C402F5CC}">
  <dimension ref="A1:G18"/>
  <sheetViews>
    <sheetView workbookViewId="0">
      <selection activeCell="L26" sqref="L26"/>
    </sheetView>
  </sheetViews>
  <sheetFormatPr baseColWidth="10" defaultRowHeight="16"/>
  <cols>
    <col min="2" max="2" width="13.1640625" customWidth="1"/>
    <col min="3" max="3" width="12.5" customWidth="1"/>
    <col min="7" max="7" width="22.33203125" customWidth="1"/>
  </cols>
  <sheetData>
    <row r="1" spans="1:7">
      <c r="A1" s="219" t="s">
        <v>712</v>
      </c>
      <c r="B1" s="234"/>
      <c r="C1" s="158"/>
      <c r="D1" s="158"/>
      <c r="E1" s="158"/>
      <c r="F1" s="158"/>
      <c r="G1" s="158"/>
    </row>
    <row r="2" spans="1:7">
      <c r="A2" s="219"/>
      <c r="B2" s="234"/>
      <c r="C2" s="158"/>
      <c r="D2" s="158"/>
      <c r="E2" s="158"/>
      <c r="F2" s="158"/>
      <c r="G2" s="158"/>
    </row>
    <row r="3" spans="1:7">
      <c r="A3" s="237" t="s">
        <v>689</v>
      </c>
      <c r="B3" s="238"/>
      <c r="C3" s="238"/>
      <c r="D3" s="238"/>
      <c r="E3" s="238"/>
      <c r="F3" s="238"/>
      <c r="G3" s="238"/>
    </row>
    <row r="4" spans="1:7" ht="51">
      <c r="A4" s="239" t="s">
        <v>0</v>
      </c>
      <c r="B4" s="239" t="s">
        <v>677</v>
      </c>
      <c r="C4" s="239" t="s">
        <v>676</v>
      </c>
      <c r="D4" s="239" t="s">
        <v>675</v>
      </c>
      <c r="E4" s="239" t="s">
        <v>674</v>
      </c>
      <c r="F4" s="239" t="s">
        <v>673</v>
      </c>
      <c r="G4" s="239" t="s">
        <v>672</v>
      </c>
    </row>
    <row r="5" spans="1:7">
      <c r="A5" s="238" t="s">
        <v>678</v>
      </c>
      <c r="B5" s="240">
        <v>586150</v>
      </c>
      <c r="C5" s="240">
        <v>272569</v>
      </c>
      <c r="D5" s="240">
        <v>263767</v>
      </c>
      <c r="E5" s="240">
        <v>78762</v>
      </c>
      <c r="F5" s="240">
        <v>171616</v>
      </c>
      <c r="G5" s="240" t="s">
        <v>671</v>
      </c>
    </row>
    <row r="6" spans="1:7">
      <c r="A6" s="238" t="s">
        <v>679</v>
      </c>
      <c r="B6" s="240">
        <v>413382</v>
      </c>
      <c r="C6" s="240">
        <v>202880</v>
      </c>
      <c r="D6" s="240">
        <v>195246</v>
      </c>
      <c r="E6" s="240">
        <v>35766</v>
      </c>
      <c r="F6" s="240">
        <v>136296</v>
      </c>
      <c r="G6" s="240" t="s">
        <v>670</v>
      </c>
    </row>
    <row r="7" spans="1:7">
      <c r="A7" s="238" t="s">
        <v>680</v>
      </c>
      <c r="B7" s="240">
        <v>530220</v>
      </c>
      <c r="C7" s="240">
        <v>260648</v>
      </c>
      <c r="D7" s="240">
        <v>253376</v>
      </c>
      <c r="E7" s="240">
        <v>60842</v>
      </c>
      <c r="F7" s="240">
        <v>181799</v>
      </c>
      <c r="G7" s="240" t="s">
        <v>669</v>
      </c>
    </row>
    <row r="8" spans="1:7">
      <c r="A8" s="238" t="s">
        <v>681</v>
      </c>
      <c r="B8" s="240">
        <v>471634</v>
      </c>
      <c r="C8" s="240">
        <v>151700</v>
      </c>
      <c r="D8" s="240">
        <v>148417</v>
      </c>
      <c r="E8" s="240">
        <v>34933</v>
      </c>
      <c r="F8" s="240">
        <v>110992</v>
      </c>
      <c r="G8" s="240" t="s">
        <v>668</v>
      </c>
    </row>
    <row r="9" spans="1:7">
      <c r="A9" s="238" t="s">
        <v>682</v>
      </c>
      <c r="B9" s="241">
        <v>445834</v>
      </c>
      <c r="C9" s="241">
        <v>210949</v>
      </c>
      <c r="D9" s="241">
        <v>205066</v>
      </c>
      <c r="E9" s="241">
        <v>25111</v>
      </c>
      <c r="F9" s="241">
        <v>113885</v>
      </c>
      <c r="G9" s="241" t="s">
        <v>667</v>
      </c>
    </row>
    <row r="10" spans="1:7">
      <c r="A10" s="238" t="s">
        <v>683</v>
      </c>
      <c r="B10" s="241">
        <v>553219</v>
      </c>
      <c r="C10" s="241">
        <v>270779</v>
      </c>
      <c r="D10" s="241">
        <v>265278</v>
      </c>
      <c r="E10" s="241">
        <v>37176</v>
      </c>
      <c r="F10" s="241">
        <v>47180</v>
      </c>
      <c r="G10" s="241" t="s">
        <v>666</v>
      </c>
    </row>
    <row r="11" spans="1:7">
      <c r="A11" s="238" t="s">
        <v>684</v>
      </c>
      <c r="B11" s="241">
        <v>548102</v>
      </c>
      <c r="C11" s="241">
        <v>260461</v>
      </c>
      <c r="D11" s="241">
        <v>258038</v>
      </c>
      <c r="E11" s="241">
        <v>12150</v>
      </c>
      <c r="F11" s="241">
        <v>36582</v>
      </c>
      <c r="G11" s="241" t="s">
        <v>665</v>
      </c>
    </row>
    <row r="12" spans="1:7">
      <c r="A12" s="242" t="s">
        <v>685</v>
      </c>
      <c r="B12" s="241">
        <v>642061</v>
      </c>
      <c r="C12" s="241">
        <v>280303</v>
      </c>
      <c r="D12" s="241">
        <v>269574</v>
      </c>
      <c r="E12" s="241">
        <v>35272</v>
      </c>
      <c r="F12" s="241">
        <v>195748</v>
      </c>
      <c r="G12" s="241" t="s">
        <v>664</v>
      </c>
    </row>
    <row r="13" spans="1:7">
      <c r="A13" s="242" t="s">
        <v>686</v>
      </c>
      <c r="B13" s="241">
        <v>599553</v>
      </c>
      <c r="C13" s="241">
        <v>282429</v>
      </c>
      <c r="D13" s="241">
        <v>273806</v>
      </c>
      <c r="E13" s="241">
        <v>22248</v>
      </c>
      <c r="F13" s="241">
        <v>100045</v>
      </c>
      <c r="G13" s="241" t="s">
        <v>663</v>
      </c>
    </row>
    <row r="14" spans="1:7">
      <c r="A14" s="238"/>
      <c r="B14" s="238"/>
      <c r="C14" s="238"/>
      <c r="D14" s="238"/>
      <c r="E14" s="238"/>
      <c r="F14" s="238"/>
      <c r="G14" s="238"/>
    </row>
    <row r="15" spans="1:7">
      <c r="A15" s="237" t="s">
        <v>662</v>
      </c>
      <c r="B15" s="238"/>
      <c r="C15" s="238"/>
      <c r="D15" s="238"/>
      <c r="E15" s="238"/>
      <c r="F15" s="238"/>
      <c r="G15" s="238"/>
    </row>
    <row r="16" spans="1:7">
      <c r="A16" s="243"/>
      <c r="B16" s="237" t="s">
        <v>661</v>
      </c>
      <c r="C16" s="237" t="s">
        <v>660</v>
      </c>
      <c r="D16" s="238"/>
      <c r="E16" s="238"/>
      <c r="F16" s="238"/>
      <c r="G16" s="238"/>
    </row>
    <row r="17" spans="1:7">
      <c r="A17" s="238" t="s">
        <v>687</v>
      </c>
      <c r="B17" s="244">
        <v>0.88</v>
      </c>
      <c r="C17" s="241">
        <v>0.94</v>
      </c>
      <c r="D17" s="238"/>
      <c r="E17" s="238"/>
      <c r="F17" s="238"/>
      <c r="G17" s="238"/>
    </row>
    <row r="18" spans="1:7" ht="17">
      <c r="A18" s="243" t="s">
        <v>688</v>
      </c>
      <c r="B18" s="244">
        <v>0.92</v>
      </c>
      <c r="C18" s="241">
        <v>0.97</v>
      </c>
      <c r="D18" s="238"/>
      <c r="E18" s="238"/>
      <c r="F18" s="238"/>
      <c r="G18" s="2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zoomScale="107" zoomScaleNormal="107" workbookViewId="0">
      <pane ySplit="3" topLeftCell="A4" activePane="bottomLeft" state="frozen"/>
      <selection pane="bottomLeft"/>
    </sheetView>
  </sheetViews>
  <sheetFormatPr baseColWidth="10" defaultColWidth="8.83203125" defaultRowHeight="16"/>
  <cols>
    <col min="1" max="7" width="17.33203125" customWidth="1"/>
    <col min="8" max="8" width="17.33203125" style="71" customWidth="1"/>
    <col min="9" max="9" width="17.33203125" style="79" customWidth="1"/>
    <col min="10" max="10" width="24.5" customWidth="1"/>
    <col min="11" max="11" width="9" bestFit="1" customWidth="1"/>
  </cols>
  <sheetData>
    <row r="1" spans="1:11" s="175" customFormat="1">
      <c r="A1" s="170" t="s">
        <v>713</v>
      </c>
      <c r="B1" s="171"/>
      <c r="C1" s="172"/>
      <c r="D1" s="172"/>
      <c r="E1" s="172"/>
      <c r="F1" s="172"/>
      <c r="G1" s="172"/>
      <c r="H1" s="173"/>
      <c r="I1" s="174"/>
    </row>
    <row r="2" spans="1:11" s="169" customFormat="1">
      <c r="A2" s="124"/>
      <c r="B2" s="165"/>
      <c r="C2" s="166"/>
      <c r="D2" s="166"/>
      <c r="E2" s="166"/>
      <c r="F2" s="166"/>
      <c r="G2" s="166"/>
      <c r="H2" s="167"/>
      <c r="I2" s="168"/>
    </row>
    <row r="3" spans="1:11" ht="57" customHeight="1" thickBot="1">
      <c r="A3" s="178" t="s">
        <v>0</v>
      </c>
      <c r="B3" s="178" t="s">
        <v>1</v>
      </c>
      <c r="C3" s="179" t="s">
        <v>2</v>
      </c>
      <c r="D3" s="179" t="s">
        <v>3</v>
      </c>
      <c r="E3" s="179" t="s">
        <v>4</v>
      </c>
      <c r="F3" s="180" t="s">
        <v>5</v>
      </c>
      <c r="G3" s="179" t="s">
        <v>6</v>
      </c>
      <c r="H3" s="181" t="s">
        <v>7</v>
      </c>
      <c r="I3" s="182" t="s">
        <v>8</v>
      </c>
      <c r="J3" s="182" t="s">
        <v>690</v>
      </c>
    </row>
    <row r="4" spans="1:11" ht="35" thickTop="1">
      <c r="A4" s="164" t="s">
        <v>9</v>
      </c>
      <c r="B4" s="164" t="s">
        <v>10</v>
      </c>
      <c r="C4" s="164" t="s">
        <v>11</v>
      </c>
      <c r="D4" s="163" t="s">
        <v>12</v>
      </c>
      <c r="E4" s="163" t="s">
        <v>13</v>
      </c>
      <c r="F4" s="163">
        <v>22</v>
      </c>
      <c r="G4" s="163">
        <v>178</v>
      </c>
      <c r="H4" s="176">
        <v>0.12359550561797752</v>
      </c>
      <c r="I4" s="177">
        <v>5.4999999999999997E-3</v>
      </c>
      <c r="J4" s="235" t="s">
        <v>691</v>
      </c>
    </row>
    <row r="5" spans="1:11" ht="34">
      <c r="A5" s="72" t="s">
        <v>9</v>
      </c>
      <c r="B5" s="72" t="s">
        <v>10</v>
      </c>
      <c r="C5" s="72" t="s">
        <v>11</v>
      </c>
      <c r="D5" s="73" t="s">
        <v>14</v>
      </c>
      <c r="E5" s="73" t="s">
        <v>13</v>
      </c>
      <c r="F5" s="73">
        <v>30</v>
      </c>
      <c r="G5" s="73">
        <v>131</v>
      </c>
      <c r="H5" s="74">
        <v>0.22900763358778625</v>
      </c>
      <c r="I5" s="80">
        <v>7.4000000000000003E-3</v>
      </c>
      <c r="J5" s="82" t="s">
        <v>692</v>
      </c>
    </row>
    <row r="6" spans="1:11" ht="34">
      <c r="A6" s="72" t="s">
        <v>9</v>
      </c>
      <c r="B6" s="72" t="s">
        <v>10</v>
      </c>
      <c r="C6" s="72" t="s">
        <v>11</v>
      </c>
      <c r="D6" s="73" t="s">
        <v>15</v>
      </c>
      <c r="E6" s="73" t="s">
        <v>13</v>
      </c>
      <c r="F6" s="73">
        <v>40</v>
      </c>
      <c r="G6" s="73">
        <v>114</v>
      </c>
      <c r="H6" s="74">
        <v>0.35087719298245612</v>
      </c>
      <c r="I6" s="81">
        <v>1.01E-2</v>
      </c>
      <c r="J6" s="82" t="s">
        <v>692</v>
      </c>
      <c r="K6" s="71"/>
    </row>
    <row r="7" spans="1:11" ht="34">
      <c r="A7" s="72" t="s">
        <v>16</v>
      </c>
      <c r="B7" s="72" t="s">
        <v>10</v>
      </c>
      <c r="C7" s="72" t="s">
        <v>17</v>
      </c>
      <c r="D7" s="73" t="s">
        <v>14</v>
      </c>
      <c r="E7" s="73" t="s">
        <v>13</v>
      </c>
      <c r="F7" s="73">
        <v>32</v>
      </c>
      <c r="G7" s="73">
        <v>150</v>
      </c>
      <c r="H7" s="74">
        <v>0.21333333333333335</v>
      </c>
      <c r="I7" s="81">
        <v>6.6E-3</v>
      </c>
      <c r="J7" s="202" t="s">
        <v>693</v>
      </c>
    </row>
    <row r="8" spans="1:11" ht="34">
      <c r="A8" s="75" t="s">
        <v>18</v>
      </c>
      <c r="B8" s="72" t="s">
        <v>19</v>
      </c>
      <c r="C8" s="72" t="s">
        <v>17</v>
      </c>
      <c r="D8" s="73" t="s">
        <v>20</v>
      </c>
      <c r="E8" s="73" t="s">
        <v>13</v>
      </c>
      <c r="F8" s="73">
        <v>45</v>
      </c>
      <c r="G8" s="73">
        <v>185</v>
      </c>
      <c r="H8" s="74">
        <v>0.24324324324324326</v>
      </c>
      <c r="I8" s="80">
        <v>8.9999999999999993E-3</v>
      </c>
      <c r="J8" s="82" t="s">
        <v>692</v>
      </c>
    </row>
    <row r="9" spans="1:11" ht="34">
      <c r="A9" s="73" t="s">
        <v>9</v>
      </c>
      <c r="B9" s="72" t="s">
        <v>19</v>
      </c>
      <c r="C9" s="72" t="s">
        <v>17</v>
      </c>
      <c r="D9" s="73" t="s">
        <v>21</v>
      </c>
      <c r="E9" s="82" t="s">
        <v>13</v>
      </c>
      <c r="F9" s="82">
        <v>44</v>
      </c>
      <c r="G9" s="82">
        <v>172</v>
      </c>
      <c r="H9" s="83">
        <v>0.2558139534883721</v>
      </c>
      <c r="I9" s="81">
        <v>8.2000000000000007E-3</v>
      </c>
      <c r="J9" s="82" t="s">
        <v>692</v>
      </c>
    </row>
    <row r="10" spans="1:11" ht="34">
      <c r="A10" s="72" t="s">
        <v>22</v>
      </c>
      <c r="B10" s="72" t="s">
        <v>23</v>
      </c>
      <c r="C10" s="72" t="s">
        <v>17</v>
      </c>
      <c r="D10" s="73" t="s">
        <v>20</v>
      </c>
      <c r="E10" s="73" t="s">
        <v>13</v>
      </c>
      <c r="F10" s="73">
        <v>84</v>
      </c>
      <c r="G10" s="73">
        <v>132</v>
      </c>
      <c r="H10" s="74">
        <v>0.63636363636363635</v>
      </c>
      <c r="I10" s="81">
        <v>1.44E-2</v>
      </c>
      <c r="J10" s="202" t="s">
        <v>693</v>
      </c>
    </row>
    <row r="11" spans="1:11" ht="34">
      <c r="A11" s="72" t="s">
        <v>24</v>
      </c>
      <c r="B11" s="72" t="s">
        <v>25</v>
      </c>
      <c r="C11" s="72" t="s">
        <v>17</v>
      </c>
      <c r="D11" s="73" t="s">
        <v>20</v>
      </c>
      <c r="E11" s="73" t="s">
        <v>13</v>
      </c>
      <c r="F11" s="73">
        <v>42</v>
      </c>
      <c r="G11" s="73">
        <v>84</v>
      </c>
      <c r="H11" s="76">
        <v>0.5</v>
      </c>
      <c r="I11" s="81">
        <v>4.3900000000000002E-2</v>
      </c>
      <c r="J11" s="82" t="s">
        <v>694</v>
      </c>
    </row>
    <row r="12" spans="1:11" ht="34">
      <c r="A12" s="72" t="s">
        <v>24</v>
      </c>
      <c r="B12" s="72" t="s">
        <v>25</v>
      </c>
      <c r="C12" s="72" t="s">
        <v>17</v>
      </c>
      <c r="D12" s="73" t="s">
        <v>21</v>
      </c>
      <c r="E12" s="73" t="s">
        <v>13</v>
      </c>
      <c r="F12" s="73">
        <v>31</v>
      </c>
      <c r="G12" s="73">
        <v>81</v>
      </c>
      <c r="H12" s="76">
        <v>0.38271604938271603</v>
      </c>
      <c r="I12" s="81">
        <v>4.1500000000000002E-2</v>
      </c>
      <c r="J12" s="82" t="s">
        <v>692</v>
      </c>
    </row>
    <row r="13" spans="1:11" ht="30" customHeight="1">
      <c r="A13" s="82" t="s">
        <v>26</v>
      </c>
      <c r="B13" s="82" t="s">
        <v>23</v>
      </c>
      <c r="C13" s="82" t="s">
        <v>17</v>
      </c>
      <c r="D13" s="82" t="s">
        <v>21</v>
      </c>
      <c r="E13" s="82" t="s">
        <v>13</v>
      </c>
      <c r="F13" s="82">
        <v>34</v>
      </c>
      <c r="G13" s="82">
        <v>162</v>
      </c>
      <c r="H13" s="83">
        <v>0.20987654320987653</v>
      </c>
      <c r="I13" s="81">
        <v>5.8999999999999999E-3</v>
      </c>
      <c r="J13" s="82" t="s">
        <v>695</v>
      </c>
    </row>
    <row r="14" spans="1:11" ht="34">
      <c r="A14" s="73" t="s">
        <v>27</v>
      </c>
      <c r="B14" s="72" t="s">
        <v>23</v>
      </c>
      <c r="C14" s="72" t="s">
        <v>17</v>
      </c>
      <c r="D14" s="73" t="s">
        <v>21</v>
      </c>
      <c r="E14" s="82" t="s">
        <v>13</v>
      </c>
      <c r="F14" s="82">
        <v>102</v>
      </c>
      <c r="G14" s="82">
        <v>185</v>
      </c>
      <c r="H14" s="83">
        <v>0.55135135135135138</v>
      </c>
      <c r="I14" s="81">
        <v>9.8699999999999996E-2</v>
      </c>
      <c r="J14" s="202" t="s">
        <v>696</v>
      </c>
    </row>
    <row r="15" spans="1:11" ht="34">
      <c r="A15" s="73" t="s">
        <v>28</v>
      </c>
      <c r="B15" s="72" t="s">
        <v>23</v>
      </c>
      <c r="C15" s="72" t="s">
        <v>17</v>
      </c>
      <c r="D15" s="73" t="s">
        <v>21</v>
      </c>
      <c r="E15" s="82" t="s">
        <v>13</v>
      </c>
      <c r="F15" s="82">
        <v>25</v>
      </c>
      <c r="G15" s="82">
        <v>96</v>
      </c>
      <c r="H15" s="83">
        <v>0.26041666666666669</v>
      </c>
      <c r="I15" s="81"/>
      <c r="J15" s="202" t="s">
        <v>697</v>
      </c>
    </row>
    <row r="16" spans="1:11" ht="34">
      <c r="A16" s="78" t="s">
        <v>29</v>
      </c>
      <c r="B16" s="72" t="s">
        <v>23</v>
      </c>
      <c r="C16" s="72" t="s">
        <v>17</v>
      </c>
      <c r="D16" s="73" t="s">
        <v>21</v>
      </c>
      <c r="E16" s="82" t="s">
        <v>13</v>
      </c>
      <c r="F16" s="82">
        <v>12</v>
      </c>
      <c r="G16" s="82">
        <v>34</v>
      </c>
      <c r="H16" s="83">
        <v>0.35299999999999998</v>
      </c>
      <c r="I16" s="81"/>
      <c r="J16" s="82" t="s">
        <v>698</v>
      </c>
    </row>
    <row r="17" spans="1:10" ht="34">
      <c r="A17" s="73" t="s">
        <v>30</v>
      </c>
      <c r="B17" s="72" t="s">
        <v>23</v>
      </c>
      <c r="C17" s="72" t="s">
        <v>17</v>
      </c>
      <c r="D17" s="72" t="s">
        <v>31</v>
      </c>
      <c r="E17" s="82" t="s">
        <v>13</v>
      </c>
      <c r="F17" s="82">
        <v>9</v>
      </c>
      <c r="G17" s="82">
        <v>9</v>
      </c>
      <c r="H17" s="83">
        <v>1</v>
      </c>
      <c r="I17" s="81"/>
      <c r="J17" s="82" t="s">
        <v>699</v>
      </c>
    </row>
    <row r="18" spans="1:10" ht="34">
      <c r="A18" s="78" t="s">
        <v>32</v>
      </c>
      <c r="B18" s="72" t="s">
        <v>23</v>
      </c>
      <c r="C18" s="72" t="s">
        <v>17</v>
      </c>
      <c r="D18" s="72" t="s">
        <v>21</v>
      </c>
      <c r="E18" s="82" t="s">
        <v>13</v>
      </c>
      <c r="F18" s="82">
        <v>1</v>
      </c>
      <c r="G18" s="82">
        <v>25</v>
      </c>
      <c r="H18" s="83">
        <v>0.04</v>
      </c>
      <c r="I18" s="81"/>
      <c r="J18" s="82" t="s">
        <v>700</v>
      </c>
    </row>
    <row r="19" spans="1:10" ht="34">
      <c r="A19" s="73" t="s">
        <v>33</v>
      </c>
      <c r="B19" s="72" t="s">
        <v>23</v>
      </c>
      <c r="C19" s="72" t="s">
        <v>17</v>
      </c>
      <c r="D19" s="72" t="s">
        <v>21</v>
      </c>
      <c r="E19" s="82" t="s">
        <v>13</v>
      </c>
      <c r="F19" s="82">
        <v>3</v>
      </c>
      <c r="G19" s="82">
        <v>21</v>
      </c>
      <c r="H19" s="83">
        <v>0.14285714285714285</v>
      </c>
      <c r="I19" s="81"/>
      <c r="J19" s="82" t="s">
        <v>701</v>
      </c>
    </row>
    <row r="20" spans="1:10" ht="34">
      <c r="A20" s="72" t="s">
        <v>34</v>
      </c>
      <c r="B20" s="72" t="s">
        <v>23</v>
      </c>
      <c r="C20" s="72" t="s">
        <v>17</v>
      </c>
      <c r="D20" s="73" t="s">
        <v>21</v>
      </c>
      <c r="E20" s="73" t="s">
        <v>13</v>
      </c>
      <c r="F20" s="77">
        <v>273</v>
      </c>
      <c r="G20" s="73">
        <v>463</v>
      </c>
      <c r="H20" s="74">
        <v>0.59</v>
      </c>
      <c r="I20" s="81">
        <v>6.4399999999999999E-2</v>
      </c>
      <c r="J20" s="202" t="s">
        <v>702</v>
      </c>
    </row>
    <row r="21" spans="1:10" ht="34">
      <c r="A21" s="72" t="s">
        <v>35</v>
      </c>
      <c r="B21" s="72" t="s">
        <v>23</v>
      </c>
      <c r="C21" s="72" t="s">
        <v>17</v>
      </c>
      <c r="D21" s="73" t="s">
        <v>21</v>
      </c>
      <c r="E21" s="73" t="s">
        <v>13</v>
      </c>
      <c r="F21" s="77">
        <v>292</v>
      </c>
      <c r="G21" s="73">
        <v>486</v>
      </c>
      <c r="H21" s="74">
        <v>0.60099999999999998</v>
      </c>
      <c r="I21" s="81">
        <v>3.78E-2</v>
      </c>
      <c r="J21" s="202" t="s">
        <v>703</v>
      </c>
    </row>
    <row r="22" spans="1:10" ht="34">
      <c r="A22" s="72" t="s">
        <v>36</v>
      </c>
      <c r="B22" s="72" t="s">
        <v>23</v>
      </c>
      <c r="C22" s="72" t="s">
        <v>17</v>
      </c>
      <c r="D22" s="73" t="s">
        <v>21</v>
      </c>
      <c r="E22" s="73" t="s">
        <v>13</v>
      </c>
      <c r="F22" s="73">
        <v>91</v>
      </c>
      <c r="G22" s="77">
        <v>151</v>
      </c>
      <c r="H22" s="76">
        <v>0.60264900662251653</v>
      </c>
      <c r="I22" s="81">
        <v>5.9200000000000003E-2</v>
      </c>
      <c r="J22" s="82" t="s">
        <v>692</v>
      </c>
    </row>
    <row r="23" spans="1:10" ht="34">
      <c r="A23" s="78" t="s">
        <v>37</v>
      </c>
      <c r="B23" s="72" t="s">
        <v>23</v>
      </c>
      <c r="C23" s="72" t="s">
        <v>17</v>
      </c>
      <c r="D23" s="72" t="s">
        <v>38</v>
      </c>
      <c r="E23" s="82" t="s">
        <v>13</v>
      </c>
      <c r="F23" s="82">
        <v>8</v>
      </c>
      <c r="G23" s="82">
        <v>23</v>
      </c>
      <c r="H23" s="83">
        <v>0.34782608695652173</v>
      </c>
      <c r="I23" s="81"/>
      <c r="J23" s="82" t="s">
        <v>698</v>
      </c>
    </row>
    <row r="24" spans="1:10" ht="34">
      <c r="A24" s="78" t="s">
        <v>39</v>
      </c>
      <c r="B24" s="72" t="s">
        <v>23</v>
      </c>
      <c r="C24" s="72" t="s">
        <v>17</v>
      </c>
      <c r="D24" s="72" t="s">
        <v>40</v>
      </c>
      <c r="E24" s="73" t="s">
        <v>13</v>
      </c>
      <c r="F24" s="82">
        <v>76</v>
      </c>
      <c r="G24" s="82">
        <v>94</v>
      </c>
      <c r="H24" s="83">
        <v>0.80851063829787229</v>
      </c>
      <c r="I24" s="81"/>
      <c r="J24" s="82" t="s">
        <v>698</v>
      </c>
    </row>
    <row r="25" spans="1:10" ht="34">
      <c r="A25" s="78" t="s">
        <v>41</v>
      </c>
      <c r="B25" s="72" t="s">
        <v>23</v>
      </c>
      <c r="C25" s="72" t="s">
        <v>17</v>
      </c>
      <c r="D25" s="72" t="s">
        <v>21</v>
      </c>
      <c r="E25" s="82" t="s">
        <v>13</v>
      </c>
      <c r="F25" s="82">
        <v>29</v>
      </c>
      <c r="G25" s="82">
        <v>92</v>
      </c>
      <c r="H25" s="83">
        <v>0.31521739130434784</v>
      </c>
      <c r="I25" s="81"/>
      <c r="J25" s="202" t="s">
        <v>693</v>
      </c>
    </row>
    <row r="26" spans="1:10" ht="34">
      <c r="A26" s="72" t="s">
        <v>24</v>
      </c>
      <c r="B26" s="72" t="s">
        <v>25</v>
      </c>
      <c r="C26" s="72" t="s">
        <v>17</v>
      </c>
      <c r="D26" s="73" t="s">
        <v>610</v>
      </c>
      <c r="E26" s="73" t="s">
        <v>13</v>
      </c>
      <c r="F26" s="73">
        <v>60</v>
      </c>
      <c r="G26" s="73">
        <v>177</v>
      </c>
      <c r="H26" s="76">
        <v>0.33898305084745761</v>
      </c>
      <c r="I26" s="81">
        <v>5.2365902301652223E-2</v>
      </c>
      <c r="J26" s="82" t="s">
        <v>707</v>
      </c>
    </row>
    <row r="27" spans="1:10" ht="34">
      <c r="A27" s="72" t="s">
        <v>24</v>
      </c>
      <c r="B27" s="72" t="s">
        <v>25</v>
      </c>
      <c r="C27" s="72" t="s">
        <v>45</v>
      </c>
      <c r="D27" s="73" t="s">
        <v>610</v>
      </c>
      <c r="E27" s="73" t="s">
        <v>13</v>
      </c>
      <c r="F27" s="73">
        <v>0</v>
      </c>
      <c r="G27" s="73">
        <v>211</v>
      </c>
      <c r="H27" s="76">
        <v>0</v>
      </c>
      <c r="I27" s="81">
        <v>0</v>
      </c>
      <c r="J27" s="82" t="s">
        <v>706</v>
      </c>
    </row>
    <row r="28" spans="1:10" ht="34">
      <c r="A28" s="72" t="s">
        <v>24</v>
      </c>
      <c r="B28" s="72" t="s">
        <v>25</v>
      </c>
      <c r="C28" s="72" t="s">
        <v>45</v>
      </c>
      <c r="D28" s="73" t="s">
        <v>610</v>
      </c>
      <c r="E28" s="73" t="s">
        <v>13</v>
      </c>
      <c r="F28" s="73">
        <v>2</v>
      </c>
      <c r="G28" s="73">
        <v>127</v>
      </c>
      <c r="H28" s="76">
        <v>1.5748031496062992E-2</v>
      </c>
      <c r="I28" s="81">
        <v>7.9771118045093969E-3</v>
      </c>
      <c r="J28" s="82" t="s">
        <v>706</v>
      </c>
    </row>
    <row r="29" spans="1:10" ht="34">
      <c r="A29" s="72" t="s">
        <v>24</v>
      </c>
      <c r="B29" s="72" t="s">
        <v>25</v>
      </c>
      <c r="C29" s="72" t="s">
        <v>17</v>
      </c>
      <c r="D29" s="73" t="s">
        <v>610</v>
      </c>
      <c r="E29" s="73" t="s">
        <v>13</v>
      </c>
      <c r="F29" s="73">
        <v>0</v>
      </c>
      <c r="G29" s="73">
        <v>81</v>
      </c>
      <c r="H29" s="76">
        <v>0</v>
      </c>
      <c r="I29" s="81">
        <v>0</v>
      </c>
      <c r="J29" s="82" t="s">
        <v>706</v>
      </c>
    </row>
    <row r="30" spans="1:10" ht="34">
      <c r="A30" s="72" t="s">
        <v>24</v>
      </c>
      <c r="B30" s="72" t="s">
        <v>25</v>
      </c>
      <c r="C30" s="72" t="s">
        <v>45</v>
      </c>
      <c r="D30" s="73" t="s">
        <v>611</v>
      </c>
      <c r="E30" s="73" t="s">
        <v>13</v>
      </c>
      <c r="F30" s="73">
        <v>5</v>
      </c>
      <c r="G30" s="73">
        <v>94</v>
      </c>
      <c r="H30" s="76">
        <v>5.3191489361702128E-2</v>
      </c>
      <c r="I30" s="81">
        <v>2.1212214827840525E-2</v>
      </c>
      <c r="J30" s="82" t="s">
        <v>706</v>
      </c>
    </row>
    <row r="31" spans="1:10" ht="34">
      <c r="A31" s="72" t="s">
        <v>24</v>
      </c>
      <c r="B31" s="72" t="s">
        <v>25</v>
      </c>
      <c r="C31" s="72" t="s">
        <v>45</v>
      </c>
      <c r="D31" s="73" t="s">
        <v>611</v>
      </c>
      <c r="E31" s="73" t="s">
        <v>13</v>
      </c>
      <c r="F31" s="73">
        <v>0</v>
      </c>
      <c r="G31" s="73">
        <v>82</v>
      </c>
      <c r="H31" s="76">
        <v>0</v>
      </c>
      <c r="I31" s="81">
        <v>0</v>
      </c>
      <c r="J31" s="82" t="s">
        <v>706</v>
      </c>
    </row>
    <row r="32" spans="1:10" ht="17">
      <c r="A32" s="236" t="s">
        <v>704</v>
      </c>
    </row>
    <row r="33" spans="1:1" ht="34">
      <c r="A33" s="236" t="s">
        <v>705</v>
      </c>
    </row>
    <row r="55" spans="10:10">
      <c r="J55">
        <v>1.4185853342125198E-2</v>
      </c>
    </row>
    <row r="60" spans="10:10">
      <c r="J60">
        <v>7.1828572044936062E-2</v>
      </c>
    </row>
    <row r="65" spans="10:10">
      <c r="J65">
        <v>7.5969227494305389E-2</v>
      </c>
    </row>
    <row r="70" spans="10:10">
      <c r="J70">
        <v>0.1323621797018868</v>
      </c>
    </row>
    <row r="77" spans="10:10">
      <c r="J77">
        <v>0.13955979742890542</v>
      </c>
    </row>
    <row r="84" spans="10:10">
      <c r="J84">
        <v>0</v>
      </c>
    </row>
    <row r="91" spans="10:10">
      <c r="J91">
        <v>0</v>
      </c>
    </row>
    <row r="94" spans="10:10">
      <c r="J94">
        <v>0</v>
      </c>
    </row>
    <row r="97" spans="10:10">
      <c r="J97">
        <v>0</v>
      </c>
    </row>
    <row r="100" spans="10:10">
      <c r="J100">
        <v>0</v>
      </c>
    </row>
    <row r="103" spans="10:10">
      <c r="J103">
        <v>0</v>
      </c>
    </row>
    <row r="106" spans="10:10">
      <c r="J106">
        <v>0</v>
      </c>
    </row>
    <row r="110" spans="10:10">
      <c r="J110">
        <v>0</v>
      </c>
    </row>
  </sheetData>
  <pageMargins left="0.7" right="0.7" top="0.75" bottom="0.75" header="0.3" footer="0.3"/>
  <pageSetup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5"/>
  <sheetViews>
    <sheetView zoomScale="127" zoomScaleNormal="127" workbookViewId="0">
      <pane ySplit="3" topLeftCell="A118" activePane="bottomLeft" state="frozen"/>
      <selection pane="bottomLeft"/>
    </sheetView>
  </sheetViews>
  <sheetFormatPr baseColWidth="10" defaultColWidth="11" defaultRowHeight="16"/>
  <cols>
    <col min="1" max="1" width="21.1640625" style="7" bestFit="1" customWidth="1"/>
    <col min="2" max="2" width="32.83203125" style="7" customWidth="1"/>
    <col min="3" max="3" width="28.33203125" style="7" customWidth="1"/>
    <col min="4" max="4" width="12.6640625" style="2" bestFit="1" customWidth="1"/>
    <col min="5" max="5" width="12.5" style="7" customWidth="1"/>
    <col min="6" max="6" width="15" style="7" customWidth="1"/>
    <col min="7" max="7" width="13.1640625" style="7" bestFit="1" customWidth="1"/>
    <col min="8" max="8" width="16.1640625" style="7" customWidth="1"/>
    <col min="9" max="9" width="13.33203125" style="12" customWidth="1"/>
    <col min="10" max="10" width="18.1640625" style="7" bestFit="1" customWidth="1"/>
    <col min="11" max="16384" width="11" style="7"/>
  </cols>
  <sheetData>
    <row r="1" spans="1:18" s="185" customFormat="1">
      <c r="A1" s="185" t="s">
        <v>714</v>
      </c>
      <c r="I1" s="186"/>
      <c r="P1" s="187"/>
      <c r="Q1" s="188"/>
      <c r="R1" s="189"/>
    </row>
    <row r="2" spans="1:18" s="124" customFormat="1">
      <c r="I2" s="183"/>
      <c r="P2" s="184"/>
      <c r="Q2" s="160"/>
      <c r="R2" s="120"/>
    </row>
    <row r="3" spans="1:18" ht="38" customHeight="1" thickBot="1">
      <c r="A3" s="190" t="s">
        <v>0</v>
      </c>
      <c r="B3" s="190" t="s">
        <v>1</v>
      </c>
      <c r="C3" s="191" t="s">
        <v>2</v>
      </c>
      <c r="D3" s="191" t="s">
        <v>3</v>
      </c>
      <c r="E3" s="191" t="s">
        <v>4</v>
      </c>
      <c r="F3" s="192" t="s">
        <v>5</v>
      </c>
      <c r="G3" s="191" t="s">
        <v>6</v>
      </c>
      <c r="H3" s="193" t="s">
        <v>646</v>
      </c>
      <c r="I3" s="194" t="s">
        <v>8</v>
      </c>
      <c r="L3" s="2"/>
      <c r="O3" s="8"/>
      <c r="P3" s="5"/>
      <c r="Q3" s="2"/>
      <c r="R3" s="6"/>
    </row>
    <row r="4" spans="1:18" ht="18" thickTop="1">
      <c r="A4" s="57" t="s">
        <v>9</v>
      </c>
      <c r="B4" s="2" t="s">
        <v>10</v>
      </c>
      <c r="C4" s="2" t="s">
        <v>11</v>
      </c>
      <c r="D4" s="8" t="s">
        <v>12</v>
      </c>
      <c r="E4" s="7">
        <v>1</v>
      </c>
      <c r="F4" s="5">
        <v>4</v>
      </c>
      <c r="G4" s="2">
        <v>32</v>
      </c>
      <c r="H4" s="120">
        <f>F4/G4</f>
        <v>0.125</v>
      </c>
      <c r="I4" s="117"/>
      <c r="L4" s="2"/>
      <c r="O4" s="8"/>
      <c r="P4" s="5"/>
      <c r="Q4" s="2"/>
      <c r="R4" s="6"/>
    </row>
    <row r="5" spans="1:18" ht="17">
      <c r="A5" s="57"/>
      <c r="B5" s="2" t="s">
        <v>10</v>
      </c>
      <c r="C5" s="2" t="s">
        <v>11</v>
      </c>
      <c r="D5" s="8" t="s">
        <v>12</v>
      </c>
      <c r="E5" s="7">
        <v>2</v>
      </c>
      <c r="F5" s="5">
        <v>12</v>
      </c>
      <c r="G5" s="2">
        <v>91</v>
      </c>
      <c r="H5" s="120">
        <f t="shared" ref="H5:H6" si="0">F5/G5</f>
        <v>0.13186813186813187</v>
      </c>
      <c r="I5" s="117"/>
      <c r="L5" s="2"/>
      <c r="O5" s="8"/>
      <c r="P5" s="5"/>
      <c r="Q5" s="2"/>
      <c r="R5" s="6"/>
    </row>
    <row r="6" spans="1:18" ht="17">
      <c r="A6" s="57"/>
      <c r="B6" s="2" t="s">
        <v>10</v>
      </c>
      <c r="C6" s="2" t="s">
        <v>11</v>
      </c>
      <c r="D6" s="8" t="s">
        <v>12</v>
      </c>
      <c r="E6" s="7">
        <v>3</v>
      </c>
      <c r="F6" s="5">
        <v>6</v>
      </c>
      <c r="G6" s="2">
        <v>55</v>
      </c>
      <c r="H6" s="120">
        <f t="shared" si="0"/>
        <v>0.10909090909090909</v>
      </c>
      <c r="I6" s="117"/>
      <c r="L6" s="2"/>
      <c r="P6" s="5"/>
      <c r="Q6" s="2"/>
      <c r="R6" s="6"/>
    </row>
    <row r="7" spans="1:18">
      <c r="A7" s="58"/>
      <c r="B7" s="11"/>
      <c r="C7" s="10"/>
      <c r="D7" s="11"/>
      <c r="E7" s="11" t="s">
        <v>13</v>
      </c>
      <c r="F7" s="23">
        <f>SUM(F4+F5+F6)</f>
        <v>22</v>
      </c>
      <c r="G7" s="24">
        <f>SUM(G4+G5+G6)</f>
        <v>178</v>
      </c>
      <c r="H7" s="121">
        <f>F7/G7</f>
        <v>0.12359550561797752</v>
      </c>
      <c r="I7" s="118">
        <f>_xlfn.STDEV.P(H4:H6)/SQRT(COUNT(H4:H6))</f>
        <v>5.507813595769278E-3</v>
      </c>
      <c r="L7" s="2"/>
      <c r="P7" s="5"/>
      <c r="Q7" s="2"/>
      <c r="R7" s="6"/>
    </row>
    <row r="8" spans="1:18" ht="17">
      <c r="A8" s="56" t="s">
        <v>9</v>
      </c>
      <c r="B8" s="20" t="s">
        <v>10</v>
      </c>
      <c r="C8" s="20" t="s">
        <v>11</v>
      </c>
      <c r="D8" s="21" t="s">
        <v>14</v>
      </c>
      <c r="E8" s="21">
        <v>1</v>
      </c>
      <c r="F8" s="22">
        <v>10</v>
      </c>
      <c r="G8" s="20">
        <v>47</v>
      </c>
      <c r="H8" s="119">
        <f t="shared" ref="H8:H10" si="1">F8/G8</f>
        <v>0.21276595744680851</v>
      </c>
      <c r="I8" s="117"/>
      <c r="L8" s="2"/>
      <c r="P8" s="5"/>
      <c r="Q8" s="2"/>
      <c r="R8" s="6"/>
    </row>
    <row r="9" spans="1:18" ht="17">
      <c r="A9" s="57"/>
      <c r="B9" s="2" t="s">
        <v>10</v>
      </c>
      <c r="C9" s="2" t="s">
        <v>11</v>
      </c>
      <c r="D9" s="7" t="s">
        <v>14</v>
      </c>
      <c r="E9" s="7">
        <v>2</v>
      </c>
      <c r="F9" s="5">
        <v>10</v>
      </c>
      <c r="G9" s="2">
        <v>41</v>
      </c>
      <c r="H9" s="120">
        <f t="shared" si="1"/>
        <v>0.24390243902439024</v>
      </c>
      <c r="I9" s="117"/>
      <c r="L9" s="2"/>
      <c r="P9" s="5"/>
      <c r="Q9" s="2"/>
      <c r="R9" s="6"/>
    </row>
    <row r="10" spans="1:18" ht="17">
      <c r="A10" s="57"/>
      <c r="B10" s="2" t="s">
        <v>10</v>
      </c>
      <c r="C10" s="2" t="s">
        <v>11</v>
      </c>
      <c r="D10" s="7" t="s">
        <v>14</v>
      </c>
      <c r="E10" s="7">
        <v>3</v>
      </c>
      <c r="F10" s="5">
        <v>10</v>
      </c>
      <c r="G10" s="2">
        <v>43</v>
      </c>
      <c r="H10" s="120">
        <f t="shared" si="1"/>
        <v>0.23255813953488372</v>
      </c>
      <c r="I10" s="117"/>
      <c r="L10" s="2"/>
      <c r="P10" s="5"/>
      <c r="Q10" s="2"/>
      <c r="R10" s="6"/>
    </row>
    <row r="11" spans="1:18">
      <c r="A11" s="58"/>
      <c r="B11" s="11"/>
      <c r="C11" s="10"/>
      <c r="D11" s="11"/>
      <c r="E11" s="11" t="s">
        <v>13</v>
      </c>
      <c r="F11" s="23">
        <f>SUM(F8+F9+F10)</f>
        <v>30</v>
      </c>
      <c r="G11" s="24">
        <f>SUM(G8+G9+G10)</f>
        <v>131</v>
      </c>
      <c r="H11" s="121">
        <f>F11/G11</f>
        <v>0.22900763358778625</v>
      </c>
      <c r="I11" s="118">
        <f>_xlfn.STDEV.P(H8:H10)/SQRT(COUNT(H8:H10))</f>
        <v>7.4284340799047254E-3</v>
      </c>
      <c r="L11" s="2"/>
      <c r="P11" s="5"/>
      <c r="Q11" s="2"/>
      <c r="R11" s="6"/>
    </row>
    <row r="12" spans="1:18" ht="17">
      <c r="A12" s="56" t="s">
        <v>9</v>
      </c>
      <c r="B12" s="20" t="s">
        <v>10</v>
      </c>
      <c r="C12" s="20" t="s">
        <v>11</v>
      </c>
      <c r="D12" s="21" t="s">
        <v>15</v>
      </c>
      <c r="E12" s="21">
        <v>1</v>
      </c>
      <c r="F12" s="22">
        <v>10</v>
      </c>
      <c r="G12" s="20">
        <v>29</v>
      </c>
      <c r="H12" s="119">
        <f t="shared" ref="H12:H14" si="2">F12/G12</f>
        <v>0.34482758620689657</v>
      </c>
      <c r="I12" s="117"/>
      <c r="L12" s="2"/>
      <c r="P12" s="5"/>
      <c r="Q12" s="2"/>
      <c r="R12" s="6"/>
    </row>
    <row r="13" spans="1:18" ht="17">
      <c r="A13" s="57"/>
      <c r="B13" s="2" t="s">
        <v>10</v>
      </c>
      <c r="C13" s="2" t="s">
        <v>11</v>
      </c>
      <c r="D13" s="7" t="s">
        <v>15</v>
      </c>
      <c r="E13" s="7">
        <v>2</v>
      </c>
      <c r="F13" s="5">
        <v>15</v>
      </c>
      <c r="G13" s="2">
        <v>40</v>
      </c>
      <c r="H13" s="120">
        <f t="shared" si="2"/>
        <v>0.375</v>
      </c>
      <c r="I13" s="117"/>
      <c r="L13" s="2"/>
      <c r="P13" s="5"/>
      <c r="Q13" s="2"/>
      <c r="R13" s="6"/>
    </row>
    <row r="14" spans="1:18" ht="17">
      <c r="A14" s="57"/>
      <c r="B14" s="2" t="s">
        <v>10</v>
      </c>
      <c r="C14" s="2" t="s">
        <v>11</v>
      </c>
      <c r="D14" s="7" t="s">
        <v>15</v>
      </c>
      <c r="E14" s="7">
        <v>3</v>
      </c>
      <c r="F14" s="5">
        <v>15</v>
      </c>
      <c r="G14" s="2">
        <v>45</v>
      </c>
      <c r="H14" s="120">
        <f t="shared" si="2"/>
        <v>0.33333333333333331</v>
      </c>
      <c r="I14" s="117"/>
      <c r="L14" s="2"/>
      <c r="P14" s="5"/>
      <c r="Q14" s="2"/>
      <c r="R14" s="6"/>
    </row>
    <row r="15" spans="1:18">
      <c r="A15" s="58"/>
      <c r="B15" s="11"/>
      <c r="C15" s="10"/>
      <c r="D15" s="11"/>
      <c r="E15" s="11" t="s">
        <v>13</v>
      </c>
      <c r="F15" s="23">
        <f>SUM(F12+F13+F14)</f>
        <v>40</v>
      </c>
      <c r="G15" s="24">
        <f>SUM(G12+G13+G14)</f>
        <v>114</v>
      </c>
      <c r="H15" s="121">
        <f>F15/G15</f>
        <v>0.35087719298245612</v>
      </c>
      <c r="I15" s="118">
        <f>_xlfn.STDEV.P(H12:H14)/SQRT(COUNT(H12:H14))</f>
        <v>1.014451779394461E-2</v>
      </c>
      <c r="L15" s="2"/>
      <c r="P15" s="5"/>
      <c r="Q15" s="2"/>
      <c r="R15" s="6"/>
    </row>
    <row r="16" spans="1:18" ht="17">
      <c r="A16" s="56" t="s">
        <v>16</v>
      </c>
      <c r="B16" s="20" t="s">
        <v>10</v>
      </c>
      <c r="C16" s="20" t="s">
        <v>17</v>
      </c>
      <c r="D16" s="21" t="s">
        <v>14</v>
      </c>
      <c r="E16" s="21">
        <v>1</v>
      </c>
      <c r="F16" s="22">
        <v>13</v>
      </c>
      <c r="G16" s="20">
        <v>62</v>
      </c>
      <c r="H16" s="119">
        <f t="shared" ref="H16:H18" si="3">F16/G16</f>
        <v>0.20967741935483872</v>
      </c>
      <c r="I16" s="117"/>
      <c r="L16" s="2"/>
      <c r="P16" s="5"/>
      <c r="Q16" s="2"/>
      <c r="R16" s="6"/>
    </row>
    <row r="17" spans="1:18" ht="17">
      <c r="A17" s="57"/>
      <c r="B17" s="2" t="s">
        <v>10</v>
      </c>
      <c r="C17" s="2" t="s">
        <v>17</v>
      </c>
      <c r="D17" s="7" t="s">
        <v>14</v>
      </c>
      <c r="E17" s="7">
        <v>2</v>
      </c>
      <c r="F17" s="5">
        <v>10</v>
      </c>
      <c r="G17" s="2">
        <v>49</v>
      </c>
      <c r="H17" s="120">
        <f t="shared" si="3"/>
        <v>0.20408163265306123</v>
      </c>
      <c r="I17" s="117"/>
      <c r="L17" s="2"/>
      <c r="P17" s="5"/>
      <c r="Q17" s="2"/>
      <c r="R17" s="6"/>
    </row>
    <row r="18" spans="1:18" ht="17">
      <c r="A18" s="57"/>
      <c r="B18" s="2" t="s">
        <v>10</v>
      </c>
      <c r="C18" s="2" t="s">
        <v>17</v>
      </c>
      <c r="D18" s="7" t="s">
        <v>14</v>
      </c>
      <c r="E18" s="7">
        <v>3</v>
      </c>
      <c r="F18" s="5">
        <v>9</v>
      </c>
      <c r="G18" s="2">
        <v>39</v>
      </c>
      <c r="H18" s="120">
        <f t="shared" si="3"/>
        <v>0.23076923076923078</v>
      </c>
      <c r="I18" s="117"/>
      <c r="P18" s="5"/>
      <c r="Q18" s="2"/>
      <c r="R18" s="6"/>
    </row>
    <row r="19" spans="1:18">
      <c r="A19" s="58"/>
      <c r="B19" s="11"/>
      <c r="C19" s="10"/>
      <c r="D19" s="11"/>
      <c r="E19" s="61" t="s">
        <v>13</v>
      </c>
      <c r="F19" s="23">
        <f>SUM(F16+F17+F18)</f>
        <v>32</v>
      </c>
      <c r="G19" s="24">
        <f>SUM(G16+G17+G18)</f>
        <v>150</v>
      </c>
      <c r="H19" s="121">
        <f>F19/G19</f>
        <v>0.21333333333333335</v>
      </c>
      <c r="I19" s="118">
        <f>_xlfn.STDEV.P(H16:H18)/SQRT(COUNT(H16:H18))</f>
        <v>6.6343807960313706E-3</v>
      </c>
      <c r="P19" s="5"/>
      <c r="Q19" s="2"/>
      <c r="R19" s="6"/>
    </row>
    <row r="20" spans="1:18" ht="17">
      <c r="A20" s="53" t="s">
        <v>42</v>
      </c>
      <c r="B20" s="20" t="s">
        <v>25</v>
      </c>
      <c r="C20" s="20" t="s">
        <v>17</v>
      </c>
      <c r="D20" s="21" t="s">
        <v>20</v>
      </c>
      <c r="E20" s="21">
        <v>1</v>
      </c>
      <c r="F20" s="22">
        <v>18</v>
      </c>
      <c r="G20" s="20">
        <v>68</v>
      </c>
      <c r="H20" s="119">
        <f t="shared" ref="H20:H23" si="4">F20/G20</f>
        <v>0.26470588235294118</v>
      </c>
      <c r="I20" s="117"/>
      <c r="P20" s="5"/>
      <c r="Q20" s="2"/>
      <c r="R20" s="6"/>
    </row>
    <row r="21" spans="1:18" ht="17">
      <c r="A21" s="54"/>
      <c r="B21" s="2" t="s">
        <v>25</v>
      </c>
      <c r="C21" s="2" t="s">
        <v>17</v>
      </c>
      <c r="D21" s="7" t="s">
        <v>20</v>
      </c>
      <c r="E21" s="7">
        <v>2</v>
      </c>
      <c r="F21" s="5">
        <v>9</v>
      </c>
      <c r="G21" s="2">
        <v>38</v>
      </c>
      <c r="H21" s="120">
        <f t="shared" si="4"/>
        <v>0.23684210526315788</v>
      </c>
      <c r="I21" s="117"/>
      <c r="P21" s="5"/>
      <c r="Q21" s="2"/>
      <c r="R21" s="6"/>
    </row>
    <row r="22" spans="1:18" ht="17">
      <c r="A22" s="54"/>
      <c r="B22" s="2" t="s">
        <v>25</v>
      </c>
      <c r="C22" s="2" t="s">
        <v>17</v>
      </c>
      <c r="D22" s="7" t="s">
        <v>20</v>
      </c>
      <c r="E22" s="7">
        <v>3</v>
      </c>
      <c r="F22" s="5">
        <v>6</v>
      </c>
      <c r="G22" s="2">
        <v>28</v>
      </c>
      <c r="H22" s="120">
        <f t="shared" si="4"/>
        <v>0.21428571428571427</v>
      </c>
      <c r="I22" s="117"/>
      <c r="P22" s="5"/>
      <c r="Q22" s="2"/>
      <c r="R22" s="6"/>
    </row>
    <row r="23" spans="1:18" ht="17">
      <c r="A23" s="54"/>
      <c r="B23" s="2" t="s">
        <v>25</v>
      </c>
      <c r="C23" s="2" t="s">
        <v>17</v>
      </c>
      <c r="D23" s="7" t="s">
        <v>20</v>
      </c>
      <c r="E23" s="7">
        <v>4</v>
      </c>
      <c r="F23" s="5">
        <v>12</v>
      </c>
      <c r="G23" s="2">
        <v>51</v>
      </c>
      <c r="H23" s="120">
        <f t="shared" si="4"/>
        <v>0.23529411764705882</v>
      </c>
      <c r="I23" s="117"/>
      <c r="P23" s="5"/>
      <c r="Q23" s="2"/>
      <c r="R23" s="6"/>
    </row>
    <row r="24" spans="1:18">
      <c r="A24" s="55"/>
      <c r="B24" s="11"/>
      <c r="C24" s="10"/>
      <c r="D24" s="11"/>
      <c r="E24" s="61" t="s">
        <v>13</v>
      </c>
      <c r="F24" s="23">
        <f>SUM(F20+F21+F22+F23)</f>
        <v>45</v>
      </c>
      <c r="G24" s="24">
        <f>SUM(G20+G21+G22+G23)</f>
        <v>185</v>
      </c>
      <c r="H24" s="121">
        <f>F24/G24</f>
        <v>0.24324324324324326</v>
      </c>
      <c r="I24" s="118">
        <f>_xlfn.STDEV.P(H20:H23)/SQRT(COUNT(H20:H23))</f>
        <v>8.9583893782331347E-3</v>
      </c>
      <c r="P24" s="5"/>
      <c r="Q24" s="2"/>
      <c r="R24" s="6"/>
    </row>
    <row r="25" spans="1:18" ht="17">
      <c r="A25" s="53" t="s">
        <v>9</v>
      </c>
      <c r="B25" s="20" t="s">
        <v>19</v>
      </c>
      <c r="C25" s="20" t="s">
        <v>17</v>
      </c>
      <c r="D25" s="21" t="s">
        <v>21</v>
      </c>
      <c r="E25" s="21">
        <v>1</v>
      </c>
      <c r="F25" s="22">
        <v>9</v>
      </c>
      <c r="G25" s="21">
        <v>33</v>
      </c>
      <c r="H25" s="122">
        <f t="shared" ref="H25:H27" si="5">F25/G25</f>
        <v>0.27272727272727271</v>
      </c>
      <c r="I25" s="117"/>
      <c r="P25" s="5"/>
      <c r="Q25" s="2"/>
      <c r="R25" s="6"/>
    </row>
    <row r="26" spans="1:18" ht="17">
      <c r="A26" s="54"/>
      <c r="B26" s="2" t="s">
        <v>19</v>
      </c>
      <c r="C26" s="2" t="s">
        <v>17</v>
      </c>
      <c r="D26" s="7" t="s">
        <v>21</v>
      </c>
      <c r="E26" s="7">
        <v>2</v>
      </c>
      <c r="F26" s="5">
        <v>17</v>
      </c>
      <c r="G26" s="7">
        <v>71</v>
      </c>
      <c r="H26" s="123">
        <f t="shared" si="5"/>
        <v>0.23943661971830985</v>
      </c>
      <c r="I26" s="117"/>
      <c r="P26" s="5"/>
      <c r="Q26" s="2"/>
      <c r="R26" s="6"/>
    </row>
    <row r="27" spans="1:18" ht="17">
      <c r="A27" s="54"/>
      <c r="B27" s="2" t="s">
        <v>19</v>
      </c>
      <c r="C27" s="2" t="s">
        <v>17</v>
      </c>
      <c r="D27" s="7" t="s">
        <v>21</v>
      </c>
      <c r="E27" s="7">
        <v>3</v>
      </c>
      <c r="F27" s="5">
        <v>18</v>
      </c>
      <c r="G27" s="7">
        <v>68</v>
      </c>
      <c r="H27" s="123">
        <f t="shared" si="5"/>
        <v>0.26470588235294118</v>
      </c>
      <c r="I27" s="117"/>
      <c r="K27" s="124"/>
      <c r="P27" s="5"/>
      <c r="Q27" s="2"/>
      <c r="R27" s="6"/>
    </row>
    <row r="28" spans="1:18">
      <c r="A28" s="55"/>
      <c r="B28" s="11"/>
      <c r="C28" s="10"/>
      <c r="D28" s="11"/>
      <c r="E28" s="61" t="s">
        <v>13</v>
      </c>
      <c r="F28" s="23">
        <f>F25+F26+F27</f>
        <v>44</v>
      </c>
      <c r="G28" s="23">
        <f>G25+G26+G27</f>
        <v>172</v>
      </c>
      <c r="H28" s="121">
        <f>F28/G28</f>
        <v>0.2558139534883721</v>
      </c>
      <c r="I28" s="118">
        <f>_xlfn.STDEV.P(H25:H27)/SQRT(COUNT(H25:H27))</f>
        <v>8.1902062457605354E-3</v>
      </c>
      <c r="K28" s="124"/>
      <c r="P28" s="5"/>
      <c r="Q28" s="2"/>
      <c r="R28" s="6"/>
    </row>
    <row r="29" spans="1:18" ht="17">
      <c r="A29" s="53" t="s">
        <v>43</v>
      </c>
      <c r="B29" s="20" t="s">
        <v>23</v>
      </c>
      <c r="C29" s="20" t="s">
        <v>17</v>
      </c>
      <c r="D29" s="21" t="s">
        <v>20</v>
      </c>
      <c r="E29" s="21">
        <v>1</v>
      </c>
      <c r="F29" s="22">
        <v>21</v>
      </c>
      <c r="G29" s="21">
        <v>31</v>
      </c>
      <c r="H29" s="119">
        <f t="shared" ref="H29:H31" si="6">F29/G29</f>
        <v>0.67741935483870963</v>
      </c>
      <c r="I29" s="117"/>
      <c r="P29" s="5"/>
      <c r="R29" s="6"/>
    </row>
    <row r="30" spans="1:18" ht="17">
      <c r="A30" s="54"/>
      <c r="B30" s="2" t="s">
        <v>23</v>
      </c>
      <c r="C30" s="2" t="s">
        <v>17</v>
      </c>
      <c r="D30" s="7" t="s">
        <v>20</v>
      </c>
      <c r="E30" s="7">
        <v>2</v>
      </c>
      <c r="F30" s="5">
        <v>21</v>
      </c>
      <c r="G30" s="7">
        <v>33</v>
      </c>
      <c r="H30" s="120">
        <f t="shared" si="6"/>
        <v>0.63636363636363635</v>
      </c>
      <c r="I30" s="117"/>
      <c r="P30" s="5"/>
      <c r="R30" s="6"/>
    </row>
    <row r="31" spans="1:18" ht="17">
      <c r="A31" s="54"/>
      <c r="B31" s="2" t="s">
        <v>23</v>
      </c>
      <c r="C31" s="2" t="s">
        <v>17</v>
      </c>
      <c r="D31" s="7" t="s">
        <v>20</v>
      </c>
      <c r="E31" s="7">
        <v>3</v>
      </c>
      <c r="F31" s="5">
        <v>42</v>
      </c>
      <c r="G31" s="7">
        <v>68</v>
      </c>
      <c r="H31" s="120">
        <f t="shared" si="6"/>
        <v>0.61764705882352944</v>
      </c>
      <c r="I31" s="117"/>
      <c r="P31" s="5"/>
      <c r="R31" s="6"/>
    </row>
    <row r="32" spans="1:18">
      <c r="A32" s="54"/>
      <c r="C32" s="2"/>
      <c r="D32" s="7"/>
      <c r="E32" s="61" t="s">
        <v>13</v>
      </c>
      <c r="F32" s="25">
        <f>SUM(F29+F30+F31)</f>
        <v>84</v>
      </c>
      <c r="G32" s="26">
        <f>SUM(G29+G30+G31)</f>
        <v>132</v>
      </c>
      <c r="H32" s="125">
        <f>F32/G32</f>
        <v>0.63636363636363635</v>
      </c>
      <c r="I32" s="117">
        <f>_xlfn.STDEV.P(H29:H31)/SQRT(COUNT(H29:H31))</f>
        <v>1.4412712579455209E-2</v>
      </c>
      <c r="P32" s="5"/>
      <c r="Q32" s="2"/>
      <c r="R32" s="6"/>
    </row>
    <row r="33" spans="1:18" ht="17">
      <c r="A33" s="54"/>
      <c r="B33" s="2" t="s">
        <v>10</v>
      </c>
      <c r="C33" s="2" t="s">
        <v>11</v>
      </c>
      <c r="D33" s="7" t="s">
        <v>14</v>
      </c>
      <c r="E33" s="7">
        <v>1</v>
      </c>
      <c r="F33" s="5">
        <v>0</v>
      </c>
      <c r="G33" s="7">
        <v>41</v>
      </c>
      <c r="H33" s="120">
        <f t="shared" ref="H33" si="7">F33/G33</f>
        <v>0</v>
      </c>
      <c r="I33" s="117"/>
      <c r="P33" s="5"/>
      <c r="R33" s="6"/>
    </row>
    <row r="34" spans="1:18" ht="17">
      <c r="A34" s="54"/>
      <c r="B34" s="2" t="s">
        <v>10</v>
      </c>
      <c r="C34" s="2" t="s">
        <v>11</v>
      </c>
      <c r="D34" s="7" t="s">
        <v>14</v>
      </c>
      <c r="E34" s="7">
        <v>2</v>
      </c>
      <c r="F34" s="5">
        <v>0</v>
      </c>
      <c r="G34" s="7">
        <v>22</v>
      </c>
      <c r="H34" s="120">
        <f>F34/G34</f>
        <v>0</v>
      </c>
      <c r="I34" s="117"/>
      <c r="P34" s="5"/>
      <c r="R34" s="6"/>
    </row>
    <row r="35" spans="1:18">
      <c r="A35" s="54"/>
      <c r="C35" s="2"/>
      <c r="D35" s="7"/>
      <c r="E35" s="61" t="s">
        <v>13</v>
      </c>
      <c r="F35" s="25">
        <f>F33+F34</f>
        <v>0</v>
      </c>
      <c r="G35" s="26">
        <f>G33+G34</f>
        <v>63</v>
      </c>
      <c r="H35" s="125">
        <f>F35/G35</f>
        <v>0</v>
      </c>
      <c r="I35" s="118">
        <f>_xlfn.STDEV.P(H33:H34)/SQRT(COUNT(H33:H34))</f>
        <v>0</v>
      </c>
      <c r="P35" s="5"/>
      <c r="Q35" s="2"/>
      <c r="R35" s="6"/>
    </row>
    <row r="36" spans="1:18" ht="17">
      <c r="A36" s="53" t="s">
        <v>44</v>
      </c>
      <c r="B36" s="20" t="s">
        <v>25</v>
      </c>
      <c r="C36" s="20" t="s">
        <v>17</v>
      </c>
      <c r="D36" s="21" t="s">
        <v>20</v>
      </c>
      <c r="E36" s="21">
        <v>1</v>
      </c>
      <c r="F36" s="22">
        <v>8</v>
      </c>
      <c r="G36" s="21">
        <v>21</v>
      </c>
      <c r="H36" s="119">
        <f t="shared" ref="H36:H38" si="8">F36/G36</f>
        <v>0.38095238095238093</v>
      </c>
      <c r="I36" s="117"/>
      <c r="P36" s="5"/>
      <c r="Q36" s="2"/>
      <c r="R36" s="6"/>
    </row>
    <row r="37" spans="1:18" ht="17">
      <c r="A37" s="54"/>
      <c r="B37" s="2" t="s">
        <v>25</v>
      </c>
      <c r="C37" s="2" t="s">
        <v>17</v>
      </c>
      <c r="D37" s="7" t="s">
        <v>20</v>
      </c>
      <c r="E37" s="7">
        <v>2</v>
      </c>
      <c r="F37" s="5">
        <v>15</v>
      </c>
      <c r="G37" s="7">
        <v>29</v>
      </c>
      <c r="H37" s="120">
        <f t="shared" si="8"/>
        <v>0.51724137931034486</v>
      </c>
      <c r="I37" s="117"/>
      <c r="P37" s="5"/>
      <c r="R37" s="6"/>
    </row>
    <row r="38" spans="1:18" ht="17">
      <c r="A38" s="54"/>
      <c r="B38" s="2" t="s">
        <v>25</v>
      </c>
      <c r="C38" s="2" t="s">
        <v>17</v>
      </c>
      <c r="D38" s="7" t="s">
        <v>20</v>
      </c>
      <c r="E38" s="7">
        <v>3</v>
      </c>
      <c r="F38" s="5">
        <v>19</v>
      </c>
      <c r="G38" s="7">
        <v>34</v>
      </c>
      <c r="H38" s="120">
        <f t="shared" si="8"/>
        <v>0.55882352941176472</v>
      </c>
      <c r="I38" s="117"/>
      <c r="P38" s="5"/>
      <c r="R38" s="6"/>
    </row>
    <row r="39" spans="1:18">
      <c r="A39" s="55"/>
      <c r="B39" s="11"/>
      <c r="C39" s="10"/>
      <c r="D39" s="11"/>
      <c r="E39" s="61" t="s">
        <v>13</v>
      </c>
      <c r="F39" s="23">
        <f>F36+F37+F38</f>
        <v>42</v>
      </c>
      <c r="G39" s="23">
        <f>G36+G37+G38</f>
        <v>84</v>
      </c>
      <c r="H39" s="121">
        <f>F39/G39</f>
        <v>0.5</v>
      </c>
      <c r="I39" s="118">
        <f>_xlfn.STDEV.P(H36:H38)/SQRT(COUNT(H36:H38))</f>
        <v>4.386085394396514E-2</v>
      </c>
      <c r="P39" s="5"/>
      <c r="R39" s="6"/>
    </row>
    <row r="40" spans="1:18" ht="17">
      <c r="A40" s="53" t="s">
        <v>44</v>
      </c>
      <c r="B40" s="20" t="s">
        <v>25</v>
      </c>
      <c r="C40" s="20" t="s">
        <v>17</v>
      </c>
      <c r="D40" s="21" t="s">
        <v>21</v>
      </c>
      <c r="E40" s="21">
        <v>1</v>
      </c>
      <c r="F40" s="22">
        <v>10</v>
      </c>
      <c r="G40" s="21">
        <v>34</v>
      </c>
      <c r="H40" s="119">
        <f t="shared" ref="H40:H42" si="9">F40/G40</f>
        <v>0.29411764705882354</v>
      </c>
      <c r="I40" s="117"/>
      <c r="P40" s="5"/>
      <c r="R40" s="6"/>
    </row>
    <row r="41" spans="1:18" ht="17">
      <c r="A41" s="54"/>
      <c r="B41" s="2" t="s">
        <v>25</v>
      </c>
      <c r="C41" s="2" t="s">
        <v>17</v>
      </c>
      <c r="D41" s="7" t="s">
        <v>21</v>
      </c>
      <c r="E41" s="7">
        <v>2</v>
      </c>
      <c r="F41" s="5">
        <v>15</v>
      </c>
      <c r="G41" s="7">
        <v>32</v>
      </c>
      <c r="H41" s="120">
        <f t="shared" si="9"/>
        <v>0.46875</v>
      </c>
      <c r="I41" s="117"/>
    </row>
    <row r="42" spans="1:18" ht="17">
      <c r="A42" s="54"/>
      <c r="B42" s="2" t="s">
        <v>25</v>
      </c>
      <c r="C42" s="2" t="s">
        <v>17</v>
      </c>
      <c r="D42" s="7" t="s">
        <v>21</v>
      </c>
      <c r="E42" s="7">
        <v>3</v>
      </c>
      <c r="F42" s="5">
        <v>6</v>
      </c>
      <c r="G42" s="7">
        <v>15</v>
      </c>
      <c r="H42" s="120">
        <f t="shared" si="9"/>
        <v>0.4</v>
      </c>
      <c r="I42" s="117"/>
    </row>
    <row r="43" spans="1:18">
      <c r="A43" s="55"/>
      <c r="B43" s="11"/>
      <c r="C43" s="10"/>
      <c r="D43" s="11"/>
      <c r="E43" s="61" t="s">
        <v>13</v>
      </c>
      <c r="F43" s="23">
        <f>F40+F41+F42</f>
        <v>31</v>
      </c>
      <c r="G43" s="23">
        <f>G40+G41+G42</f>
        <v>81</v>
      </c>
      <c r="H43" s="121">
        <f t="shared" ref="H43:H51" si="10">F43/G43</f>
        <v>0.38271604938271603</v>
      </c>
      <c r="I43" s="118">
        <f>_xlfn.STDEV.P(H40:H42)/SQRT(COUNT(H40:H42))</f>
        <v>4.1470245405650266E-2</v>
      </c>
    </row>
    <row r="44" spans="1:18" ht="17">
      <c r="A44" s="59" t="s">
        <v>26</v>
      </c>
      <c r="B44" s="20" t="s">
        <v>23</v>
      </c>
      <c r="C44" s="20" t="s">
        <v>17</v>
      </c>
      <c r="D44" s="161" t="s">
        <v>645</v>
      </c>
      <c r="E44" s="21">
        <v>1</v>
      </c>
      <c r="F44" s="22">
        <v>1</v>
      </c>
      <c r="G44" s="21">
        <v>18</v>
      </c>
      <c r="H44" s="119">
        <f t="shared" si="10"/>
        <v>5.5555555555555552E-2</v>
      </c>
      <c r="I44" s="117"/>
    </row>
    <row r="45" spans="1:18" ht="17">
      <c r="A45" s="60"/>
      <c r="B45" s="2" t="s">
        <v>23</v>
      </c>
      <c r="C45" s="2" t="s">
        <v>17</v>
      </c>
      <c r="D45" s="162" t="s">
        <v>645</v>
      </c>
      <c r="E45" s="7">
        <v>2</v>
      </c>
      <c r="F45" s="5">
        <v>2</v>
      </c>
      <c r="G45" s="7">
        <v>32</v>
      </c>
      <c r="H45" s="120">
        <f t="shared" si="10"/>
        <v>6.25E-2</v>
      </c>
      <c r="I45" s="117"/>
    </row>
    <row r="46" spans="1:18" ht="17">
      <c r="A46" s="60"/>
      <c r="B46" s="2" t="s">
        <v>23</v>
      </c>
      <c r="C46" s="2" t="s">
        <v>17</v>
      </c>
      <c r="D46" s="162" t="s">
        <v>645</v>
      </c>
      <c r="E46" s="7">
        <v>3</v>
      </c>
      <c r="F46" s="5">
        <v>1</v>
      </c>
      <c r="G46" s="7">
        <v>36</v>
      </c>
      <c r="H46" s="120">
        <f t="shared" si="10"/>
        <v>2.7777777777777776E-2</v>
      </c>
      <c r="I46" s="117"/>
    </row>
    <row r="47" spans="1:18">
      <c r="A47" s="60"/>
      <c r="C47" s="2"/>
      <c r="D47" s="7"/>
      <c r="E47" s="61" t="s">
        <v>13</v>
      </c>
      <c r="F47" s="25">
        <f>F44+F45+F46</f>
        <v>4</v>
      </c>
      <c r="G47" s="25">
        <f>G44+G45+G46</f>
        <v>86</v>
      </c>
      <c r="H47" s="125">
        <f t="shared" si="10"/>
        <v>4.6511627906976744E-2</v>
      </c>
      <c r="I47" s="118">
        <f>_xlfn.STDEV.P(H44:H46)/SQRT(COUNT(H44:H46))</f>
        <v>8.6612439508656179E-3</v>
      </c>
    </row>
    <row r="48" spans="1:18" ht="17">
      <c r="A48" s="59" t="s">
        <v>26</v>
      </c>
      <c r="B48" s="20" t="s">
        <v>23</v>
      </c>
      <c r="C48" s="20" t="s">
        <v>17</v>
      </c>
      <c r="D48" s="21" t="s">
        <v>20</v>
      </c>
      <c r="E48" s="21">
        <v>1</v>
      </c>
      <c r="F48" s="22">
        <v>9</v>
      </c>
      <c r="G48" s="21">
        <v>40</v>
      </c>
      <c r="H48" s="119">
        <f t="shared" si="10"/>
        <v>0.22500000000000001</v>
      </c>
      <c r="I48" s="117"/>
    </row>
    <row r="49" spans="1:18" ht="17">
      <c r="A49" s="60"/>
      <c r="B49" s="2" t="s">
        <v>23</v>
      </c>
      <c r="C49" s="2" t="s">
        <v>17</v>
      </c>
      <c r="D49" s="7" t="s">
        <v>20</v>
      </c>
      <c r="E49" s="7">
        <v>2</v>
      </c>
      <c r="F49" s="5">
        <v>13</v>
      </c>
      <c r="G49" s="7">
        <v>65</v>
      </c>
      <c r="H49" s="120">
        <f t="shared" si="10"/>
        <v>0.2</v>
      </c>
      <c r="I49" s="117"/>
    </row>
    <row r="50" spans="1:18" ht="17">
      <c r="A50" s="60"/>
      <c r="B50" s="2" t="s">
        <v>23</v>
      </c>
      <c r="C50" s="2" t="s">
        <v>17</v>
      </c>
      <c r="D50" s="7" t="s">
        <v>20</v>
      </c>
      <c r="E50" s="7">
        <v>3</v>
      </c>
      <c r="F50" s="5">
        <v>12</v>
      </c>
      <c r="G50" s="7">
        <v>57</v>
      </c>
      <c r="H50" s="120">
        <f t="shared" si="10"/>
        <v>0.21052631578947367</v>
      </c>
      <c r="I50" s="117"/>
    </row>
    <row r="51" spans="1:18">
      <c r="A51" s="60"/>
      <c r="C51" s="2"/>
      <c r="D51" s="7"/>
      <c r="E51" s="61" t="s">
        <v>13</v>
      </c>
      <c r="F51" s="25">
        <f>F48+F49+F50</f>
        <v>34</v>
      </c>
      <c r="G51" s="25">
        <f>G48+G49+G50</f>
        <v>162</v>
      </c>
      <c r="H51" s="125">
        <f t="shared" si="10"/>
        <v>0.20987654320987653</v>
      </c>
      <c r="I51" s="118">
        <f>_xlfn.STDEV.P(H48:H50)/SQRT(COUNT(H48:H50))</f>
        <v>5.916990159312299E-3</v>
      </c>
    </row>
    <row r="52" spans="1:18" ht="17">
      <c r="A52" s="53" t="s">
        <v>27</v>
      </c>
      <c r="B52" s="20" t="s">
        <v>23</v>
      </c>
      <c r="C52" s="20" t="s">
        <v>17</v>
      </c>
      <c r="D52" s="21" t="s">
        <v>21</v>
      </c>
      <c r="E52" s="21">
        <v>1</v>
      </c>
      <c r="F52" s="22">
        <v>11</v>
      </c>
      <c r="G52" s="21">
        <v>34</v>
      </c>
      <c r="H52" s="119">
        <f t="shared" ref="H52:H53" si="11">F52/G52</f>
        <v>0.3235294117647059</v>
      </c>
      <c r="I52" s="117"/>
      <c r="P52" s="5"/>
      <c r="Q52" s="5"/>
      <c r="R52" s="6"/>
    </row>
    <row r="53" spans="1:18">
      <c r="A53" s="54"/>
      <c r="B53" s="2"/>
      <c r="C53" s="2"/>
      <c r="D53" s="21" t="s">
        <v>21</v>
      </c>
      <c r="E53" s="7">
        <v>2</v>
      </c>
      <c r="F53" s="5">
        <v>91</v>
      </c>
      <c r="G53" s="7">
        <v>151</v>
      </c>
      <c r="H53" s="120">
        <f t="shared" si="11"/>
        <v>0.60264900662251653</v>
      </c>
      <c r="I53" s="117"/>
      <c r="P53" s="5"/>
      <c r="Q53" s="5"/>
      <c r="R53" s="6"/>
    </row>
    <row r="54" spans="1:18">
      <c r="A54" s="55"/>
      <c r="B54" s="11"/>
      <c r="C54" s="10"/>
      <c r="D54" s="11"/>
      <c r="E54" s="61" t="s">
        <v>13</v>
      </c>
      <c r="F54" s="23">
        <f>SUM(F52:F53)</f>
        <v>102</v>
      </c>
      <c r="G54" s="23">
        <f>SUM(G52:G53)</f>
        <v>185</v>
      </c>
      <c r="H54" s="121">
        <f>F54/G54</f>
        <v>0.55135135135135138</v>
      </c>
      <c r="I54" s="118">
        <f>_xlfn.STDEV.P(H52:H53)/SQRT(COUNT(H52:H53))</f>
        <v>9.8683679142999914E-2</v>
      </c>
      <c r="P54" s="5"/>
      <c r="R54" s="12"/>
    </row>
    <row r="55" spans="1:18" ht="17">
      <c r="A55" s="53" t="s">
        <v>28</v>
      </c>
      <c r="B55" s="20" t="s">
        <v>23</v>
      </c>
      <c r="C55" s="20" t="s">
        <v>17</v>
      </c>
      <c r="D55" s="21" t="s">
        <v>21</v>
      </c>
      <c r="E55" s="21">
        <v>1</v>
      </c>
      <c r="F55" s="22">
        <v>25</v>
      </c>
      <c r="G55" s="21">
        <v>96</v>
      </c>
      <c r="H55" s="119">
        <f t="shared" ref="H55" si="12">F55/G55</f>
        <v>0.26041666666666669</v>
      </c>
      <c r="I55" s="117"/>
      <c r="P55" s="5"/>
      <c r="R55" s="12"/>
    </row>
    <row r="56" spans="1:18">
      <c r="A56" s="55"/>
      <c r="B56" s="31"/>
      <c r="C56" s="31"/>
      <c r="D56" s="31"/>
      <c r="E56" s="61" t="s">
        <v>13</v>
      </c>
      <c r="F56" s="23">
        <f>SUM(F55)</f>
        <v>25</v>
      </c>
      <c r="G56" s="23">
        <f>SUM(G55)</f>
        <v>96</v>
      </c>
      <c r="H56" s="121">
        <f>F56/G56</f>
        <v>0.26041666666666669</v>
      </c>
      <c r="I56" s="118"/>
      <c r="P56" s="5"/>
    </row>
    <row r="57" spans="1:18" ht="17">
      <c r="A57" s="59" t="s">
        <v>29</v>
      </c>
      <c r="B57" s="20" t="s">
        <v>23</v>
      </c>
      <c r="C57" s="20" t="s">
        <v>17</v>
      </c>
      <c r="D57" s="21" t="s">
        <v>21</v>
      </c>
      <c r="E57" s="21">
        <v>1</v>
      </c>
      <c r="F57" s="21">
        <v>12</v>
      </c>
      <c r="G57" s="21">
        <v>34</v>
      </c>
      <c r="H57" s="122">
        <v>0.35299999999999998</v>
      </c>
      <c r="I57" s="117"/>
      <c r="P57" s="5"/>
      <c r="Q57" s="5"/>
      <c r="R57" s="6"/>
    </row>
    <row r="58" spans="1:18">
      <c r="A58" s="55"/>
      <c r="B58" s="11"/>
      <c r="C58" s="10"/>
      <c r="D58" s="11"/>
      <c r="E58" s="61" t="s">
        <v>13</v>
      </c>
      <c r="F58" s="23">
        <v>12</v>
      </c>
      <c r="G58" s="23">
        <v>34</v>
      </c>
      <c r="H58" s="121">
        <v>0.35299999999999998</v>
      </c>
      <c r="I58" s="118"/>
      <c r="P58" s="5"/>
      <c r="Q58" s="5"/>
      <c r="R58" s="6"/>
    </row>
    <row r="59" spans="1:18" ht="17">
      <c r="A59" s="53" t="s">
        <v>30</v>
      </c>
      <c r="B59" s="20" t="s">
        <v>23</v>
      </c>
      <c r="C59" s="20" t="s">
        <v>17</v>
      </c>
      <c r="D59" s="36" t="s">
        <v>31</v>
      </c>
      <c r="E59" s="21">
        <v>1</v>
      </c>
      <c r="F59" s="21">
        <v>9</v>
      </c>
      <c r="G59" s="21">
        <v>9</v>
      </c>
      <c r="H59" s="122">
        <v>1</v>
      </c>
      <c r="I59" s="117"/>
      <c r="P59" s="5"/>
      <c r="R59" s="13"/>
    </row>
    <row r="60" spans="1:18">
      <c r="A60" s="55"/>
      <c r="B60" s="11"/>
      <c r="C60" s="10"/>
      <c r="D60" s="11"/>
      <c r="E60" s="61" t="s">
        <v>13</v>
      </c>
      <c r="F60" s="23">
        <v>9</v>
      </c>
      <c r="G60" s="23">
        <v>9</v>
      </c>
      <c r="H60" s="121">
        <v>1</v>
      </c>
      <c r="I60" s="118"/>
      <c r="P60" s="5"/>
      <c r="R60" s="13"/>
    </row>
    <row r="61" spans="1:18" ht="17">
      <c r="A61" s="59" t="s">
        <v>32</v>
      </c>
      <c r="B61" s="20" t="s">
        <v>23</v>
      </c>
      <c r="C61" s="20" t="s">
        <v>17</v>
      </c>
      <c r="D61" s="3" t="s">
        <v>21</v>
      </c>
      <c r="E61" s="21">
        <v>1</v>
      </c>
      <c r="F61" s="21">
        <v>1</v>
      </c>
      <c r="G61" s="21">
        <v>25</v>
      </c>
      <c r="H61" s="122">
        <f>F61/G61</f>
        <v>0.04</v>
      </c>
      <c r="I61" s="117"/>
      <c r="P61" s="5"/>
      <c r="R61" s="13"/>
    </row>
    <row r="62" spans="1:18">
      <c r="A62" s="54"/>
      <c r="C62" s="2"/>
      <c r="D62" s="7"/>
      <c r="E62" s="7">
        <v>2</v>
      </c>
      <c r="F62" s="7" t="s">
        <v>45</v>
      </c>
      <c r="G62" s="7" t="s">
        <v>45</v>
      </c>
      <c r="H62" s="122" t="s">
        <v>45</v>
      </c>
      <c r="I62" s="117"/>
      <c r="P62" s="5"/>
      <c r="Q62" s="5"/>
      <c r="R62" s="6"/>
    </row>
    <row r="63" spans="1:18">
      <c r="A63" s="55"/>
      <c r="B63" s="11"/>
      <c r="C63" s="10"/>
      <c r="D63" s="11"/>
      <c r="E63" s="61" t="s">
        <v>13</v>
      </c>
      <c r="F63" s="23">
        <f>AVERAGE(F61:F62)</f>
        <v>1</v>
      </c>
      <c r="G63" s="23">
        <f>AVERAGE(G61:G62)</f>
        <v>25</v>
      </c>
      <c r="H63" s="126">
        <f>AVERAGE(H61:H62)</f>
        <v>0.04</v>
      </c>
      <c r="I63" s="118"/>
      <c r="P63" s="5"/>
      <c r="Q63" s="5"/>
      <c r="R63" s="6"/>
    </row>
    <row r="64" spans="1:18" ht="17">
      <c r="A64" s="53" t="s">
        <v>33</v>
      </c>
      <c r="B64" s="20" t="s">
        <v>23</v>
      </c>
      <c r="C64" s="20" t="s">
        <v>17</v>
      </c>
      <c r="D64" s="3" t="s">
        <v>21</v>
      </c>
      <c r="E64" s="21">
        <v>1</v>
      </c>
      <c r="F64" s="21">
        <v>3</v>
      </c>
      <c r="G64" s="21">
        <v>21</v>
      </c>
      <c r="H64" s="122">
        <f>F64/G64</f>
        <v>0.14285714285714285</v>
      </c>
      <c r="I64" s="117"/>
      <c r="P64" s="5"/>
      <c r="R64" s="13"/>
    </row>
    <row r="65" spans="1:18">
      <c r="A65" s="55"/>
      <c r="B65" s="11"/>
      <c r="C65" s="10"/>
      <c r="D65" s="11"/>
      <c r="E65" s="61" t="s">
        <v>13</v>
      </c>
      <c r="F65" s="23">
        <f>AVERAGE(F64)</f>
        <v>3</v>
      </c>
      <c r="G65" s="23">
        <f t="shared" ref="G65:H65" si="13">AVERAGE(G64)</f>
        <v>21</v>
      </c>
      <c r="H65" s="126">
        <f t="shared" si="13"/>
        <v>0.14285714285714285</v>
      </c>
      <c r="I65" s="118"/>
      <c r="P65" s="5"/>
      <c r="R65" s="13"/>
    </row>
    <row r="66" spans="1:18" ht="17">
      <c r="A66" s="53" t="s">
        <v>46</v>
      </c>
      <c r="B66" s="20" t="s">
        <v>23</v>
      </c>
      <c r="C66" s="20" t="s">
        <v>17</v>
      </c>
      <c r="D66" s="21" t="s">
        <v>21</v>
      </c>
      <c r="E66" s="21">
        <v>1</v>
      </c>
      <c r="F66" s="22">
        <v>48</v>
      </c>
      <c r="G66" s="21">
        <v>108</v>
      </c>
      <c r="H66" s="119">
        <v>0.44</v>
      </c>
      <c r="I66" s="117"/>
      <c r="P66" s="5"/>
      <c r="R66" s="13"/>
    </row>
    <row r="67" spans="1:18" ht="17">
      <c r="A67" s="54"/>
      <c r="B67" s="2" t="s">
        <v>23</v>
      </c>
      <c r="C67" s="2" t="s">
        <v>17</v>
      </c>
      <c r="D67" s="7" t="s">
        <v>21</v>
      </c>
      <c r="E67" s="7">
        <v>2</v>
      </c>
      <c r="F67" s="5">
        <v>56</v>
      </c>
      <c r="G67" s="7">
        <v>111</v>
      </c>
      <c r="H67" s="120">
        <v>0.5</v>
      </c>
      <c r="I67" s="117"/>
      <c r="P67" s="5"/>
      <c r="Q67" s="5"/>
      <c r="R67" s="6"/>
    </row>
    <row r="68" spans="1:18" ht="17">
      <c r="A68" s="54"/>
      <c r="B68" s="2" t="s">
        <v>23</v>
      </c>
      <c r="C68" s="2" t="s">
        <v>17</v>
      </c>
      <c r="D68" s="7" t="s">
        <v>21</v>
      </c>
      <c r="E68" s="7">
        <v>3</v>
      </c>
      <c r="F68" s="5">
        <v>53</v>
      </c>
      <c r="G68" s="7">
        <v>96</v>
      </c>
      <c r="H68" s="120">
        <v>0.55000000000000004</v>
      </c>
      <c r="I68" s="117"/>
      <c r="P68" s="5"/>
      <c r="Q68" s="5"/>
      <c r="R68" s="6"/>
    </row>
    <row r="69" spans="1:18" ht="17">
      <c r="A69" s="54"/>
      <c r="B69" s="2" t="s">
        <v>23</v>
      </c>
      <c r="C69" s="2" t="s">
        <v>17</v>
      </c>
      <c r="D69" s="7" t="s">
        <v>21</v>
      </c>
      <c r="E69" s="7">
        <v>4</v>
      </c>
      <c r="F69" s="5">
        <v>116</v>
      </c>
      <c r="G69" s="7">
        <v>148</v>
      </c>
      <c r="H69" s="120">
        <v>0.78</v>
      </c>
      <c r="I69" s="117"/>
      <c r="P69" s="5"/>
      <c r="R69" s="6"/>
    </row>
    <row r="70" spans="1:18">
      <c r="A70" s="54"/>
      <c r="C70" s="2"/>
      <c r="D70" s="7"/>
      <c r="E70" s="61" t="s">
        <v>13</v>
      </c>
      <c r="F70" s="25">
        <v>273</v>
      </c>
      <c r="G70" s="27">
        <v>463</v>
      </c>
      <c r="H70" s="125">
        <v>0.59</v>
      </c>
      <c r="I70" s="118">
        <f>_xlfn.STDEV.P(H66:H69)/SQRT(COUNT(H66:H69))</f>
        <v>6.435982830928004E-2</v>
      </c>
      <c r="P70" s="5"/>
      <c r="R70" s="6"/>
    </row>
    <row r="71" spans="1:18" ht="17">
      <c r="A71" s="53" t="s">
        <v>47</v>
      </c>
      <c r="B71" s="21" t="s">
        <v>23</v>
      </c>
      <c r="C71" s="20" t="s">
        <v>17</v>
      </c>
      <c r="D71" s="21" t="s">
        <v>21</v>
      </c>
      <c r="E71" s="21">
        <v>1</v>
      </c>
      <c r="F71" s="22">
        <v>47</v>
      </c>
      <c r="G71" s="21">
        <v>76</v>
      </c>
      <c r="H71" s="119">
        <v>0.62</v>
      </c>
      <c r="I71" s="117"/>
      <c r="P71" s="5"/>
      <c r="R71" s="6"/>
    </row>
    <row r="72" spans="1:18" ht="17">
      <c r="A72" s="54"/>
      <c r="B72" s="7" t="s">
        <v>23</v>
      </c>
      <c r="C72" s="2" t="s">
        <v>17</v>
      </c>
      <c r="D72" s="7" t="s">
        <v>21</v>
      </c>
      <c r="E72" s="7">
        <v>2</v>
      </c>
      <c r="F72" s="5">
        <v>58</v>
      </c>
      <c r="G72" s="7">
        <v>119</v>
      </c>
      <c r="H72" s="120">
        <v>0.49</v>
      </c>
      <c r="I72" s="117"/>
      <c r="P72" s="5"/>
      <c r="R72" s="6"/>
    </row>
    <row r="73" spans="1:18" ht="17">
      <c r="A73" s="54"/>
      <c r="B73" s="7" t="s">
        <v>23</v>
      </c>
      <c r="C73" s="2" t="s">
        <v>17</v>
      </c>
      <c r="D73" s="7" t="s">
        <v>21</v>
      </c>
      <c r="E73" s="7">
        <v>3</v>
      </c>
      <c r="F73" s="5">
        <v>87</v>
      </c>
      <c r="G73" s="7">
        <v>149</v>
      </c>
      <c r="H73" s="120">
        <v>0.57999999999999996</v>
      </c>
      <c r="I73" s="117"/>
      <c r="P73" s="5"/>
      <c r="R73" s="6"/>
    </row>
    <row r="74" spans="1:18" ht="17">
      <c r="A74" s="54"/>
      <c r="B74" s="2" t="s">
        <v>23</v>
      </c>
      <c r="C74" s="2" t="s">
        <v>17</v>
      </c>
      <c r="D74" s="7" t="s">
        <v>21</v>
      </c>
      <c r="E74" s="7">
        <v>4</v>
      </c>
      <c r="F74" s="5">
        <v>100</v>
      </c>
      <c r="G74" s="7">
        <v>142</v>
      </c>
      <c r="H74" s="120">
        <v>0.7</v>
      </c>
      <c r="I74" s="117"/>
      <c r="P74" s="5"/>
      <c r="Q74" s="5"/>
      <c r="R74" s="6"/>
    </row>
    <row r="75" spans="1:18">
      <c r="A75" s="55"/>
      <c r="B75" s="11"/>
      <c r="C75" s="10"/>
      <c r="D75" s="11"/>
      <c r="E75" s="61" t="s">
        <v>13</v>
      </c>
      <c r="F75" s="23">
        <v>292</v>
      </c>
      <c r="G75" s="28">
        <v>486</v>
      </c>
      <c r="H75" s="121">
        <v>0.60099999999999998</v>
      </c>
      <c r="I75" s="118">
        <f>_xlfn.STDEV.P(H71:H74)/SQRT(COUNT(H71:H74))</f>
        <v>3.7811208655635781E-2</v>
      </c>
      <c r="P75" s="5"/>
      <c r="Q75" s="5"/>
      <c r="R75" s="6"/>
    </row>
    <row r="76" spans="1:18" ht="17">
      <c r="A76" s="53" t="s">
        <v>48</v>
      </c>
      <c r="B76" s="20" t="s">
        <v>23</v>
      </c>
      <c r="C76" s="20" t="s">
        <v>17</v>
      </c>
      <c r="D76" s="21" t="s">
        <v>21</v>
      </c>
      <c r="E76" s="21">
        <v>1</v>
      </c>
      <c r="F76" s="22">
        <v>8</v>
      </c>
      <c r="G76" s="21">
        <v>13</v>
      </c>
      <c r="H76" s="119">
        <f t="shared" ref="H76:H80" si="14">F76/G76</f>
        <v>0.61538461538461542</v>
      </c>
      <c r="I76" s="117"/>
      <c r="R76" s="14"/>
    </row>
    <row r="77" spans="1:18" ht="17">
      <c r="A77" s="54"/>
      <c r="B77" s="2" t="s">
        <v>23</v>
      </c>
      <c r="C77" s="2" t="s">
        <v>17</v>
      </c>
      <c r="D77" s="7" t="s">
        <v>21</v>
      </c>
      <c r="E77" s="7">
        <v>2</v>
      </c>
      <c r="F77" s="5">
        <v>29</v>
      </c>
      <c r="G77" s="7">
        <v>34</v>
      </c>
      <c r="H77" s="120">
        <f t="shared" si="14"/>
        <v>0.8529411764705882</v>
      </c>
      <c r="I77" s="117"/>
      <c r="R77" s="14"/>
    </row>
    <row r="78" spans="1:18" ht="17">
      <c r="A78" s="54"/>
      <c r="B78" s="2" t="s">
        <v>23</v>
      </c>
      <c r="C78" s="2" t="s">
        <v>17</v>
      </c>
      <c r="D78" s="7" t="s">
        <v>21</v>
      </c>
      <c r="E78" s="7">
        <v>3</v>
      </c>
      <c r="F78" s="5">
        <v>17</v>
      </c>
      <c r="G78" s="7">
        <v>34</v>
      </c>
      <c r="H78" s="120">
        <f t="shared" si="14"/>
        <v>0.5</v>
      </c>
      <c r="I78" s="117"/>
      <c r="R78" s="14"/>
    </row>
    <row r="79" spans="1:18" ht="17">
      <c r="A79" s="54"/>
      <c r="B79" s="2" t="s">
        <v>23</v>
      </c>
      <c r="C79" s="2" t="s">
        <v>17</v>
      </c>
      <c r="D79" s="7" t="s">
        <v>21</v>
      </c>
      <c r="E79" s="7">
        <v>4</v>
      </c>
      <c r="F79" s="5">
        <v>26</v>
      </c>
      <c r="G79" s="7">
        <v>48</v>
      </c>
      <c r="H79" s="120">
        <f t="shared" si="14"/>
        <v>0.54166666666666663</v>
      </c>
      <c r="I79" s="117"/>
    </row>
    <row r="80" spans="1:18" ht="17">
      <c r="A80" s="54"/>
      <c r="B80" s="2" t="s">
        <v>23</v>
      </c>
      <c r="C80" s="2" t="s">
        <v>17</v>
      </c>
      <c r="D80" s="7" t="s">
        <v>21</v>
      </c>
      <c r="E80" s="7">
        <v>5</v>
      </c>
      <c r="F80" s="5">
        <v>11</v>
      </c>
      <c r="G80" s="7">
        <v>22</v>
      </c>
      <c r="H80" s="120">
        <f t="shared" si="14"/>
        <v>0.5</v>
      </c>
      <c r="I80" s="117"/>
    </row>
    <row r="81" spans="1:18">
      <c r="A81" s="55"/>
      <c r="B81" s="11"/>
      <c r="C81" s="10"/>
      <c r="D81" s="11"/>
      <c r="E81" s="61" t="s">
        <v>13</v>
      </c>
      <c r="F81" s="23">
        <f>F78+F79+F80+F76+F77</f>
        <v>91</v>
      </c>
      <c r="G81" s="23">
        <f>G78+G79+G80+G76+G77</f>
        <v>151</v>
      </c>
      <c r="H81" s="121">
        <f>F81/G81</f>
        <v>0.60264900662251653</v>
      </c>
      <c r="I81" s="118">
        <f>_xlfn.STDEV.P(H76:H80)/SQRT(COUNT(H76:H80))</f>
        <v>5.9194166292692342E-2</v>
      </c>
    </row>
    <row r="82" spans="1:18" ht="17">
      <c r="A82" s="59" t="s">
        <v>37</v>
      </c>
      <c r="B82" s="20" t="s">
        <v>23</v>
      </c>
      <c r="C82" s="20" t="s">
        <v>17</v>
      </c>
      <c r="D82" s="36" t="s">
        <v>38</v>
      </c>
      <c r="E82" s="21">
        <v>1</v>
      </c>
      <c r="F82" s="21">
        <v>8</v>
      </c>
      <c r="G82" s="21">
        <v>23</v>
      </c>
      <c r="H82" s="122">
        <f>F82/G82</f>
        <v>0.34782608695652173</v>
      </c>
      <c r="I82" s="117"/>
    </row>
    <row r="83" spans="1:18">
      <c r="A83" s="55"/>
      <c r="B83" s="11"/>
      <c r="C83" s="10"/>
      <c r="D83" s="11"/>
      <c r="E83" s="61" t="s">
        <v>13</v>
      </c>
      <c r="F83" s="23">
        <f>AVERAGE(F82)</f>
        <v>8</v>
      </c>
      <c r="G83" s="23">
        <f>AVERAGE(G82)</f>
        <v>23</v>
      </c>
      <c r="H83" s="126">
        <f t="shared" ref="H83" si="15">AVERAGE(H82)</f>
        <v>0.34782608695652173</v>
      </c>
      <c r="I83" s="118"/>
      <c r="K83" s="153"/>
      <c r="L83" s="153"/>
      <c r="M83" s="153"/>
      <c r="N83" s="153"/>
    </row>
    <row r="84" spans="1:18" ht="17">
      <c r="A84" s="59" t="s">
        <v>39</v>
      </c>
      <c r="B84" s="20" t="s">
        <v>23</v>
      </c>
      <c r="C84" s="20" t="s">
        <v>17</v>
      </c>
      <c r="D84" s="3" t="s">
        <v>40</v>
      </c>
      <c r="E84" s="21">
        <v>1</v>
      </c>
      <c r="F84" s="21">
        <v>76</v>
      </c>
      <c r="G84" s="21">
        <v>94</v>
      </c>
      <c r="H84" s="122">
        <f>F84/G84</f>
        <v>0.80851063829787229</v>
      </c>
      <c r="I84" s="117"/>
      <c r="K84" s="154"/>
      <c r="L84" s="153"/>
      <c r="M84" s="152"/>
      <c r="N84" s="155"/>
    </row>
    <row r="85" spans="1:18">
      <c r="A85" s="55"/>
      <c r="B85" s="11"/>
      <c r="C85" s="10"/>
      <c r="D85" s="11"/>
      <c r="E85" s="61" t="s">
        <v>13</v>
      </c>
      <c r="F85" s="23">
        <f>AVERAGE(F84)</f>
        <v>76</v>
      </c>
      <c r="G85" s="23">
        <f t="shared" ref="G85" si="16">AVERAGE(G84)</f>
        <v>94</v>
      </c>
      <c r="H85" s="126">
        <f t="shared" ref="H85" si="17">AVERAGE(H84)</f>
        <v>0.80851063829787229</v>
      </c>
      <c r="I85" s="118"/>
      <c r="K85" s="154"/>
      <c r="L85" s="153"/>
      <c r="M85" s="152"/>
      <c r="N85" s="155"/>
    </row>
    <row r="86" spans="1:18" ht="17">
      <c r="A86" s="59" t="s">
        <v>41</v>
      </c>
      <c r="B86" s="20" t="s">
        <v>23</v>
      </c>
      <c r="C86" s="20" t="s">
        <v>17</v>
      </c>
      <c r="D86" s="3" t="s">
        <v>21</v>
      </c>
      <c r="E86" s="21">
        <v>1</v>
      </c>
      <c r="F86" s="21">
        <v>29</v>
      </c>
      <c r="G86" s="21">
        <v>92</v>
      </c>
      <c r="H86" s="122">
        <f>F86/G86</f>
        <v>0.31521739130434784</v>
      </c>
      <c r="I86" s="117"/>
      <c r="K86" s="154"/>
      <c r="L86" s="153"/>
      <c r="M86" s="152"/>
      <c r="N86" s="155"/>
      <c r="R86" s="14"/>
    </row>
    <row r="87" spans="1:18">
      <c r="A87" s="55"/>
      <c r="B87" s="11"/>
      <c r="C87" s="10"/>
      <c r="D87" s="11"/>
      <c r="E87" s="61" t="s">
        <v>13</v>
      </c>
      <c r="F87" s="23">
        <f>AVERAGE(F86)</f>
        <v>29</v>
      </c>
      <c r="G87" s="23">
        <f>AVERAGE(G86)</f>
        <v>92</v>
      </c>
      <c r="H87" s="126">
        <f t="shared" ref="H87" si="18">AVERAGE(H86)</f>
        <v>0.31521739130434784</v>
      </c>
      <c r="I87" s="118"/>
      <c r="K87" s="154"/>
      <c r="L87" s="154"/>
      <c r="M87" s="152"/>
      <c r="N87" s="155"/>
      <c r="R87" s="14"/>
    </row>
    <row r="88" spans="1:18" ht="17">
      <c r="A88" s="84" t="s">
        <v>604</v>
      </c>
      <c r="B88" s="20" t="s">
        <v>25</v>
      </c>
      <c r="C88" s="20" t="s">
        <v>17</v>
      </c>
      <c r="D88" s="21" t="s">
        <v>610</v>
      </c>
      <c r="E88" s="21">
        <v>1</v>
      </c>
      <c r="F88" s="22">
        <v>22</v>
      </c>
      <c r="G88" s="21">
        <v>72</v>
      </c>
      <c r="H88" s="119">
        <f t="shared" ref="H88:H90" si="19">F88/G88</f>
        <v>0.30555555555555558</v>
      </c>
      <c r="I88" s="117"/>
      <c r="Q88" s="5"/>
      <c r="R88" s="14"/>
    </row>
    <row r="89" spans="1:18" ht="17">
      <c r="A89" s="7" t="s">
        <v>605</v>
      </c>
      <c r="B89" s="2" t="s">
        <v>25</v>
      </c>
      <c r="C89" s="2" t="s">
        <v>17</v>
      </c>
      <c r="D89" s="21" t="s">
        <v>610</v>
      </c>
      <c r="E89" s="7">
        <v>2</v>
      </c>
      <c r="F89" s="5">
        <v>24</v>
      </c>
      <c r="G89" s="7">
        <v>51</v>
      </c>
      <c r="H89" s="120">
        <f t="shared" si="19"/>
        <v>0.47058823529411764</v>
      </c>
      <c r="I89" s="117"/>
    </row>
    <row r="90" spans="1:18" ht="17">
      <c r="B90" s="2" t="s">
        <v>25</v>
      </c>
      <c r="C90" s="2" t="s">
        <v>17</v>
      </c>
      <c r="D90" s="21" t="s">
        <v>610</v>
      </c>
      <c r="E90" s="7">
        <v>3</v>
      </c>
      <c r="F90" s="5">
        <v>14</v>
      </c>
      <c r="G90" s="7">
        <v>54</v>
      </c>
      <c r="H90" s="120">
        <f t="shared" si="19"/>
        <v>0.25925925925925924</v>
      </c>
      <c r="I90" s="117"/>
    </row>
    <row r="91" spans="1:18">
      <c r="A91" s="11"/>
      <c r="B91" s="11"/>
      <c r="C91" s="10"/>
      <c r="D91" s="11"/>
      <c r="E91" s="61" t="s">
        <v>13</v>
      </c>
      <c r="F91" s="23">
        <f>SUM(F88:F90)</f>
        <v>60</v>
      </c>
      <c r="G91" s="23">
        <f>G88+G89+G90</f>
        <v>177</v>
      </c>
      <c r="H91" s="121">
        <f>F91/G91</f>
        <v>0.33898305084745761</v>
      </c>
      <c r="I91" s="118">
        <f>_xlfn.STDEV.P(H88:H90)/SQRT(COUNT(H88:H90))</f>
        <v>5.2365902301652223E-2</v>
      </c>
    </row>
    <row r="92" spans="1:18" ht="17">
      <c r="A92" s="84" t="s">
        <v>604</v>
      </c>
      <c r="B92" s="20" t="s">
        <v>25</v>
      </c>
      <c r="C92" s="20" t="s">
        <v>45</v>
      </c>
      <c r="D92" s="21" t="s">
        <v>610</v>
      </c>
      <c r="E92" s="21">
        <v>1</v>
      </c>
      <c r="F92" s="22">
        <v>0</v>
      </c>
      <c r="G92" s="21">
        <v>78</v>
      </c>
      <c r="H92" s="119">
        <f t="shared" ref="H92:H94" si="20">F92/G92</f>
        <v>0</v>
      </c>
      <c r="I92" s="117"/>
    </row>
    <row r="93" spans="1:18" ht="17">
      <c r="A93" s="7" t="s">
        <v>606</v>
      </c>
      <c r="B93" s="2" t="s">
        <v>25</v>
      </c>
      <c r="C93" s="2" t="s">
        <v>45</v>
      </c>
      <c r="D93" s="21" t="s">
        <v>610</v>
      </c>
      <c r="E93" s="7">
        <v>2</v>
      </c>
      <c r="F93" s="5">
        <v>0</v>
      </c>
      <c r="G93" s="7">
        <v>50</v>
      </c>
      <c r="H93" s="120">
        <f t="shared" si="20"/>
        <v>0</v>
      </c>
      <c r="I93" s="117"/>
    </row>
    <row r="94" spans="1:18" ht="17">
      <c r="B94" s="2" t="s">
        <v>25</v>
      </c>
      <c r="C94" s="2" t="s">
        <v>45</v>
      </c>
      <c r="D94" s="21" t="s">
        <v>610</v>
      </c>
      <c r="E94" s="7">
        <v>3</v>
      </c>
      <c r="F94" s="5">
        <v>0</v>
      </c>
      <c r="G94" s="7">
        <v>83</v>
      </c>
      <c r="H94" s="120">
        <f t="shared" si="20"/>
        <v>0</v>
      </c>
      <c r="I94" s="117"/>
    </row>
    <row r="95" spans="1:18">
      <c r="A95" s="11"/>
      <c r="B95" s="11"/>
      <c r="C95" s="10"/>
      <c r="D95" s="11"/>
      <c r="E95" s="61" t="s">
        <v>13</v>
      </c>
      <c r="F95" s="23">
        <f>F92+F93+F94</f>
        <v>0</v>
      </c>
      <c r="G95" s="23">
        <f>G92+G93+G94</f>
        <v>211</v>
      </c>
      <c r="H95" s="121">
        <f>F95/G95</f>
        <v>0</v>
      </c>
      <c r="I95" s="118">
        <f>_xlfn.STDEV.P(H92:H94)/SQRT(COUNT(H92:H94))</f>
        <v>0</v>
      </c>
    </row>
    <row r="96" spans="1:18" ht="17">
      <c r="A96" s="84" t="s">
        <v>604</v>
      </c>
      <c r="B96" s="20" t="s">
        <v>25</v>
      </c>
      <c r="C96" s="20" t="s">
        <v>45</v>
      </c>
      <c r="D96" s="21" t="s">
        <v>610</v>
      </c>
      <c r="E96" s="21">
        <v>1</v>
      </c>
      <c r="F96" s="22">
        <v>1</v>
      </c>
      <c r="G96" s="21">
        <v>30</v>
      </c>
      <c r="H96" s="119">
        <f t="shared" ref="H96:H98" si="21">F96/G96</f>
        <v>3.3333333333333333E-2</v>
      </c>
      <c r="I96" s="117"/>
    </row>
    <row r="97" spans="1:9" ht="17">
      <c r="A97" s="7" t="s">
        <v>607</v>
      </c>
      <c r="B97" s="2" t="s">
        <v>25</v>
      </c>
      <c r="C97" s="2" t="s">
        <v>45</v>
      </c>
      <c r="D97" s="21" t="s">
        <v>610</v>
      </c>
      <c r="E97" s="7">
        <v>2</v>
      </c>
      <c r="F97" s="5">
        <v>1</v>
      </c>
      <c r="G97" s="7">
        <v>46</v>
      </c>
      <c r="H97" s="120">
        <f t="shared" si="21"/>
        <v>2.1739130434782608E-2</v>
      </c>
      <c r="I97" s="117"/>
    </row>
    <row r="98" spans="1:9" ht="17">
      <c r="B98" s="2" t="s">
        <v>25</v>
      </c>
      <c r="C98" s="2" t="s">
        <v>45</v>
      </c>
      <c r="D98" s="21" t="s">
        <v>610</v>
      </c>
      <c r="E98" s="7">
        <v>3</v>
      </c>
      <c r="F98" s="5">
        <v>0</v>
      </c>
      <c r="G98" s="7">
        <v>51</v>
      </c>
      <c r="H98" s="120">
        <f t="shared" si="21"/>
        <v>0</v>
      </c>
      <c r="I98" s="117"/>
    </row>
    <row r="99" spans="1:9">
      <c r="A99" s="11"/>
      <c r="B99" s="11"/>
      <c r="C99" s="10"/>
      <c r="D99" s="11"/>
      <c r="E99" s="61" t="s">
        <v>13</v>
      </c>
      <c r="F99" s="23">
        <f>F96+F97+F98</f>
        <v>2</v>
      </c>
      <c r="G99" s="23">
        <f>G96+G97+G98</f>
        <v>127</v>
      </c>
      <c r="H99" s="121">
        <f>F99/G99</f>
        <v>1.5748031496062992E-2</v>
      </c>
      <c r="I99" s="118">
        <f>_xlfn.STDEV.P(H96:H98)/SQRT(COUNT(H96:H98))</f>
        <v>7.9771118045093969E-3</v>
      </c>
    </row>
    <row r="100" spans="1:9" ht="17">
      <c r="A100" s="84" t="s">
        <v>604</v>
      </c>
      <c r="B100" s="20" t="s">
        <v>25</v>
      </c>
      <c r="C100" s="20" t="s">
        <v>17</v>
      </c>
      <c r="D100" s="21" t="s">
        <v>610</v>
      </c>
      <c r="E100" s="21">
        <v>1</v>
      </c>
      <c r="F100" s="22">
        <v>0</v>
      </c>
      <c r="G100" s="21">
        <v>44</v>
      </c>
      <c r="H100" s="119">
        <f t="shared" ref="H100:H102" si="22">F100/G100</f>
        <v>0</v>
      </c>
      <c r="I100" s="117"/>
    </row>
    <row r="101" spans="1:9" ht="17">
      <c r="A101" s="7" t="s">
        <v>608</v>
      </c>
      <c r="B101" s="2" t="s">
        <v>25</v>
      </c>
      <c r="C101" s="2" t="s">
        <v>17</v>
      </c>
      <c r="D101" s="21" t="s">
        <v>610</v>
      </c>
      <c r="E101" s="7">
        <v>2</v>
      </c>
      <c r="F101" s="5">
        <v>0</v>
      </c>
      <c r="G101" s="7">
        <v>24</v>
      </c>
      <c r="H101" s="120">
        <f t="shared" si="22"/>
        <v>0</v>
      </c>
      <c r="I101" s="117"/>
    </row>
    <row r="102" spans="1:9" ht="17">
      <c r="B102" s="2" t="s">
        <v>25</v>
      </c>
      <c r="C102" s="2" t="s">
        <v>17</v>
      </c>
      <c r="D102" s="21" t="s">
        <v>610</v>
      </c>
      <c r="E102" s="7">
        <v>3</v>
      </c>
      <c r="F102" s="5">
        <v>0</v>
      </c>
      <c r="G102" s="7">
        <v>13</v>
      </c>
      <c r="H102" s="120">
        <f t="shared" si="22"/>
        <v>0</v>
      </c>
      <c r="I102" s="117"/>
    </row>
    <row r="103" spans="1:9">
      <c r="A103" s="11"/>
      <c r="B103" s="11"/>
      <c r="C103" s="10"/>
      <c r="D103" s="11"/>
      <c r="E103" s="61" t="s">
        <v>13</v>
      </c>
      <c r="F103" s="23">
        <f>F100+F101+F102</f>
        <v>0</v>
      </c>
      <c r="G103" s="23">
        <f>G100+G101+G102</f>
        <v>81</v>
      </c>
      <c r="H103" s="121">
        <f>F103/G103</f>
        <v>0</v>
      </c>
      <c r="I103" s="118">
        <f>_xlfn.STDEV.P(H100:H102)/SQRT(COUNT(H100:H102))</f>
        <v>0</v>
      </c>
    </row>
    <row r="104" spans="1:9" ht="17">
      <c r="A104" s="84" t="s">
        <v>604</v>
      </c>
      <c r="B104" s="20" t="s">
        <v>25</v>
      </c>
      <c r="C104" s="20" t="s">
        <v>45</v>
      </c>
      <c r="D104" s="21" t="s">
        <v>611</v>
      </c>
      <c r="E104" s="21">
        <v>1</v>
      </c>
      <c r="F104" s="22">
        <v>1</v>
      </c>
      <c r="G104" s="21">
        <v>31</v>
      </c>
      <c r="H104" s="119">
        <f t="shared" ref="H104:H106" si="23">F104/G104</f>
        <v>3.2258064516129031E-2</v>
      </c>
      <c r="I104" s="117"/>
    </row>
    <row r="105" spans="1:9" ht="17">
      <c r="A105" s="7" t="s">
        <v>708</v>
      </c>
      <c r="B105" s="2" t="s">
        <v>25</v>
      </c>
      <c r="C105" s="2" t="s">
        <v>45</v>
      </c>
      <c r="D105" s="21" t="s">
        <v>611</v>
      </c>
      <c r="E105" s="7">
        <v>2</v>
      </c>
      <c r="F105" s="5">
        <v>4</v>
      </c>
      <c r="G105" s="7">
        <v>45</v>
      </c>
      <c r="H105" s="120">
        <f t="shared" si="23"/>
        <v>8.8888888888888892E-2</v>
      </c>
      <c r="I105" s="117"/>
    </row>
    <row r="106" spans="1:9" ht="17">
      <c r="B106" s="2" t="s">
        <v>25</v>
      </c>
      <c r="C106" s="2" t="s">
        <v>45</v>
      </c>
      <c r="D106" s="21" t="s">
        <v>611</v>
      </c>
      <c r="E106" s="7">
        <v>3</v>
      </c>
      <c r="F106" s="5">
        <v>0</v>
      </c>
      <c r="G106" s="7">
        <v>18</v>
      </c>
      <c r="H106" s="120">
        <f t="shared" si="23"/>
        <v>0</v>
      </c>
      <c r="I106" s="117"/>
    </row>
    <row r="107" spans="1:9">
      <c r="A107" s="11"/>
      <c r="B107" s="11"/>
      <c r="C107" s="10"/>
      <c r="D107" s="11"/>
      <c r="E107" s="61" t="s">
        <v>13</v>
      </c>
      <c r="F107" s="23">
        <f>F104+F105+F106</f>
        <v>5</v>
      </c>
      <c r="G107" s="23">
        <f>G104+G105+G106</f>
        <v>94</v>
      </c>
      <c r="H107" s="121">
        <f>F107/G107</f>
        <v>5.3191489361702128E-2</v>
      </c>
      <c r="I107" s="118">
        <f>_xlfn.STDEV.P(H104:H106)/SQRT(COUNT(H104:H106))</f>
        <v>2.1212214827840525E-2</v>
      </c>
    </row>
    <row r="108" spans="1:9" ht="17">
      <c r="A108" s="84" t="s">
        <v>604</v>
      </c>
      <c r="B108" s="20" t="s">
        <v>25</v>
      </c>
      <c r="C108" s="20" t="s">
        <v>45</v>
      </c>
      <c r="D108" s="21" t="s">
        <v>611</v>
      </c>
      <c r="E108" s="21">
        <v>1</v>
      </c>
      <c r="F108" s="22">
        <v>0</v>
      </c>
      <c r="G108" s="21">
        <v>23</v>
      </c>
      <c r="H108" s="119">
        <f t="shared" ref="H108:H110" si="24">F108/G108</f>
        <v>0</v>
      </c>
      <c r="I108" s="117"/>
    </row>
    <row r="109" spans="1:9" ht="17">
      <c r="A109" s="7" t="s">
        <v>709</v>
      </c>
      <c r="B109" s="2" t="s">
        <v>25</v>
      </c>
      <c r="C109" s="2" t="s">
        <v>45</v>
      </c>
      <c r="D109" s="21" t="s">
        <v>611</v>
      </c>
      <c r="E109" s="7">
        <v>2</v>
      </c>
      <c r="F109" s="5">
        <v>0</v>
      </c>
      <c r="G109" s="7">
        <v>16</v>
      </c>
      <c r="H109" s="120">
        <f t="shared" si="24"/>
        <v>0</v>
      </c>
      <c r="I109" s="117"/>
    </row>
    <row r="110" spans="1:9" ht="17">
      <c r="B110" s="2" t="s">
        <v>25</v>
      </c>
      <c r="C110" s="2" t="s">
        <v>45</v>
      </c>
      <c r="D110" s="21" t="s">
        <v>611</v>
      </c>
      <c r="E110" s="7">
        <v>3</v>
      </c>
      <c r="F110" s="5">
        <v>0</v>
      </c>
      <c r="G110" s="7">
        <v>43</v>
      </c>
      <c r="H110" s="120">
        <f t="shared" si="24"/>
        <v>0</v>
      </c>
      <c r="I110" s="117"/>
    </row>
    <row r="111" spans="1:9">
      <c r="A111" s="11"/>
      <c r="B111" s="124"/>
      <c r="C111" s="10"/>
      <c r="D111" s="11"/>
      <c r="E111" s="61" t="s">
        <v>13</v>
      </c>
      <c r="F111" s="23">
        <f>F108+F109+F110</f>
        <v>0</v>
      </c>
      <c r="G111" s="23">
        <f>G108+G109+G110</f>
        <v>82</v>
      </c>
      <c r="H111" s="121">
        <f>F111/G111</f>
        <v>0</v>
      </c>
      <c r="I111" s="118">
        <f>_xlfn.STDEV.P(H108:H110)/SQRT(COUNT(H108:H110))</f>
        <v>0</v>
      </c>
    </row>
    <row r="112" spans="1:9" ht="17">
      <c r="A112" s="84" t="s">
        <v>26</v>
      </c>
      <c r="B112" s="20" t="s">
        <v>23</v>
      </c>
      <c r="C112" s="20" t="s">
        <v>17</v>
      </c>
      <c r="D112" s="21" t="s">
        <v>610</v>
      </c>
      <c r="E112" s="21">
        <v>1</v>
      </c>
      <c r="F112" s="22">
        <v>17</v>
      </c>
      <c r="G112" s="21">
        <v>19</v>
      </c>
      <c r="H112" s="119">
        <v>0.89500000000000002</v>
      </c>
      <c r="I112" s="117"/>
    </row>
    <row r="113" spans="1:9" ht="17">
      <c r="A113" s="7" t="s">
        <v>605</v>
      </c>
      <c r="B113" s="160" t="s">
        <v>23</v>
      </c>
      <c r="C113" s="2" t="s">
        <v>17</v>
      </c>
      <c r="D113" s="21" t="s">
        <v>610</v>
      </c>
      <c r="E113" s="7">
        <v>2</v>
      </c>
      <c r="F113" s="5">
        <v>18</v>
      </c>
      <c r="G113" s="7">
        <v>22</v>
      </c>
      <c r="H113" s="120">
        <v>0.81799999999999995</v>
      </c>
      <c r="I113" s="117"/>
    </row>
    <row r="114" spans="1:9" ht="17">
      <c r="B114" s="160" t="s">
        <v>23</v>
      </c>
      <c r="C114" s="2" t="s">
        <v>17</v>
      </c>
      <c r="D114" s="21" t="s">
        <v>610</v>
      </c>
      <c r="E114" s="7">
        <v>3</v>
      </c>
      <c r="F114" s="5">
        <v>30</v>
      </c>
      <c r="G114" s="7">
        <v>32</v>
      </c>
      <c r="H114" s="120">
        <v>0.93799999999999994</v>
      </c>
      <c r="I114" s="117"/>
    </row>
    <row r="115" spans="1:9">
      <c r="A115" s="11"/>
      <c r="B115" s="11"/>
      <c r="C115" s="10"/>
      <c r="D115" s="11"/>
      <c r="E115" s="61" t="s">
        <v>13</v>
      </c>
      <c r="F115" s="23">
        <f>SUM(F112:F114)</f>
        <v>65</v>
      </c>
      <c r="G115" s="23">
        <f>SUM(G112:G114)</f>
        <v>73</v>
      </c>
      <c r="H115" s="121">
        <f>F115/G115</f>
        <v>0.8904109589041096</v>
      </c>
      <c r="I115" s="118">
        <f>_xlfn.STDEV.P(H112:H114)/SQRT(COUNT(H112:H114))</f>
        <v>2.8660205990317093E-2</v>
      </c>
    </row>
    <row r="116" spans="1:9" ht="17">
      <c r="A116" s="84" t="s">
        <v>26</v>
      </c>
      <c r="B116" s="20" t="s">
        <v>23</v>
      </c>
      <c r="C116" s="20" t="s">
        <v>45</v>
      </c>
      <c r="D116" s="21" t="s">
        <v>610</v>
      </c>
      <c r="E116" s="21">
        <v>1</v>
      </c>
      <c r="F116" s="22">
        <v>2</v>
      </c>
      <c r="G116" s="21">
        <v>12</v>
      </c>
      <c r="H116" s="119">
        <f t="shared" ref="H116:H118" si="25">F116/G116</f>
        <v>0.16666666666666666</v>
      </c>
      <c r="I116" s="117"/>
    </row>
    <row r="117" spans="1:9" ht="17">
      <c r="A117" s="7" t="s">
        <v>606</v>
      </c>
      <c r="B117" s="160" t="s">
        <v>23</v>
      </c>
      <c r="C117" s="2" t="s">
        <v>45</v>
      </c>
      <c r="D117" s="21" t="s">
        <v>610</v>
      </c>
      <c r="E117" s="7">
        <v>2</v>
      </c>
      <c r="F117" s="5">
        <v>9</v>
      </c>
      <c r="G117" s="7">
        <v>35</v>
      </c>
      <c r="H117" s="120">
        <f t="shared" si="25"/>
        <v>0.25714285714285712</v>
      </c>
      <c r="I117" s="117"/>
    </row>
    <row r="118" spans="1:9" ht="17">
      <c r="B118" s="160" t="s">
        <v>23</v>
      </c>
      <c r="C118" s="2" t="s">
        <v>45</v>
      </c>
      <c r="D118" s="21" t="s">
        <v>610</v>
      </c>
      <c r="E118" s="7">
        <v>3</v>
      </c>
      <c r="F118" s="5">
        <v>1</v>
      </c>
      <c r="G118" s="7">
        <v>18</v>
      </c>
      <c r="H118" s="120">
        <f t="shared" si="25"/>
        <v>5.5555555555555552E-2</v>
      </c>
      <c r="I118" s="117"/>
    </row>
    <row r="119" spans="1:9">
      <c r="A119" s="11"/>
      <c r="B119" s="11"/>
      <c r="C119" s="10"/>
      <c r="D119" s="11"/>
      <c r="E119" s="61" t="s">
        <v>13</v>
      </c>
      <c r="F119" s="23">
        <f>F116+F117+F118</f>
        <v>12</v>
      </c>
      <c r="G119" s="23">
        <f>G116+G117+G118</f>
        <v>65</v>
      </c>
      <c r="H119" s="121">
        <f>F119/G119</f>
        <v>0.18461538461538463</v>
      </c>
      <c r="I119" s="118">
        <f>_xlfn.STDEV.P(H116:H118)/SQRT(COUNT(H116:H118))</f>
        <v>4.7597486790437779E-2</v>
      </c>
    </row>
    <row r="120" spans="1:9" ht="17">
      <c r="A120" s="84" t="s">
        <v>26</v>
      </c>
      <c r="B120" s="20" t="s">
        <v>23</v>
      </c>
      <c r="C120" s="20" t="s">
        <v>45</v>
      </c>
      <c r="D120" s="21" t="s">
        <v>610</v>
      </c>
      <c r="E120" s="21">
        <v>1</v>
      </c>
      <c r="F120" s="22">
        <v>8</v>
      </c>
      <c r="G120" s="21">
        <v>15</v>
      </c>
      <c r="H120" s="119">
        <f t="shared" ref="H120:H122" si="26">F120/G120</f>
        <v>0.53333333333333333</v>
      </c>
      <c r="I120" s="117"/>
    </row>
    <row r="121" spans="1:9" ht="17">
      <c r="A121" s="7" t="s">
        <v>607</v>
      </c>
      <c r="B121" s="160" t="s">
        <v>23</v>
      </c>
      <c r="C121" s="2" t="s">
        <v>45</v>
      </c>
      <c r="D121" s="21" t="s">
        <v>610</v>
      </c>
      <c r="E121" s="7">
        <v>2</v>
      </c>
      <c r="F121" s="5">
        <v>3</v>
      </c>
      <c r="G121" s="7">
        <v>11</v>
      </c>
      <c r="H121" s="120">
        <f t="shared" si="26"/>
        <v>0.27272727272727271</v>
      </c>
      <c r="I121" s="117"/>
    </row>
    <row r="122" spans="1:9" ht="17">
      <c r="B122" s="160" t="s">
        <v>23</v>
      </c>
      <c r="C122" s="2" t="s">
        <v>45</v>
      </c>
      <c r="D122" s="21" t="s">
        <v>610</v>
      </c>
      <c r="E122" s="7">
        <v>3</v>
      </c>
      <c r="F122" s="5">
        <v>8</v>
      </c>
      <c r="G122" s="7">
        <v>20</v>
      </c>
      <c r="H122" s="120">
        <f t="shared" si="26"/>
        <v>0.4</v>
      </c>
      <c r="I122" s="117"/>
    </row>
    <row r="123" spans="1:9">
      <c r="A123" s="11"/>
      <c r="B123" s="11"/>
      <c r="C123" s="10"/>
      <c r="D123" s="11"/>
      <c r="E123" s="61" t="s">
        <v>13</v>
      </c>
      <c r="F123" s="23">
        <f>F120+F121+F122</f>
        <v>19</v>
      </c>
      <c r="G123" s="23">
        <f>G120+G121+G122</f>
        <v>46</v>
      </c>
      <c r="H123" s="121">
        <f>F123/G123</f>
        <v>0.41304347826086957</v>
      </c>
      <c r="I123" s="118">
        <f>_xlfn.STDEV.P(H120:H122)/SQRT(COUNT(H120:H122))</f>
        <v>6.1430974124177661E-2</v>
      </c>
    </row>
    <row r="124" spans="1:9" ht="17">
      <c r="A124" s="84" t="s">
        <v>26</v>
      </c>
      <c r="B124" s="20" t="s">
        <v>23</v>
      </c>
      <c r="C124" s="20" t="s">
        <v>17</v>
      </c>
      <c r="D124" s="21" t="s">
        <v>610</v>
      </c>
      <c r="E124" s="21">
        <v>1</v>
      </c>
      <c r="F124" s="22">
        <v>11</v>
      </c>
      <c r="G124" s="21">
        <v>17</v>
      </c>
      <c r="H124" s="119">
        <f t="shared" ref="H124:H126" si="27">F124/G124</f>
        <v>0.6470588235294118</v>
      </c>
      <c r="I124" s="117"/>
    </row>
    <row r="125" spans="1:9" ht="17">
      <c r="A125" s="7" t="s">
        <v>608</v>
      </c>
      <c r="B125" s="160" t="s">
        <v>23</v>
      </c>
      <c r="C125" s="2" t="s">
        <v>17</v>
      </c>
      <c r="D125" s="21" t="s">
        <v>610</v>
      </c>
      <c r="E125" s="7">
        <v>2</v>
      </c>
      <c r="F125" s="5">
        <v>13</v>
      </c>
      <c r="G125" s="7">
        <v>18</v>
      </c>
      <c r="H125" s="120">
        <f t="shared" si="27"/>
        <v>0.72222222222222221</v>
      </c>
      <c r="I125" s="117"/>
    </row>
    <row r="126" spans="1:9" ht="17">
      <c r="B126" s="160" t="s">
        <v>23</v>
      </c>
      <c r="C126" s="2" t="s">
        <v>17</v>
      </c>
      <c r="D126" s="21" t="s">
        <v>610</v>
      </c>
      <c r="E126" s="7">
        <v>3</v>
      </c>
      <c r="F126" s="5">
        <v>9</v>
      </c>
      <c r="G126" s="7">
        <v>20</v>
      </c>
      <c r="H126" s="120">
        <f t="shared" si="27"/>
        <v>0.45</v>
      </c>
      <c r="I126" s="117"/>
    </row>
    <row r="127" spans="1:9">
      <c r="A127" s="11"/>
      <c r="B127" s="11"/>
      <c r="C127" s="10"/>
      <c r="D127" s="11"/>
      <c r="E127" s="61" t="s">
        <v>13</v>
      </c>
      <c r="F127" s="23">
        <f>F124+F125+F126</f>
        <v>33</v>
      </c>
      <c r="G127" s="23">
        <f>G124+G125+G126</f>
        <v>55</v>
      </c>
      <c r="H127" s="121">
        <f>F127/G127</f>
        <v>0.6</v>
      </c>
      <c r="I127" s="118">
        <f>_xlfn.STDEV.P(H124:H126)/SQRT(COUNT(H124:H126))</f>
        <v>6.6272907906808107E-2</v>
      </c>
    </row>
    <row r="128" spans="1:9" ht="17">
      <c r="A128" s="84" t="s">
        <v>26</v>
      </c>
      <c r="B128" s="20" t="s">
        <v>23</v>
      </c>
      <c r="C128" s="20" t="s">
        <v>45</v>
      </c>
      <c r="D128" s="21" t="s">
        <v>611</v>
      </c>
      <c r="E128" s="21">
        <v>1</v>
      </c>
      <c r="F128" s="22">
        <v>27</v>
      </c>
      <c r="G128" s="21">
        <v>31</v>
      </c>
      <c r="H128" s="119">
        <f t="shared" ref="H128:H130" si="28">F128/G128</f>
        <v>0.87096774193548387</v>
      </c>
      <c r="I128" s="117"/>
    </row>
    <row r="129" spans="1:9" ht="17">
      <c r="A129" s="7" t="s">
        <v>708</v>
      </c>
      <c r="B129" s="160" t="s">
        <v>23</v>
      </c>
      <c r="C129" s="2" t="s">
        <v>45</v>
      </c>
      <c r="D129" s="21" t="s">
        <v>611</v>
      </c>
      <c r="E129" s="7">
        <v>2</v>
      </c>
      <c r="F129" s="5">
        <v>20</v>
      </c>
      <c r="G129" s="7">
        <v>24</v>
      </c>
      <c r="H129" s="120">
        <f t="shared" si="28"/>
        <v>0.83333333333333337</v>
      </c>
      <c r="I129" s="117"/>
    </row>
    <row r="130" spans="1:9" ht="17">
      <c r="B130" s="160" t="s">
        <v>23</v>
      </c>
      <c r="C130" s="2" t="s">
        <v>45</v>
      </c>
      <c r="D130" s="21" t="s">
        <v>611</v>
      </c>
      <c r="E130" s="7">
        <v>3</v>
      </c>
      <c r="F130" s="5">
        <v>16</v>
      </c>
      <c r="G130" s="7">
        <v>17</v>
      </c>
      <c r="H130" s="120">
        <f t="shared" si="28"/>
        <v>0.94117647058823528</v>
      </c>
      <c r="I130" s="117"/>
    </row>
    <row r="131" spans="1:9">
      <c r="A131" s="11"/>
      <c r="B131" s="11"/>
      <c r="C131" s="10"/>
      <c r="D131" s="11"/>
      <c r="E131" s="61" t="s">
        <v>13</v>
      </c>
      <c r="F131" s="23">
        <f>F128+F129+F130</f>
        <v>63</v>
      </c>
      <c r="G131" s="23">
        <f>G128+G129+G130</f>
        <v>72</v>
      </c>
      <c r="H131" s="121">
        <f>F131/G131</f>
        <v>0.875</v>
      </c>
      <c r="I131" s="118">
        <f>_xlfn.STDEV.P(H128:H130)/SQRT(COUNT(H128:H130))</f>
        <v>2.5802495244573849E-2</v>
      </c>
    </row>
    <row r="132" spans="1:9" ht="17">
      <c r="A132" s="84" t="s">
        <v>26</v>
      </c>
      <c r="B132" s="20" t="s">
        <v>23</v>
      </c>
      <c r="C132" s="20" t="s">
        <v>45</v>
      </c>
      <c r="D132" s="21" t="s">
        <v>611</v>
      </c>
      <c r="E132" s="21">
        <v>1</v>
      </c>
      <c r="F132" s="22">
        <v>17</v>
      </c>
      <c r="G132" s="21">
        <v>18</v>
      </c>
      <c r="H132" s="119">
        <f t="shared" ref="H132:H134" si="29">F132/G132</f>
        <v>0.94444444444444442</v>
      </c>
      <c r="I132" s="117"/>
    </row>
    <row r="133" spans="1:9" ht="17">
      <c r="A133" s="7" t="s">
        <v>609</v>
      </c>
      <c r="B133" s="160" t="s">
        <v>23</v>
      </c>
      <c r="C133" s="2" t="s">
        <v>45</v>
      </c>
      <c r="D133" s="21" t="s">
        <v>611</v>
      </c>
      <c r="E133" s="7">
        <v>2</v>
      </c>
      <c r="F133" s="5">
        <v>29</v>
      </c>
      <c r="G133" s="7">
        <v>31</v>
      </c>
      <c r="H133" s="120">
        <f t="shared" si="29"/>
        <v>0.93548387096774188</v>
      </c>
      <c r="I133" s="117"/>
    </row>
    <row r="134" spans="1:9" ht="17">
      <c r="B134" s="160" t="s">
        <v>23</v>
      </c>
      <c r="C134" s="2" t="s">
        <v>45</v>
      </c>
      <c r="D134" s="21" t="s">
        <v>611</v>
      </c>
      <c r="E134" s="7">
        <v>3</v>
      </c>
      <c r="F134" s="5">
        <v>20</v>
      </c>
      <c r="G134" s="7">
        <v>21</v>
      </c>
      <c r="H134" s="120">
        <f t="shared" si="29"/>
        <v>0.95238095238095233</v>
      </c>
      <c r="I134" s="117"/>
    </row>
    <row r="135" spans="1:9">
      <c r="A135" s="11"/>
      <c r="B135" s="11"/>
      <c r="C135" s="10"/>
      <c r="D135" s="11"/>
      <c r="E135" s="61" t="s">
        <v>13</v>
      </c>
      <c r="F135" s="23">
        <f>F132+F133+F134</f>
        <v>66</v>
      </c>
      <c r="G135" s="23">
        <f>G132+G133+G134</f>
        <v>70</v>
      </c>
      <c r="H135" s="121">
        <f>F135/G135</f>
        <v>0.94285714285714284</v>
      </c>
      <c r="I135" s="118">
        <f>_xlfn.STDEV.P(H132:H134)/SQRT(COUNT(H132:H134))</f>
        <v>3.9851176642431733E-3</v>
      </c>
    </row>
  </sheetData>
  <pageMargins left="0.7" right="0.7" top="0.75" bottom="0.75" header="0.3" footer="0.3"/>
  <pageSetup scale="47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="180" zoomScaleNormal="180" workbookViewId="0"/>
  </sheetViews>
  <sheetFormatPr baseColWidth="10" defaultColWidth="11" defaultRowHeight="16"/>
  <cols>
    <col min="1" max="1" width="36.33203125" style="197" customWidth="1"/>
    <col min="2" max="2" width="21.5" style="197" customWidth="1"/>
    <col min="3" max="3" width="30.33203125" style="197" customWidth="1"/>
    <col min="4" max="4" width="37" style="197" customWidth="1"/>
    <col min="5" max="5" width="11" style="68"/>
  </cols>
  <sheetData>
    <row r="1" spans="1:6" s="198" customFormat="1" ht="25" customHeight="1">
      <c r="A1" s="195" t="s">
        <v>715</v>
      </c>
      <c r="B1" s="196"/>
      <c r="C1" s="196"/>
      <c r="D1" s="196"/>
      <c r="F1" s="199"/>
    </row>
    <row r="2" spans="1:6" s="198" customFormat="1" ht="17" customHeight="1">
      <c r="A2" s="195"/>
      <c r="B2" s="196"/>
      <c r="C2" s="196"/>
      <c r="D2" s="196"/>
      <c r="F2" s="199"/>
    </row>
    <row r="3" spans="1:6" s="201" customFormat="1" ht="35" thickBot="1">
      <c r="A3" s="212" t="s">
        <v>652</v>
      </c>
      <c r="B3" s="212" t="s">
        <v>649</v>
      </c>
      <c r="C3" s="212" t="s">
        <v>647</v>
      </c>
      <c r="D3" s="213" t="s">
        <v>648</v>
      </c>
      <c r="E3" s="200"/>
    </row>
    <row r="4" spans="1:6" ht="18" thickTop="1">
      <c r="A4" s="210" t="s">
        <v>49</v>
      </c>
      <c r="B4" s="209">
        <v>5</v>
      </c>
      <c r="C4" s="209">
        <v>3</v>
      </c>
      <c r="D4" s="211">
        <f>C4/B4</f>
        <v>0.6</v>
      </c>
    </row>
    <row r="5" spans="1:6" ht="17">
      <c r="A5" s="75" t="s">
        <v>50</v>
      </c>
      <c r="B5" s="203">
        <v>8</v>
      </c>
      <c r="C5" s="203">
        <v>3</v>
      </c>
      <c r="D5" s="205">
        <f>C5/B5</f>
        <v>0.375</v>
      </c>
    </row>
    <row r="6" spans="1:6" ht="17">
      <c r="A6" s="202" t="s">
        <v>51</v>
      </c>
      <c r="B6" s="202">
        <v>1</v>
      </c>
      <c r="C6" s="203">
        <v>0</v>
      </c>
      <c r="D6" s="204">
        <v>0</v>
      </c>
    </row>
    <row r="7" spans="1:6" ht="17">
      <c r="A7" s="202" t="s">
        <v>52</v>
      </c>
      <c r="B7" s="202">
        <v>4</v>
      </c>
      <c r="C7" s="203">
        <v>0</v>
      </c>
      <c r="D7" s="204">
        <v>0</v>
      </c>
      <c r="F7" s="50"/>
    </row>
    <row r="8" spans="1:6" ht="17">
      <c r="A8" s="75" t="s">
        <v>53</v>
      </c>
      <c r="B8" s="203">
        <v>18</v>
      </c>
      <c r="C8" s="203">
        <v>12</v>
      </c>
      <c r="D8" s="205">
        <f t="shared" ref="D8:D13" si="0">C8/B8</f>
        <v>0.66666666666666663</v>
      </c>
    </row>
    <row r="9" spans="1:6" ht="17">
      <c r="A9" s="202" t="s">
        <v>54</v>
      </c>
      <c r="B9" s="202">
        <v>4</v>
      </c>
      <c r="C9" s="206">
        <v>1</v>
      </c>
      <c r="D9" s="205">
        <f t="shared" si="0"/>
        <v>0.25</v>
      </c>
    </row>
    <row r="10" spans="1:6" ht="17">
      <c r="A10" s="202" t="s">
        <v>55</v>
      </c>
      <c r="B10" s="202">
        <v>3</v>
      </c>
      <c r="C10" s="203">
        <v>1</v>
      </c>
      <c r="D10" s="205">
        <f t="shared" si="0"/>
        <v>0.33333333333333331</v>
      </c>
    </row>
    <row r="11" spans="1:6">
      <c r="A11" s="82" t="s">
        <v>56</v>
      </c>
      <c r="B11" s="82">
        <v>4</v>
      </c>
      <c r="C11" s="82">
        <v>4</v>
      </c>
      <c r="D11" s="205">
        <f t="shared" si="0"/>
        <v>1</v>
      </c>
    </row>
    <row r="12" spans="1:6">
      <c r="A12" s="82" t="s">
        <v>57</v>
      </c>
      <c r="B12" s="82">
        <v>3</v>
      </c>
      <c r="C12" s="82">
        <v>3</v>
      </c>
      <c r="D12" s="205">
        <f t="shared" si="0"/>
        <v>1</v>
      </c>
    </row>
    <row r="13" spans="1:6">
      <c r="A13" s="82" t="s">
        <v>58</v>
      </c>
      <c r="B13" s="82">
        <v>9</v>
      </c>
      <c r="C13" s="82">
        <v>2</v>
      </c>
      <c r="D13" s="205">
        <f t="shared" si="0"/>
        <v>0.22222222222222221</v>
      </c>
    </row>
    <row r="14" spans="1:6">
      <c r="A14" s="207" t="s">
        <v>59</v>
      </c>
      <c r="B14" s="82">
        <v>1</v>
      </c>
      <c r="C14" s="82">
        <v>1</v>
      </c>
      <c r="D14" s="83">
        <v>1</v>
      </c>
    </row>
    <row r="15" spans="1:6" ht="17">
      <c r="A15" s="208" t="s">
        <v>60</v>
      </c>
      <c r="B15" s="203">
        <v>10</v>
      </c>
      <c r="C15" s="203">
        <v>0</v>
      </c>
      <c r="D15" s="205">
        <f>C15/B15</f>
        <v>0</v>
      </c>
      <c r="E15" s="86"/>
      <c r="F15" s="33"/>
    </row>
    <row r="16" spans="1:6" ht="17">
      <c r="A16" s="208" t="s">
        <v>61</v>
      </c>
      <c r="B16" s="203">
        <v>16</v>
      </c>
      <c r="C16" s="203">
        <v>1</v>
      </c>
      <c r="D16" s="205">
        <f>C16/B16</f>
        <v>6.25E-2</v>
      </c>
      <c r="E16" s="86"/>
      <c r="F16" s="33"/>
    </row>
    <row r="17" spans="1:6" ht="17">
      <c r="A17" s="202" t="s">
        <v>62</v>
      </c>
      <c r="B17" s="202">
        <v>10</v>
      </c>
      <c r="C17" s="202">
        <v>0</v>
      </c>
      <c r="D17" s="205">
        <f t="shared" ref="D17:D21" si="1">C17/B17</f>
        <v>0</v>
      </c>
      <c r="E17" s="86"/>
      <c r="F17" s="33"/>
    </row>
    <row r="18" spans="1:6">
      <c r="A18" s="82" t="s">
        <v>63</v>
      </c>
      <c r="B18" s="82">
        <v>3</v>
      </c>
      <c r="C18" s="82">
        <v>0</v>
      </c>
      <c r="D18" s="205">
        <f t="shared" si="1"/>
        <v>0</v>
      </c>
      <c r="E18" s="86"/>
      <c r="F18" s="33"/>
    </row>
    <row r="19" spans="1:6">
      <c r="A19" s="82" t="s">
        <v>64</v>
      </c>
      <c r="B19" s="82">
        <v>24</v>
      </c>
      <c r="C19" s="82">
        <v>0</v>
      </c>
      <c r="D19" s="205">
        <f t="shared" si="1"/>
        <v>0</v>
      </c>
      <c r="E19" s="86"/>
      <c r="F19" s="33"/>
    </row>
    <row r="20" spans="1:6" ht="17">
      <c r="A20" s="208" t="s">
        <v>65</v>
      </c>
      <c r="B20" s="82">
        <v>16</v>
      </c>
      <c r="C20" s="82">
        <v>0</v>
      </c>
      <c r="D20" s="205">
        <f t="shared" si="1"/>
        <v>0</v>
      </c>
      <c r="E20" s="86"/>
      <c r="F20" s="33"/>
    </row>
    <row r="21" spans="1:6" ht="17">
      <c r="A21" s="72" t="s">
        <v>66</v>
      </c>
      <c r="B21" s="82">
        <v>4</v>
      </c>
      <c r="C21" s="82">
        <v>0</v>
      </c>
      <c r="D21" s="205">
        <f t="shared" si="1"/>
        <v>0</v>
      </c>
      <c r="E21" s="86"/>
      <c r="F21" s="33"/>
    </row>
    <row r="22" spans="1:6">
      <c r="A22" s="33"/>
      <c r="B22" s="33"/>
      <c r="C22" s="33"/>
      <c r="D22" s="29"/>
      <c r="E22" s="86"/>
      <c r="F22" s="33"/>
    </row>
    <row r="23" spans="1:6">
      <c r="A23" s="33"/>
      <c r="B23" s="33"/>
      <c r="C23" s="33"/>
      <c r="D23" s="33"/>
      <c r="E23" s="86"/>
      <c r="F23" s="33"/>
    </row>
    <row r="24" spans="1:6">
      <c r="A24" s="33"/>
      <c r="B24" s="33"/>
      <c r="C24" s="33"/>
      <c r="D24" s="33"/>
      <c r="E24" s="86"/>
      <c r="F24" s="33"/>
    </row>
    <row r="25" spans="1:6">
      <c r="A25" s="33"/>
      <c r="B25" s="33"/>
      <c r="C25" s="33"/>
      <c r="D25" s="33"/>
      <c r="E25" s="86"/>
      <c r="F25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6"/>
  <sheetViews>
    <sheetView zoomScale="85" zoomScaleNormal="85" workbookViewId="0">
      <pane ySplit="3" topLeftCell="A4" activePane="bottomLeft" state="frozen"/>
      <selection pane="bottomLeft" sqref="A1:H1"/>
    </sheetView>
  </sheetViews>
  <sheetFormatPr baseColWidth="10" defaultColWidth="9" defaultRowHeight="16"/>
  <cols>
    <col min="1" max="1" width="19.83203125" style="3" customWidth="1"/>
    <col min="2" max="2" width="17.6640625" style="3" customWidth="1"/>
    <col min="3" max="3" width="24" style="3" customWidth="1"/>
    <col min="4" max="4" width="12.6640625" style="3" bestFit="1" customWidth="1"/>
    <col min="5" max="5" width="14.83203125" style="3" bestFit="1" customWidth="1"/>
    <col min="6" max="6" width="27.33203125" style="3" customWidth="1"/>
    <col min="7" max="7" width="16.6640625" style="3" customWidth="1"/>
    <col min="8" max="8" width="26.1640625" style="3" customWidth="1"/>
    <col min="9" max="9" width="11.5" style="15" customWidth="1"/>
    <col min="10" max="10" width="9" style="3"/>
    <col min="11" max="11" width="11.6640625" style="3" bestFit="1" customWidth="1"/>
    <col min="12" max="16" width="9" style="3"/>
    <col min="17" max="17" width="12.1640625" style="3" customWidth="1"/>
    <col min="18" max="18" width="11.5" style="3" customWidth="1"/>
    <col min="19" max="16384" width="9" style="3"/>
  </cols>
  <sheetData>
    <row r="1" spans="1:9" s="131" customFormat="1" ht="37" customHeight="1">
      <c r="A1" s="245" t="s">
        <v>716</v>
      </c>
      <c r="B1" s="245"/>
      <c r="C1" s="245"/>
      <c r="D1" s="245"/>
      <c r="E1" s="245"/>
      <c r="F1" s="245"/>
      <c r="G1" s="245"/>
      <c r="H1" s="245"/>
    </row>
    <row r="2" spans="1:9" s="131" customFormat="1" ht="28" customHeight="1">
      <c r="A2" s="214"/>
      <c r="B2" s="214"/>
      <c r="C2" s="214"/>
      <c r="D2" s="214"/>
      <c r="E2" s="214"/>
      <c r="F2" s="214"/>
      <c r="G2" s="214"/>
      <c r="H2" s="214"/>
    </row>
    <row r="3" spans="1:9" s="131" customFormat="1" ht="33" customHeight="1" thickBot="1">
      <c r="A3" s="215" t="s">
        <v>650</v>
      </c>
      <c r="B3" s="215" t="s">
        <v>67</v>
      </c>
      <c r="C3" s="215" t="s">
        <v>651</v>
      </c>
      <c r="D3" s="215" t="s">
        <v>68</v>
      </c>
      <c r="E3" s="215" t="s">
        <v>69</v>
      </c>
      <c r="F3" s="216" t="s">
        <v>70</v>
      </c>
      <c r="G3" s="215" t="s">
        <v>71</v>
      </c>
      <c r="H3" s="217" t="s">
        <v>72</v>
      </c>
      <c r="I3" s="127"/>
    </row>
    <row r="4" spans="1:9" ht="35" thickTop="1">
      <c r="A4" s="38" t="s">
        <v>42</v>
      </c>
      <c r="B4" s="131" t="s">
        <v>25</v>
      </c>
      <c r="C4" s="131" t="s">
        <v>20</v>
      </c>
      <c r="D4" s="131">
        <v>1</v>
      </c>
      <c r="E4" s="131" t="s">
        <v>73</v>
      </c>
      <c r="F4" s="131">
        <v>4</v>
      </c>
      <c r="G4" s="131">
        <v>28</v>
      </c>
      <c r="H4" s="39">
        <f>F4/G4</f>
        <v>0.14285714285714285</v>
      </c>
    </row>
    <row r="5" spans="1:9" ht="34">
      <c r="A5" s="38" t="s">
        <v>42</v>
      </c>
      <c r="B5" s="3" t="s">
        <v>25</v>
      </c>
      <c r="C5" s="3" t="s">
        <v>20</v>
      </c>
      <c r="D5" s="3">
        <v>2</v>
      </c>
      <c r="E5" s="3" t="s">
        <v>73</v>
      </c>
      <c r="F5" s="3">
        <v>0</v>
      </c>
      <c r="G5" s="3">
        <v>172</v>
      </c>
      <c r="H5" s="39">
        <f t="shared" ref="H5:H7" si="0">F5/G5</f>
        <v>0</v>
      </c>
    </row>
    <row r="6" spans="1:9" ht="34">
      <c r="A6" s="38" t="s">
        <v>42</v>
      </c>
      <c r="B6" s="3" t="s">
        <v>25</v>
      </c>
      <c r="C6" s="3" t="s">
        <v>20</v>
      </c>
      <c r="D6" s="3">
        <v>3</v>
      </c>
      <c r="E6" s="3" t="s">
        <v>73</v>
      </c>
      <c r="F6" s="3">
        <v>0</v>
      </c>
      <c r="G6" s="3">
        <v>15</v>
      </c>
      <c r="H6" s="39">
        <f t="shared" si="0"/>
        <v>0</v>
      </c>
    </row>
    <row r="7" spans="1:9" ht="34">
      <c r="A7" s="40" t="s">
        <v>42</v>
      </c>
      <c r="B7" s="9" t="s">
        <v>25</v>
      </c>
      <c r="C7" s="9" t="s">
        <v>20</v>
      </c>
      <c r="D7" s="9">
        <v>4</v>
      </c>
      <c r="E7" s="9" t="s">
        <v>73</v>
      </c>
      <c r="F7" s="9">
        <v>69</v>
      </c>
      <c r="G7" s="9">
        <v>146</v>
      </c>
      <c r="H7" s="41">
        <f t="shared" si="0"/>
        <v>0.4726027397260274</v>
      </c>
    </row>
    <row r="8" spans="1:9" ht="34">
      <c r="A8" s="35" t="s">
        <v>42</v>
      </c>
      <c r="B8" s="42" t="s">
        <v>25</v>
      </c>
      <c r="C8" s="36" t="s">
        <v>20</v>
      </c>
      <c r="D8" s="36">
        <v>1</v>
      </c>
      <c r="E8" s="36" t="s">
        <v>73</v>
      </c>
      <c r="F8" s="36">
        <v>11</v>
      </c>
      <c r="G8" s="36">
        <v>61</v>
      </c>
      <c r="H8" s="37">
        <f>F8/G8</f>
        <v>0.18032786885245902</v>
      </c>
    </row>
    <row r="9" spans="1:9" ht="34">
      <c r="A9" s="40" t="s">
        <v>42</v>
      </c>
      <c r="B9" s="43" t="s">
        <v>25</v>
      </c>
      <c r="C9" s="9" t="s">
        <v>20</v>
      </c>
      <c r="D9" s="9">
        <v>2</v>
      </c>
      <c r="E9" s="9" t="s">
        <v>73</v>
      </c>
      <c r="F9" s="9">
        <v>0</v>
      </c>
      <c r="G9" s="9">
        <v>81</v>
      </c>
      <c r="H9" s="41">
        <f>F9/81</f>
        <v>0</v>
      </c>
    </row>
    <row r="10" spans="1:9" ht="34">
      <c r="A10" s="35" t="s">
        <v>22</v>
      </c>
      <c r="B10" s="36" t="s">
        <v>23</v>
      </c>
      <c r="C10" s="36" t="s">
        <v>20</v>
      </c>
      <c r="D10" s="36">
        <v>1</v>
      </c>
      <c r="E10" s="36" t="s">
        <v>74</v>
      </c>
      <c r="F10" s="36">
        <v>0</v>
      </c>
      <c r="G10" s="36">
        <v>174</v>
      </c>
      <c r="H10" s="37">
        <f t="shared" ref="H10:H18" si="1">F10/G10</f>
        <v>0</v>
      </c>
    </row>
    <row r="11" spans="1:9" ht="34">
      <c r="A11" s="38" t="s">
        <v>22</v>
      </c>
      <c r="B11" s="3" t="s">
        <v>23</v>
      </c>
      <c r="C11" s="3" t="s">
        <v>20</v>
      </c>
      <c r="D11" s="3">
        <v>2</v>
      </c>
      <c r="E11" s="3" t="s">
        <v>74</v>
      </c>
      <c r="F11" s="3">
        <v>0</v>
      </c>
      <c r="G11" s="3">
        <v>122</v>
      </c>
      <c r="H11" s="39">
        <f t="shared" si="1"/>
        <v>0</v>
      </c>
    </row>
    <row r="12" spans="1:9" ht="34">
      <c r="A12" s="38" t="s">
        <v>22</v>
      </c>
      <c r="B12" s="3" t="s">
        <v>23</v>
      </c>
      <c r="C12" s="3" t="s">
        <v>20</v>
      </c>
      <c r="D12" s="3">
        <v>3</v>
      </c>
      <c r="E12" s="3" t="s">
        <v>74</v>
      </c>
      <c r="F12" s="3">
        <v>0</v>
      </c>
      <c r="G12" s="3">
        <v>45</v>
      </c>
      <c r="H12" s="39">
        <f t="shared" si="1"/>
        <v>0</v>
      </c>
    </row>
    <row r="13" spans="1:9" ht="34">
      <c r="A13" s="38" t="s">
        <v>22</v>
      </c>
      <c r="B13" s="3" t="s">
        <v>23</v>
      </c>
      <c r="C13" s="3" t="s">
        <v>20</v>
      </c>
      <c r="D13" s="3">
        <v>4</v>
      </c>
      <c r="E13" s="3" t="s">
        <v>74</v>
      </c>
      <c r="F13" s="3">
        <v>0</v>
      </c>
      <c r="G13" s="3">
        <v>87</v>
      </c>
      <c r="H13" s="39">
        <f t="shared" si="1"/>
        <v>0</v>
      </c>
    </row>
    <row r="14" spans="1:9" ht="34">
      <c r="A14" s="38" t="s">
        <v>22</v>
      </c>
      <c r="B14" s="3" t="s">
        <v>23</v>
      </c>
      <c r="C14" s="3" t="s">
        <v>20</v>
      </c>
      <c r="D14" s="3">
        <v>5</v>
      </c>
      <c r="E14" s="3" t="s">
        <v>74</v>
      </c>
      <c r="F14" s="3">
        <v>0</v>
      </c>
      <c r="G14" s="3">
        <v>103</v>
      </c>
      <c r="H14" s="39">
        <f t="shared" si="1"/>
        <v>0</v>
      </c>
    </row>
    <row r="15" spans="1:9" ht="34">
      <c r="A15" s="38" t="s">
        <v>22</v>
      </c>
      <c r="B15" s="3" t="s">
        <v>23</v>
      </c>
      <c r="C15" s="3" t="s">
        <v>20</v>
      </c>
      <c r="D15" s="3">
        <v>6</v>
      </c>
      <c r="E15" s="3" t="s">
        <v>74</v>
      </c>
      <c r="F15" s="3">
        <v>8</v>
      </c>
      <c r="G15" s="3">
        <v>89</v>
      </c>
      <c r="H15" s="39">
        <f t="shared" si="1"/>
        <v>8.98876404494382E-2</v>
      </c>
    </row>
    <row r="16" spans="1:9" ht="34">
      <c r="A16" s="38" t="s">
        <v>22</v>
      </c>
      <c r="B16" s="3" t="s">
        <v>23</v>
      </c>
      <c r="C16" s="3" t="s">
        <v>20</v>
      </c>
      <c r="D16" s="3">
        <v>7</v>
      </c>
      <c r="E16" s="3" t="s">
        <v>74</v>
      </c>
      <c r="F16" s="3">
        <v>13</v>
      </c>
      <c r="G16" s="3">
        <v>151</v>
      </c>
      <c r="H16" s="39">
        <f t="shared" si="1"/>
        <v>8.6092715231788075E-2</v>
      </c>
    </row>
    <row r="17" spans="1:8" ht="34">
      <c r="A17" s="38" t="s">
        <v>22</v>
      </c>
      <c r="B17" s="3" t="s">
        <v>23</v>
      </c>
      <c r="C17" s="3" t="s">
        <v>20</v>
      </c>
      <c r="D17" s="3">
        <v>8</v>
      </c>
      <c r="E17" s="3" t="s">
        <v>74</v>
      </c>
      <c r="F17" s="3">
        <v>0</v>
      </c>
      <c r="G17" s="3">
        <v>113</v>
      </c>
      <c r="H17" s="39">
        <f t="shared" si="1"/>
        <v>0</v>
      </c>
    </row>
    <row r="18" spans="1:8" ht="34">
      <c r="A18" s="40" t="s">
        <v>22</v>
      </c>
      <c r="B18" s="9" t="s">
        <v>23</v>
      </c>
      <c r="C18" s="9" t="s">
        <v>20</v>
      </c>
      <c r="D18" s="9">
        <v>9</v>
      </c>
      <c r="E18" s="9" t="s">
        <v>74</v>
      </c>
      <c r="F18" s="9">
        <v>19</v>
      </c>
      <c r="G18" s="9">
        <v>155</v>
      </c>
      <c r="H18" s="41">
        <f t="shared" si="1"/>
        <v>0.12258064516129032</v>
      </c>
    </row>
    <row r="19" spans="1:8" ht="16" customHeight="1">
      <c r="A19" s="35" t="s">
        <v>24</v>
      </c>
      <c r="B19" s="36" t="s">
        <v>75</v>
      </c>
      <c r="C19" s="51" t="s">
        <v>20</v>
      </c>
      <c r="D19" s="51">
        <v>1</v>
      </c>
      <c r="E19" s="36" t="s">
        <v>76</v>
      </c>
      <c r="F19" s="51">
        <v>0</v>
      </c>
      <c r="G19" s="51">
        <v>39</v>
      </c>
      <c r="H19" s="37">
        <v>0</v>
      </c>
    </row>
    <row r="20" spans="1:8" ht="34">
      <c r="A20" s="38" t="s">
        <v>24</v>
      </c>
      <c r="B20" s="3" t="s">
        <v>77</v>
      </c>
      <c r="C20" s="30" t="s">
        <v>20</v>
      </c>
      <c r="D20" s="30">
        <v>2</v>
      </c>
      <c r="E20" s="3" t="s">
        <v>76</v>
      </c>
      <c r="F20" s="30">
        <v>0</v>
      </c>
      <c r="G20" s="30">
        <v>0</v>
      </c>
      <c r="H20" s="39" t="s">
        <v>78</v>
      </c>
    </row>
    <row r="21" spans="1:8" ht="34">
      <c r="A21" s="38" t="s">
        <v>24</v>
      </c>
      <c r="B21" s="3" t="s">
        <v>79</v>
      </c>
      <c r="C21" s="30" t="s">
        <v>20</v>
      </c>
      <c r="D21" s="30">
        <v>3</v>
      </c>
      <c r="E21" s="3" t="s">
        <v>76</v>
      </c>
      <c r="F21" s="30">
        <v>0</v>
      </c>
      <c r="G21" s="30">
        <v>0</v>
      </c>
      <c r="H21" s="39" t="s">
        <v>78</v>
      </c>
    </row>
    <row r="22" spans="1:8" ht="34">
      <c r="A22" s="38" t="s">
        <v>24</v>
      </c>
      <c r="B22" s="3" t="s">
        <v>80</v>
      </c>
      <c r="C22" s="30" t="s">
        <v>20</v>
      </c>
      <c r="D22" s="30">
        <v>4</v>
      </c>
      <c r="E22" s="3" t="s">
        <v>76</v>
      </c>
      <c r="F22" s="30">
        <v>0</v>
      </c>
      <c r="G22" s="30">
        <v>15</v>
      </c>
      <c r="H22" s="39">
        <v>0</v>
      </c>
    </row>
    <row r="23" spans="1:8" ht="34">
      <c r="A23" s="38" t="s">
        <v>24</v>
      </c>
      <c r="B23" s="3" t="s">
        <v>81</v>
      </c>
      <c r="C23" s="30" t="s">
        <v>20</v>
      </c>
      <c r="D23" s="30">
        <v>5</v>
      </c>
      <c r="E23" s="3" t="s">
        <v>76</v>
      </c>
      <c r="F23" s="30">
        <v>0</v>
      </c>
      <c r="G23" s="30">
        <v>26</v>
      </c>
      <c r="H23" s="39">
        <v>0</v>
      </c>
    </row>
    <row r="24" spans="1:8" ht="34">
      <c r="A24" s="38" t="s">
        <v>24</v>
      </c>
      <c r="B24" s="3" t="s">
        <v>82</v>
      </c>
      <c r="C24" s="30" t="s">
        <v>20</v>
      </c>
      <c r="D24" s="30">
        <v>6</v>
      </c>
      <c r="E24" s="3" t="s">
        <v>76</v>
      </c>
      <c r="F24" s="30">
        <v>0</v>
      </c>
      <c r="G24" s="30">
        <v>0</v>
      </c>
      <c r="H24" s="39" t="s">
        <v>78</v>
      </c>
    </row>
    <row r="25" spans="1:8" ht="34">
      <c r="A25" s="38" t="s">
        <v>24</v>
      </c>
      <c r="B25" s="3" t="s">
        <v>83</v>
      </c>
      <c r="C25" s="30" t="s">
        <v>20</v>
      </c>
      <c r="D25" s="30">
        <v>7</v>
      </c>
      <c r="E25" s="3" t="s">
        <v>76</v>
      </c>
      <c r="F25" s="30">
        <v>0</v>
      </c>
      <c r="G25" s="30">
        <v>23</v>
      </c>
      <c r="H25" s="39">
        <v>0</v>
      </c>
    </row>
    <row r="26" spans="1:8" ht="34">
      <c r="A26" s="38" t="s">
        <v>24</v>
      </c>
      <c r="B26" s="3" t="s">
        <v>84</v>
      </c>
      <c r="C26" s="30" t="s">
        <v>20</v>
      </c>
      <c r="D26" s="30">
        <v>8</v>
      </c>
      <c r="E26" s="3" t="s">
        <v>76</v>
      </c>
      <c r="F26" s="30">
        <v>0</v>
      </c>
      <c r="G26" s="30">
        <v>0</v>
      </c>
      <c r="H26" s="39" t="s">
        <v>78</v>
      </c>
    </row>
    <row r="27" spans="1:8" ht="34">
      <c r="A27" s="38" t="s">
        <v>24</v>
      </c>
      <c r="B27" s="3" t="s">
        <v>85</v>
      </c>
      <c r="C27" s="30" t="s">
        <v>20</v>
      </c>
      <c r="D27" s="30">
        <v>9</v>
      </c>
      <c r="E27" s="3" t="s">
        <v>76</v>
      </c>
      <c r="F27" s="30">
        <v>0</v>
      </c>
      <c r="G27" s="30">
        <v>45</v>
      </c>
      <c r="H27" s="39">
        <v>0</v>
      </c>
    </row>
    <row r="28" spans="1:8" ht="34">
      <c r="A28" s="40" t="s">
        <v>24</v>
      </c>
      <c r="B28" s="9" t="s">
        <v>86</v>
      </c>
      <c r="C28" s="52" t="s">
        <v>20</v>
      </c>
      <c r="D28" s="52">
        <v>10</v>
      </c>
      <c r="E28" s="9" t="s">
        <v>76</v>
      </c>
      <c r="F28" s="52">
        <v>0</v>
      </c>
      <c r="G28" s="52">
        <v>82</v>
      </c>
      <c r="H28" s="41">
        <v>0</v>
      </c>
    </row>
    <row r="29" spans="1:8" ht="34">
      <c r="A29" s="35" t="s">
        <v>24</v>
      </c>
      <c r="B29" s="36" t="s">
        <v>25</v>
      </c>
      <c r="C29" s="36" t="s">
        <v>21</v>
      </c>
      <c r="D29" s="51">
        <v>1</v>
      </c>
      <c r="E29" s="36" t="s">
        <v>76</v>
      </c>
      <c r="F29" s="51">
        <v>0</v>
      </c>
      <c r="G29" s="51">
        <v>130</v>
      </c>
      <c r="H29" s="37">
        <v>0</v>
      </c>
    </row>
    <row r="30" spans="1:8" ht="34">
      <c r="A30" s="38" t="s">
        <v>24</v>
      </c>
      <c r="B30" s="3" t="s">
        <v>25</v>
      </c>
      <c r="C30" s="3" t="s">
        <v>21</v>
      </c>
      <c r="D30" s="30">
        <v>2</v>
      </c>
      <c r="E30" s="3" t="s">
        <v>76</v>
      </c>
      <c r="F30" s="30">
        <v>0</v>
      </c>
      <c r="G30" s="30">
        <v>100</v>
      </c>
      <c r="H30" s="39">
        <v>0</v>
      </c>
    </row>
    <row r="31" spans="1:8" ht="34">
      <c r="A31" s="38" t="s">
        <v>24</v>
      </c>
      <c r="B31" s="3" t="s">
        <v>25</v>
      </c>
      <c r="C31" s="3" t="s">
        <v>21</v>
      </c>
      <c r="D31" s="30">
        <v>3</v>
      </c>
      <c r="E31" s="3" t="s">
        <v>76</v>
      </c>
      <c r="F31" s="30">
        <v>0</v>
      </c>
      <c r="G31" s="30">
        <v>75</v>
      </c>
      <c r="H31" s="39">
        <v>0</v>
      </c>
    </row>
    <row r="32" spans="1:8" ht="34">
      <c r="A32" s="38" t="s">
        <v>24</v>
      </c>
      <c r="B32" s="3" t="s">
        <v>25</v>
      </c>
      <c r="C32" s="3" t="s">
        <v>21</v>
      </c>
      <c r="D32" s="30">
        <v>4</v>
      </c>
      <c r="E32" s="3" t="s">
        <v>76</v>
      </c>
      <c r="F32" s="30">
        <v>0</v>
      </c>
      <c r="G32" s="30">
        <v>52</v>
      </c>
      <c r="H32" s="39">
        <v>0</v>
      </c>
    </row>
    <row r="33" spans="1:8" ht="34">
      <c r="A33" s="38" t="s">
        <v>24</v>
      </c>
      <c r="B33" s="3" t="s">
        <v>25</v>
      </c>
      <c r="C33" s="3" t="s">
        <v>21</v>
      </c>
      <c r="D33" s="30">
        <v>5</v>
      </c>
      <c r="E33" s="3" t="s">
        <v>76</v>
      </c>
      <c r="F33" s="30">
        <v>0</v>
      </c>
      <c r="G33" s="30">
        <v>0</v>
      </c>
      <c r="H33" s="39" t="s">
        <v>78</v>
      </c>
    </row>
    <row r="34" spans="1:8" ht="34">
      <c r="A34" s="38" t="s">
        <v>24</v>
      </c>
      <c r="B34" s="3" t="s">
        <v>25</v>
      </c>
      <c r="C34" s="3" t="s">
        <v>21</v>
      </c>
      <c r="D34" s="30">
        <v>6</v>
      </c>
      <c r="E34" s="3" t="s">
        <v>76</v>
      </c>
      <c r="F34" s="30">
        <v>0</v>
      </c>
      <c r="G34" s="30">
        <v>12</v>
      </c>
      <c r="H34" s="39">
        <v>0</v>
      </c>
    </row>
    <row r="35" spans="1:8" ht="34">
      <c r="A35" s="38" t="s">
        <v>24</v>
      </c>
      <c r="B35" s="3" t="s">
        <v>25</v>
      </c>
      <c r="C35" s="3" t="s">
        <v>21</v>
      </c>
      <c r="D35" s="30">
        <v>7</v>
      </c>
      <c r="E35" s="3" t="s">
        <v>76</v>
      </c>
      <c r="F35" s="30">
        <v>0</v>
      </c>
      <c r="G35" s="30">
        <v>0</v>
      </c>
      <c r="H35" s="39" t="s">
        <v>78</v>
      </c>
    </row>
    <row r="36" spans="1:8" ht="34">
      <c r="A36" s="38" t="s">
        <v>24</v>
      </c>
      <c r="B36" s="3" t="s">
        <v>25</v>
      </c>
      <c r="C36" s="3" t="s">
        <v>21</v>
      </c>
      <c r="D36" s="30">
        <v>8</v>
      </c>
      <c r="E36" s="3" t="s">
        <v>76</v>
      </c>
      <c r="F36" s="30">
        <v>0</v>
      </c>
      <c r="G36" s="30">
        <v>0</v>
      </c>
      <c r="H36" s="39" t="s">
        <v>78</v>
      </c>
    </row>
    <row r="37" spans="1:8" ht="34">
      <c r="A37" s="38" t="s">
        <v>24</v>
      </c>
      <c r="B37" s="3" t="s">
        <v>25</v>
      </c>
      <c r="C37" s="3" t="s">
        <v>21</v>
      </c>
      <c r="D37" s="30">
        <v>9</v>
      </c>
      <c r="E37" s="3" t="s">
        <v>76</v>
      </c>
      <c r="F37" s="30">
        <v>0</v>
      </c>
      <c r="G37" s="30">
        <v>34</v>
      </c>
      <c r="H37" s="39">
        <v>0</v>
      </c>
    </row>
    <row r="38" spans="1:8" ht="34">
      <c r="A38" s="38" t="s">
        <v>24</v>
      </c>
      <c r="B38" s="3" t="s">
        <v>25</v>
      </c>
      <c r="C38" s="3" t="s">
        <v>21</v>
      </c>
      <c r="D38" s="30">
        <v>10</v>
      </c>
      <c r="E38" s="3" t="s">
        <v>76</v>
      </c>
      <c r="F38" s="30">
        <v>0</v>
      </c>
      <c r="G38" s="30">
        <v>86</v>
      </c>
      <c r="H38" s="39">
        <v>0</v>
      </c>
    </row>
    <row r="39" spans="1:8" ht="34">
      <c r="A39" s="38" t="s">
        <v>24</v>
      </c>
      <c r="B39" s="3" t="s">
        <v>25</v>
      </c>
      <c r="C39" s="3" t="s">
        <v>21</v>
      </c>
      <c r="D39" s="3">
        <v>11</v>
      </c>
      <c r="E39" s="3" t="s">
        <v>76</v>
      </c>
      <c r="F39" s="30">
        <v>0</v>
      </c>
      <c r="G39" s="30">
        <v>0</v>
      </c>
      <c r="H39" s="39" t="s">
        <v>78</v>
      </c>
    </row>
    <row r="40" spans="1:8" ht="34">
      <c r="A40" s="38" t="s">
        <v>24</v>
      </c>
      <c r="B40" s="3" t="s">
        <v>25</v>
      </c>
      <c r="C40" s="3" t="s">
        <v>21</v>
      </c>
      <c r="D40" s="3">
        <v>12</v>
      </c>
      <c r="E40" s="3" t="s">
        <v>76</v>
      </c>
      <c r="F40" s="30">
        <v>0</v>
      </c>
      <c r="G40" s="30">
        <v>0</v>
      </c>
      <c r="H40" s="39" t="s">
        <v>78</v>
      </c>
    </row>
    <row r="41" spans="1:8" ht="34">
      <c r="A41" s="38" t="s">
        <v>24</v>
      </c>
      <c r="B41" s="3" t="s">
        <v>25</v>
      </c>
      <c r="C41" s="3" t="s">
        <v>21</v>
      </c>
      <c r="D41" s="3">
        <v>13</v>
      </c>
      <c r="E41" s="3" t="s">
        <v>76</v>
      </c>
      <c r="F41" s="30">
        <v>0</v>
      </c>
      <c r="G41" s="30">
        <v>0</v>
      </c>
      <c r="H41" s="39" t="s">
        <v>78</v>
      </c>
    </row>
    <row r="42" spans="1:8" ht="34">
      <c r="A42" s="40" t="s">
        <v>24</v>
      </c>
      <c r="B42" s="9" t="s">
        <v>25</v>
      </c>
      <c r="C42" s="9" t="s">
        <v>21</v>
      </c>
      <c r="D42" s="9">
        <v>14</v>
      </c>
      <c r="E42" s="9" t="s">
        <v>76</v>
      </c>
      <c r="F42" s="52">
        <v>0</v>
      </c>
      <c r="G42" s="52">
        <v>0</v>
      </c>
      <c r="H42" s="41" t="s">
        <v>78</v>
      </c>
    </row>
    <row r="43" spans="1:8" ht="34">
      <c r="A43" s="35" t="s">
        <v>87</v>
      </c>
      <c r="B43" s="42" t="s">
        <v>23</v>
      </c>
      <c r="C43" s="36" t="s">
        <v>20</v>
      </c>
      <c r="D43" s="36">
        <v>1</v>
      </c>
      <c r="E43" s="36" t="s">
        <v>88</v>
      </c>
      <c r="F43" s="36">
        <v>0</v>
      </c>
      <c r="G43" s="36">
        <v>21</v>
      </c>
      <c r="H43" s="37">
        <f t="shared" ref="H43:H64" si="2">F43/G43</f>
        <v>0</v>
      </c>
    </row>
    <row r="44" spans="1:8" ht="34">
      <c r="A44" s="38" t="s">
        <v>87</v>
      </c>
      <c r="B44" s="44" t="s">
        <v>23</v>
      </c>
      <c r="C44" s="3" t="s">
        <v>20</v>
      </c>
      <c r="D44" s="3">
        <v>2</v>
      </c>
      <c r="E44" s="3" t="s">
        <v>88</v>
      </c>
      <c r="F44" s="3">
        <v>0</v>
      </c>
      <c r="G44" s="3">
        <v>212</v>
      </c>
      <c r="H44" s="39">
        <f t="shared" si="2"/>
        <v>0</v>
      </c>
    </row>
    <row r="45" spans="1:8" ht="34">
      <c r="A45" s="38" t="s">
        <v>87</v>
      </c>
      <c r="B45" s="44" t="s">
        <v>23</v>
      </c>
      <c r="C45" s="3" t="s">
        <v>20</v>
      </c>
      <c r="D45" s="3">
        <v>3</v>
      </c>
      <c r="E45" s="3" t="s">
        <v>88</v>
      </c>
      <c r="F45" s="3">
        <v>0</v>
      </c>
      <c r="G45" s="3">
        <v>31</v>
      </c>
      <c r="H45" s="39">
        <f t="shared" si="2"/>
        <v>0</v>
      </c>
    </row>
    <row r="46" spans="1:8" ht="34">
      <c r="A46" s="38" t="s">
        <v>87</v>
      </c>
      <c r="B46" s="44" t="s">
        <v>23</v>
      </c>
      <c r="C46" s="3" t="s">
        <v>20</v>
      </c>
      <c r="D46" s="3">
        <v>4</v>
      </c>
      <c r="E46" s="3" t="s">
        <v>88</v>
      </c>
      <c r="F46" s="3">
        <v>1</v>
      </c>
      <c r="G46" s="3">
        <v>4</v>
      </c>
      <c r="H46" s="39">
        <f t="shared" si="2"/>
        <v>0.25</v>
      </c>
    </row>
    <row r="47" spans="1:8" ht="34">
      <c r="A47" s="38" t="s">
        <v>87</v>
      </c>
      <c r="B47" s="44" t="s">
        <v>23</v>
      </c>
      <c r="C47" s="3" t="s">
        <v>20</v>
      </c>
      <c r="D47" s="3">
        <v>5</v>
      </c>
      <c r="E47" s="3" t="s">
        <v>88</v>
      </c>
      <c r="F47" s="3">
        <v>1</v>
      </c>
      <c r="G47" s="3">
        <v>12</v>
      </c>
      <c r="H47" s="39">
        <f t="shared" si="2"/>
        <v>8.3333333333333329E-2</v>
      </c>
    </row>
    <row r="48" spans="1:8" ht="34">
      <c r="A48" s="38" t="s">
        <v>87</v>
      </c>
      <c r="B48" s="44" t="s">
        <v>23</v>
      </c>
      <c r="C48" s="3" t="s">
        <v>20</v>
      </c>
      <c r="D48" s="3">
        <v>6</v>
      </c>
      <c r="E48" s="3" t="s">
        <v>88</v>
      </c>
      <c r="F48" s="3">
        <v>14</v>
      </c>
      <c r="G48" s="3">
        <v>104</v>
      </c>
      <c r="H48" s="39">
        <f t="shared" si="2"/>
        <v>0.13461538461538461</v>
      </c>
    </row>
    <row r="49" spans="1:8" ht="34">
      <c r="A49" s="38" t="s">
        <v>87</v>
      </c>
      <c r="B49" s="44" t="s">
        <v>23</v>
      </c>
      <c r="C49" s="3" t="s">
        <v>20</v>
      </c>
      <c r="D49" s="3">
        <v>7</v>
      </c>
      <c r="E49" s="3" t="s">
        <v>88</v>
      </c>
      <c r="F49" s="3">
        <v>0</v>
      </c>
      <c r="G49" s="3">
        <v>87</v>
      </c>
      <c r="H49" s="39">
        <f t="shared" si="2"/>
        <v>0</v>
      </c>
    </row>
    <row r="50" spans="1:8" ht="34">
      <c r="A50" s="38" t="s">
        <v>87</v>
      </c>
      <c r="B50" s="44" t="s">
        <v>23</v>
      </c>
      <c r="C50" s="3" t="s">
        <v>20</v>
      </c>
      <c r="D50" s="3">
        <v>8</v>
      </c>
      <c r="E50" s="3" t="s">
        <v>88</v>
      </c>
      <c r="F50" s="3">
        <v>0</v>
      </c>
      <c r="G50" s="3">
        <v>209</v>
      </c>
      <c r="H50" s="39">
        <f t="shared" si="2"/>
        <v>0</v>
      </c>
    </row>
    <row r="51" spans="1:8" ht="34">
      <c r="A51" s="38" t="s">
        <v>87</v>
      </c>
      <c r="B51" s="44" t="s">
        <v>23</v>
      </c>
      <c r="C51" s="3" t="s">
        <v>20</v>
      </c>
      <c r="D51" s="3">
        <v>9</v>
      </c>
      <c r="E51" s="3" t="s">
        <v>88</v>
      </c>
      <c r="F51" s="3">
        <v>0</v>
      </c>
      <c r="G51" s="3">
        <v>132</v>
      </c>
      <c r="H51" s="39">
        <f t="shared" si="2"/>
        <v>0</v>
      </c>
    </row>
    <row r="52" spans="1:8" ht="34">
      <c r="A52" s="38" t="s">
        <v>87</v>
      </c>
      <c r="B52" s="44" t="s">
        <v>23</v>
      </c>
      <c r="C52" s="3" t="s">
        <v>20</v>
      </c>
      <c r="D52" s="3">
        <v>10</v>
      </c>
      <c r="E52" s="3" t="s">
        <v>88</v>
      </c>
      <c r="F52" s="3">
        <v>4</v>
      </c>
      <c r="G52" s="3">
        <v>18</v>
      </c>
      <c r="H52" s="39">
        <f t="shared" si="2"/>
        <v>0.22222222222222221</v>
      </c>
    </row>
    <row r="53" spans="1:8" ht="34">
      <c r="A53" s="38" t="s">
        <v>87</v>
      </c>
      <c r="B53" s="44" t="s">
        <v>23</v>
      </c>
      <c r="C53" s="3" t="s">
        <v>20</v>
      </c>
      <c r="D53" s="3">
        <v>11</v>
      </c>
      <c r="E53" s="3" t="s">
        <v>88</v>
      </c>
      <c r="F53" s="3">
        <v>0</v>
      </c>
      <c r="G53" s="3">
        <v>37</v>
      </c>
      <c r="H53" s="39">
        <f t="shared" si="2"/>
        <v>0</v>
      </c>
    </row>
    <row r="54" spans="1:8" ht="34">
      <c r="A54" s="38" t="s">
        <v>87</v>
      </c>
      <c r="B54" s="44" t="s">
        <v>23</v>
      </c>
      <c r="C54" s="3" t="s">
        <v>20</v>
      </c>
      <c r="D54" s="3">
        <v>12</v>
      </c>
      <c r="E54" s="3" t="s">
        <v>88</v>
      </c>
      <c r="F54" s="3">
        <v>11</v>
      </c>
      <c r="G54" s="3">
        <v>43</v>
      </c>
      <c r="H54" s="39">
        <f t="shared" si="2"/>
        <v>0.2558139534883721</v>
      </c>
    </row>
    <row r="55" spans="1:8" ht="34">
      <c r="A55" s="38" t="s">
        <v>87</v>
      </c>
      <c r="B55" s="44" t="s">
        <v>23</v>
      </c>
      <c r="C55" s="3" t="s">
        <v>20</v>
      </c>
      <c r="D55" s="3">
        <v>13</v>
      </c>
      <c r="E55" s="3" t="s">
        <v>88</v>
      </c>
      <c r="F55" s="3">
        <v>14</v>
      </c>
      <c r="G55" s="3">
        <v>97</v>
      </c>
      <c r="H55" s="39">
        <f t="shared" si="2"/>
        <v>0.14432989690721648</v>
      </c>
    </row>
    <row r="56" spans="1:8" ht="34">
      <c r="A56" s="38" t="s">
        <v>87</v>
      </c>
      <c r="B56" s="44" t="s">
        <v>23</v>
      </c>
      <c r="C56" s="3" t="s">
        <v>20</v>
      </c>
      <c r="D56" s="3">
        <v>14</v>
      </c>
      <c r="E56" s="3" t="s">
        <v>88</v>
      </c>
      <c r="F56" s="3">
        <v>0</v>
      </c>
      <c r="G56" s="3">
        <v>91</v>
      </c>
      <c r="H56" s="39">
        <f t="shared" si="2"/>
        <v>0</v>
      </c>
    </row>
    <row r="57" spans="1:8" ht="34">
      <c r="A57" s="38" t="s">
        <v>87</v>
      </c>
      <c r="B57" s="44" t="s">
        <v>23</v>
      </c>
      <c r="C57" s="3" t="s">
        <v>20</v>
      </c>
      <c r="D57" s="3">
        <v>15</v>
      </c>
      <c r="E57" s="3" t="s">
        <v>88</v>
      </c>
      <c r="F57" s="3">
        <v>7</v>
      </c>
      <c r="G57" s="3">
        <v>127</v>
      </c>
      <c r="H57" s="39">
        <f t="shared" si="2"/>
        <v>5.5118110236220472E-2</v>
      </c>
    </row>
    <row r="58" spans="1:8" ht="34">
      <c r="A58" s="38" t="s">
        <v>87</v>
      </c>
      <c r="B58" s="44" t="s">
        <v>23</v>
      </c>
      <c r="C58" s="3" t="s">
        <v>20</v>
      </c>
      <c r="D58" s="3">
        <v>16</v>
      </c>
      <c r="E58" s="3" t="s">
        <v>88</v>
      </c>
      <c r="F58" s="3">
        <v>0</v>
      </c>
      <c r="G58" s="3">
        <v>25</v>
      </c>
      <c r="H58" s="39">
        <f t="shared" si="2"/>
        <v>0</v>
      </c>
    </row>
    <row r="59" spans="1:8" ht="34">
      <c r="A59" s="38" t="s">
        <v>87</v>
      </c>
      <c r="B59" s="44" t="s">
        <v>23</v>
      </c>
      <c r="C59" s="3" t="s">
        <v>20</v>
      </c>
      <c r="D59" s="3">
        <v>17</v>
      </c>
      <c r="E59" s="3" t="s">
        <v>88</v>
      </c>
      <c r="F59" s="3">
        <v>30</v>
      </c>
      <c r="G59" s="3">
        <v>137</v>
      </c>
      <c r="H59" s="39">
        <f t="shared" si="2"/>
        <v>0.21897810218978103</v>
      </c>
    </row>
    <row r="60" spans="1:8" ht="34">
      <c r="A60" s="38" t="s">
        <v>87</v>
      </c>
      <c r="B60" s="44" t="s">
        <v>23</v>
      </c>
      <c r="C60" s="3" t="s">
        <v>20</v>
      </c>
      <c r="D60" s="3">
        <v>18</v>
      </c>
      <c r="E60" s="3" t="s">
        <v>88</v>
      </c>
      <c r="F60" s="3">
        <v>8</v>
      </c>
      <c r="G60" s="3">
        <v>265</v>
      </c>
      <c r="H60" s="39">
        <f t="shared" si="2"/>
        <v>3.0188679245283019E-2</v>
      </c>
    </row>
    <row r="61" spans="1:8" ht="34">
      <c r="A61" s="38" t="s">
        <v>87</v>
      </c>
      <c r="B61" s="44" t="s">
        <v>23</v>
      </c>
      <c r="C61" s="3" t="s">
        <v>20</v>
      </c>
      <c r="D61" s="3">
        <v>19</v>
      </c>
      <c r="E61" s="3" t="s">
        <v>88</v>
      </c>
      <c r="F61" s="3">
        <v>31</v>
      </c>
      <c r="G61" s="3">
        <v>227</v>
      </c>
      <c r="H61" s="39">
        <f t="shared" si="2"/>
        <v>0.13656387665198239</v>
      </c>
    </row>
    <row r="62" spans="1:8" ht="34">
      <c r="A62" s="38" t="s">
        <v>87</v>
      </c>
      <c r="B62" s="44" t="s">
        <v>23</v>
      </c>
      <c r="C62" s="3" t="s">
        <v>20</v>
      </c>
      <c r="D62" s="3">
        <v>20</v>
      </c>
      <c r="E62" s="3" t="s">
        <v>88</v>
      </c>
      <c r="F62" s="3">
        <v>11</v>
      </c>
      <c r="G62" s="3">
        <v>146</v>
      </c>
      <c r="H62" s="39">
        <f t="shared" si="2"/>
        <v>7.5342465753424653E-2</v>
      </c>
    </row>
    <row r="63" spans="1:8" ht="34">
      <c r="A63" s="38" t="s">
        <v>87</v>
      </c>
      <c r="B63" s="44" t="s">
        <v>23</v>
      </c>
      <c r="C63" s="3" t="s">
        <v>20</v>
      </c>
      <c r="D63" s="3">
        <v>21</v>
      </c>
      <c r="E63" s="3" t="s">
        <v>88</v>
      </c>
      <c r="F63" s="3">
        <v>0</v>
      </c>
      <c r="G63" s="3">
        <v>188</v>
      </c>
      <c r="H63" s="39">
        <f t="shared" si="2"/>
        <v>0</v>
      </c>
    </row>
    <row r="64" spans="1:8" ht="34">
      <c r="A64" s="40" t="s">
        <v>87</v>
      </c>
      <c r="B64" s="43" t="s">
        <v>23</v>
      </c>
      <c r="C64" s="9" t="s">
        <v>20</v>
      </c>
      <c r="D64" s="3">
        <v>22</v>
      </c>
      <c r="E64" s="9" t="s">
        <v>88</v>
      </c>
      <c r="F64" s="9">
        <v>3</v>
      </c>
      <c r="G64" s="9">
        <v>66</v>
      </c>
      <c r="H64" s="41">
        <f t="shared" si="2"/>
        <v>4.5454545454545456E-2</v>
      </c>
    </row>
    <row r="65" spans="1:12" ht="34">
      <c r="A65" s="45" t="s">
        <v>89</v>
      </c>
      <c r="B65" s="36" t="s">
        <v>23</v>
      </c>
      <c r="C65" s="36" t="s">
        <v>21</v>
      </c>
      <c r="D65" s="36">
        <v>1</v>
      </c>
      <c r="E65" s="36" t="s">
        <v>88</v>
      </c>
      <c r="F65" s="36">
        <f>23+14+5</f>
        <v>42</v>
      </c>
      <c r="G65" s="36">
        <f>83+42+19</f>
        <v>144</v>
      </c>
      <c r="H65" s="37">
        <f>42/144</f>
        <v>0.29166666666666669</v>
      </c>
    </row>
    <row r="66" spans="1:12" ht="34">
      <c r="A66" s="47" t="s">
        <v>89</v>
      </c>
      <c r="B66" s="3" t="s">
        <v>23</v>
      </c>
      <c r="C66" s="3" t="s">
        <v>21</v>
      </c>
      <c r="D66" s="3">
        <v>2</v>
      </c>
      <c r="E66" s="3" t="s">
        <v>88</v>
      </c>
      <c r="F66" s="3">
        <v>0</v>
      </c>
      <c r="G66" s="33">
        <v>377</v>
      </c>
      <c r="H66" s="39">
        <v>0</v>
      </c>
    </row>
    <row r="67" spans="1:12" ht="34">
      <c r="A67" s="47" t="s">
        <v>89</v>
      </c>
      <c r="B67" s="3" t="s">
        <v>23</v>
      </c>
      <c r="C67" s="3" t="s">
        <v>21</v>
      </c>
      <c r="D67" s="3">
        <v>3</v>
      </c>
      <c r="E67" s="3" t="s">
        <v>88</v>
      </c>
      <c r="F67" s="3">
        <v>0</v>
      </c>
      <c r="G67" s="33">
        <v>202</v>
      </c>
      <c r="H67" s="39">
        <v>0</v>
      </c>
    </row>
    <row r="68" spans="1:12" ht="34">
      <c r="A68" s="47" t="s">
        <v>89</v>
      </c>
      <c r="B68" s="3" t="s">
        <v>23</v>
      </c>
      <c r="C68" s="3" t="s">
        <v>21</v>
      </c>
      <c r="D68" s="3">
        <v>4</v>
      </c>
      <c r="E68" s="3" t="s">
        <v>88</v>
      </c>
      <c r="F68" s="3">
        <v>0</v>
      </c>
      <c r="G68" s="33">
        <v>150</v>
      </c>
      <c r="H68" s="39">
        <v>0</v>
      </c>
    </row>
    <row r="69" spans="1:12" ht="34">
      <c r="A69" s="45" t="s">
        <v>90</v>
      </c>
      <c r="B69" s="36" t="s">
        <v>23</v>
      </c>
      <c r="C69" s="36" t="s">
        <v>21</v>
      </c>
      <c r="D69" s="36">
        <v>1</v>
      </c>
      <c r="E69" s="36" t="s">
        <v>88</v>
      </c>
      <c r="F69" s="36">
        <f>8+6+2+7</f>
        <v>23</v>
      </c>
      <c r="G69" s="36">
        <f>115+93+16+87</f>
        <v>311</v>
      </c>
      <c r="H69" s="37">
        <f>23/311</f>
        <v>7.3954983922829579E-2</v>
      </c>
    </row>
    <row r="70" spans="1:12" ht="34">
      <c r="A70" s="47" t="s">
        <v>90</v>
      </c>
      <c r="B70" s="3" t="s">
        <v>23</v>
      </c>
      <c r="C70" s="3" t="s">
        <v>21</v>
      </c>
      <c r="D70" s="3">
        <v>2</v>
      </c>
      <c r="E70" s="3" t="s">
        <v>88</v>
      </c>
      <c r="F70" s="3">
        <v>0</v>
      </c>
      <c r="G70" s="3">
        <f>27+40</f>
        <v>67</v>
      </c>
      <c r="H70" s="39">
        <v>0</v>
      </c>
    </row>
    <row r="71" spans="1:12" ht="34">
      <c r="A71" s="47" t="s">
        <v>90</v>
      </c>
      <c r="B71" s="3" t="s">
        <v>23</v>
      </c>
      <c r="C71" s="3" t="s">
        <v>21</v>
      </c>
      <c r="D71" s="3">
        <v>3</v>
      </c>
      <c r="E71" s="3" t="s">
        <v>88</v>
      </c>
      <c r="F71" s="3">
        <v>0</v>
      </c>
      <c r="G71" s="3">
        <f>38+16</f>
        <v>54</v>
      </c>
      <c r="H71" s="39">
        <v>0</v>
      </c>
    </row>
    <row r="72" spans="1:12" ht="34">
      <c r="A72" s="64" t="s">
        <v>29</v>
      </c>
      <c r="B72" s="36" t="s">
        <v>23</v>
      </c>
      <c r="C72" s="36" t="s">
        <v>21</v>
      </c>
      <c r="D72" s="36">
        <v>1</v>
      </c>
      <c r="E72" s="36" t="s">
        <v>88</v>
      </c>
      <c r="F72" s="36">
        <v>16</v>
      </c>
      <c r="G72" s="36">
        <v>73</v>
      </c>
      <c r="H72" s="37">
        <f t="shared" ref="H72:H88" si="3">F72/G72</f>
        <v>0.21917808219178081</v>
      </c>
    </row>
    <row r="73" spans="1:12" ht="34">
      <c r="A73" s="65" t="s">
        <v>29</v>
      </c>
      <c r="B73" s="3" t="s">
        <v>23</v>
      </c>
      <c r="C73" s="3" t="s">
        <v>21</v>
      </c>
      <c r="D73" s="3">
        <v>2</v>
      </c>
      <c r="E73" s="3" t="s">
        <v>88</v>
      </c>
      <c r="F73" s="3">
        <v>10</v>
      </c>
      <c r="G73" s="3">
        <v>22</v>
      </c>
      <c r="H73" s="39">
        <f t="shared" si="3"/>
        <v>0.45454545454545453</v>
      </c>
    </row>
    <row r="74" spans="1:12" ht="34">
      <c r="A74" s="65" t="s">
        <v>29</v>
      </c>
      <c r="B74" s="3" t="s">
        <v>23</v>
      </c>
      <c r="C74" s="3" t="s">
        <v>21</v>
      </c>
      <c r="D74" s="3">
        <v>3</v>
      </c>
      <c r="E74" s="3" t="s">
        <v>88</v>
      </c>
      <c r="F74" s="3">
        <v>37</v>
      </c>
      <c r="G74" s="3">
        <v>70</v>
      </c>
      <c r="H74" s="39">
        <f t="shared" si="3"/>
        <v>0.52857142857142858</v>
      </c>
    </row>
    <row r="75" spans="1:12" ht="34">
      <c r="A75" s="66" t="s">
        <v>29</v>
      </c>
      <c r="B75" s="9" t="s">
        <v>23</v>
      </c>
      <c r="C75" s="9" t="s">
        <v>21</v>
      </c>
      <c r="D75" s="9">
        <v>4</v>
      </c>
      <c r="E75" s="9" t="s">
        <v>88</v>
      </c>
      <c r="F75" s="9">
        <v>23</v>
      </c>
      <c r="G75" s="9">
        <v>36</v>
      </c>
      <c r="H75" s="41">
        <f t="shared" si="3"/>
        <v>0.63888888888888884</v>
      </c>
    </row>
    <row r="76" spans="1:12" ht="34">
      <c r="A76" s="35" t="s">
        <v>91</v>
      </c>
      <c r="B76" s="36" t="s">
        <v>23</v>
      </c>
      <c r="C76" s="36" t="s">
        <v>31</v>
      </c>
      <c r="D76" s="36">
        <v>1</v>
      </c>
      <c r="E76" s="36" t="s">
        <v>88</v>
      </c>
      <c r="F76" s="36">
        <v>21</v>
      </c>
      <c r="G76" s="36">
        <v>64</v>
      </c>
      <c r="H76" s="37">
        <f t="shared" si="3"/>
        <v>0.328125</v>
      </c>
    </row>
    <row r="77" spans="1:12" ht="34">
      <c r="A77" s="38" t="s">
        <v>91</v>
      </c>
      <c r="B77" s="3" t="s">
        <v>23</v>
      </c>
      <c r="C77" s="3" t="s">
        <v>31</v>
      </c>
      <c r="D77" s="3">
        <v>2</v>
      </c>
      <c r="E77" s="3" t="s">
        <v>88</v>
      </c>
      <c r="F77" s="3">
        <v>1</v>
      </c>
      <c r="G77" s="3">
        <v>52</v>
      </c>
      <c r="H77" s="39">
        <f t="shared" si="3"/>
        <v>1.9230769230769232E-2</v>
      </c>
    </row>
    <row r="78" spans="1:12" ht="34">
      <c r="A78" s="40" t="s">
        <v>91</v>
      </c>
      <c r="B78" s="9" t="s">
        <v>23</v>
      </c>
      <c r="C78" s="9" t="s">
        <v>31</v>
      </c>
      <c r="D78" s="9">
        <v>3</v>
      </c>
      <c r="E78" s="9" t="s">
        <v>88</v>
      </c>
      <c r="F78" s="9">
        <v>4</v>
      </c>
      <c r="G78" s="9">
        <v>21</v>
      </c>
      <c r="H78" s="41">
        <f t="shared" si="3"/>
        <v>0.19047619047619047</v>
      </c>
      <c r="L78" s="131"/>
    </row>
    <row r="79" spans="1:12" ht="34">
      <c r="A79" s="35" t="s">
        <v>92</v>
      </c>
      <c r="B79" s="36" t="s">
        <v>23</v>
      </c>
      <c r="C79" s="36" t="s">
        <v>21</v>
      </c>
      <c r="D79" s="36">
        <v>1</v>
      </c>
      <c r="E79" s="36" t="s">
        <v>88</v>
      </c>
      <c r="F79" s="36">
        <v>0</v>
      </c>
      <c r="G79" s="130" t="s">
        <v>78</v>
      </c>
      <c r="H79" s="37" t="s">
        <v>78</v>
      </c>
    </row>
    <row r="80" spans="1:12" ht="34">
      <c r="A80" s="47" t="s">
        <v>93</v>
      </c>
      <c r="B80" s="3" t="s">
        <v>23</v>
      </c>
      <c r="C80" s="3" t="s">
        <v>21</v>
      </c>
      <c r="D80" s="3">
        <v>2</v>
      </c>
      <c r="E80" s="3" t="s">
        <v>88</v>
      </c>
      <c r="F80" s="3">
        <f>7+3+3+6</f>
        <v>19</v>
      </c>
      <c r="G80" s="3">
        <f>281</f>
        <v>281</v>
      </c>
      <c r="H80" s="39">
        <f t="shared" si="3"/>
        <v>6.7615658362989328E-2</v>
      </c>
    </row>
    <row r="81" spans="1:8" ht="34">
      <c r="A81" s="47" t="s">
        <v>93</v>
      </c>
      <c r="B81" s="3" t="s">
        <v>23</v>
      </c>
      <c r="C81" s="3" t="s">
        <v>21</v>
      </c>
      <c r="D81" s="3">
        <v>3</v>
      </c>
      <c r="E81" s="3" t="s">
        <v>88</v>
      </c>
      <c r="F81" s="3">
        <v>0</v>
      </c>
      <c r="G81" s="127" t="s">
        <v>78</v>
      </c>
      <c r="H81" s="39" t="s">
        <v>78</v>
      </c>
    </row>
    <row r="82" spans="1:8" ht="34">
      <c r="A82" s="47" t="s">
        <v>93</v>
      </c>
      <c r="B82" s="3" t="s">
        <v>23</v>
      </c>
      <c r="C82" s="3" t="s">
        <v>21</v>
      </c>
      <c r="D82" s="3">
        <v>4</v>
      </c>
      <c r="E82" s="3" t="s">
        <v>88</v>
      </c>
      <c r="F82" s="3" t="s">
        <v>94</v>
      </c>
      <c r="G82" s="128" t="s">
        <v>78</v>
      </c>
      <c r="H82" s="129" t="s">
        <v>78</v>
      </c>
    </row>
    <row r="83" spans="1:8" ht="34">
      <c r="A83" s="47" t="s">
        <v>93</v>
      </c>
      <c r="B83" s="3" t="s">
        <v>23</v>
      </c>
      <c r="C83" s="3" t="s">
        <v>21</v>
      </c>
      <c r="D83" s="3">
        <v>5</v>
      </c>
      <c r="E83" s="3" t="s">
        <v>88</v>
      </c>
      <c r="F83" s="3">
        <v>0</v>
      </c>
      <c r="G83" s="128" t="s">
        <v>78</v>
      </c>
      <c r="H83" s="129" t="s">
        <v>78</v>
      </c>
    </row>
    <row r="84" spans="1:8" ht="34">
      <c r="A84" s="47" t="s">
        <v>93</v>
      </c>
      <c r="B84" s="3" t="s">
        <v>23</v>
      </c>
      <c r="C84" s="3" t="s">
        <v>21</v>
      </c>
      <c r="D84" s="3">
        <v>6</v>
      </c>
      <c r="E84" s="3" t="s">
        <v>88</v>
      </c>
      <c r="F84" s="3">
        <v>0</v>
      </c>
      <c r="G84" s="128" t="s">
        <v>78</v>
      </c>
      <c r="H84" s="129" t="s">
        <v>78</v>
      </c>
    </row>
    <row r="85" spans="1:8" ht="34">
      <c r="A85" s="47" t="s">
        <v>93</v>
      </c>
      <c r="B85" s="3" t="s">
        <v>23</v>
      </c>
      <c r="C85" s="3" t="s">
        <v>21</v>
      </c>
      <c r="D85" s="3">
        <v>7</v>
      </c>
      <c r="E85" s="3" t="s">
        <v>88</v>
      </c>
      <c r="F85" s="3">
        <v>0</v>
      </c>
      <c r="G85" s="128" t="s">
        <v>78</v>
      </c>
      <c r="H85" s="39" t="s">
        <v>78</v>
      </c>
    </row>
    <row r="86" spans="1:8" ht="34">
      <c r="A86" s="47" t="s">
        <v>93</v>
      </c>
      <c r="B86" s="3" t="s">
        <v>23</v>
      </c>
      <c r="C86" s="3" t="s">
        <v>21</v>
      </c>
      <c r="D86" s="3">
        <v>8</v>
      </c>
      <c r="E86" s="3" t="s">
        <v>88</v>
      </c>
      <c r="F86" s="3">
        <v>0</v>
      </c>
      <c r="G86" s="3" t="s">
        <v>78</v>
      </c>
      <c r="H86" s="39" t="s">
        <v>78</v>
      </c>
    </row>
    <row r="87" spans="1:8" ht="34">
      <c r="A87" s="47" t="s">
        <v>93</v>
      </c>
      <c r="B87" s="3" t="s">
        <v>23</v>
      </c>
      <c r="C87" s="3" t="s">
        <v>21</v>
      </c>
      <c r="D87" s="3">
        <v>9</v>
      </c>
      <c r="E87" s="3" t="s">
        <v>88</v>
      </c>
      <c r="F87" s="3">
        <v>0</v>
      </c>
      <c r="G87" s="67" t="s">
        <v>78</v>
      </c>
      <c r="H87" s="39" t="s">
        <v>78</v>
      </c>
    </row>
    <row r="88" spans="1:8" ht="34">
      <c r="A88" s="85" t="s">
        <v>95</v>
      </c>
      <c r="B88" s="69" t="s">
        <v>23</v>
      </c>
      <c r="C88" s="69" t="s">
        <v>21</v>
      </c>
      <c r="D88" s="69">
        <v>1</v>
      </c>
      <c r="E88" s="69" t="s">
        <v>88</v>
      </c>
      <c r="F88" s="69">
        <v>1</v>
      </c>
      <c r="G88" s="69">
        <v>7</v>
      </c>
      <c r="H88" s="70">
        <f t="shared" si="3"/>
        <v>0.14285714285714285</v>
      </c>
    </row>
    <row r="89" spans="1:8" ht="34">
      <c r="A89" s="45" t="s">
        <v>96</v>
      </c>
      <c r="B89" s="42" t="s">
        <v>23</v>
      </c>
      <c r="C89" s="36" t="s">
        <v>21</v>
      </c>
      <c r="D89" s="36">
        <v>1</v>
      </c>
      <c r="E89" s="36" t="s">
        <v>88</v>
      </c>
      <c r="F89" s="36">
        <v>0</v>
      </c>
      <c r="G89" s="46">
        <v>38</v>
      </c>
      <c r="H89" s="37">
        <v>0</v>
      </c>
    </row>
    <row r="90" spans="1:8" ht="34">
      <c r="A90" s="47" t="s">
        <v>96</v>
      </c>
      <c r="B90" s="44" t="s">
        <v>23</v>
      </c>
      <c r="C90" s="3" t="s">
        <v>21</v>
      </c>
      <c r="D90" s="3">
        <v>2</v>
      </c>
      <c r="E90" s="3" t="s">
        <v>88</v>
      </c>
      <c r="F90" s="3">
        <v>0</v>
      </c>
      <c r="G90" s="33">
        <v>103</v>
      </c>
      <c r="H90" s="39">
        <v>0</v>
      </c>
    </row>
    <row r="91" spans="1:8" ht="34">
      <c r="A91" s="47" t="s">
        <v>96</v>
      </c>
      <c r="B91" s="44" t="s">
        <v>23</v>
      </c>
      <c r="C91" s="3" t="s">
        <v>21</v>
      </c>
      <c r="D91" s="3">
        <v>3</v>
      </c>
      <c r="E91" s="3" t="s">
        <v>88</v>
      </c>
      <c r="F91" s="3">
        <v>0</v>
      </c>
      <c r="G91" s="34">
        <v>61</v>
      </c>
      <c r="H91" s="39">
        <v>0</v>
      </c>
    </row>
    <row r="92" spans="1:8" ht="34">
      <c r="A92" s="47" t="s">
        <v>96</v>
      </c>
      <c r="B92" s="44" t="s">
        <v>23</v>
      </c>
      <c r="C92" s="3" t="s">
        <v>21</v>
      </c>
      <c r="D92" s="3">
        <v>4</v>
      </c>
      <c r="E92" s="3" t="s">
        <v>88</v>
      </c>
      <c r="F92" s="3">
        <v>0</v>
      </c>
      <c r="G92" s="33">
        <v>73</v>
      </c>
      <c r="H92" s="39">
        <v>0</v>
      </c>
    </row>
    <row r="93" spans="1:8" ht="34">
      <c r="A93" s="47" t="s">
        <v>96</v>
      </c>
      <c r="B93" s="44" t="s">
        <v>23</v>
      </c>
      <c r="C93" s="3" t="s">
        <v>21</v>
      </c>
      <c r="D93" s="3">
        <v>5</v>
      </c>
      <c r="E93" s="3" t="s">
        <v>88</v>
      </c>
      <c r="F93" s="3">
        <v>0</v>
      </c>
      <c r="G93" s="34">
        <v>57</v>
      </c>
      <c r="H93" s="39">
        <v>0</v>
      </c>
    </row>
    <row r="94" spans="1:8" ht="34">
      <c r="A94" s="47" t="s">
        <v>96</v>
      </c>
      <c r="B94" s="44" t="s">
        <v>23</v>
      </c>
      <c r="C94" s="3" t="s">
        <v>21</v>
      </c>
      <c r="D94" s="3">
        <v>6</v>
      </c>
      <c r="E94" s="3" t="s">
        <v>88</v>
      </c>
      <c r="F94" s="3">
        <v>0</v>
      </c>
      <c r="G94" s="33">
        <v>69</v>
      </c>
      <c r="H94" s="39">
        <v>0</v>
      </c>
    </row>
    <row r="95" spans="1:8" ht="34">
      <c r="A95" s="47" t="s">
        <v>96</v>
      </c>
      <c r="B95" s="44" t="s">
        <v>23</v>
      </c>
      <c r="C95" s="3" t="s">
        <v>21</v>
      </c>
      <c r="D95" s="3">
        <v>7</v>
      </c>
      <c r="E95" s="3" t="s">
        <v>88</v>
      </c>
      <c r="F95" s="3">
        <v>0</v>
      </c>
      <c r="G95" s="34">
        <v>37</v>
      </c>
      <c r="H95" s="39">
        <v>0</v>
      </c>
    </row>
    <row r="96" spans="1:8" ht="34">
      <c r="A96" s="47" t="s">
        <v>96</v>
      </c>
      <c r="B96" s="44" t="s">
        <v>23</v>
      </c>
      <c r="C96" s="3" t="s">
        <v>21</v>
      </c>
      <c r="D96" s="3">
        <v>8</v>
      </c>
      <c r="E96" s="3" t="s">
        <v>88</v>
      </c>
      <c r="F96" s="3">
        <v>0</v>
      </c>
      <c r="G96" s="34">
        <v>113</v>
      </c>
      <c r="H96" s="39">
        <v>0</v>
      </c>
    </row>
    <row r="97" spans="1:8" ht="34">
      <c r="A97" s="47" t="s">
        <v>96</v>
      </c>
      <c r="B97" s="44" t="s">
        <v>23</v>
      </c>
      <c r="C97" s="3" t="s">
        <v>21</v>
      </c>
      <c r="D97" s="3">
        <v>9</v>
      </c>
      <c r="E97" s="3" t="s">
        <v>88</v>
      </c>
      <c r="F97" s="3">
        <v>0</v>
      </c>
      <c r="G97" s="33">
        <v>79</v>
      </c>
      <c r="H97" s="39">
        <v>0</v>
      </c>
    </row>
    <row r="98" spans="1:8" ht="34">
      <c r="A98" s="47" t="s">
        <v>96</v>
      </c>
      <c r="B98" s="44" t="s">
        <v>23</v>
      </c>
      <c r="C98" s="3" t="s">
        <v>21</v>
      </c>
      <c r="D98" s="3">
        <v>10</v>
      </c>
      <c r="E98" s="3" t="s">
        <v>88</v>
      </c>
      <c r="F98" s="3">
        <v>0</v>
      </c>
      <c r="G98" s="34">
        <v>20</v>
      </c>
      <c r="H98" s="39">
        <v>0</v>
      </c>
    </row>
    <row r="99" spans="1:8" ht="34">
      <c r="A99" s="47" t="s">
        <v>96</v>
      </c>
      <c r="B99" s="44" t="s">
        <v>23</v>
      </c>
      <c r="C99" s="3" t="s">
        <v>21</v>
      </c>
      <c r="D99" s="3">
        <v>11</v>
      </c>
      <c r="E99" s="3" t="s">
        <v>88</v>
      </c>
      <c r="F99" s="3">
        <v>0</v>
      </c>
      <c r="G99" s="33">
        <v>136</v>
      </c>
      <c r="H99" s="39">
        <v>0</v>
      </c>
    </row>
    <row r="100" spans="1:8" ht="34">
      <c r="A100" s="47" t="s">
        <v>96</v>
      </c>
      <c r="B100" s="44" t="s">
        <v>23</v>
      </c>
      <c r="C100" s="3" t="s">
        <v>21</v>
      </c>
      <c r="D100" s="3">
        <v>12</v>
      </c>
      <c r="E100" s="3" t="s">
        <v>88</v>
      </c>
      <c r="F100" s="3">
        <v>0</v>
      </c>
      <c r="G100" s="33">
        <v>124</v>
      </c>
      <c r="H100" s="39">
        <v>0</v>
      </c>
    </row>
    <row r="101" spans="1:8" ht="34">
      <c r="A101" s="47" t="s">
        <v>96</v>
      </c>
      <c r="B101" s="44" t="s">
        <v>23</v>
      </c>
      <c r="C101" s="3" t="s">
        <v>21</v>
      </c>
      <c r="D101" s="3">
        <v>13</v>
      </c>
      <c r="E101" s="3" t="s">
        <v>88</v>
      </c>
      <c r="F101" s="3">
        <v>0</v>
      </c>
      <c r="G101" s="33">
        <v>129</v>
      </c>
      <c r="H101" s="39">
        <v>0</v>
      </c>
    </row>
    <row r="102" spans="1:8" ht="34">
      <c r="A102" s="47" t="s">
        <v>96</v>
      </c>
      <c r="B102" s="44" t="s">
        <v>23</v>
      </c>
      <c r="C102" s="3" t="s">
        <v>21</v>
      </c>
      <c r="D102" s="3">
        <v>14</v>
      </c>
      <c r="E102" s="3" t="s">
        <v>88</v>
      </c>
      <c r="F102" s="3">
        <v>0</v>
      </c>
      <c r="G102" s="34">
        <v>39</v>
      </c>
      <c r="H102" s="39">
        <v>0</v>
      </c>
    </row>
    <row r="103" spans="1:8" ht="34">
      <c r="A103" s="47" t="s">
        <v>96</v>
      </c>
      <c r="B103" s="44" t="s">
        <v>23</v>
      </c>
      <c r="C103" s="3" t="s">
        <v>21</v>
      </c>
      <c r="D103" s="3">
        <v>15</v>
      </c>
      <c r="E103" s="3" t="s">
        <v>88</v>
      </c>
      <c r="F103" s="3">
        <v>0</v>
      </c>
      <c r="G103" s="33">
        <v>123</v>
      </c>
      <c r="H103" s="39">
        <v>0</v>
      </c>
    </row>
    <row r="104" spans="1:8" ht="34">
      <c r="A104" s="47" t="s">
        <v>96</v>
      </c>
      <c r="B104" s="44" t="s">
        <v>23</v>
      </c>
      <c r="C104" s="3" t="s">
        <v>21</v>
      </c>
      <c r="D104" s="3">
        <v>16</v>
      </c>
      <c r="E104" s="3" t="s">
        <v>88</v>
      </c>
      <c r="F104" s="3">
        <v>0</v>
      </c>
      <c r="G104" s="34">
        <v>40</v>
      </c>
      <c r="H104" s="39">
        <v>0</v>
      </c>
    </row>
    <row r="105" spans="1:8" ht="34">
      <c r="A105" s="47" t="s">
        <v>96</v>
      </c>
      <c r="B105" s="44" t="s">
        <v>23</v>
      </c>
      <c r="C105" s="3" t="s">
        <v>21</v>
      </c>
      <c r="D105" s="3">
        <v>17</v>
      </c>
      <c r="E105" s="3" t="s">
        <v>88</v>
      </c>
      <c r="F105" s="3">
        <v>0</v>
      </c>
      <c r="G105" s="33">
        <v>99</v>
      </c>
      <c r="H105" s="39">
        <v>0</v>
      </c>
    </row>
    <row r="106" spans="1:8" ht="34">
      <c r="A106" s="47" t="s">
        <v>96</v>
      </c>
      <c r="B106" s="44" t="s">
        <v>23</v>
      </c>
      <c r="C106" s="3" t="s">
        <v>21</v>
      </c>
      <c r="D106" s="3">
        <v>18</v>
      </c>
      <c r="E106" s="3" t="s">
        <v>88</v>
      </c>
      <c r="F106" s="3">
        <v>0</v>
      </c>
      <c r="G106" s="33">
        <v>208</v>
      </c>
      <c r="H106" s="39">
        <v>0</v>
      </c>
    </row>
    <row r="107" spans="1:8" ht="34">
      <c r="A107" s="48" t="s">
        <v>96</v>
      </c>
      <c r="B107" s="43" t="s">
        <v>23</v>
      </c>
      <c r="C107" s="9" t="s">
        <v>21</v>
      </c>
      <c r="D107" s="9">
        <v>19</v>
      </c>
      <c r="E107" s="9" t="s">
        <v>88</v>
      </c>
      <c r="F107" s="9">
        <v>0</v>
      </c>
      <c r="G107" s="49">
        <v>241</v>
      </c>
      <c r="H107" s="41">
        <v>0</v>
      </c>
    </row>
    <row r="108" spans="1:8" ht="34">
      <c r="A108" s="45" t="s">
        <v>97</v>
      </c>
      <c r="B108" s="42" t="s">
        <v>23</v>
      </c>
      <c r="C108" s="36" t="s">
        <v>21</v>
      </c>
      <c r="D108" s="36">
        <v>1</v>
      </c>
      <c r="E108" s="36" t="s">
        <v>88</v>
      </c>
      <c r="F108" s="36">
        <v>0</v>
      </c>
      <c r="G108" s="46">
        <v>49</v>
      </c>
      <c r="H108" s="37">
        <v>0</v>
      </c>
    </row>
    <row r="109" spans="1:8" ht="34">
      <c r="A109" s="47" t="s">
        <v>97</v>
      </c>
      <c r="B109" s="44" t="s">
        <v>23</v>
      </c>
      <c r="C109" s="3" t="s">
        <v>21</v>
      </c>
      <c r="D109" s="3">
        <v>2</v>
      </c>
      <c r="E109" s="3" t="s">
        <v>88</v>
      </c>
      <c r="F109" s="3">
        <v>0</v>
      </c>
      <c r="G109" s="33">
        <v>78</v>
      </c>
      <c r="H109" s="39">
        <v>0</v>
      </c>
    </row>
    <row r="110" spans="1:8" ht="34">
      <c r="A110" s="47" t="s">
        <v>97</v>
      </c>
      <c r="B110" s="44" t="s">
        <v>23</v>
      </c>
      <c r="C110" s="3" t="s">
        <v>21</v>
      </c>
      <c r="D110" s="3">
        <v>3</v>
      </c>
      <c r="E110" s="3" t="s">
        <v>88</v>
      </c>
      <c r="F110" s="3">
        <v>0</v>
      </c>
      <c r="G110" s="33">
        <v>162</v>
      </c>
      <c r="H110" s="39">
        <v>0</v>
      </c>
    </row>
    <row r="111" spans="1:8" ht="34">
      <c r="A111" s="47" t="s">
        <v>97</v>
      </c>
      <c r="B111" s="44" t="s">
        <v>23</v>
      </c>
      <c r="C111" s="3" t="s">
        <v>21</v>
      </c>
      <c r="D111" s="3">
        <v>4</v>
      </c>
      <c r="E111" s="3" t="s">
        <v>88</v>
      </c>
      <c r="F111" s="33">
        <v>12</v>
      </c>
      <c r="G111" s="33">
        <v>25</v>
      </c>
      <c r="H111" s="39">
        <f>12/25</f>
        <v>0.48</v>
      </c>
    </row>
    <row r="112" spans="1:8" ht="34">
      <c r="A112" s="47" t="s">
        <v>97</v>
      </c>
      <c r="B112" s="44" t="s">
        <v>23</v>
      </c>
      <c r="C112" s="3" t="s">
        <v>21</v>
      </c>
      <c r="D112" s="3">
        <v>5</v>
      </c>
      <c r="E112" s="3" t="s">
        <v>88</v>
      </c>
      <c r="F112" s="3">
        <v>0</v>
      </c>
      <c r="G112" s="33">
        <v>79</v>
      </c>
      <c r="H112" s="39">
        <v>0</v>
      </c>
    </row>
    <row r="113" spans="1:8" ht="34">
      <c r="A113" s="47" t="s">
        <v>97</v>
      </c>
      <c r="B113" s="44" t="s">
        <v>23</v>
      </c>
      <c r="C113" s="3" t="s">
        <v>21</v>
      </c>
      <c r="D113" s="3">
        <v>6</v>
      </c>
      <c r="E113" s="3" t="s">
        <v>88</v>
      </c>
      <c r="F113" s="3">
        <v>0</v>
      </c>
      <c r="G113" s="34">
        <v>4</v>
      </c>
      <c r="H113" s="39">
        <v>0</v>
      </c>
    </row>
    <row r="114" spans="1:8" ht="34">
      <c r="A114" s="47" t="s">
        <v>97</v>
      </c>
      <c r="B114" s="44" t="s">
        <v>23</v>
      </c>
      <c r="C114" s="3" t="s">
        <v>21</v>
      </c>
      <c r="D114" s="3">
        <v>7</v>
      </c>
      <c r="E114" s="3" t="s">
        <v>88</v>
      </c>
      <c r="F114" s="3">
        <v>0</v>
      </c>
      <c r="G114" s="33">
        <v>200</v>
      </c>
      <c r="H114" s="39">
        <v>0</v>
      </c>
    </row>
    <row r="115" spans="1:8" ht="34">
      <c r="A115" s="47" t="s">
        <v>97</v>
      </c>
      <c r="B115" s="44" t="s">
        <v>23</v>
      </c>
      <c r="C115" s="3" t="s">
        <v>21</v>
      </c>
      <c r="D115" s="3">
        <v>8</v>
      </c>
      <c r="E115" s="3" t="s">
        <v>88</v>
      </c>
      <c r="F115" s="3">
        <v>0</v>
      </c>
      <c r="G115" s="34">
        <v>38</v>
      </c>
      <c r="H115" s="39">
        <v>0</v>
      </c>
    </row>
    <row r="116" spans="1:8" ht="34">
      <c r="A116" s="47" t="s">
        <v>97</v>
      </c>
      <c r="B116" s="44" t="s">
        <v>23</v>
      </c>
      <c r="C116" s="3" t="s">
        <v>21</v>
      </c>
      <c r="D116" s="3">
        <v>9</v>
      </c>
      <c r="E116" s="3" t="s">
        <v>88</v>
      </c>
      <c r="F116" s="3">
        <v>0</v>
      </c>
      <c r="G116" s="33">
        <v>128</v>
      </c>
      <c r="H116" s="39">
        <v>0</v>
      </c>
    </row>
    <row r="117" spans="1:8" ht="34">
      <c r="A117" s="47" t="s">
        <v>97</v>
      </c>
      <c r="B117" s="44" t="s">
        <v>23</v>
      </c>
      <c r="C117" s="3" t="s">
        <v>21</v>
      </c>
      <c r="D117" s="3">
        <v>10</v>
      </c>
      <c r="E117" s="3" t="s">
        <v>88</v>
      </c>
      <c r="F117" s="3">
        <v>0</v>
      </c>
      <c r="G117" s="34">
        <v>7</v>
      </c>
      <c r="H117" s="39">
        <v>0</v>
      </c>
    </row>
    <row r="118" spans="1:8" ht="34">
      <c r="A118" s="47" t="s">
        <v>97</v>
      </c>
      <c r="B118" s="44" t="s">
        <v>23</v>
      </c>
      <c r="C118" s="3" t="s">
        <v>21</v>
      </c>
      <c r="D118" s="3">
        <v>11</v>
      </c>
      <c r="E118" s="3" t="s">
        <v>88</v>
      </c>
      <c r="F118" s="3">
        <v>0</v>
      </c>
      <c r="G118" s="33">
        <v>119</v>
      </c>
      <c r="H118" s="39">
        <v>0</v>
      </c>
    </row>
    <row r="119" spans="1:8" ht="34">
      <c r="A119" s="47" t="s">
        <v>97</v>
      </c>
      <c r="B119" s="44" t="s">
        <v>23</v>
      </c>
      <c r="C119" s="3" t="s">
        <v>21</v>
      </c>
      <c r="D119" s="3">
        <v>12</v>
      </c>
      <c r="E119" s="3" t="s">
        <v>88</v>
      </c>
      <c r="F119" s="3">
        <v>0</v>
      </c>
      <c r="G119" s="33">
        <v>136</v>
      </c>
      <c r="H119" s="39">
        <v>0</v>
      </c>
    </row>
    <row r="120" spans="1:8" ht="34">
      <c r="A120" s="47" t="s">
        <v>97</v>
      </c>
      <c r="B120" s="44" t="s">
        <v>23</v>
      </c>
      <c r="C120" s="3" t="s">
        <v>21</v>
      </c>
      <c r="D120" s="3">
        <v>13</v>
      </c>
      <c r="E120" s="3" t="s">
        <v>88</v>
      </c>
      <c r="F120" s="3">
        <v>0</v>
      </c>
      <c r="G120" s="33">
        <v>76</v>
      </c>
      <c r="H120" s="39">
        <v>0</v>
      </c>
    </row>
    <row r="121" spans="1:8" ht="34">
      <c r="A121" s="47" t="s">
        <v>97</v>
      </c>
      <c r="B121" s="44" t="s">
        <v>23</v>
      </c>
      <c r="C121" s="3" t="s">
        <v>21</v>
      </c>
      <c r="D121" s="3">
        <v>14</v>
      </c>
      <c r="E121" s="3" t="s">
        <v>88</v>
      </c>
      <c r="F121" s="3">
        <v>0</v>
      </c>
      <c r="G121" s="33">
        <v>159</v>
      </c>
      <c r="H121" s="39">
        <v>0</v>
      </c>
    </row>
    <row r="122" spans="1:8" ht="34">
      <c r="A122" s="47" t="s">
        <v>97</v>
      </c>
      <c r="B122" s="44" t="s">
        <v>23</v>
      </c>
      <c r="C122" s="3" t="s">
        <v>21</v>
      </c>
      <c r="D122" s="3">
        <v>15</v>
      </c>
      <c r="E122" s="3" t="s">
        <v>88</v>
      </c>
      <c r="F122" s="3">
        <v>0</v>
      </c>
      <c r="G122" s="33">
        <v>168</v>
      </c>
      <c r="H122" s="39">
        <v>0</v>
      </c>
    </row>
    <row r="123" spans="1:8" ht="34">
      <c r="A123" s="47" t="s">
        <v>97</v>
      </c>
      <c r="B123" s="44" t="s">
        <v>23</v>
      </c>
      <c r="C123" s="3" t="s">
        <v>21</v>
      </c>
      <c r="D123" s="3">
        <v>16</v>
      </c>
      <c r="E123" s="3" t="s">
        <v>88</v>
      </c>
      <c r="F123" s="3">
        <v>0</v>
      </c>
      <c r="G123" s="33">
        <v>139</v>
      </c>
      <c r="H123" s="39">
        <v>0</v>
      </c>
    </row>
    <row r="124" spans="1:8" ht="34">
      <c r="A124" s="47" t="s">
        <v>97</v>
      </c>
      <c r="B124" s="44" t="s">
        <v>23</v>
      </c>
      <c r="C124" s="3" t="s">
        <v>21</v>
      </c>
      <c r="D124" s="3">
        <v>17</v>
      </c>
      <c r="E124" s="3" t="s">
        <v>88</v>
      </c>
      <c r="F124" s="3">
        <v>0</v>
      </c>
      <c r="G124" s="34">
        <v>25</v>
      </c>
      <c r="H124" s="39">
        <v>0</v>
      </c>
    </row>
    <row r="125" spans="1:8" ht="34">
      <c r="A125" s="47" t="s">
        <v>97</v>
      </c>
      <c r="B125" s="44" t="s">
        <v>23</v>
      </c>
      <c r="C125" s="3" t="s">
        <v>21</v>
      </c>
      <c r="D125" s="3">
        <v>18</v>
      </c>
      <c r="E125" s="3" t="s">
        <v>88</v>
      </c>
      <c r="F125" s="3">
        <v>0</v>
      </c>
      <c r="G125" s="34">
        <v>4</v>
      </c>
      <c r="H125" s="39">
        <v>0</v>
      </c>
    </row>
    <row r="126" spans="1:8" ht="34">
      <c r="A126" s="47" t="s">
        <v>97</v>
      </c>
      <c r="B126" s="44" t="s">
        <v>23</v>
      </c>
      <c r="C126" s="3" t="s">
        <v>21</v>
      </c>
      <c r="D126" s="3">
        <v>19</v>
      </c>
      <c r="E126" s="3" t="s">
        <v>88</v>
      </c>
      <c r="F126" s="3">
        <v>0</v>
      </c>
      <c r="G126" s="33">
        <v>81</v>
      </c>
      <c r="H126" s="39">
        <v>0</v>
      </c>
    </row>
    <row r="127" spans="1:8" ht="34">
      <c r="A127" s="47" t="s">
        <v>97</v>
      </c>
      <c r="B127" s="44" t="s">
        <v>23</v>
      </c>
      <c r="C127" s="3" t="s">
        <v>21</v>
      </c>
      <c r="D127" s="3">
        <v>20</v>
      </c>
      <c r="E127" s="3" t="s">
        <v>88</v>
      </c>
      <c r="F127" s="3">
        <v>0</v>
      </c>
      <c r="G127" s="33">
        <v>71</v>
      </c>
      <c r="H127" s="39">
        <v>0</v>
      </c>
    </row>
    <row r="128" spans="1:8" ht="34">
      <c r="A128" s="47" t="s">
        <v>97</v>
      </c>
      <c r="B128" s="44" t="s">
        <v>23</v>
      </c>
      <c r="C128" s="3" t="s">
        <v>21</v>
      </c>
      <c r="D128" s="3">
        <v>21</v>
      </c>
      <c r="E128" s="3" t="s">
        <v>88</v>
      </c>
      <c r="F128" s="3">
        <v>0</v>
      </c>
      <c r="G128" s="33">
        <v>75</v>
      </c>
      <c r="H128" s="39">
        <v>0</v>
      </c>
    </row>
    <row r="129" spans="1:8" ht="34">
      <c r="A129" s="47" t="s">
        <v>97</v>
      </c>
      <c r="B129" s="44" t="s">
        <v>23</v>
      </c>
      <c r="C129" s="3" t="s">
        <v>21</v>
      </c>
      <c r="D129" s="3">
        <v>22</v>
      </c>
      <c r="E129" s="3" t="s">
        <v>88</v>
      </c>
      <c r="F129" s="3">
        <v>0</v>
      </c>
      <c r="G129" s="33">
        <v>81</v>
      </c>
      <c r="H129" s="39">
        <v>0</v>
      </c>
    </row>
    <row r="130" spans="1:8" ht="34">
      <c r="A130" s="47" t="s">
        <v>97</v>
      </c>
      <c r="B130" s="44" t="s">
        <v>23</v>
      </c>
      <c r="C130" s="3" t="s">
        <v>21</v>
      </c>
      <c r="D130" s="3">
        <v>23</v>
      </c>
      <c r="E130" s="3" t="s">
        <v>88</v>
      </c>
      <c r="F130" s="3">
        <v>0</v>
      </c>
      <c r="G130" s="33">
        <v>76</v>
      </c>
      <c r="H130" s="39">
        <v>0</v>
      </c>
    </row>
    <row r="131" spans="1:8" ht="34">
      <c r="A131" s="47" t="s">
        <v>97</v>
      </c>
      <c r="B131" s="44" t="s">
        <v>23</v>
      </c>
      <c r="C131" s="3" t="s">
        <v>21</v>
      </c>
      <c r="D131" s="3">
        <v>24</v>
      </c>
      <c r="E131" s="3" t="s">
        <v>88</v>
      </c>
      <c r="F131" s="3">
        <v>0</v>
      </c>
      <c r="G131" s="33">
        <v>72</v>
      </c>
      <c r="H131" s="39">
        <v>0</v>
      </c>
    </row>
    <row r="132" spans="1:8" ht="34">
      <c r="A132" s="47" t="s">
        <v>97</v>
      </c>
      <c r="B132" s="44" t="s">
        <v>23</v>
      </c>
      <c r="C132" s="3" t="s">
        <v>21</v>
      </c>
      <c r="D132" s="3">
        <v>25</v>
      </c>
      <c r="E132" s="3" t="s">
        <v>88</v>
      </c>
      <c r="F132" s="3">
        <v>0</v>
      </c>
      <c r="G132" s="33">
        <v>69</v>
      </c>
      <c r="H132" s="39">
        <v>0</v>
      </c>
    </row>
    <row r="133" spans="1:8" ht="34">
      <c r="A133" s="47" t="s">
        <v>97</v>
      </c>
      <c r="B133" s="44" t="s">
        <v>23</v>
      </c>
      <c r="C133" s="3" t="s">
        <v>21</v>
      </c>
      <c r="D133" s="3">
        <v>26</v>
      </c>
      <c r="E133" s="3" t="s">
        <v>88</v>
      </c>
      <c r="F133" s="3">
        <v>0</v>
      </c>
      <c r="G133" s="34">
        <v>33</v>
      </c>
      <c r="H133" s="39">
        <v>0</v>
      </c>
    </row>
    <row r="134" spans="1:8" ht="34">
      <c r="A134" s="48" t="s">
        <v>97</v>
      </c>
      <c r="B134" s="43" t="s">
        <v>23</v>
      </c>
      <c r="C134" s="9" t="s">
        <v>21</v>
      </c>
      <c r="D134" s="9">
        <v>27</v>
      </c>
      <c r="E134" s="9" t="s">
        <v>88</v>
      </c>
      <c r="F134" s="9">
        <v>0</v>
      </c>
      <c r="G134" s="49">
        <v>74</v>
      </c>
      <c r="H134" s="41">
        <v>0</v>
      </c>
    </row>
    <row r="135" spans="1:8" ht="34">
      <c r="A135" s="45" t="s">
        <v>98</v>
      </c>
      <c r="B135" s="36" t="s">
        <v>23</v>
      </c>
      <c r="C135" s="36" t="s">
        <v>21</v>
      </c>
      <c r="D135" s="36">
        <v>1</v>
      </c>
      <c r="E135" s="36" t="s">
        <v>88</v>
      </c>
      <c r="F135" s="51">
        <v>0</v>
      </c>
      <c r="G135" s="51">
        <v>180</v>
      </c>
      <c r="H135" s="37">
        <v>0</v>
      </c>
    </row>
    <row r="136" spans="1:8" ht="34">
      <c r="A136" s="47" t="s">
        <v>98</v>
      </c>
      <c r="B136" s="3" t="s">
        <v>23</v>
      </c>
      <c r="C136" s="3" t="s">
        <v>21</v>
      </c>
      <c r="D136" s="3">
        <v>2</v>
      </c>
      <c r="E136" s="3" t="s">
        <v>88</v>
      </c>
      <c r="F136" s="30">
        <v>0</v>
      </c>
      <c r="G136" s="30">
        <v>53</v>
      </c>
      <c r="H136" s="39">
        <v>0</v>
      </c>
    </row>
    <row r="137" spans="1:8" ht="34">
      <c r="A137" s="47" t="s">
        <v>98</v>
      </c>
      <c r="B137" s="3" t="s">
        <v>23</v>
      </c>
      <c r="C137" s="3" t="s">
        <v>21</v>
      </c>
      <c r="D137" s="3">
        <v>3</v>
      </c>
      <c r="E137" s="3" t="s">
        <v>88</v>
      </c>
      <c r="F137" s="30">
        <v>0</v>
      </c>
      <c r="G137" s="30">
        <v>0</v>
      </c>
      <c r="H137" s="39" t="s">
        <v>78</v>
      </c>
    </row>
    <row r="138" spans="1:8" ht="34">
      <c r="A138" s="47" t="s">
        <v>98</v>
      </c>
      <c r="B138" s="3" t="s">
        <v>23</v>
      </c>
      <c r="C138" s="3" t="s">
        <v>21</v>
      </c>
      <c r="D138" s="3">
        <v>4</v>
      </c>
      <c r="E138" s="3" t="s">
        <v>88</v>
      </c>
      <c r="F138" s="3">
        <v>0</v>
      </c>
      <c r="G138" s="30">
        <v>0</v>
      </c>
      <c r="H138" s="39" t="s">
        <v>78</v>
      </c>
    </row>
    <row r="139" spans="1:8" ht="34">
      <c r="A139" s="47" t="s">
        <v>98</v>
      </c>
      <c r="B139" s="3" t="s">
        <v>23</v>
      </c>
      <c r="C139" s="3" t="s">
        <v>21</v>
      </c>
      <c r="D139" s="3">
        <v>5</v>
      </c>
      <c r="E139" s="3" t="s">
        <v>88</v>
      </c>
      <c r="F139" s="3">
        <v>0</v>
      </c>
      <c r="G139" s="3">
        <v>93</v>
      </c>
      <c r="H139" s="39">
        <v>0</v>
      </c>
    </row>
    <row r="140" spans="1:8" ht="34">
      <c r="A140" s="47" t="s">
        <v>98</v>
      </c>
      <c r="B140" s="3" t="s">
        <v>23</v>
      </c>
      <c r="C140" s="3" t="s">
        <v>21</v>
      </c>
      <c r="D140" s="3">
        <v>6</v>
      </c>
      <c r="E140" s="3" t="s">
        <v>88</v>
      </c>
      <c r="F140" s="3">
        <v>0</v>
      </c>
      <c r="G140" s="3">
        <v>23</v>
      </c>
      <c r="H140" s="39">
        <v>0</v>
      </c>
    </row>
    <row r="141" spans="1:8" ht="34">
      <c r="A141" s="47" t="s">
        <v>98</v>
      </c>
      <c r="B141" s="3" t="s">
        <v>23</v>
      </c>
      <c r="C141" s="3" t="s">
        <v>21</v>
      </c>
      <c r="D141" s="3">
        <v>7</v>
      </c>
      <c r="E141" s="3" t="s">
        <v>88</v>
      </c>
      <c r="F141" s="3">
        <v>0</v>
      </c>
      <c r="G141" s="3">
        <v>357</v>
      </c>
      <c r="H141" s="39">
        <v>0</v>
      </c>
    </row>
    <row r="142" spans="1:8" ht="34">
      <c r="A142" s="47" t="s">
        <v>98</v>
      </c>
      <c r="B142" s="3" t="s">
        <v>23</v>
      </c>
      <c r="C142" s="3" t="s">
        <v>21</v>
      </c>
      <c r="D142" s="3">
        <v>8</v>
      </c>
      <c r="E142" s="3" t="s">
        <v>88</v>
      </c>
      <c r="F142" s="3">
        <v>0</v>
      </c>
      <c r="G142" s="3">
        <v>100</v>
      </c>
      <c r="H142" s="39">
        <v>0</v>
      </c>
    </row>
    <row r="143" spans="1:8" ht="34">
      <c r="A143" s="47" t="s">
        <v>98</v>
      </c>
      <c r="B143" s="3" t="s">
        <v>23</v>
      </c>
      <c r="C143" s="3" t="s">
        <v>21</v>
      </c>
      <c r="D143" s="3">
        <v>9</v>
      </c>
      <c r="E143" s="3" t="s">
        <v>88</v>
      </c>
      <c r="F143" s="3">
        <v>0</v>
      </c>
      <c r="G143" s="3">
        <v>235</v>
      </c>
      <c r="H143" s="39">
        <v>0</v>
      </c>
    </row>
    <row r="144" spans="1:8" ht="34">
      <c r="A144" s="47" t="s">
        <v>98</v>
      </c>
      <c r="B144" s="3" t="s">
        <v>23</v>
      </c>
      <c r="C144" s="3" t="s">
        <v>21</v>
      </c>
      <c r="D144" s="3">
        <v>10</v>
      </c>
      <c r="E144" s="3" t="s">
        <v>88</v>
      </c>
      <c r="F144" s="3">
        <v>0</v>
      </c>
      <c r="G144" s="3">
        <v>237</v>
      </c>
      <c r="H144" s="39">
        <v>0</v>
      </c>
    </row>
    <row r="145" spans="1:8" ht="34">
      <c r="A145" s="47" t="s">
        <v>98</v>
      </c>
      <c r="B145" s="3" t="s">
        <v>23</v>
      </c>
      <c r="C145" s="3" t="s">
        <v>21</v>
      </c>
      <c r="D145" s="3">
        <v>11</v>
      </c>
      <c r="E145" s="3" t="s">
        <v>88</v>
      </c>
      <c r="F145" s="3">
        <v>0</v>
      </c>
      <c r="G145" s="3">
        <v>84</v>
      </c>
      <c r="H145" s="39">
        <v>0</v>
      </c>
    </row>
    <row r="146" spans="1:8" ht="34">
      <c r="A146" s="47" t="s">
        <v>98</v>
      </c>
      <c r="B146" s="3" t="s">
        <v>23</v>
      </c>
      <c r="C146" s="3" t="s">
        <v>21</v>
      </c>
      <c r="D146" s="3">
        <v>12</v>
      </c>
      <c r="E146" s="3" t="s">
        <v>88</v>
      </c>
      <c r="F146" s="3">
        <v>0</v>
      </c>
      <c r="G146" s="3">
        <v>117</v>
      </c>
      <c r="H146" s="39">
        <v>0</v>
      </c>
    </row>
    <row r="147" spans="1:8" ht="34">
      <c r="A147" s="64" t="s">
        <v>37</v>
      </c>
      <c r="B147" s="36" t="s">
        <v>23</v>
      </c>
      <c r="C147" s="36" t="s">
        <v>38</v>
      </c>
      <c r="D147" s="36">
        <v>1</v>
      </c>
      <c r="E147" s="36" t="s">
        <v>88</v>
      </c>
      <c r="F147" s="36">
        <v>0</v>
      </c>
      <c r="G147" s="36">
        <v>250</v>
      </c>
      <c r="H147" s="37">
        <v>0</v>
      </c>
    </row>
    <row r="148" spans="1:8" ht="34">
      <c r="A148" s="65" t="s">
        <v>37</v>
      </c>
      <c r="B148" s="3" t="s">
        <v>23</v>
      </c>
      <c r="C148" s="3" t="s">
        <v>38</v>
      </c>
      <c r="D148" s="3">
        <v>2</v>
      </c>
      <c r="E148" s="3" t="s">
        <v>88</v>
      </c>
      <c r="F148" s="3">
        <v>0</v>
      </c>
      <c r="G148" s="3">
        <v>250</v>
      </c>
      <c r="H148" s="39">
        <v>0</v>
      </c>
    </row>
    <row r="149" spans="1:8" ht="34">
      <c r="A149" s="65" t="s">
        <v>37</v>
      </c>
      <c r="B149" s="3" t="s">
        <v>23</v>
      </c>
      <c r="C149" s="3" t="s">
        <v>38</v>
      </c>
      <c r="D149" s="3">
        <v>3</v>
      </c>
      <c r="E149" s="3" t="s">
        <v>88</v>
      </c>
      <c r="F149" s="3">
        <v>0</v>
      </c>
      <c r="G149" s="3">
        <v>250</v>
      </c>
      <c r="H149" s="39">
        <v>0</v>
      </c>
    </row>
    <row r="150" spans="1:8" ht="34">
      <c r="A150" s="45" t="s">
        <v>39</v>
      </c>
      <c r="B150" s="36" t="s">
        <v>23</v>
      </c>
      <c r="C150" s="36" t="s">
        <v>40</v>
      </c>
      <c r="D150" s="36">
        <v>1</v>
      </c>
      <c r="E150" s="36" t="s">
        <v>99</v>
      </c>
      <c r="F150" s="36">
        <v>0</v>
      </c>
      <c r="G150" s="36">
        <v>150</v>
      </c>
      <c r="H150" s="37">
        <v>0</v>
      </c>
    </row>
    <row r="151" spans="1:8" ht="34">
      <c r="A151" s="47" t="s">
        <v>39</v>
      </c>
      <c r="B151" s="3" t="s">
        <v>23</v>
      </c>
      <c r="C151" s="3" t="s">
        <v>40</v>
      </c>
      <c r="D151" s="3">
        <v>2</v>
      </c>
      <c r="E151" s="3" t="s">
        <v>100</v>
      </c>
      <c r="F151" s="3">
        <v>0</v>
      </c>
      <c r="G151" s="3">
        <v>150</v>
      </c>
      <c r="H151" s="39">
        <v>0</v>
      </c>
    </row>
    <row r="152" spans="1:8" ht="34">
      <c r="A152" s="47" t="s">
        <v>39</v>
      </c>
      <c r="B152" s="3" t="s">
        <v>23</v>
      </c>
      <c r="C152" s="3" t="s">
        <v>40</v>
      </c>
      <c r="D152" s="3">
        <v>3</v>
      </c>
      <c r="E152" s="3" t="s">
        <v>101</v>
      </c>
      <c r="F152" s="3">
        <v>0</v>
      </c>
      <c r="G152" s="3">
        <v>150</v>
      </c>
      <c r="H152" s="39">
        <v>0</v>
      </c>
    </row>
    <row r="153" spans="1:8" ht="34">
      <c r="A153" s="47" t="s">
        <v>39</v>
      </c>
      <c r="B153" s="3" t="s">
        <v>23</v>
      </c>
      <c r="C153" s="3" t="s">
        <v>40</v>
      </c>
      <c r="D153" s="3">
        <v>4</v>
      </c>
      <c r="E153" s="3" t="s">
        <v>102</v>
      </c>
      <c r="F153" s="3">
        <v>0</v>
      </c>
      <c r="G153" s="3">
        <v>150</v>
      </c>
      <c r="H153" s="39">
        <v>0</v>
      </c>
    </row>
    <row r="154" spans="1:8" ht="34">
      <c r="A154" s="47" t="s">
        <v>39</v>
      </c>
      <c r="B154" s="3" t="s">
        <v>23</v>
      </c>
      <c r="C154" s="3" t="s">
        <v>40</v>
      </c>
      <c r="D154" s="3">
        <v>5</v>
      </c>
      <c r="E154" s="3" t="s">
        <v>103</v>
      </c>
      <c r="F154" s="3">
        <v>0</v>
      </c>
      <c r="G154" s="3">
        <v>150</v>
      </c>
      <c r="H154" s="39">
        <v>0</v>
      </c>
    </row>
    <row r="155" spans="1:8" ht="34">
      <c r="A155" s="47" t="s">
        <v>39</v>
      </c>
      <c r="B155" s="3" t="s">
        <v>23</v>
      </c>
      <c r="C155" s="3" t="s">
        <v>40</v>
      </c>
      <c r="D155" s="3">
        <v>6</v>
      </c>
      <c r="E155" s="3" t="s">
        <v>104</v>
      </c>
      <c r="F155" s="3">
        <v>0</v>
      </c>
      <c r="G155" s="3">
        <v>150</v>
      </c>
      <c r="H155" s="39">
        <v>0</v>
      </c>
    </row>
    <row r="156" spans="1:8" ht="34">
      <c r="A156" s="47" t="s">
        <v>39</v>
      </c>
      <c r="B156" s="3" t="s">
        <v>23</v>
      </c>
      <c r="C156" s="3" t="s">
        <v>40</v>
      </c>
      <c r="D156" s="3">
        <v>7</v>
      </c>
      <c r="E156" s="3" t="s">
        <v>105</v>
      </c>
      <c r="F156" s="3">
        <v>0</v>
      </c>
      <c r="G156" s="3">
        <v>150</v>
      </c>
      <c r="H156" s="39">
        <v>0</v>
      </c>
    </row>
    <row r="157" spans="1:8" ht="34">
      <c r="A157" s="47" t="s">
        <v>39</v>
      </c>
      <c r="B157" s="3" t="s">
        <v>23</v>
      </c>
      <c r="C157" s="3" t="s">
        <v>40</v>
      </c>
      <c r="D157" s="3">
        <v>8</v>
      </c>
      <c r="E157" s="3" t="s">
        <v>106</v>
      </c>
      <c r="F157" s="3">
        <v>0</v>
      </c>
      <c r="G157" s="3">
        <v>150</v>
      </c>
      <c r="H157" s="39">
        <v>0</v>
      </c>
    </row>
    <row r="158" spans="1:8" ht="34">
      <c r="A158" s="47" t="s">
        <v>39</v>
      </c>
      <c r="B158" s="3" t="s">
        <v>23</v>
      </c>
      <c r="C158" s="3" t="s">
        <v>40</v>
      </c>
      <c r="D158" s="3">
        <v>9</v>
      </c>
      <c r="E158" s="3" t="s">
        <v>107</v>
      </c>
      <c r="F158" s="3">
        <v>0</v>
      </c>
      <c r="G158" s="3">
        <v>150</v>
      </c>
      <c r="H158" s="39">
        <v>0</v>
      </c>
    </row>
    <row r="159" spans="1:8" ht="34">
      <c r="A159" s="47" t="s">
        <v>39</v>
      </c>
      <c r="B159" s="3" t="s">
        <v>23</v>
      </c>
      <c r="C159" s="3" t="s">
        <v>40</v>
      </c>
      <c r="D159" s="3">
        <v>10</v>
      </c>
      <c r="E159" s="3" t="s">
        <v>108</v>
      </c>
      <c r="F159" s="3">
        <v>0</v>
      </c>
      <c r="G159" s="3">
        <v>150</v>
      </c>
      <c r="H159" s="39">
        <v>0</v>
      </c>
    </row>
    <row r="160" spans="1:8" ht="34">
      <c r="A160" s="47" t="s">
        <v>39</v>
      </c>
      <c r="B160" s="3" t="s">
        <v>23</v>
      </c>
      <c r="C160" s="3" t="s">
        <v>40</v>
      </c>
      <c r="D160" s="3">
        <v>11</v>
      </c>
      <c r="E160" s="3" t="s">
        <v>109</v>
      </c>
      <c r="F160" s="3">
        <v>0</v>
      </c>
      <c r="G160" s="3">
        <v>150</v>
      </c>
      <c r="H160" s="39">
        <v>0</v>
      </c>
    </row>
    <row r="161" spans="1:8" ht="34">
      <c r="A161" s="47" t="s">
        <v>39</v>
      </c>
      <c r="B161" s="3" t="s">
        <v>23</v>
      </c>
      <c r="C161" s="3" t="s">
        <v>40</v>
      </c>
      <c r="D161" s="3">
        <v>12</v>
      </c>
      <c r="E161" s="3" t="s">
        <v>110</v>
      </c>
      <c r="F161" s="3">
        <v>0</v>
      </c>
      <c r="G161" s="3">
        <v>150</v>
      </c>
      <c r="H161" s="39">
        <v>0</v>
      </c>
    </row>
    <row r="162" spans="1:8" ht="34">
      <c r="A162" s="133" t="s">
        <v>111</v>
      </c>
      <c r="B162" s="134" t="s">
        <v>23</v>
      </c>
      <c r="C162" s="3" t="s">
        <v>40</v>
      </c>
      <c r="D162" s="134">
        <v>13</v>
      </c>
      <c r="E162" s="134" t="s">
        <v>112</v>
      </c>
      <c r="F162" s="134">
        <v>0</v>
      </c>
      <c r="G162" s="3">
        <v>150</v>
      </c>
      <c r="H162" s="39">
        <v>0</v>
      </c>
    </row>
    <row r="163" spans="1:8" ht="34">
      <c r="A163" s="133" t="s">
        <v>39</v>
      </c>
      <c r="B163" s="134" t="s">
        <v>23</v>
      </c>
      <c r="C163" s="3" t="s">
        <v>40</v>
      </c>
      <c r="D163" s="134">
        <v>14</v>
      </c>
      <c r="E163" s="134" t="s">
        <v>113</v>
      </c>
      <c r="F163" s="134">
        <v>0</v>
      </c>
      <c r="G163" s="3">
        <v>150</v>
      </c>
      <c r="H163" s="39">
        <v>0</v>
      </c>
    </row>
    <row r="164" spans="1:8" ht="34">
      <c r="A164" s="133" t="s">
        <v>39</v>
      </c>
      <c r="B164" s="134" t="s">
        <v>23</v>
      </c>
      <c r="C164" s="3" t="s">
        <v>40</v>
      </c>
      <c r="D164" s="134">
        <v>15</v>
      </c>
      <c r="E164" s="134" t="s">
        <v>114</v>
      </c>
      <c r="F164" s="134">
        <v>0</v>
      </c>
      <c r="G164" s="3">
        <v>150</v>
      </c>
      <c r="H164" s="39">
        <v>0</v>
      </c>
    </row>
    <row r="165" spans="1:8" ht="34">
      <c r="A165" s="133" t="s">
        <v>39</v>
      </c>
      <c r="B165" s="134" t="s">
        <v>23</v>
      </c>
      <c r="C165" s="3" t="s">
        <v>40</v>
      </c>
      <c r="D165" s="134">
        <v>16</v>
      </c>
      <c r="E165" s="134" t="s">
        <v>115</v>
      </c>
      <c r="F165" s="134">
        <v>0</v>
      </c>
      <c r="G165" s="3">
        <v>150</v>
      </c>
      <c r="H165" s="39">
        <v>0</v>
      </c>
    </row>
    <row r="166" spans="1:8" ht="34">
      <c r="A166" s="133" t="s">
        <v>39</v>
      </c>
      <c r="B166" s="134" t="s">
        <v>23</v>
      </c>
      <c r="C166" s="3" t="s">
        <v>40</v>
      </c>
      <c r="D166" s="134">
        <v>17</v>
      </c>
      <c r="E166" s="134" t="s">
        <v>116</v>
      </c>
      <c r="F166" s="134">
        <v>0</v>
      </c>
      <c r="G166" s="3">
        <v>150</v>
      </c>
      <c r="H166" s="39">
        <v>0</v>
      </c>
    </row>
    <row r="167" spans="1:8" ht="34">
      <c r="A167" s="133" t="s">
        <v>39</v>
      </c>
      <c r="B167" s="134" t="s">
        <v>23</v>
      </c>
      <c r="C167" s="3" t="s">
        <v>40</v>
      </c>
      <c r="D167" s="134">
        <v>18</v>
      </c>
      <c r="E167" s="134" t="s">
        <v>117</v>
      </c>
      <c r="F167" s="134">
        <v>0</v>
      </c>
      <c r="G167" s="3">
        <v>150</v>
      </c>
      <c r="H167" s="39">
        <v>0</v>
      </c>
    </row>
    <row r="168" spans="1:8" ht="34">
      <c r="A168" s="133" t="s">
        <v>39</v>
      </c>
      <c r="B168" s="134" t="s">
        <v>23</v>
      </c>
      <c r="C168" s="3" t="s">
        <v>40</v>
      </c>
      <c r="D168" s="134">
        <v>19</v>
      </c>
      <c r="E168" s="134" t="s">
        <v>118</v>
      </c>
      <c r="F168" s="134">
        <v>0</v>
      </c>
      <c r="G168" s="3">
        <v>150</v>
      </c>
      <c r="H168" s="39">
        <v>0</v>
      </c>
    </row>
    <row r="169" spans="1:8" ht="34">
      <c r="A169" s="133" t="s">
        <v>39</v>
      </c>
      <c r="B169" s="134" t="s">
        <v>23</v>
      </c>
      <c r="C169" s="3" t="s">
        <v>40</v>
      </c>
      <c r="D169" s="134">
        <v>20</v>
      </c>
      <c r="E169" s="134" t="s">
        <v>119</v>
      </c>
      <c r="F169" s="134">
        <v>0</v>
      </c>
      <c r="G169" s="3">
        <v>150</v>
      </c>
      <c r="H169" s="39">
        <v>0</v>
      </c>
    </row>
    <row r="170" spans="1:8" ht="34">
      <c r="A170" s="133" t="s">
        <v>39</v>
      </c>
      <c r="B170" s="134" t="s">
        <v>23</v>
      </c>
      <c r="C170" s="3" t="s">
        <v>40</v>
      </c>
      <c r="D170" s="134">
        <v>21</v>
      </c>
      <c r="E170" s="134" t="s">
        <v>120</v>
      </c>
      <c r="F170" s="134">
        <v>0</v>
      </c>
      <c r="G170" s="3">
        <v>150</v>
      </c>
      <c r="H170" s="39">
        <v>0</v>
      </c>
    </row>
    <row r="171" spans="1:8" ht="34">
      <c r="A171" s="133" t="s">
        <v>39</v>
      </c>
      <c r="B171" s="134" t="s">
        <v>23</v>
      </c>
      <c r="C171" s="3" t="s">
        <v>40</v>
      </c>
      <c r="D171" s="134">
        <v>22</v>
      </c>
      <c r="E171" s="134" t="s">
        <v>121</v>
      </c>
      <c r="F171" s="134">
        <v>0</v>
      </c>
      <c r="G171" s="3">
        <v>150</v>
      </c>
      <c r="H171" s="39">
        <v>0</v>
      </c>
    </row>
    <row r="172" spans="1:8" ht="34">
      <c r="A172" s="133" t="s">
        <v>39</v>
      </c>
      <c r="B172" s="134" t="s">
        <v>23</v>
      </c>
      <c r="C172" s="3" t="s">
        <v>40</v>
      </c>
      <c r="D172" s="134">
        <v>23</v>
      </c>
      <c r="E172" s="134" t="s">
        <v>122</v>
      </c>
      <c r="F172" s="134">
        <v>0</v>
      </c>
      <c r="G172" s="3">
        <v>150</v>
      </c>
      <c r="H172" s="39">
        <v>0</v>
      </c>
    </row>
    <row r="173" spans="1:8" ht="34">
      <c r="A173" s="135" t="s">
        <v>123</v>
      </c>
      <c r="B173" s="132" t="s">
        <v>23</v>
      </c>
      <c r="C173" s="9" t="s">
        <v>40</v>
      </c>
      <c r="D173" s="132">
        <v>24</v>
      </c>
      <c r="E173" s="132" t="s">
        <v>124</v>
      </c>
      <c r="F173" s="132">
        <v>0</v>
      </c>
      <c r="G173" s="9">
        <v>150</v>
      </c>
      <c r="H173" s="41">
        <v>0</v>
      </c>
    </row>
    <row r="174" spans="1:8" ht="34">
      <c r="A174" s="38" t="s">
        <v>125</v>
      </c>
      <c r="B174" s="3" t="s">
        <v>23</v>
      </c>
      <c r="C174" s="3" t="s">
        <v>21</v>
      </c>
      <c r="D174" s="3">
        <v>1</v>
      </c>
      <c r="E174" s="3" t="s">
        <v>126</v>
      </c>
      <c r="F174" s="3">
        <v>0</v>
      </c>
      <c r="G174" s="3">
        <v>150</v>
      </c>
      <c r="H174" s="39">
        <v>0</v>
      </c>
    </row>
    <row r="175" spans="1:8" ht="34">
      <c r="A175" s="38" t="s">
        <v>125</v>
      </c>
      <c r="B175" s="3" t="s">
        <v>23</v>
      </c>
      <c r="C175" s="3" t="s">
        <v>21</v>
      </c>
      <c r="D175" s="3">
        <v>2</v>
      </c>
      <c r="E175" s="3" t="s">
        <v>127</v>
      </c>
      <c r="F175" s="3">
        <v>0</v>
      </c>
      <c r="G175" s="3">
        <v>150</v>
      </c>
      <c r="H175" s="39">
        <v>0</v>
      </c>
    </row>
    <row r="176" spans="1:8" ht="34">
      <c r="A176" s="38" t="s">
        <v>125</v>
      </c>
      <c r="B176" s="3" t="s">
        <v>23</v>
      </c>
      <c r="C176" s="3" t="s">
        <v>21</v>
      </c>
      <c r="D176" s="3">
        <v>3</v>
      </c>
      <c r="E176" s="3" t="s">
        <v>128</v>
      </c>
      <c r="F176" s="3">
        <v>0</v>
      </c>
      <c r="G176" s="3">
        <v>150</v>
      </c>
      <c r="H176" s="39">
        <v>0</v>
      </c>
    </row>
    <row r="177" spans="1:10" ht="34">
      <c r="A177" s="38" t="s">
        <v>125</v>
      </c>
      <c r="B177" s="3" t="s">
        <v>23</v>
      </c>
      <c r="C177" s="3" t="s">
        <v>21</v>
      </c>
      <c r="D177" s="3">
        <v>4</v>
      </c>
      <c r="E177" s="3" t="s">
        <v>129</v>
      </c>
      <c r="F177" s="3">
        <v>0</v>
      </c>
      <c r="G177" s="3">
        <v>150</v>
      </c>
      <c r="H177" s="39">
        <v>0</v>
      </c>
    </row>
    <row r="178" spans="1:10" ht="34">
      <c r="A178" s="38" t="s">
        <v>125</v>
      </c>
      <c r="B178" s="3" t="s">
        <v>23</v>
      </c>
      <c r="C178" s="3" t="s">
        <v>21</v>
      </c>
      <c r="D178" s="3">
        <v>5</v>
      </c>
      <c r="E178" s="3" t="s">
        <v>130</v>
      </c>
      <c r="F178" s="3">
        <v>0</v>
      </c>
      <c r="G178" s="3">
        <v>150</v>
      </c>
      <c r="H178" s="39">
        <v>0</v>
      </c>
    </row>
    <row r="179" spans="1:10" ht="34">
      <c r="A179" s="38" t="s">
        <v>125</v>
      </c>
      <c r="B179" s="3" t="s">
        <v>23</v>
      </c>
      <c r="C179" s="3" t="s">
        <v>21</v>
      </c>
      <c r="D179" s="3">
        <v>6</v>
      </c>
      <c r="E179" s="3" t="s">
        <v>131</v>
      </c>
      <c r="F179" s="3">
        <v>0</v>
      </c>
      <c r="G179" s="3">
        <v>150</v>
      </c>
      <c r="H179" s="39">
        <v>0</v>
      </c>
    </row>
    <row r="180" spans="1:10" ht="34">
      <c r="A180" s="38" t="s">
        <v>125</v>
      </c>
      <c r="B180" s="3" t="s">
        <v>23</v>
      </c>
      <c r="C180" s="3" t="s">
        <v>21</v>
      </c>
      <c r="D180" s="3">
        <v>7</v>
      </c>
      <c r="E180" s="3" t="s">
        <v>132</v>
      </c>
      <c r="F180" s="3">
        <v>0</v>
      </c>
      <c r="G180" s="3">
        <v>150</v>
      </c>
      <c r="H180" s="39">
        <v>0</v>
      </c>
    </row>
    <row r="181" spans="1:10" ht="34">
      <c r="A181" s="38" t="s">
        <v>125</v>
      </c>
      <c r="B181" s="3" t="s">
        <v>23</v>
      </c>
      <c r="C181" s="3" t="s">
        <v>21</v>
      </c>
      <c r="D181" s="3">
        <v>8</v>
      </c>
      <c r="E181" s="3" t="s">
        <v>133</v>
      </c>
      <c r="F181" s="3">
        <v>0</v>
      </c>
      <c r="G181" s="3">
        <v>150</v>
      </c>
      <c r="H181" s="39">
        <v>0</v>
      </c>
    </row>
    <row r="182" spans="1:10" ht="34">
      <c r="A182" s="136" t="s">
        <v>125</v>
      </c>
      <c r="B182" s="134" t="s">
        <v>23</v>
      </c>
      <c r="C182" s="134" t="s">
        <v>21</v>
      </c>
      <c r="D182" s="134">
        <v>9</v>
      </c>
      <c r="E182" s="134" t="s">
        <v>134</v>
      </c>
      <c r="F182" s="134">
        <v>0</v>
      </c>
      <c r="G182" s="3">
        <v>150</v>
      </c>
      <c r="H182" s="39">
        <v>0</v>
      </c>
    </row>
    <row r="183" spans="1:10" ht="34">
      <c r="A183" s="136" t="s">
        <v>125</v>
      </c>
      <c r="B183" s="134" t="s">
        <v>23</v>
      </c>
      <c r="C183" s="134" t="s">
        <v>21</v>
      </c>
      <c r="D183" s="134">
        <v>10</v>
      </c>
      <c r="E183" s="134" t="s">
        <v>135</v>
      </c>
      <c r="F183" s="134">
        <v>0</v>
      </c>
      <c r="G183" s="3">
        <v>150</v>
      </c>
      <c r="H183" s="39">
        <v>0</v>
      </c>
    </row>
    <row r="184" spans="1:10" ht="34">
      <c r="A184" s="136" t="s">
        <v>125</v>
      </c>
      <c r="B184" s="134" t="s">
        <v>23</v>
      </c>
      <c r="C184" s="134" t="s">
        <v>21</v>
      </c>
      <c r="D184" s="134">
        <v>11</v>
      </c>
      <c r="E184" s="134" t="s">
        <v>136</v>
      </c>
      <c r="F184" s="134">
        <v>0</v>
      </c>
      <c r="G184" s="3">
        <v>150</v>
      </c>
      <c r="H184" s="39">
        <v>0</v>
      </c>
    </row>
    <row r="185" spans="1:10" ht="34">
      <c r="A185" s="136" t="s">
        <v>125</v>
      </c>
      <c r="B185" s="134" t="s">
        <v>23</v>
      </c>
      <c r="C185" s="134" t="s">
        <v>21</v>
      </c>
      <c r="D185" s="134">
        <v>12</v>
      </c>
      <c r="E185" s="134" t="s">
        <v>137</v>
      </c>
      <c r="F185" s="134">
        <v>0</v>
      </c>
      <c r="G185" s="3">
        <v>150</v>
      </c>
      <c r="H185" s="39">
        <v>0</v>
      </c>
    </row>
    <row r="186" spans="1:10">
      <c r="A186" s="136"/>
      <c r="B186" s="134"/>
      <c r="C186" s="134"/>
      <c r="D186" s="134"/>
      <c r="E186" s="134"/>
      <c r="F186" s="134"/>
      <c r="H186" s="39"/>
    </row>
    <row r="187" spans="1:10" ht="34">
      <c r="A187" s="136" t="s">
        <v>125</v>
      </c>
      <c r="B187" s="134" t="s">
        <v>23</v>
      </c>
      <c r="C187" s="134" t="s">
        <v>21</v>
      </c>
      <c r="D187" s="134">
        <v>13</v>
      </c>
      <c r="E187" s="134" t="s">
        <v>138</v>
      </c>
      <c r="F187" s="134">
        <v>0</v>
      </c>
      <c r="G187" s="3">
        <v>150</v>
      </c>
      <c r="H187" s="39">
        <v>0</v>
      </c>
    </row>
    <row r="188" spans="1:10" ht="34">
      <c r="A188" s="136" t="s">
        <v>125</v>
      </c>
      <c r="B188" s="134" t="s">
        <v>23</v>
      </c>
      <c r="C188" s="134" t="s">
        <v>21</v>
      </c>
      <c r="D188" s="134">
        <v>14</v>
      </c>
      <c r="E188" s="134" t="s">
        <v>139</v>
      </c>
      <c r="F188" s="134">
        <v>0</v>
      </c>
      <c r="G188" s="3">
        <v>150</v>
      </c>
      <c r="H188" s="39">
        <v>0</v>
      </c>
    </row>
    <row r="189" spans="1:10" ht="34">
      <c r="A189" s="136" t="s">
        <v>125</v>
      </c>
      <c r="B189" s="134" t="s">
        <v>23</v>
      </c>
      <c r="C189" s="134" t="s">
        <v>21</v>
      </c>
      <c r="D189" s="134">
        <v>15</v>
      </c>
      <c r="E189" s="134" t="s">
        <v>140</v>
      </c>
      <c r="F189" s="134">
        <v>0</v>
      </c>
      <c r="G189" s="3">
        <v>150</v>
      </c>
      <c r="H189" s="39">
        <v>0</v>
      </c>
    </row>
    <row r="190" spans="1:10" ht="34">
      <c r="A190" s="135" t="s">
        <v>141</v>
      </c>
      <c r="B190" s="132" t="s">
        <v>23</v>
      </c>
      <c r="C190" s="132" t="s">
        <v>21</v>
      </c>
      <c r="D190" s="132">
        <v>16</v>
      </c>
      <c r="E190" s="134" t="s">
        <v>142</v>
      </c>
      <c r="F190" s="132">
        <v>0</v>
      </c>
      <c r="G190" s="3">
        <v>150</v>
      </c>
      <c r="H190" s="39">
        <v>0</v>
      </c>
    </row>
    <row r="191" spans="1:10" ht="34">
      <c r="A191" s="137" t="s">
        <v>143</v>
      </c>
      <c r="B191" s="138" t="s">
        <v>23</v>
      </c>
      <c r="C191" s="138" t="s">
        <v>21</v>
      </c>
      <c r="D191" s="138">
        <v>1</v>
      </c>
      <c r="E191" s="138" t="s">
        <v>144</v>
      </c>
      <c r="F191" s="138">
        <v>0</v>
      </c>
      <c r="G191" s="138">
        <v>112</v>
      </c>
      <c r="H191" s="144">
        <v>0</v>
      </c>
      <c r="I191" s="141"/>
      <c r="J191" s="134"/>
    </row>
    <row r="192" spans="1:10" ht="34">
      <c r="A192" s="136" t="s">
        <v>143</v>
      </c>
      <c r="B192" s="134" t="s">
        <v>23</v>
      </c>
      <c r="C192" s="134" t="s">
        <v>21</v>
      </c>
      <c r="D192" s="134">
        <v>2</v>
      </c>
      <c r="E192" s="142" t="s">
        <v>145</v>
      </c>
      <c r="F192" s="134">
        <v>0</v>
      </c>
      <c r="G192" s="134">
        <v>112</v>
      </c>
      <c r="H192" s="140">
        <v>0</v>
      </c>
      <c r="I192" s="141"/>
      <c r="J192" s="134"/>
    </row>
    <row r="193" spans="1:10" ht="34">
      <c r="A193" s="38" t="s">
        <v>143</v>
      </c>
      <c r="B193" s="3" t="s">
        <v>23</v>
      </c>
      <c r="C193" s="3" t="s">
        <v>21</v>
      </c>
      <c r="D193" s="3">
        <v>3</v>
      </c>
      <c r="E193" s="142" t="s">
        <v>146</v>
      </c>
      <c r="F193" s="3">
        <v>0</v>
      </c>
      <c r="G193" s="134">
        <v>150</v>
      </c>
      <c r="H193" s="140">
        <v>0</v>
      </c>
      <c r="I193" s="141"/>
      <c r="J193" s="134"/>
    </row>
    <row r="194" spans="1:10" ht="34">
      <c r="A194" s="40" t="s">
        <v>143</v>
      </c>
      <c r="B194" s="9" t="s">
        <v>23</v>
      </c>
      <c r="C194" s="9" t="s">
        <v>21</v>
      </c>
      <c r="D194" s="9">
        <v>4</v>
      </c>
      <c r="E194" s="132" t="s">
        <v>147</v>
      </c>
      <c r="F194" s="9">
        <v>0</v>
      </c>
      <c r="G194" s="132">
        <v>150</v>
      </c>
      <c r="H194" s="143">
        <v>0</v>
      </c>
      <c r="I194" s="141"/>
      <c r="J194" s="134"/>
    </row>
    <row r="195" spans="1:10">
      <c r="G195" s="134"/>
      <c r="H195" s="134"/>
      <c r="I195" s="141"/>
      <c r="J195" s="134"/>
    </row>
    <row r="196" spans="1:10">
      <c r="G196" s="134"/>
      <c r="H196" s="134"/>
      <c r="I196" s="141"/>
      <c r="J196" s="134"/>
    </row>
  </sheetData>
  <mergeCells count="1">
    <mergeCell ref="A1:H1"/>
  </mergeCells>
  <pageMargins left="0.7" right="0.7" top="0.75" bottom="0.75" header="0.3" footer="0.3"/>
  <pageSetup scale="32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4"/>
  <sheetViews>
    <sheetView zoomScaleNormal="100" workbookViewId="0">
      <pane ySplit="3" topLeftCell="A17" activePane="bottomLeft" state="frozen"/>
      <selection pane="bottomLeft"/>
    </sheetView>
  </sheetViews>
  <sheetFormatPr baseColWidth="10" defaultColWidth="10.83203125" defaultRowHeight="16"/>
  <cols>
    <col min="1" max="1" width="21" style="7" bestFit="1" customWidth="1"/>
    <col min="2" max="2" width="25.6640625" style="2" customWidth="1"/>
    <col min="3" max="3" width="63.1640625" style="2" bestFit="1" customWidth="1"/>
    <col min="4" max="4" width="37.33203125" style="7" customWidth="1"/>
    <col min="5" max="5" width="10.5" style="7" customWidth="1"/>
    <col min="6" max="6" width="15.33203125" style="7" customWidth="1"/>
    <col min="7" max="7" width="57.6640625" style="7" bestFit="1" customWidth="1"/>
    <col min="8" max="8" width="8.6640625" style="16" bestFit="1" customWidth="1"/>
    <col min="9" max="9" width="13.33203125" style="16" customWidth="1"/>
    <col min="10" max="10" width="57.6640625" style="7" bestFit="1" customWidth="1"/>
    <col min="11" max="11" width="58.6640625" style="7" bestFit="1" customWidth="1"/>
    <col min="12" max="16384" width="10.83203125" style="7"/>
  </cols>
  <sheetData>
    <row r="1" spans="1:10" s="124" customFormat="1">
      <c r="A1" s="170" t="s">
        <v>717</v>
      </c>
      <c r="B1" s="170"/>
      <c r="C1" s="170"/>
    </row>
    <row r="2" spans="1:10" s="124" customFormat="1"/>
    <row r="3" spans="1:10" s="233" customFormat="1" ht="52" customHeight="1" thickBot="1">
      <c r="A3" s="231" t="s">
        <v>0</v>
      </c>
      <c r="B3" s="231" t="s">
        <v>1</v>
      </c>
      <c r="C3" s="231" t="s">
        <v>654</v>
      </c>
      <c r="D3" s="231" t="s">
        <v>653</v>
      </c>
      <c r="E3" s="231" t="s">
        <v>655</v>
      </c>
      <c r="F3" s="231" t="s">
        <v>659</v>
      </c>
      <c r="G3" s="232" t="s">
        <v>658</v>
      </c>
      <c r="H3" s="231" t="s">
        <v>148</v>
      </c>
      <c r="I3" s="231" t="s">
        <v>657</v>
      </c>
      <c r="J3" s="231" t="s">
        <v>656</v>
      </c>
    </row>
    <row r="4" spans="1:10" s="124" customFormat="1" ht="18" thickTop="1">
      <c r="A4" s="229" t="s">
        <v>149</v>
      </c>
      <c r="B4" s="160" t="s">
        <v>10</v>
      </c>
      <c r="C4" s="124" t="s">
        <v>150</v>
      </c>
      <c r="D4" s="124" t="s">
        <v>150</v>
      </c>
      <c r="E4" s="124" t="s">
        <v>151</v>
      </c>
      <c r="F4" s="124">
        <v>12</v>
      </c>
      <c r="G4" s="230" t="s">
        <v>152</v>
      </c>
      <c r="H4" s="124" t="s">
        <v>78</v>
      </c>
      <c r="I4" s="124" t="s">
        <v>78</v>
      </c>
      <c r="J4" s="124" t="s">
        <v>78</v>
      </c>
    </row>
    <row r="5" spans="1:10" ht="17">
      <c r="A5" s="2" t="s">
        <v>42</v>
      </c>
      <c r="B5" s="2" t="s">
        <v>10</v>
      </c>
      <c r="C5" s="7" t="s">
        <v>150</v>
      </c>
      <c r="D5" s="7" t="s">
        <v>150</v>
      </c>
      <c r="E5" s="7" t="s">
        <v>151</v>
      </c>
      <c r="F5" s="7">
        <v>24</v>
      </c>
      <c r="G5" s="16" t="s">
        <v>153</v>
      </c>
      <c r="H5" s="7" t="s">
        <v>78</v>
      </c>
      <c r="I5" s="7" t="s">
        <v>78</v>
      </c>
      <c r="J5" s="7" t="s">
        <v>78</v>
      </c>
    </row>
    <row r="6" spans="1:10" ht="17">
      <c r="A6" s="2" t="s">
        <v>9</v>
      </c>
      <c r="B6" s="2" t="s">
        <v>10</v>
      </c>
      <c r="C6" s="7" t="s">
        <v>150</v>
      </c>
      <c r="D6" s="7" t="s">
        <v>150</v>
      </c>
      <c r="E6" s="7" t="s">
        <v>151</v>
      </c>
      <c r="F6" s="7">
        <v>48</v>
      </c>
      <c r="G6" s="16" t="s">
        <v>154</v>
      </c>
      <c r="H6" s="7" t="s">
        <v>78</v>
      </c>
      <c r="I6" s="7" t="s">
        <v>78</v>
      </c>
      <c r="J6" s="7" t="s">
        <v>78</v>
      </c>
    </row>
    <row r="7" spans="1:10" ht="17">
      <c r="A7" s="2" t="s">
        <v>16</v>
      </c>
      <c r="B7" s="2" t="s">
        <v>10</v>
      </c>
      <c r="C7" s="7" t="s">
        <v>155</v>
      </c>
      <c r="D7" s="7" t="s">
        <v>155</v>
      </c>
      <c r="E7" s="7" t="s">
        <v>151</v>
      </c>
      <c r="F7" s="7">
        <v>24</v>
      </c>
      <c r="G7" s="16" t="s">
        <v>156</v>
      </c>
      <c r="H7" s="7" t="s">
        <v>78</v>
      </c>
      <c r="I7" s="7" t="s">
        <v>78</v>
      </c>
      <c r="J7" s="7" t="s">
        <v>78</v>
      </c>
    </row>
    <row r="8" spans="1:10" ht="17">
      <c r="A8" s="2" t="s">
        <v>16</v>
      </c>
      <c r="B8" s="2" t="s">
        <v>10</v>
      </c>
      <c r="C8" s="7" t="s">
        <v>155</v>
      </c>
      <c r="D8" s="7" t="s">
        <v>157</v>
      </c>
      <c r="E8" s="7" t="s">
        <v>78</v>
      </c>
      <c r="F8" s="7">
        <v>24</v>
      </c>
      <c r="G8" s="16" t="s">
        <v>156</v>
      </c>
      <c r="H8" s="7" t="s">
        <v>78</v>
      </c>
      <c r="I8" s="7" t="s">
        <v>78</v>
      </c>
      <c r="J8" s="7" t="s">
        <v>78</v>
      </c>
    </row>
    <row r="9" spans="1:10" ht="34">
      <c r="A9" s="2" t="s">
        <v>9</v>
      </c>
      <c r="B9" s="2" t="s">
        <v>25</v>
      </c>
      <c r="C9" s="7" t="s">
        <v>150</v>
      </c>
      <c r="D9" s="7" t="s">
        <v>157</v>
      </c>
      <c r="E9" s="7" t="s">
        <v>151</v>
      </c>
      <c r="F9" s="7">
        <v>24</v>
      </c>
      <c r="G9" s="16" t="s">
        <v>153</v>
      </c>
      <c r="H9" s="7" t="s">
        <v>78</v>
      </c>
      <c r="I9" s="7">
        <v>24</v>
      </c>
      <c r="J9" s="7" t="s">
        <v>158</v>
      </c>
    </row>
    <row r="10" spans="1:10" ht="17">
      <c r="A10" s="2" t="s">
        <v>9</v>
      </c>
      <c r="B10" s="2" t="s">
        <v>19</v>
      </c>
      <c r="C10" s="7" t="s">
        <v>150</v>
      </c>
      <c r="D10" s="7" t="s">
        <v>157</v>
      </c>
      <c r="E10" s="7" t="s">
        <v>151</v>
      </c>
      <c r="F10" s="7">
        <v>48</v>
      </c>
      <c r="G10" s="16" t="s">
        <v>154</v>
      </c>
      <c r="H10" s="7" t="s">
        <v>159</v>
      </c>
      <c r="I10" s="7">
        <v>48</v>
      </c>
      <c r="J10" s="7" t="s">
        <v>160</v>
      </c>
    </row>
    <row r="11" spans="1:10" ht="17">
      <c r="A11" s="2" t="s">
        <v>22</v>
      </c>
      <c r="B11" s="2" t="s">
        <v>23</v>
      </c>
      <c r="C11" s="7" t="s">
        <v>161</v>
      </c>
      <c r="D11" s="7" t="s">
        <v>157</v>
      </c>
      <c r="E11" s="7" t="s">
        <v>151</v>
      </c>
      <c r="F11" s="7">
        <v>24</v>
      </c>
      <c r="G11" s="16" t="s">
        <v>162</v>
      </c>
      <c r="H11" s="7" t="s">
        <v>78</v>
      </c>
      <c r="I11" s="7">
        <v>24</v>
      </c>
      <c r="J11" s="7" t="s">
        <v>163</v>
      </c>
    </row>
    <row r="12" spans="1:10" ht="34">
      <c r="A12" s="2" t="s">
        <v>24</v>
      </c>
      <c r="B12" s="2" t="s">
        <v>25</v>
      </c>
      <c r="C12" s="7" t="s">
        <v>164</v>
      </c>
      <c r="D12" s="7" t="s">
        <v>157</v>
      </c>
      <c r="E12" s="7" t="s">
        <v>165</v>
      </c>
      <c r="F12" s="7">
        <v>24</v>
      </c>
      <c r="G12" s="16" t="s">
        <v>166</v>
      </c>
      <c r="H12" s="7" t="s">
        <v>159</v>
      </c>
      <c r="I12" s="7">
        <v>24</v>
      </c>
      <c r="J12" s="7" t="s">
        <v>167</v>
      </c>
    </row>
    <row r="13" spans="1:10" ht="33.75" customHeight="1">
      <c r="A13" s="2" t="s">
        <v>24</v>
      </c>
      <c r="B13" s="2" t="s">
        <v>25</v>
      </c>
      <c r="C13" s="7" t="s">
        <v>164</v>
      </c>
      <c r="D13" s="7" t="s">
        <v>157</v>
      </c>
      <c r="E13" s="7" t="s">
        <v>165</v>
      </c>
      <c r="F13" s="7">
        <v>48</v>
      </c>
      <c r="G13" s="16" t="s">
        <v>168</v>
      </c>
      <c r="H13" s="7" t="s">
        <v>151</v>
      </c>
      <c r="I13" s="7">
        <v>48</v>
      </c>
      <c r="J13" s="7" t="s">
        <v>169</v>
      </c>
    </row>
    <row r="14" spans="1:10" ht="33.75" customHeight="1">
      <c r="A14" s="2" t="s">
        <v>24</v>
      </c>
      <c r="B14" s="2" t="s">
        <v>25</v>
      </c>
      <c r="C14" s="7" t="s">
        <v>164</v>
      </c>
      <c r="D14" s="7" t="s">
        <v>157</v>
      </c>
      <c r="E14" s="7" t="s">
        <v>617</v>
      </c>
      <c r="F14" s="7">
        <v>20</v>
      </c>
      <c r="G14" s="16" t="s">
        <v>171</v>
      </c>
      <c r="H14" s="16" t="s">
        <v>159</v>
      </c>
      <c r="I14" s="7">
        <v>20</v>
      </c>
      <c r="J14" s="7" t="s">
        <v>618</v>
      </c>
    </row>
    <row r="15" spans="1:10" ht="33.75" customHeight="1">
      <c r="A15" s="2" t="s">
        <v>24</v>
      </c>
      <c r="B15" s="2" t="s">
        <v>25</v>
      </c>
      <c r="C15" s="7" t="s">
        <v>164</v>
      </c>
      <c r="D15" s="7" t="s">
        <v>157</v>
      </c>
      <c r="E15" s="7" t="s">
        <v>615</v>
      </c>
      <c r="F15" s="7">
        <v>40</v>
      </c>
      <c r="G15" s="16" t="s">
        <v>616</v>
      </c>
      <c r="H15" s="16" t="s">
        <v>151</v>
      </c>
      <c r="I15" s="7">
        <v>40</v>
      </c>
      <c r="J15" s="7" t="s">
        <v>619</v>
      </c>
    </row>
    <row r="16" spans="1:10" ht="33.75" customHeight="1">
      <c r="A16" s="2" t="s">
        <v>24</v>
      </c>
      <c r="B16" s="2" t="s">
        <v>10</v>
      </c>
      <c r="C16" s="7" t="s">
        <v>164</v>
      </c>
      <c r="D16" s="7" t="s">
        <v>157</v>
      </c>
      <c r="E16" s="7" t="s">
        <v>151</v>
      </c>
      <c r="F16" s="7">
        <v>18</v>
      </c>
      <c r="G16" s="16" t="s">
        <v>170</v>
      </c>
      <c r="H16" s="7" t="s">
        <v>78</v>
      </c>
      <c r="I16" s="7" t="s">
        <v>78</v>
      </c>
      <c r="J16" s="7" t="s">
        <v>78</v>
      </c>
    </row>
    <row r="17" spans="1:10" ht="33.75" customHeight="1">
      <c r="A17" s="2" t="s">
        <v>24</v>
      </c>
      <c r="B17" s="2" t="s">
        <v>10</v>
      </c>
      <c r="C17" s="7" t="s">
        <v>164</v>
      </c>
      <c r="D17" s="7" t="s">
        <v>157</v>
      </c>
      <c r="E17" s="7" t="s">
        <v>617</v>
      </c>
      <c r="F17" s="7">
        <v>20</v>
      </c>
      <c r="G17" s="16" t="s">
        <v>171</v>
      </c>
      <c r="H17" s="7" t="s">
        <v>78</v>
      </c>
      <c r="I17" s="7" t="s">
        <v>78</v>
      </c>
      <c r="J17" s="7" t="s">
        <v>78</v>
      </c>
    </row>
    <row r="18" spans="1:10" ht="33.75" customHeight="1">
      <c r="A18" s="2" t="s">
        <v>24</v>
      </c>
      <c r="B18" s="2" t="s">
        <v>10</v>
      </c>
      <c r="C18" s="7" t="s">
        <v>164</v>
      </c>
      <c r="D18" s="7" t="s">
        <v>157</v>
      </c>
      <c r="E18" s="7" t="s">
        <v>172</v>
      </c>
      <c r="F18" s="7">
        <v>24</v>
      </c>
      <c r="G18" s="16" t="s">
        <v>166</v>
      </c>
      <c r="H18" s="7" t="s">
        <v>78</v>
      </c>
      <c r="I18" s="7" t="s">
        <v>78</v>
      </c>
      <c r="J18" s="7" t="s">
        <v>78</v>
      </c>
    </row>
    <row r="19" spans="1:10" ht="33.75" customHeight="1">
      <c r="A19" s="2" t="s">
        <v>24</v>
      </c>
      <c r="B19" s="2" t="s">
        <v>10</v>
      </c>
      <c r="C19" s="7" t="s">
        <v>164</v>
      </c>
      <c r="D19" s="7" t="s">
        <v>157</v>
      </c>
      <c r="E19" s="7" t="s">
        <v>151</v>
      </c>
      <c r="F19" s="7">
        <v>36</v>
      </c>
      <c r="G19" s="16" t="s">
        <v>173</v>
      </c>
      <c r="H19" s="7" t="s">
        <v>78</v>
      </c>
      <c r="I19" s="7" t="s">
        <v>78</v>
      </c>
      <c r="J19" s="7" t="s">
        <v>78</v>
      </c>
    </row>
    <row r="20" spans="1:10" ht="33.75" customHeight="1">
      <c r="A20" s="2" t="s">
        <v>24</v>
      </c>
      <c r="B20" s="2" t="s">
        <v>10</v>
      </c>
      <c r="C20" s="7" t="s">
        <v>164</v>
      </c>
      <c r="D20" s="7" t="s">
        <v>157</v>
      </c>
      <c r="E20" s="7" t="s">
        <v>615</v>
      </c>
      <c r="F20" s="7">
        <v>40</v>
      </c>
      <c r="G20" s="16" t="s">
        <v>616</v>
      </c>
      <c r="H20" s="7" t="s">
        <v>78</v>
      </c>
      <c r="I20" s="7" t="s">
        <v>78</v>
      </c>
      <c r="J20" s="7" t="s">
        <v>78</v>
      </c>
    </row>
    <row r="21" spans="1:10" ht="33.75" customHeight="1">
      <c r="A21" s="2" t="s">
        <v>24</v>
      </c>
      <c r="B21" s="2" t="s">
        <v>10</v>
      </c>
      <c r="C21" s="7" t="s">
        <v>164</v>
      </c>
      <c r="D21" s="7" t="s">
        <v>157</v>
      </c>
      <c r="E21" s="7" t="s">
        <v>172</v>
      </c>
      <c r="F21" s="7">
        <v>48</v>
      </c>
      <c r="G21" s="16" t="s">
        <v>168</v>
      </c>
      <c r="H21" s="7" t="s">
        <v>78</v>
      </c>
      <c r="I21" s="7" t="s">
        <v>78</v>
      </c>
      <c r="J21" s="7" t="s">
        <v>78</v>
      </c>
    </row>
    <row r="22" spans="1:10" ht="33.75" customHeight="1">
      <c r="A22" s="2" t="s">
        <v>24</v>
      </c>
      <c r="B22" s="2" t="s">
        <v>10</v>
      </c>
      <c r="C22" s="7" t="s">
        <v>164</v>
      </c>
      <c r="D22" s="7" t="s">
        <v>157</v>
      </c>
      <c r="E22" s="7" t="s">
        <v>174</v>
      </c>
      <c r="F22" s="7">
        <v>60</v>
      </c>
      <c r="G22" s="151" t="s">
        <v>175</v>
      </c>
      <c r="H22" s="7" t="s">
        <v>78</v>
      </c>
      <c r="I22" s="7" t="s">
        <v>78</v>
      </c>
      <c r="J22" s="7" t="s">
        <v>78</v>
      </c>
    </row>
    <row r="23" spans="1:10" ht="33.75" customHeight="1">
      <c r="A23" s="2" t="s">
        <v>24</v>
      </c>
      <c r="B23" s="2" t="s">
        <v>10</v>
      </c>
      <c r="C23" s="7" t="s">
        <v>164</v>
      </c>
      <c r="D23" s="7" t="s">
        <v>157</v>
      </c>
      <c r="E23" s="7" t="s">
        <v>165</v>
      </c>
      <c r="F23" s="7">
        <v>72</v>
      </c>
      <c r="G23" s="151" t="s">
        <v>176</v>
      </c>
      <c r="H23" s="7" t="s">
        <v>78</v>
      </c>
      <c r="I23" s="7" t="s">
        <v>78</v>
      </c>
      <c r="J23" s="7" t="s">
        <v>78</v>
      </c>
    </row>
    <row r="24" spans="1:10" ht="33.75" customHeight="1">
      <c r="A24" s="2" t="s">
        <v>24</v>
      </c>
      <c r="B24" s="2" t="s">
        <v>10</v>
      </c>
      <c r="C24" s="7" t="s">
        <v>164</v>
      </c>
      <c r="D24" s="7" t="s">
        <v>157</v>
      </c>
      <c r="E24" s="7" t="s">
        <v>159</v>
      </c>
      <c r="F24" s="7">
        <v>96</v>
      </c>
      <c r="G24" s="151" t="s">
        <v>177</v>
      </c>
      <c r="H24" s="7" t="s">
        <v>78</v>
      </c>
      <c r="I24" s="7" t="s">
        <v>78</v>
      </c>
      <c r="J24" s="7" t="s">
        <v>78</v>
      </c>
    </row>
    <row r="25" spans="1:10" ht="343" customHeight="1">
      <c r="A25" s="2" t="s">
        <v>612</v>
      </c>
      <c r="B25" s="2" t="s">
        <v>10</v>
      </c>
      <c r="C25" s="7" t="s">
        <v>164</v>
      </c>
      <c r="D25" s="7" t="s">
        <v>157</v>
      </c>
      <c r="E25" s="7" t="s">
        <v>78</v>
      </c>
      <c r="F25" s="7">
        <v>1027</v>
      </c>
      <c r="G25" s="151" t="s">
        <v>613</v>
      </c>
      <c r="H25" s="7" t="s">
        <v>78</v>
      </c>
      <c r="I25" s="7">
        <v>1032</v>
      </c>
      <c r="J25" s="2" t="s">
        <v>614</v>
      </c>
    </row>
    <row r="26" spans="1:10" ht="17">
      <c r="A26" s="2" t="s">
        <v>87</v>
      </c>
      <c r="B26" s="2" t="s">
        <v>23</v>
      </c>
      <c r="C26" s="4" t="s">
        <v>178</v>
      </c>
      <c r="D26" s="4" t="s">
        <v>157</v>
      </c>
      <c r="E26" s="4" t="s">
        <v>179</v>
      </c>
      <c r="F26" s="7">
        <v>24</v>
      </c>
      <c r="G26" s="16" t="s">
        <v>180</v>
      </c>
      <c r="H26" s="7" t="s">
        <v>181</v>
      </c>
      <c r="I26" s="7">
        <v>24</v>
      </c>
      <c r="J26" s="7" t="s">
        <v>711</v>
      </c>
    </row>
    <row r="27" spans="1:10" ht="17">
      <c r="A27" s="2" t="s">
        <v>182</v>
      </c>
      <c r="B27" s="2" t="s">
        <v>23</v>
      </c>
      <c r="C27" s="4" t="s">
        <v>183</v>
      </c>
      <c r="D27" s="7" t="s">
        <v>157</v>
      </c>
      <c r="E27" s="4" t="s">
        <v>174</v>
      </c>
      <c r="F27" s="7">
        <v>48</v>
      </c>
      <c r="G27" s="16" t="s">
        <v>184</v>
      </c>
      <c r="H27" s="7" t="s">
        <v>185</v>
      </c>
      <c r="I27" s="7">
        <v>48</v>
      </c>
      <c r="J27" s="7" t="s">
        <v>186</v>
      </c>
    </row>
    <row r="28" spans="1:10" ht="17">
      <c r="A28" s="2" t="s">
        <v>187</v>
      </c>
      <c r="B28" s="2" t="s">
        <v>23</v>
      </c>
      <c r="C28" s="4" t="s">
        <v>188</v>
      </c>
      <c r="D28" s="7" t="s">
        <v>157</v>
      </c>
      <c r="E28" s="4" t="s">
        <v>151</v>
      </c>
      <c r="F28" s="7">
        <v>48</v>
      </c>
      <c r="G28" s="16" t="s">
        <v>189</v>
      </c>
      <c r="H28" s="7" t="s">
        <v>151</v>
      </c>
      <c r="I28" s="7">
        <v>48</v>
      </c>
      <c r="J28" s="7" t="s">
        <v>190</v>
      </c>
    </row>
    <row r="29" spans="1:10" ht="17">
      <c r="A29" t="s">
        <v>191</v>
      </c>
      <c r="B29" s="2" t="s">
        <v>23</v>
      </c>
      <c r="C29" s="7" t="s">
        <v>192</v>
      </c>
      <c r="D29" s="7" t="s">
        <v>157</v>
      </c>
      <c r="E29" s="7" t="s">
        <v>193</v>
      </c>
      <c r="F29" s="7">
        <v>48</v>
      </c>
      <c r="G29" s="16" t="s">
        <v>194</v>
      </c>
      <c r="H29" s="7" t="s">
        <v>193</v>
      </c>
      <c r="I29" s="7">
        <v>48</v>
      </c>
      <c r="J29" s="7" t="s">
        <v>195</v>
      </c>
    </row>
    <row r="30" spans="1:10" ht="17">
      <c r="A30" s="62" t="s">
        <v>196</v>
      </c>
      <c r="B30" s="2" t="s">
        <v>23</v>
      </c>
      <c r="C30" s="7" t="s">
        <v>197</v>
      </c>
      <c r="D30" s="7" t="s">
        <v>157</v>
      </c>
      <c r="E30" s="7" t="s">
        <v>193</v>
      </c>
      <c r="F30" s="7">
        <v>48</v>
      </c>
      <c r="G30" s="16" t="s">
        <v>198</v>
      </c>
      <c r="H30" s="7" t="s">
        <v>172</v>
      </c>
      <c r="I30" s="7">
        <v>42</v>
      </c>
      <c r="J30" s="7" t="s">
        <v>199</v>
      </c>
    </row>
    <row r="31" spans="1:10" ht="17">
      <c r="A31" s="62" t="s">
        <v>200</v>
      </c>
      <c r="B31" s="2" t="s">
        <v>23</v>
      </c>
      <c r="C31" s="7" t="s">
        <v>201</v>
      </c>
      <c r="D31" s="7" t="s">
        <v>157</v>
      </c>
      <c r="E31" s="7" t="s">
        <v>193</v>
      </c>
      <c r="F31" s="7">
        <v>48</v>
      </c>
      <c r="G31" s="16" t="s">
        <v>202</v>
      </c>
      <c r="H31" s="7" t="s">
        <v>203</v>
      </c>
      <c r="I31" s="7">
        <v>48</v>
      </c>
      <c r="J31" s="7" t="s">
        <v>204</v>
      </c>
    </row>
    <row r="32" spans="1:10" ht="17">
      <c r="A32" s="2" t="s">
        <v>33</v>
      </c>
      <c r="B32" s="2" t="s">
        <v>23</v>
      </c>
      <c r="C32" s="7" t="s">
        <v>205</v>
      </c>
      <c r="D32" s="7" t="s">
        <v>157</v>
      </c>
      <c r="E32" s="7" t="s">
        <v>206</v>
      </c>
      <c r="F32" s="7">
        <v>48</v>
      </c>
      <c r="G32" s="16" t="s">
        <v>207</v>
      </c>
      <c r="H32" s="7" t="s">
        <v>203</v>
      </c>
      <c r="I32" s="7">
        <v>48</v>
      </c>
      <c r="J32" s="7" t="s">
        <v>208</v>
      </c>
    </row>
    <row r="33" spans="1:12" ht="38" customHeight="1">
      <c r="A33" s="2" t="s">
        <v>34</v>
      </c>
      <c r="B33" s="2" t="s">
        <v>23</v>
      </c>
      <c r="C33" s="7" t="s">
        <v>209</v>
      </c>
      <c r="D33" s="7" t="s">
        <v>157</v>
      </c>
      <c r="E33" s="7" t="s">
        <v>78</v>
      </c>
      <c r="F33" s="7">
        <v>48</v>
      </c>
      <c r="G33" s="16" t="s">
        <v>210</v>
      </c>
      <c r="H33" s="7" t="s">
        <v>78</v>
      </c>
      <c r="I33" s="7">
        <v>48</v>
      </c>
      <c r="J33" s="7" t="s">
        <v>211</v>
      </c>
    </row>
    <row r="34" spans="1:12" ht="17">
      <c r="A34" s="2" t="s">
        <v>35</v>
      </c>
      <c r="B34" s="2" t="s">
        <v>23</v>
      </c>
      <c r="C34" s="4" t="s">
        <v>212</v>
      </c>
      <c r="D34" s="4" t="s">
        <v>157</v>
      </c>
      <c r="E34" s="17" t="s">
        <v>78</v>
      </c>
      <c r="F34" s="156">
        <v>48</v>
      </c>
      <c r="G34" s="16" t="s">
        <v>210</v>
      </c>
      <c r="H34" s="7" t="s">
        <v>78</v>
      </c>
      <c r="I34" s="7">
        <v>48</v>
      </c>
      <c r="J34" s="7" t="s">
        <v>213</v>
      </c>
    </row>
    <row r="35" spans="1:12" ht="17">
      <c r="A35" s="2" t="s">
        <v>36</v>
      </c>
      <c r="B35" s="2" t="s">
        <v>23</v>
      </c>
      <c r="C35" s="4" t="s">
        <v>214</v>
      </c>
      <c r="D35" s="7" t="s">
        <v>157</v>
      </c>
      <c r="E35" s="4" t="s">
        <v>174</v>
      </c>
      <c r="F35" s="7">
        <v>48</v>
      </c>
      <c r="G35" s="16" t="s">
        <v>184</v>
      </c>
      <c r="H35" s="7" t="s">
        <v>151</v>
      </c>
      <c r="I35" s="7">
        <v>48</v>
      </c>
      <c r="J35" s="7" t="s">
        <v>190</v>
      </c>
    </row>
    <row r="36" spans="1:12" ht="17">
      <c r="A36" s="62" t="s">
        <v>215</v>
      </c>
      <c r="B36" s="2" t="s">
        <v>23</v>
      </c>
      <c r="C36" s="7" t="s">
        <v>216</v>
      </c>
      <c r="D36" s="7" t="s">
        <v>157</v>
      </c>
      <c r="E36" s="7" t="s">
        <v>172</v>
      </c>
      <c r="F36" s="7">
        <v>42</v>
      </c>
      <c r="G36" s="16" t="s">
        <v>217</v>
      </c>
      <c r="H36" s="7" t="s">
        <v>78</v>
      </c>
      <c r="I36" s="7">
        <v>48</v>
      </c>
      <c r="J36" s="7" t="s">
        <v>218</v>
      </c>
    </row>
    <row r="37" spans="1:12" ht="17">
      <c r="A37" s="62" t="s">
        <v>219</v>
      </c>
      <c r="B37" s="2" t="s">
        <v>23</v>
      </c>
      <c r="C37" s="7" t="s">
        <v>220</v>
      </c>
      <c r="D37" s="7" t="s">
        <v>157</v>
      </c>
      <c r="E37" s="7" t="s">
        <v>203</v>
      </c>
      <c r="F37" s="7">
        <v>48</v>
      </c>
      <c r="G37" s="16" t="s">
        <v>221</v>
      </c>
      <c r="H37" s="7" t="s">
        <v>193</v>
      </c>
      <c r="I37" s="7">
        <v>48</v>
      </c>
      <c r="J37" s="7" t="s">
        <v>222</v>
      </c>
    </row>
    <row r="38" spans="1:12" ht="17">
      <c r="A38" s="62" t="s">
        <v>223</v>
      </c>
      <c r="B38" s="2" t="s">
        <v>23</v>
      </c>
      <c r="C38" s="7" t="s">
        <v>224</v>
      </c>
      <c r="D38" s="7" t="s">
        <v>157</v>
      </c>
      <c r="E38" s="7" t="s">
        <v>172</v>
      </c>
      <c r="F38" s="7">
        <v>48</v>
      </c>
      <c r="G38" s="16" t="s">
        <v>225</v>
      </c>
      <c r="H38" s="7" t="s">
        <v>172</v>
      </c>
      <c r="I38" s="7">
        <v>48</v>
      </c>
      <c r="J38" s="7" t="s">
        <v>226</v>
      </c>
    </row>
    <row r="39" spans="1:12" ht="17">
      <c r="A39" s="62" t="s">
        <v>227</v>
      </c>
      <c r="B39" s="2" t="s">
        <v>23</v>
      </c>
      <c r="C39" s="7" t="s">
        <v>228</v>
      </c>
      <c r="D39" s="7" t="s">
        <v>157</v>
      </c>
      <c r="E39" s="7" t="s">
        <v>172</v>
      </c>
      <c r="F39" s="7">
        <v>48</v>
      </c>
      <c r="G39" s="16" t="s">
        <v>229</v>
      </c>
      <c r="H39" s="7" t="s">
        <v>172</v>
      </c>
      <c r="I39" s="7">
        <v>48</v>
      </c>
      <c r="J39" s="7" t="s">
        <v>230</v>
      </c>
    </row>
    <row r="40" spans="1:12">
      <c r="A40" t="s">
        <v>231</v>
      </c>
      <c r="B40" t="s">
        <v>232</v>
      </c>
      <c r="C40" t="s">
        <v>233</v>
      </c>
      <c r="D40" t="s">
        <v>234</v>
      </c>
      <c r="E40" t="s">
        <v>235</v>
      </c>
      <c r="F40" s="157">
        <v>48</v>
      </c>
      <c r="G40" t="s">
        <v>236</v>
      </c>
      <c r="H40" t="s">
        <v>237</v>
      </c>
      <c r="I40" s="7">
        <v>48</v>
      </c>
      <c r="J40" t="s">
        <v>238</v>
      </c>
    </row>
    <row r="41" spans="1:12" ht="272">
      <c r="A41" t="s">
        <v>231</v>
      </c>
      <c r="B41" t="s">
        <v>239</v>
      </c>
      <c r="C41" t="s">
        <v>233</v>
      </c>
      <c r="D41" t="s">
        <v>78</v>
      </c>
      <c r="E41" t="s">
        <v>78</v>
      </c>
      <c r="F41" s="157">
        <v>760</v>
      </c>
      <c r="G41" s="146" t="s">
        <v>240</v>
      </c>
      <c r="H41" t="s">
        <v>78</v>
      </c>
      <c r="I41" s="7">
        <v>736</v>
      </c>
      <c r="J41" s="145" t="s">
        <v>241</v>
      </c>
      <c r="K41"/>
    </row>
    <row r="42" spans="1:12">
      <c r="A42" t="s">
        <v>242</v>
      </c>
      <c r="B42" t="s">
        <v>232</v>
      </c>
      <c r="C42" t="s">
        <v>243</v>
      </c>
      <c r="D42" t="s">
        <v>234</v>
      </c>
      <c r="E42" t="s">
        <v>165</v>
      </c>
      <c r="F42" s="157">
        <v>48</v>
      </c>
      <c r="G42" t="s">
        <v>244</v>
      </c>
      <c r="H42" t="s">
        <v>151</v>
      </c>
      <c r="I42" s="7">
        <v>48</v>
      </c>
      <c r="J42" s="147" t="s">
        <v>245</v>
      </c>
      <c r="K42"/>
    </row>
    <row r="43" spans="1:12" ht="272">
      <c r="A43" t="s">
        <v>242</v>
      </c>
      <c r="B43" t="s">
        <v>239</v>
      </c>
      <c r="C43" t="s">
        <v>243</v>
      </c>
      <c r="D43" t="s">
        <v>78</v>
      </c>
      <c r="E43" t="s">
        <v>78</v>
      </c>
      <c r="F43" s="157">
        <v>804</v>
      </c>
      <c r="G43" s="146" t="s">
        <v>246</v>
      </c>
      <c r="H43" t="s">
        <v>78</v>
      </c>
      <c r="I43" s="7">
        <v>1000</v>
      </c>
      <c r="J43" s="145" t="s">
        <v>247</v>
      </c>
      <c r="K43"/>
      <c r="L43"/>
    </row>
    <row r="49" spans="2:6">
      <c r="B49" s="63"/>
      <c r="C49" s="63"/>
      <c r="D49" s="63"/>
      <c r="E49" s="63"/>
      <c r="F49" s="2"/>
    </row>
    <row r="50" spans="2:6">
      <c r="B50" s="63"/>
      <c r="C50" s="63"/>
      <c r="D50" s="63"/>
      <c r="E50" s="63"/>
      <c r="F50" s="2"/>
    </row>
    <row r="51" spans="2:6">
      <c r="B51" s="63"/>
      <c r="C51" s="63"/>
      <c r="D51" s="63"/>
      <c r="E51" s="63"/>
      <c r="F51" s="2"/>
    </row>
    <row r="52" spans="2:6">
      <c r="B52" s="63"/>
      <c r="C52" s="63"/>
      <c r="D52" s="63"/>
      <c r="E52" s="63"/>
      <c r="F52" s="2"/>
    </row>
    <row r="53" spans="2:6">
      <c r="B53" s="63"/>
      <c r="C53" s="63"/>
      <c r="D53" s="63"/>
      <c r="E53" s="63"/>
      <c r="F53" s="2"/>
    </row>
    <row r="54" spans="2:6">
      <c r="B54" s="63"/>
      <c r="C54" s="63"/>
      <c r="D54" s="63"/>
      <c r="E54" s="63"/>
      <c r="F54" s="2"/>
    </row>
  </sheetData>
  <pageMargins left="0.7" right="0.7" top="0.75" bottom="0.75" header="0.3" footer="0.3"/>
  <pageSetup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91"/>
  <sheetViews>
    <sheetView tabSelected="1" zoomScaleNormal="70" workbookViewId="0">
      <pane ySplit="3" topLeftCell="A4" activePane="bottomLeft" state="frozen"/>
      <selection pane="bottomLeft"/>
    </sheetView>
  </sheetViews>
  <sheetFormatPr baseColWidth="10" defaultColWidth="10.83203125" defaultRowHeight="16"/>
  <cols>
    <col min="1" max="1" width="19.1640625" style="1" bestFit="1" customWidth="1"/>
    <col min="2" max="2" width="105.33203125" style="1" bestFit="1" customWidth="1"/>
    <col min="3" max="3" width="40.33203125" style="1" bestFit="1" customWidth="1"/>
    <col min="4" max="16384" width="10.83203125" style="1"/>
  </cols>
  <sheetData>
    <row r="1" spans="1:9">
      <c r="A1" s="219" t="s">
        <v>718</v>
      </c>
      <c r="B1" s="169"/>
      <c r="C1" s="169"/>
      <c r="D1" s="18"/>
      <c r="E1" s="18"/>
      <c r="F1" s="18"/>
      <c r="G1" s="18"/>
      <c r="H1" s="18"/>
      <c r="I1" s="18"/>
    </row>
    <row r="2" spans="1:9">
      <c r="A2" s="218"/>
      <c r="B2" s="169"/>
      <c r="C2" s="169"/>
      <c r="D2" s="18"/>
      <c r="E2" s="18"/>
      <c r="F2" s="18"/>
      <c r="G2" s="18"/>
      <c r="H2" s="18"/>
      <c r="I2" s="18"/>
    </row>
    <row r="3" spans="1:9" ht="17" thickBot="1">
      <c r="A3" s="220" t="s">
        <v>248</v>
      </c>
      <c r="B3" s="220" t="s">
        <v>249</v>
      </c>
      <c r="C3" s="221" t="s">
        <v>250</v>
      </c>
      <c r="D3" s="18"/>
      <c r="E3" s="18"/>
      <c r="F3" s="18"/>
      <c r="G3" s="18"/>
      <c r="H3" s="18"/>
      <c r="I3" s="18"/>
    </row>
    <row r="4" spans="1:9" ht="17" thickTop="1">
      <c r="A4" s="93" t="s">
        <v>251</v>
      </c>
      <c r="B4" s="218" t="s">
        <v>252</v>
      </c>
      <c r="C4" s="94" t="s">
        <v>253</v>
      </c>
      <c r="D4" s="18"/>
      <c r="E4" s="32"/>
      <c r="F4" s="32"/>
      <c r="G4" s="18"/>
      <c r="H4" s="18"/>
      <c r="I4" s="18"/>
    </row>
    <row r="5" spans="1:9">
      <c r="A5" s="93" t="s">
        <v>254</v>
      </c>
      <c r="B5" s="89" t="s">
        <v>255</v>
      </c>
      <c r="C5" s="94" t="s">
        <v>253</v>
      </c>
      <c r="D5" s="18"/>
      <c r="E5" s="18"/>
      <c r="F5" s="18"/>
      <c r="G5" s="18"/>
      <c r="H5" s="18"/>
      <c r="I5" s="18"/>
    </row>
    <row r="6" spans="1:9">
      <c r="A6" s="93" t="s">
        <v>256</v>
      </c>
      <c r="B6" s="89" t="s">
        <v>257</v>
      </c>
      <c r="C6" s="94" t="s">
        <v>253</v>
      </c>
      <c r="D6" s="18"/>
      <c r="E6" s="18"/>
      <c r="F6" s="18"/>
      <c r="G6" s="18"/>
      <c r="H6" s="18"/>
      <c r="I6" s="18"/>
    </row>
    <row r="7" spans="1:9">
      <c r="A7" s="93" t="s">
        <v>258</v>
      </c>
      <c r="B7" s="89" t="s">
        <v>259</v>
      </c>
      <c r="C7" s="94" t="s">
        <v>253</v>
      </c>
      <c r="D7" s="18"/>
      <c r="E7" s="18"/>
      <c r="F7" s="18"/>
      <c r="G7" s="18"/>
      <c r="H7" s="18"/>
      <c r="I7" s="18"/>
    </row>
    <row r="8" spans="1:9">
      <c r="A8" s="93" t="s">
        <v>260</v>
      </c>
      <c r="B8" s="89" t="s">
        <v>710</v>
      </c>
      <c r="C8" s="94" t="s">
        <v>253</v>
      </c>
      <c r="D8" s="18"/>
      <c r="E8" s="18"/>
      <c r="F8" s="18"/>
      <c r="G8" s="18"/>
      <c r="H8" s="18"/>
      <c r="I8" s="18"/>
    </row>
    <row r="9" spans="1:9">
      <c r="A9" s="93" t="s">
        <v>261</v>
      </c>
      <c r="B9" s="89" t="s">
        <v>262</v>
      </c>
      <c r="C9" s="94" t="s">
        <v>253</v>
      </c>
      <c r="D9" s="18"/>
      <c r="E9" s="18"/>
      <c r="F9" s="18"/>
      <c r="G9" s="18"/>
      <c r="H9" s="18"/>
      <c r="I9" s="18"/>
    </row>
    <row r="10" spans="1:9">
      <c r="A10" s="93" t="s">
        <v>263</v>
      </c>
      <c r="B10" s="89" t="s">
        <v>264</v>
      </c>
      <c r="C10" s="94" t="s">
        <v>253</v>
      </c>
      <c r="D10" s="18"/>
      <c r="E10" s="18"/>
      <c r="F10" s="18"/>
      <c r="G10" s="18"/>
      <c r="H10" s="18"/>
      <c r="I10" s="18"/>
    </row>
    <row r="11" spans="1:9">
      <c r="A11" s="93" t="s">
        <v>265</v>
      </c>
      <c r="B11" s="95" t="s">
        <v>266</v>
      </c>
      <c r="C11" s="94" t="s">
        <v>253</v>
      </c>
      <c r="D11" s="19"/>
      <c r="E11" s="18"/>
      <c r="F11" s="18"/>
      <c r="G11" s="18"/>
      <c r="H11" s="18"/>
      <c r="I11" s="18"/>
    </row>
    <row r="12" spans="1:9">
      <c r="A12" s="93" t="s">
        <v>267</v>
      </c>
      <c r="B12" s="95" t="s">
        <v>268</v>
      </c>
      <c r="C12" s="94" t="s">
        <v>253</v>
      </c>
      <c r="D12" s="19"/>
      <c r="E12" s="18"/>
      <c r="F12" s="18"/>
      <c r="G12" s="18"/>
      <c r="H12" s="18"/>
      <c r="I12" s="18"/>
    </row>
    <row r="13" spans="1:9">
      <c r="A13" s="93" t="s">
        <v>269</v>
      </c>
      <c r="B13" s="89" t="s">
        <v>270</v>
      </c>
      <c r="C13" s="94" t="s">
        <v>253</v>
      </c>
      <c r="D13" s="18"/>
      <c r="E13" s="18"/>
      <c r="F13" s="19"/>
      <c r="G13" s="18"/>
      <c r="H13" s="18"/>
      <c r="I13" s="18"/>
    </row>
    <row r="14" spans="1:9">
      <c r="A14" s="93" t="s">
        <v>271</v>
      </c>
      <c r="B14" s="89" t="s">
        <v>272</v>
      </c>
      <c r="C14" s="94" t="s">
        <v>253</v>
      </c>
      <c r="D14" s="18"/>
      <c r="E14" s="18"/>
      <c r="F14" s="19"/>
      <c r="G14" s="18"/>
      <c r="H14" s="18"/>
      <c r="I14" s="18"/>
    </row>
    <row r="15" spans="1:9">
      <c r="A15" s="93" t="s">
        <v>273</v>
      </c>
      <c r="B15" s="89" t="s">
        <v>274</v>
      </c>
      <c r="C15" s="94" t="s">
        <v>253</v>
      </c>
      <c r="D15" s="18"/>
      <c r="E15" s="18"/>
      <c r="F15" s="18"/>
      <c r="G15" s="18"/>
      <c r="H15" s="18"/>
      <c r="I15" s="18"/>
    </row>
    <row r="16" spans="1:9">
      <c r="A16" s="93" t="s">
        <v>275</v>
      </c>
      <c r="B16" s="89" t="s">
        <v>276</v>
      </c>
      <c r="C16" s="94" t="s">
        <v>253</v>
      </c>
      <c r="D16" s="18"/>
      <c r="E16" s="18"/>
      <c r="F16" s="18"/>
      <c r="G16" s="18"/>
      <c r="H16" s="18"/>
      <c r="I16" s="18"/>
    </row>
    <row r="17" spans="1:9">
      <c r="A17" s="93" t="s">
        <v>277</v>
      </c>
      <c r="B17" s="89" t="s">
        <v>278</v>
      </c>
      <c r="C17" s="94" t="s">
        <v>253</v>
      </c>
      <c r="D17" s="18"/>
      <c r="E17" s="18"/>
      <c r="F17" s="18"/>
      <c r="G17" s="18"/>
      <c r="H17" s="18"/>
      <c r="I17" s="18"/>
    </row>
    <row r="18" spans="1:9">
      <c r="A18" s="93" t="s">
        <v>279</v>
      </c>
      <c r="B18" s="89" t="s">
        <v>280</v>
      </c>
      <c r="C18" s="94" t="s">
        <v>253</v>
      </c>
      <c r="D18" s="18"/>
      <c r="E18" s="18"/>
      <c r="F18" s="18"/>
      <c r="G18" s="18"/>
      <c r="H18" s="18"/>
      <c r="I18" s="18"/>
    </row>
    <row r="19" spans="1:9">
      <c r="A19" s="93" t="s">
        <v>281</v>
      </c>
      <c r="B19" s="89" t="s">
        <v>282</v>
      </c>
      <c r="C19" s="94" t="s">
        <v>253</v>
      </c>
      <c r="D19" s="18"/>
      <c r="E19" s="18"/>
      <c r="F19" s="18"/>
      <c r="G19" s="18"/>
      <c r="H19" s="18"/>
      <c r="I19" s="18"/>
    </row>
    <row r="20" spans="1:9">
      <c r="A20" s="93" t="s">
        <v>283</v>
      </c>
      <c r="B20" s="89" t="s">
        <v>284</v>
      </c>
      <c r="C20" s="94" t="s">
        <v>253</v>
      </c>
      <c r="D20" s="18"/>
      <c r="E20" s="18"/>
      <c r="F20" s="18"/>
      <c r="G20" s="18"/>
      <c r="H20" s="18"/>
      <c r="I20" s="18"/>
    </row>
    <row r="21" spans="1:9">
      <c r="A21" s="93" t="s">
        <v>285</v>
      </c>
      <c r="B21" s="89" t="s">
        <v>286</v>
      </c>
      <c r="C21" s="94" t="s">
        <v>253</v>
      </c>
      <c r="D21" s="18"/>
      <c r="E21" s="18"/>
      <c r="F21" s="18"/>
      <c r="G21" s="18"/>
      <c r="H21" s="18"/>
      <c r="I21" s="18"/>
    </row>
    <row r="22" spans="1:9">
      <c r="A22" s="93" t="s">
        <v>287</v>
      </c>
      <c r="B22" s="95" t="s">
        <v>288</v>
      </c>
      <c r="C22" s="94" t="s">
        <v>253</v>
      </c>
      <c r="D22" s="18"/>
      <c r="E22" s="18"/>
      <c r="F22" s="18"/>
      <c r="I22" s="18"/>
    </row>
    <row r="23" spans="1:9">
      <c r="A23" s="87" t="s">
        <v>289</v>
      </c>
      <c r="B23" s="95" t="s">
        <v>290</v>
      </c>
      <c r="C23" s="94" t="s">
        <v>253</v>
      </c>
      <c r="D23" s="19"/>
      <c r="E23" s="18"/>
      <c r="F23" s="18"/>
      <c r="G23" s="18"/>
      <c r="H23" s="18"/>
      <c r="I23" s="18"/>
    </row>
    <row r="24" spans="1:9">
      <c r="A24" s="93" t="s">
        <v>291</v>
      </c>
      <c r="B24" s="95" t="s">
        <v>292</v>
      </c>
      <c r="C24" s="94" t="s">
        <v>253</v>
      </c>
      <c r="D24" s="19"/>
      <c r="E24" s="18"/>
      <c r="F24" s="18"/>
      <c r="G24" s="18"/>
      <c r="H24" s="18"/>
      <c r="I24" s="18"/>
    </row>
    <row r="25" spans="1:9">
      <c r="A25" s="87" t="s">
        <v>293</v>
      </c>
      <c r="B25" s="95" t="s">
        <v>294</v>
      </c>
      <c r="C25" s="94" t="s">
        <v>253</v>
      </c>
      <c r="D25"/>
      <c r="E25" s="18"/>
      <c r="F25" s="19"/>
      <c r="G25" s="18"/>
      <c r="H25" s="18"/>
      <c r="I25" s="18"/>
    </row>
    <row r="26" spans="1:9">
      <c r="A26" s="87" t="s">
        <v>295</v>
      </c>
      <c r="B26" t="s">
        <v>296</v>
      </c>
      <c r="C26" s="94" t="s">
        <v>253</v>
      </c>
      <c r="D26"/>
      <c r="E26" s="18"/>
      <c r="F26" s="19"/>
      <c r="G26" s="18"/>
      <c r="H26" s="18"/>
      <c r="I26" s="18"/>
    </row>
    <row r="27" spans="1:9">
      <c r="A27" s="222" t="s">
        <v>297</v>
      </c>
      <c r="B27" s="222" t="s">
        <v>298</v>
      </c>
      <c r="C27" s="94" t="s">
        <v>253</v>
      </c>
      <c r="D27" s="18"/>
      <c r="E27" s="18"/>
      <c r="F27" s="19"/>
      <c r="G27" s="18"/>
      <c r="H27" s="18"/>
      <c r="I27" s="18"/>
    </row>
    <row r="28" spans="1:9" ht="17">
      <c r="A28" s="222" t="s">
        <v>299</v>
      </c>
      <c r="B28" s="223" t="s">
        <v>300</v>
      </c>
      <c r="C28" s="94" t="s">
        <v>253</v>
      </c>
      <c r="D28" s="18"/>
      <c r="E28" s="18"/>
      <c r="F28" s="18"/>
      <c r="G28" s="18"/>
      <c r="H28" s="18"/>
      <c r="I28" s="18"/>
    </row>
    <row r="29" spans="1:9">
      <c r="A29" s="222" t="s">
        <v>301</v>
      </c>
      <c r="B29" s="222" t="s">
        <v>302</v>
      </c>
      <c r="C29" s="94" t="s">
        <v>253</v>
      </c>
      <c r="D29" s="18"/>
      <c r="E29" s="18"/>
      <c r="F29" s="18"/>
      <c r="G29" s="18"/>
      <c r="H29" s="18"/>
      <c r="I29" s="18"/>
    </row>
    <row r="30" spans="1:9">
      <c r="A30" s="87" t="s">
        <v>303</v>
      </c>
      <c r="B30" t="s">
        <v>304</v>
      </c>
      <c r="C30" s="94" t="s">
        <v>253</v>
      </c>
      <c r="D30" s="18"/>
      <c r="E30" s="18"/>
      <c r="F30" s="18"/>
      <c r="G30" s="18"/>
      <c r="H30" s="18"/>
      <c r="I30" s="18"/>
    </row>
    <row r="31" spans="1:9">
      <c r="A31" s="87" t="s">
        <v>305</v>
      </c>
      <c r="B31" t="s">
        <v>306</v>
      </c>
      <c r="C31" s="94" t="s">
        <v>253</v>
      </c>
      <c r="D31" s="18"/>
      <c r="E31" s="18"/>
      <c r="F31" s="18"/>
      <c r="G31" s="18"/>
      <c r="H31" s="18"/>
      <c r="I31" s="18"/>
    </row>
    <row r="32" spans="1:9">
      <c r="A32" s="87" t="s">
        <v>307</v>
      </c>
      <c r="B32" t="s">
        <v>308</v>
      </c>
      <c r="C32" s="94" t="s">
        <v>253</v>
      </c>
      <c r="D32" s="18"/>
      <c r="E32" s="18"/>
      <c r="F32" s="18"/>
      <c r="G32" s="18"/>
      <c r="H32" s="18"/>
      <c r="I32" s="18"/>
    </row>
    <row r="33" spans="1:9">
      <c r="A33" s="87" t="s">
        <v>309</v>
      </c>
      <c r="B33" t="s">
        <v>310</v>
      </c>
      <c r="C33" s="94" t="s">
        <v>253</v>
      </c>
      <c r="D33" s="18"/>
      <c r="E33" s="18"/>
      <c r="F33" s="18"/>
      <c r="G33" s="18"/>
      <c r="H33" s="18"/>
      <c r="I33" s="18"/>
    </row>
    <row r="34" spans="1:9">
      <c r="A34" s="87" t="s">
        <v>311</v>
      </c>
      <c r="B34" t="s">
        <v>312</v>
      </c>
      <c r="C34" s="94" t="s">
        <v>253</v>
      </c>
      <c r="D34" s="18"/>
      <c r="E34" s="18"/>
      <c r="F34" s="18"/>
      <c r="G34" s="18"/>
      <c r="H34" s="18"/>
      <c r="I34" s="18"/>
    </row>
    <row r="35" spans="1:9">
      <c r="A35" s="87" t="s">
        <v>313</v>
      </c>
      <c r="B35" t="s">
        <v>314</v>
      </c>
      <c r="C35" s="94" t="s">
        <v>253</v>
      </c>
      <c r="D35" s="18"/>
      <c r="E35" s="18"/>
      <c r="F35" s="18"/>
      <c r="G35" s="18"/>
      <c r="H35" s="18"/>
      <c r="I35" s="18"/>
    </row>
    <row r="36" spans="1:9">
      <c r="A36" s="87" t="s">
        <v>315</v>
      </c>
      <c r="B36" t="s">
        <v>316</v>
      </c>
      <c r="C36" s="94" t="s">
        <v>253</v>
      </c>
      <c r="D36" s="18"/>
      <c r="E36" s="18"/>
      <c r="F36" s="18"/>
      <c r="G36" s="18"/>
      <c r="H36" s="18"/>
      <c r="I36" s="18"/>
    </row>
    <row r="37" spans="1:9">
      <c r="A37" s="87" t="s">
        <v>317</v>
      </c>
      <c r="B37" t="s">
        <v>318</v>
      </c>
      <c r="C37" s="94" t="s">
        <v>253</v>
      </c>
      <c r="D37" s="18"/>
      <c r="E37" s="18"/>
      <c r="F37" s="18"/>
      <c r="G37" s="18"/>
      <c r="H37" s="18"/>
      <c r="I37" s="18"/>
    </row>
    <row r="38" spans="1:9" ht="17">
      <c r="A38" s="90" t="s">
        <v>319</v>
      </c>
      <c r="B38" s="91" t="s">
        <v>320</v>
      </c>
      <c r="C38" s="97" t="s">
        <v>321</v>
      </c>
      <c r="D38" s="18"/>
      <c r="E38" s="18"/>
      <c r="F38" s="18"/>
      <c r="G38" s="18"/>
      <c r="H38" s="18"/>
      <c r="I38" s="18"/>
    </row>
    <row r="39" spans="1:9" ht="17">
      <c r="A39" s="93" t="s">
        <v>322</v>
      </c>
      <c r="B39" s="89" t="s">
        <v>257</v>
      </c>
      <c r="C39" s="98" t="s">
        <v>321</v>
      </c>
      <c r="D39" s="18"/>
      <c r="E39" s="18"/>
      <c r="F39" s="18"/>
      <c r="G39" s="18"/>
      <c r="H39" s="18"/>
      <c r="I39" s="18"/>
    </row>
    <row r="40" spans="1:9" ht="17">
      <c r="A40" s="93" t="s">
        <v>323</v>
      </c>
      <c r="B40" s="89" t="s">
        <v>324</v>
      </c>
      <c r="C40" s="98" t="s">
        <v>321</v>
      </c>
      <c r="D40" s="18"/>
      <c r="E40" s="18"/>
      <c r="F40" s="18"/>
      <c r="G40" s="18"/>
      <c r="H40" s="18"/>
      <c r="I40" s="18"/>
    </row>
    <row r="41" spans="1:9" ht="17">
      <c r="A41" s="93" t="s">
        <v>325</v>
      </c>
      <c r="B41" s="89" t="s">
        <v>326</v>
      </c>
      <c r="C41" s="98" t="s">
        <v>321</v>
      </c>
      <c r="D41" s="18"/>
      <c r="E41" s="18"/>
      <c r="F41" s="18"/>
      <c r="G41" s="18"/>
      <c r="H41" s="18"/>
      <c r="I41" s="18"/>
    </row>
    <row r="42" spans="1:9" ht="17">
      <c r="A42" s="93" t="s">
        <v>327</v>
      </c>
      <c r="B42" s="89" t="s">
        <v>328</v>
      </c>
      <c r="C42" s="98" t="s">
        <v>321</v>
      </c>
      <c r="D42" s="18"/>
      <c r="E42" s="18"/>
      <c r="F42" s="18"/>
      <c r="G42" s="18"/>
      <c r="H42" s="18"/>
      <c r="I42" s="18"/>
    </row>
    <row r="43" spans="1:9" ht="17">
      <c r="A43" s="93" t="s">
        <v>329</v>
      </c>
      <c r="B43" s="89" t="s">
        <v>330</v>
      </c>
      <c r="C43" s="98" t="s">
        <v>321</v>
      </c>
      <c r="E43" s="18"/>
      <c r="F43" s="18"/>
    </row>
    <row r="44" spans="1:9" ht="17">
      <c r="A44" s="93" t="s">
        <v>331</v>
      </c>
      <c r="B44" s="89" t="s">
        <v>332</v>
      </c>
      <c r="C44" s="98" t="s">
        <v>321</v>
      </c>
      <c r="E44" s="18"/>
      <c r="F44" s="18"/>
    </row>
    <row r="45" spans="1:9" ht="17">
      <c r="A45" s="93" t="s">
        <v>333</v>
      </c>
      <c r="B45" s="89" t="s">
        <v>334</v>
      </c>
      <c r="C45" s="98" t="s">
        <v>321</v>
      </c>
    </row>
    <row r="46" spans="1:9" ht="17">
      <c r="A46" s="93" t="s">
        <v>335</v>
      </c>
      <c r="B46" s="89" t="s">
        <v>336</v>
      </c>
      <c r="C46" s="98" t="s">
        <v>321</v>
      </c>
    </row>
    <row r="47" spans="1:9" ht="17">
      <c r="A47" s="99" t="s">
        <v>337</v>
      </c>
      <c r="B47" s="100" t="s">
        <v>338</v>
      </c>
      <c r="C47" s="98" t="s">
        <v>321</v>
      </c>
    </row>
    <row r="48" spans="1:9">
      <c r="A48" s="103" t="s">
        <v>339</v>
      </c>
      <c r="B48" s="104" t="s">
        <v>340</v>
      </c>
      <c r="C48" s="92" t="s">
        <v>341</v>
      </c>
    </row>
    <row r="49" spans="1:3">
      <c r="A49" s="105" t="s">
        <v>342</v>
      </c>
      <c r="B49" s="95" t="s">
        <v>343</v>
      </c>
      <c r="C49" s="94" t="s">
        <v>341</v>
      </c>
    </row>
    <row r="50" spans="1:3">
      <c r="A50" s="105" t="s">
        <v>344</v>
      </c>
      <c r="B50" s="106" t="s">
        <v>345</v>
      </c>
      <c r="C50" s="94" t="s">
        <v>341</v>
      </c>
    </row>
    <row r="51" spans="1:3">
      <c r="A51" s="105" t="s">
        <v>346</v>
      </c>
      <c r="B51" s="106" t="s">
        <v>347</v>
      </c>
      <c r="C51" s="94" t="s">
        <v>341</v>
      </c>
    </row>
    <row r="52" spans="1:3">
      <c r="A52" s="105" t="s">
        <v>348</v>
      </c>
      <c r="B52" s="106" t="s">
        <v>349</v>
      </c>
      <c r="C52" s="94" t="s">
        <v>341</v>
      </c>
    </row>
    <row r="53" spans="1:3">
      <c r="A53" s="105" t="s">
        <v>350</v>
      </c>
      <c r="B53" s="106" t="s">
        <v>351</v>
      </c>
      <c r="C53" s="94" t="s">
        <v>341</v>
      </c>
    </row>
    <row r="54" spans="1:3">
      <c r="A54" s="105" t="s">
        <v>352</v>
      </c>
      <c r="B54" s="95" t="s">
        <v>353</v>
      </c>
      <c r="C54" s="94" t="s">
        <v>341</v>
      </c>
    </row>
    <row r="55" spans="1:3">
      <c r="A55" s="105" t="s">
        <v>354</v>
      </c>
      <c r="B55" s="106" t="s">
        <v>355</v>
      </c>
      <c r="C55" s="94" t="s">
        <v>341</v>
      </c>
    </row>
    <row r="56" spans="1:3">
      <c r="A56" s="105" t="s">
        <v>356</v>
      </c>
      <c r="B56" s="95" t="s">
        <v>357</v>
      </c>
      <c r="C56" s="94" t="s">
        <v>341</v>
      </c>
    </row>
    <row r="57" spans="1:3">
      <c r="A57" s="105" t="s">
        <v>358</v>
      </c>
      <c r="B57" s="106" t="s">
        <v>359</v>
      </c>
      <c r="C57" s="94" t="s">
        <v>341</v>
      </c>
    </row>
    <row r="58" spans="1:3">
      <c r="A58" s="105" t="s">
        <v>360</v>
      </c>
      <c r="B58" s="95" t="s">
        <v>361</v>
      </c>
      <c r="C58" s="94" t="s">
        <v>341</v>
      </c>
    </row>
    <row r="59" spans="1:3">
      <c r="A59" s="105" t="s">
        <v>362</v>
      </c>
      <c r="B59" s="95" t="s">
        <v>363</v>
      </c>
      <c r="C59" s="94" t="s">
        <v>341</v>
      </c>
    </row>
    <row r="60" spans="1:3">
      <c r="A60" s="105" t="s">
        <v>364</v>
      </c>
      <c r="B60" s="95" t="s">
        <v>365</v>
      </c>
      <c r="C60" s="94" t="s">
        <v>341</v>
      </c>
    </row>
    <row r="61" spans="1:3">
      <c r="A61" s="107" t="s">
        <v>366</v>
      </c>
      <c r="B61" s="95" t="s">
        <v>367</v>
      </c>
      <c r="C61" s="94" t="s">
        <v>341</v>
      </c>
    </row>
    <row r="62" spans="1:3">
      <c r="A62" s="107" t="s">
        <v>368</v>
      </c>
      <c r="B62" s="95" t="s">
        <v>369</v>
      </c>
      <c r="C62" s="94" t="s">
        <v>341</v>
      </c>
    </row>
    <row r="63" spans="1:3">
      <c r="A63" s="107" t="s">
        <v>370</v>
      </c>
      <c r="B63" s="95" t="s">
        <v>371</v>
      </c>
      <c r="C63" s="94" t="s">
        <v>341</v>
      </c>
    </row>
    <row r="64" spans="1:3">
      <c r="A64" s="107" t="s">
        <v>372</v>
      </c>
      <c r="B64" s="95" t="s">
        <v>373</v>
      </c>
      <c r="C64" s="94" t="s">
        <v>341</v>
      </c>
    </row>
    <row r="65" spans="1:3">
      <c r="A65" s="107" t="s">
        <v>374</v>
      </c>
      <c r="B65" s="95" t="s">
        <v>375</v>
      </c>
      <c r="C65" s="94" t="s">
        <v>341</v>
      </c>
    </row>
    <row r="66" spans="1:3">
      <c r="A66" s="107" t="s">
        <v>376</v>
      </c>
      <c r="B66" s="106" t="s">
        <v>377</v>
      </c>
      <c r="C66" s="94" t="s">
        <v>341</v>
      </c>
    </row>
    <row r="67" spans="1:3">
      <c r="A67" s="107" t="s">
        <v>378</v>
      </c>
      <c r="B67" s="95" t="s">
        <v>379</v>
      </c>
      <c r="C67" s="94" t="s">
        <v>341</v>
      </c>
    </row>
    <row r="68" spans="1:3">
      <c r="A68" s="107" t="s">
        <v>380</v>
      </c>
      <c r="B68" s="95" t="s">
        <v>381</v>
      </c>
      <c r="C68" s="94" t="s">
        <v>341</v>
      </c>
    </row>
    <row r="69" spans="1:3">
      <c r="A69" s="105" t="s">
        <v>382</v>
      </c>
      <c r="B69" s="95" t="s">
        <v>383</v>
      </c>
      <c r="C69" s="94" t="s">
        <v>341</v>
      </c>
    </row>
    <row r="70" spans="1:3">
      <c r="A70" s="105" t="s">
        <v>384</v>
      </c>
      <c r="B70" s="95" t="s">
        <v>385</v>
      </c>
      <c r="C70" s="94" t="s">
        <v>341</v>
      </c>
    </row>
    <row r="71" spans="1:3">
      <c r="A71" s="105" t="s">
        <v>386</v>
      </c>
      <c r="B71" s="95" t="s">
        <v>387</v>
      </c>
      <c r="C71" s="94" t="s">
        <v>341</v>
      </c>
    </row>
    <row r="72" spans="1:3">
      <c r="A72" s="108" t="s">
        <v>388</v>
      </c>
      <c r="B72" s="109" t="s">
        <v>389</v>
      </c>
      <c r="C72" s="96" t="s">
        <v>341</v>
      </c>
    </row>
    <row r="73" spans="1:3" ht="17">
      <c r="A73" s="101" t="s">
        <v>390</v>
      </c>
      <c r="B73" t="s">
        <v>391</v>
      </c>
      <c r="C73" s="94" t="s">
        <v>392</v>
      </c>
    </row>
    <row r="74" spans="1:3" ht="17">
      <c r="A74" s="101" t="s">
        <v>393</v>
      </c>
      <c r="B74" t="s">
        <v>394</v>
      </c>
      <c r="C74" s="94" t="s">
        <v>392</v>
      </c>
    </row>
    <row r="75" spans="1:3" ht="17">
      <c r="A75" s="62" t="s">
        <v>395</v>
      </c>
      <c r="B75" t="s">
        <v>396</v>
      </c>
      <c r="C75" s="94" t="s">
        <v>392</v>
      </c>
    </row>
    <row r="76" spans="1:3" ht="17">
      <c r="A76" s="62" t="s">
        <v>397</v>
      </c>
      <c r="B76" t="s">
        <v>398</v>
      </c>
      <c r="C76" s="94" t="s">
        <v>392</v>
      </c>
    </row>
    <row r="77" spans="1:3" ht="17">
      <c r="A77" s="62" t="s">
        <v>399</v>
      </c>
      <c r="B77" t="s">
        <v>400</v>
      </c>
      <c r="C77" s="94" t="s">
        <v>392</v>
      </c>
    </row>
    <row r="78" spans="1:3">
      <c r="A78" t="s">
        <v>401</v>
      </c>
      <c r="B78" t="s">
        <v>402</v>
      </c>
      <c r="C78" s="94" t="s">
        <v>392</v>
      </c>
    </row>
    <row r="79" spans="1:3">
      <c r="A79" t="s">
        <v>403</v>
      </c>
      <c r="B79" s="88" t="s">
        <v>404</v>
      </c>
      <c r="C79" s="94" t="s">
        <v>392</v>
      </c>
    </row>
    <row r="80" spans="1:3">
      <c r="A80" t="s">
        <v>405</v>
      </c>
      <c r="B80" t="s">
        <v>406</v>
      </c>
      <c r="C80" s="94" t="s">
        <v>392</v>
      </c>
    </row>
    <row r="81" spans="1:3" ht="17">
      <c r="A81" s="62" t="s">
        <v>407</v>
      </c>
      <c r="B81" t="s">
        <v>408</v>
      </c>
      <c r="C81" s="94" t="s">
        <v>392</v>
      </c>
    </row>
    <row r="82" spans="1:3" ht="17">
      <c r="A82" s="62" t="s">
        <v>200</v>
      </c>
      <c r="B82" t="s">
        <v>409</v>
      </c>
      <c r="C82" s="94" t="s">
        <v>392</v>
      </c>
    </row>
    <row r="83" spans="1:3" ht="17">
      <c r="A83" s="62" t="s">
        <v>410</v>
      </c>
      <c r="B83" t="s">
        <v>411</v>
      </c>
      <c r="C83" s="94" t="s">
        <v>392</v>
      </c>
    </row>
    <row r="84" spans="1:3" ht="17">
      <c r="A84" s="62" t="s">
        <v>412</v>
      </c>
      <c r="B84" t="s">
        <v>413</v>
      </c>
      <c r="C84" s="94" t="s">
        <v>392</v>
      </c>
    </row>
    <row r="85" spans="1:3" ht="17">
      <c r="A85" s="62" t="s">
        <v>414</v>
      </c>
      <c r="B85" t="s">
        <v>415</v>
      </c>
      <c r="C85" s="94" t="s">
        <v>392</v>
      </c>
    </row>
    <row r="86" spans="1:3" ht="17">
      <c r="A86" s="62" t="s">
        <v>416</v>
      </c>
      <c r="B86" t="s">
        <v>417</v>
      </c>
      <c r="C86" s="94" t="s">
        <v>392</v>
      </c>
    </row>
    <row r="87" spans="1:3" ht="17">
      <c r="A87" s="62" t="s">
        <v>418</v>
      </c>
      <c r="B87" t="s">
        <v>419</v>
      </c>
      <c r="C87" s="94" t="s">
        <v>392</v>
      </c>
    </row>
    <row r="88" spans="1:3" ht="17">
      <c r="A88" s="62" t="s">
        <v>420</v>
      </c>
      <c r="B88" t="s">
        <v>421</v>
      </c>
      <c r="C88" s="94" t="s">
        <v>392</v>
      </c>
    </row>
    <row r="89" spans="1:3" ht="17">
      <c r="A89" s="62" t="s">
        <v>422</v>
      </c>
      <c r="B89" t="s">
        <v>423</v>
      </c>
      <c r="C89" s="94" t="s">
        <v>392</v>
      </c>
    </row>
    <row r="90" spans="1:3" ht="17">
      <c r="A90" s="62" t="s">
        <v>424</v>
      </c>
      <c r="B90" t="s">
        <v>425</v>
      </c>
      <c r="C90" s="94" t="s">
        <v>392</v>
      </c>
    </row>
    <row r="91" spans="1:3" ht="17">
      <c r="A91" s="62" t="s">
        <v>426</v>
      </c>
      <c r="B91" t="s">
        <v>427</v>
      </c>
      <c r="C91" s="94" t="s">
        <v>392</v>
      </c>
    </row>
    <row r="92" spans="1:3" ht="17">
      <c r="A92" s="62" t="s">
        <v>428</v>
      </c>
      <c r="B92" t="s">
        <v>429</v>
      </c>
      <c r="C92" s="94" t="s">
        <v>392</v>
      </c>
    </row>
    <row r="93" spans="1:3" ht="17">
      <c r="A93" s="62" t="s">
        <v>430</v>
      </c>
      <c r="B93" t="s">
        <v>431</v>
      </c>
      <c r="C93" s="94" t="s">
        <v>392</v>
      </c>
    </row>
    <row r="94" spans="1:3" ht="17">
      <c r="A94" s="62" t="s">
        <v>432</v>
      </c>
      <c r="B94" t="s">
        <v>433</v>
      </c>
      <c r="C94" s="94" t="s">
        <v>392</v>
      </c>
    </row>
    <row r="95" spans="1:3">
      <c r="A95" s="31" t="s">
        <v>434</v>
      </c>
      <c r="B95" s="31" t="s">
        <v>435</v>
      </c>
      <c r="C95" s="102" t="s">
        <v>436</v>
      </c>
    </row>
    <row r="96" spans="1:3" ht="34">
      <c r="A96" s="111" t="s">
        <v>437</v>
      </c>
      <c r="B96" s="115" t="s">
        <v>438</v>
      </c>
      <c r="C96" s="92" t="s">
        <v>439</v>
      </c>
    </row>
    <row r="97" spans="1:4" ht="34">
      <c r="A97" s="112" t="s">
        <v>440</v>
      </c>
      <c r="B97" s="115" t="s">
        <v>441</v>
      </c>
      <c r="C97" s="94" t="s">
        <v>439</v>
      </c>
    </row>
    <row r="98" spans="1:4" ht="34">
      <c r="A98" s="112" t="s">
        <v>442</v>
      </c>
      <c r="B98" s="115" t="s">
        <v>443</v>
      </c>
      <c r="C98" s="94" t="s">
        <v>439</v>
      </c>
    </row>
    <row r="99" spans="1:4" ht="34">
      <c r="A99" s="112" t="s">
        <v>444</v>
      </c>
      <c r="B99" s="115" t="s">
        <v>445</v>
      </c>
      <c r="C99" s="94" t="s">
        <v>439</v>
      </c>
    </row>
    <row r="100" spans="1:4" ht="34">
      <c r="A100" s="112" t="s">
        <v>446</v>
      </c>
      <c r="B100" s="115" t="s">
        <v>447</v>
      </c>
      <c r="C100" s="94" t="s">
        <v>439</v>
      </c>
    </row>
    <row r="101" spans="1:4" ht="34">
      <c r="A101" s="112" t="s">
        <v>448</v>
      </c>
      <c r="B101" s="115" t="s">
        <v>449</v>
      </c>
      <c r="C101" s="94" t="s">
        <v>439</v>
      </c>
    </row>
    <row r="102" spans="1:4" ht="17">
      <c r="A102" s="112" t="s">
        <v>450</v>
      </c>
      <c r="B102" s="115" t="s">
        <v>451</v>
      </c>
      <c r="C102" s="94" t="s">
        <v>439</v>
      </c>
    </row>
    <row r="103" spans="1:4" ht="17">
      <c r="A103" s="112" t="s">
        <v>452</v>
      </c>
      <c r="B103" s="115" t="s">
        <v>453</v>
      </c>
      <c r="C103" s="94" t="s">
        <v>439</v>
      </c>
    </row>
    <row r="104" spans="1:4" ht="17">
      <c r="A104" s="112" t="s">
        <v>454</v>
      </c>
      <c r="B104" s="115" t="s">
        <v>455</v>
      </c>
      <c r="C104" s="94" t="s">
        <v>439</v>
      </c>
      <c r="D104" s="16"/>
    </row>
    <row r="105" spans="1:4" ht="17">
      <c r="A105" s="112" t="s">
        <v>456</v>
      </c>
      <c r="B105" s="115" t="s">
        <v>457</v>
      </c>
      <c r="C105" s="94" t="s">
        <v>439</v>
      </c>
    </row>
    <row r="106" spans="1:4" ht="17">
      <c r="A106" s="112" t="s">
        <v>458</v>
      </c>
      <c r="B106" s="116" t="s">
        <v>459</v>
      </c>
      <c r="C106" s="94" t="s">
        <v>439</v>
      </c>
    </row>
    <row r="107" spans="1:4" ht="17">
      <c r="A107" s="112" t="s">
        <v>460</v>
      </c>
      <c r="B107" s="115" t="s">
        <v>461</v>
      </c>
      <c r="C107" s="94" t="s">
        <v>439</v>
      </c>
    </row>
    <row r="108" spans="1:4" ht="17">
      <c r="A108" s="112" t="s">
        <v>462</v>
      </c>
      <c r="B108" s="115" t="s">
        <v>463</v>
      </c>
      <c r="C108" s="94" t="s">
        <v>439</v>
      </c>
    </row>
    <row r="109" spans="1:4" ht="17">
      <c r="A109" s="112" t="s">
        <v>464</v>
      </c>
      <c r="B109" s="115" t="s">
        <v>465</v>
      </c>
      <c r="C109" s="94" t="s">
        <v>439</v>
      </c>
    </row>
    <row r="110" spans="1:4" ht="34">
      <c r="A110" s="112" t="s">
        <v>466</v>
      </c>
      <c r="B110" s="115" t="s">
        <v>467</v>
      </c>
      <c r="C110" s="94" t="s">
        <v>439</v>
      </c>
    </row>
    <row r="111" spans="1:4" ht="34">
      <c r="A111" s="112" t="s">
        <v>468</v>
      </c>
      <c r="B111" s="115" t="s">
        <v>469</v>
      </c>
      <c r="C111" s="94" t="s">
        <v>439</v>
      </c>
    </row>
    <row r="112" spans="1:4" ht="34">
      <c r="A112" s="112" t="s">
        <v>470</v>
      </c>
      <c r="B112" s="115" t="s">
        <v>471</v>
      </c>
      <c r="C112" s="94"/>
    </row>
    <row r="113" spans="1:3" ht="34">
      <c r="A113" s="112" t="s">
        <v>472</v>
      </c>
      <c r="B113" s="115" t="s">
        <v>473</v>
      </c>
      <c r="C113" s="94"/>
    </row>
    <row r="114" spans="1:3" ht="17">
      <c r="A114" s="113" t="s">
        <v>474</v>
      </c>
      <c r="B114" s="115" t="s">
        <v>475</v>
      </c>
      <c r="C114" s="94" t="s">
        <v>439</v>
      </c>
    </row>
    <row r="115" spans="1:3" ht="17">
      <c r="A115" s="113" t="s">
        <v>476</v>
      </c>
      <c r="B115" s="115" t="s">
        <v>477</v>
      </c>
      <c r="C115" s="94" t="s">
        <v>439</v>
      </c>
    </row>
    <row r="116" spans="1:3" ht="17">
      <c r="A116" s="113" t="s">
        <v>478</v>
      </c>
      <c r="B116" s="115" t="s">
        <v>479</v>
      </c>
      <c r="C116" s="94" t="s">
        <v>439</v>
      </c>
    </row>
    <row r="117" spans="1:3" ht="17">
      <c r="A117" s="113" t="s">
        <v>480</v>
      </c>
      <c r="B117" s="115" t="s">
        <v>481</v>
      </c>
      <c r="C117" s="94" t="s">
        <v>439</v>
      </c>
    </row>
    <row r="118" spans="1:3" ht="34">
      <c r="A118" s="113" t="s">
        <v>482</v>
      </c>
      <c r="B118" t="s">
        <v>483</v>
      </c>
      <c r="C118" s="94" t="s">
        <v>439</v>
      </c>
    </row>
    <row r="119" spans="1:3" ht="34">
      <c r="A119" s="113" t="s">
        <v>484</v>
      </c>
      <c r="B119" t="s">
        <v>485</v>
      </c>
      <c r="C119" s="94" t="s">
        <v>439</v>
      </c>
    </row>
    <row r="120" spans="1:3" ht="34">
      <c r="A120" s="113" t="s">
        <v>486</v>
      </c>
      <c r="B120" t="s">
        <v>487</v>
      </c>
      <c r="C120" s="94" t="s">
        <v>439</v>
      </c>
    </row>
    <row r="121" spans="1:3" ht="34">
      <c r="A121" s="113" t="s">
        <v>488</v>
      </c>
      <c r="B121" t="s">
        <v>489</v>
      </c>
      <c r="C121" s="94" t="s">
        <v>439</v>
      </c>
    </row>
    <row r="122" spans="1:3" ht="34">
      <c r="A122" s="113" t="s">
        <v>490</v>
      </c>
      <c r="B122" t="s">
        <v>491</v>
      </c>
      <c r="C122" s="94" t="s">
        <v>439</v>
      </c>
    </row>
    <row r="123" spans="1:3" ht="34">
      <c r="A123" s="113" t="s">
        <v>492</v>
      </c>
      <c r="B123" t="s">
        <v>493</v>
      </c>
      <c r="C123" s="94" t="s">
        <v>439</v>
      </c>
    </row>
    <row r="124" spans="1:3" ht="34">
      <c r="A124" s="113" t="s">
        <v>494</v>
      </c>
      <c r="B124" t="s">
        <v>495</v>
      </c>
      <c r="C124" s="94" t="s">
        <v>439</v>
      </c>
    </row>
    <row r="125" spans="1:3" ht="34">
      <c r="A125" s="113" t="s">
        <v>496</v>
      </c>
      <c r="B125" t="s">
        <v>497</v>
      </c>
      <c r="C125" s="94" t="s">
        <v>439</v>
      </c>
    </row>
    <row r="126" spans="1:3" ht="34">
      <c r="A126" s="113" t="s">
        <v>498</v>
      </c>
      <c r="B126" s="115" t="s">
        <v>499</v>
      </c>
      <c r="C126" s="94" t="s">
        <v>439</v>
      </c>
    </row>
    <row r="127" spans="1:3" ht="34">
      <c r="A127" s="113" t="s">
        <v>500</v>
      </c>
      <c r="B127" s="115" t="s">
        <v>501</v>
      </c>
      <c r="C127" s="94" t="s">
        <v>439</v>
      </c>
    </row>
    <row r="128" spans="1:3" ht="34">
      <c r="A128" s="113" t="s">
        <v>502</v>
      </c>
      <c r="B128" s="115" t="s">
        <v>503</v>
      </c>
      <c r="C128" s="94" t="s">
        <v>439</v>
      </c>
    </row>
    <row r="129" spans="1:3" ht="34">
      <c r="A129" s="113" t="s">
        <v>504</v>
      </c>
      <c r="B129" s="115" t="s">
        <v>505</v>
      </c>
      <c r="C129" s="94" t="s">
        <v>439</v>
      </c>
    </row>
    <row r="130" spans="1:3">
      <c r="A130" s="87" t="s">
        <v>506</v>
      </c>
      <c r="B130" t="s">
        <v>507</v>
      </c>
      <c r="C130" s="94" t="s">
        <v>439</v>
      </c>
    </row>
    <row r="131" spans="1:3">
      <c r="A131" s="87" t="s">
        <v>508</v>
      </c>
      <c r="B131" t="s">
        <v>509</v>
      </c>
      <c r="C131" s="94" t="s">
        <v>439</v>
      </c>
    </row>
    <row r="132" spans="1:3">
      <c r="A132" s="87" t="s">
        <v>510</v>
      </c>
      <c r="B132" t="s">
        <v>511</v>
      </c>
      <c r="C132" s="94" t="s">
        <v>439</v>
      </c>
    </row>
    <row r="133" spans="1:3">
      <c r="A133" s="87" t="s">
        <v>512</v>
      </c>
      <c r="B133" t="s">
        <v>513</v>
      </c>
      <c r="C133" s="94" t="s">
        <v>439</v>
      </c>
    </row>
    <row r="134" spans="1:3">
      <c r="A134" s="87" t="s">
        <v>514</v>
      </c>
      <c r="B134" s="110" t="s">
        <v>515</v>
      </c>
      <c r="C134" s="94" t="s">
        <v>439</v>
      </c>
    </row>
    <row r="135" spans="1:3">
      <c r="A135" s="87" t="s">
        <v>516</v>
      </c>
      <c r="B135" t="s">
        <v>517</v>
      </c>
      <c r="C135" s="94" t="s">
        <v>439</v>
      </c>
    </row>
    <row r="136" spans="1:3">
      <c r="A136" s="87" t="s">
        <v>518</v>
      </c>
      <c r="B136" s="110" t="s">
        <v>519</v>
      </c>
      <c r="C136" s="94" t="s">
        <v>439</v>
      </c>
    </row>
    <row r="137" spans="1:3">
      <c r="A137" s="87" t="s">
        <v>520</v>
      </c>
      <c r="B137" t="s">
        <v>521</v>
      </c>
      <c r="C137" s="94" t="s">
        <v>439</v>
      </c>
    </row>
    <row r="138" spans="1:3" ht="17">
      <c r="A138" s="87" t="s">
        <v>522</v>
      </c>
      <c r="B138" s="114" t="s">
        <v>523</v>
      </c>
      <c r="C138" s="94" t="s">
        <v>439</v>
      </c>
    </row>
    <row r="139" spans="1:3" ht="17">
      <c r="A139" s="87" t="s">
        <v>524</v>
      </c>
      <c r="B139" s="114" t="s">
        <v>525</v>
      </c>
      <c r="C139" s="94" t="s">
        <v>439</v>
      </c>
    </row>
    <row r="140" spans="1:3" ht="17">
      <c r="A140" s="87" t="s">
        <v>526</v>
      </c>
      <c r="B140" s="114" t="s">
        <v>527</v>
      </c>
      <c r="C140" s="94" t="s">
        <v>439</v>
      </c>
    </row>
    <row r="141" spans="1:3" ht="17">
      <c r="A141" s="87" t="s">
        <v>528</v>
      </c>
      <c r="B141" s="114" t="s">
        <v>529</v>
      </c>
      <c r="C141" s="94" t="s">
        <v>439</v>
      </c>
    </row>
    <row r="142" spans="1:3" ht="17">
      <c r="A142" s="113" t="s">
        <v>530</v>
      </c>
      <c r="B142" s="114" t="s">
        <v>531</v>
      </c>
      <c r="C142" s="94" t="s">
        <v>439</v>
      </c>
    </row>
    <row r="143" spans="1:3" ht="17">
      <c r="A143" s="113" t="s">
        <v>532</v>
      </c>
      <c r="B143" s="114" t="s">
        <v>533</v>
      </c>
      <c r="C143" s="94" t="s">
        <v>439</v>
      </c>
    </row>
    <row r="144" spans="1:3" ht="17">
      <c r="A144" s="113" t="s">
        <v>534</v>
      </c>
      <c r="B144" s="114" t="s">
        <v>535</v>
      </c>
      <c r="C144" s="94" t="s">
        <v>439</v>
      </c>
    </row>
    <row r="145" spans="1:3" ht="17">
      <c r="A145" s="113" t="s">
        <v>536</v>
      </c>
      <c r="B145" s="114" t="s">
        <v>537</v>
      </c>
      <c r="C145" s="94" t="s">
        <v>439</v>
      </c>
    </row>
    <row r="146" spans="1:3" ht="17">
      <c r="A146" s="113" t="s">
        <v>538</v>
      </c>
      <c r="B146" s="114" t="s">
        <v>539</v>
      </c>
      <c r="C146" s="94" t="s">
        <v>439</v>
      </c>
    </row>
    <row r="147" spans="1:3" ht="17">
      <c r="A147" s="113" t="s">
        <v>540</v>
      </c>
      <c r="B147" s="114" t="s">
        <v>541</v>
      </c>
      <c r="C147" s="94" t="s">
        <v>439</v>
      </c>
    </row>
    <row r="148" spans="1:3" ht="17">
      <c r="A148" s="113" t="s">
        <v>542</v>
      </c>
      <c r="B148" s="114" t="s">
        <v>543</v>
      </c>
      <c r="C148" s="94" t="s">
        <v>439</v>
      </c>
    </row>
    <row r="149" spans="1:3" ht="17">
      <c r="A149" s="113" t="s">
        <v>544</v>
      </c>
      <c r="B149" s="114" t="s">
        <v>545</v>
      </c>
      <c r="C149" s="94" t="s">
        <v>439</v>
      </c>
    </row>
    <row r="150" spans="1:3" ht="17">
      <c r="A150" s="113" t="s">
        <v>546</v>
      </c>
      <c r="B150" s="114" t="s">
        <v>547</v>
      </c>
      <c r="C150" s="94" t="s">
        <v>439</v>
      </c>
    </row>
    <row r="151" spans="1:3" ht="17">
      <c r="A151" s="113" t="s">
        <v>548</v>
      </c>
      <c r="B151" s="114" t="s">
        <v>549</v>
      </c>
      <c r="C151" s="94" t="s">
        <v>439</v>
      </c>
    </row>
    <row r="152" spans="1:3" ht="17">
      <c r="A152" s="113" t="s">
        <v>550</v>
      </c>
      <c r="B152" s="114" t="s">
        <v>551</v>
      </c>
      <c r="C152" s="94" t="s">
        <v>439</v>
      </c>
    </row>
    <row r="153" spans="1:3" ht="17">
      <c r="A153" s="113" t="s">
        <v>552</v>
      </c>
      <c r="B153" s="114" t="s">
        <v>553</v>
      </c>
      <c r="C153" s="94" t="s">
        <v>439</v>
      </c>
    </row>
    <row r="154" spans="1:3" ht="17">
      <c r="A154" s="113" t="s">
        <v>554</v>
      </c>
      <c r="B154" t="s">
        <v>555</v>
      </c>
      <c r="C154" s="94" t="s">
        <v>439</v>
      </c>
    </row>
    <row r="155" spans="1:3" ht="17">
      <c r="A155" s="113" t="s">
        <v>556</v>
      </c>
      <c r="B155" t="s">
        <v>557</v>
      </c>
      <c r="C155" s="94" t="s">
        <v>439</v>
      </c>
    </row>
    <row r="156" spans="1:3" ht="17">
      <c r="A156" s="113" t="s">
        <v>558</v>
      </c>
      <c r="B156" t="s">
        <v>559</v>
      </c>
      <c r="C156" s="94" t="s">
        <v>439</v>
      </c>
    </row>
    <row r="157" spans="1:3" ht="17">
      <c r="A157" s="113" t="s">
        <v>560</v>
      </c>
      <c r="B157" t="s">
        <v>561</v>
      </c>
      <c r="C157" s="94" t="s">
        <v>439</v>
      </c>
    </row>
    <row r="158" spans="1:3" ht="17">
      <c r="A158" s="113" t="s">
        <v>562</v>
      </c>
      <c r="B158" t="s">
        <v>563</v>
      </c>
      <c r="C158" s="94" t="s">
        <v>439</v>
      </c>
    </row>
    <row r="159" spans="1:3" ht="17">
      <c r="A159" s="113" t="s">
        <v>564</v>
      </c>
      <c r="B159" t="s">
        <v>565</v>
      </c>
      <c r="C159" s="94" t="s">
        <v>439</v>
      </c>
    </row>
    <row r="160" spans="1:3" ht="17">
      <c r="A160" s="113" t="s">
        <v>566</v>
      </c>
      <c r="B160" s="114" t="s">
        <v>567</v>
      </c>
      <c r="C160" s="94" t="s">
        <v>439</v>
      </c>
    </row>
    <row r="161" spans="1:3" ht="17">
      <c r="A161" s="113" t="s">
        <v>568</v>
      </c>
      <c r="B161" s="114" t="s">
        <v>569</v>
      </c>
      <c r="C161" s="94" t="s">
        <v>439</v>
      </c>
    </row>
    <row r="162" spans="1:3" ht="17">
      <c r="A162" s="113" t="s">
        <v>570</v>
      </c>
      <c r="B162" s="114" t="s">
        <v>571</v>
      </c>
      <c r="C162" s="94" t="s">
        <v>439</v>
      </c>
    </row>
    <row r="163" spans="1:3" ht="17">
      <c r="A163" s="113" t="s">
        <v>572</v>
      </c>
      <c r="B163" s="114" t="s">
        <v>573</v>
      </c>
      <c r="C163" s="94" t="s">
        <v>439</v>
      </c>
    </row>
    <row r="164" spans="1:3" ht="17">
      <c r="A164" s="113" t="s">
        <v>574</v>
      </c>
      <c r="B164" t="s">
        <v>575</v>
      </c>
      <c r="C164" s="94" t="s">
        <v>439</v>
      </c>
    </row>
    <row r="165" spans="1:3" ht="17">
      <c r="A165" s="113" t="s">
        <v>576</v>
      </c>
      <c r="B165" t="s">
        <v>577</v>
      </c>
      <c r="C165" s="94" t="s">
        <v>439</v>
      </c>
    </row>
    <row r="166" spans="1:3" ht="17">
      <c r="A166" s="113" t="s">
        <v>578</v>
      </c>
      <c r="B166" t="s">
        <v>579</v>
      </c>
      <c r="C166" s="94" t="s">
        <v>439</v>
      </c>
    </row>
    <row r="167" spans="1:3" ht="17">
      <c r="A167" s="113" t="s">
        <v>580</v>
      </c>
      <c r="B167" t="s">
        <v>581</v>
      </c>
      <c r="C167" s="94" t="s">
        <v>439</v>
      </c>
    </row>
    <row r="168" spans="1:3" ht="17">
      <c r="A168" s="113" t="s">
        <v>582</v>
      </c>
      <c r="B168" s="114" t="s">
        <v>583</v>
      </c>
      <c r="C168" s="94" t="s">
        <v>439</v>
      </c>
    </row>
    <row r="169" spans="1:3" ht="17">
      <c r="A169" s="113" t="s">
        <v>584</v>
      </c>
      <c r="B169" s="114" t="s">
        <v>585</v>
      </c>
      <c r="C169" s="94" t="s">
        <v>439</v>
      </c>
    </row>
    <row r="170" spans="1:3" ht="17">
      <c r="A170" s="113" t="s">
        <v>586</v>
      </c>
      <c r="B170" s="114" t="s">
        <v>587</v>
      </c>
      <c r="C170" s="94" t="s">
        <v>439</v>
      </c>
    </row>
    <row r="171" spans="1:3" ht="17">
      <c r="A171" s="113" t="s">
        <v>588</v>
      </c>
      <c r="B171" s="114" t="s">
        <v>589</v>
      </c>
      <c r="C171" s="94" t="s">
        <v>439</v>
      </c>
    </row>
    <row r="172" spans="1:3" ht="17">
      <c r="A172" s="113" t="s">
        <v>590</v>
      </c>
      <c r="B172" s="114" t="s">
        <v>591</v>
      </c>
      <c r="C172" s="94" t="s">
        <v>439</v>
      </c>
    </row>
    <row r="173" spans="1:3" ht="17">
      <c r="A173" s="113" t="s">
        <v>592</v>
      </c>
      <c r="B173" s="114" t="s">
        <v>593</v>
      </c>
      <c r="C173" s="94" t="s">
        <v>439</v>
      </c>
    </row>
    <row r="174" spans="1:3" ht="15.75" customHeight="1">
      <c r="A174" s="113" t="s">
        <v>594</v>
      </c>
      <c r="B174" s="114" t="s">
        <v>595</v>
      </c>
      <c r="C174" s="94" t="s">
        <v>439</v>
      </c>
    </row>
    <row r="175" spans="1:3" ht="15.75" customHeight="1">
      <c r="A175" s="113" t="s">
        <v>596</v>
      </c>
      <c r="B175" s="148" t="s">
        <v>597</v>
      </c>
      <c r="C175" s="94" t="s">
        <v>439</v>
      </c>
    </row>
    <row r="176" spans="1:3" ht="17">
      <c r="A176" s="149" t="s">
        <v>598</v>
      </c>
      <c r="B176" s="150" t="s">
        <v>296</v>
      </c>
      <c r="C176" s="139" t="s">
        <v>253</v>
      </c>
    </row>
    <row r="177" spans="1:3" ht="17">
      <c r="A177" s="149" t="s">
        <v>599</v>
      </c>
      <c r="B177" s="150" t="s">
        <v>298</v>
      </c>
      <c r="C177" s="139" t="s">
        <v>253</v>
      </c>
    </row>
    <row r="178" spans="1:3">
      <c r="A178" s="150" t="s">
        <v>600</v>
      </c>
      <c r="B178" s="150" t="s">
        <v>601</v>
      </c>
      <c r="C178" s="139" t="s">
        <v>253</v>
      </c>
    </row>
    <row r="179" spans="1:3">
      <c r="A179" s="224" t="s">
        <v>602</v>
      </c>
      <c r="B179" s="225" t="s">
        <v>603</v>
      </c>
      <c r="C179" s="139" t="s">
        <v>253</v>
      </c>
    </row>
    <row r="180" spans="1:3" ht="34">
      <c r="A180" s="226" t="s">
        <v>628</v>
      </c>
      <c r="B180" s="227" t="s">
        <v>620</v>
      </c>
      <c r="C180" s="228" t="s">
        <v>439</v>
      </c>
    </row>
    <row r="181" spans="1:3" ht="34">
      <c r="A181" s="113" t="s">
        <v>629</v>
      </c>
      <c r="B181" t="s">
        <v>621</v>
      </c>
      <c r="C181" s="94" t="s">
        <v>439</v>
      </c>
    </row>
    <row r="182" spans="1:3" ht="34">
      <c r="A182" s="113" t="s">
        <v>630</v>
      </c>
      <c r="B182" t="s">
        <v>622</v>
      </c>
      <c r="C182" s="94" t="s">
        <v>439</v>
      </c>
    </row>
    <row r="183" spans="1:3" ht="34">
      <c r="A183" s="113" t="s">
        <v>631</v>
      </c>
      <c r="B183" t="s">
        <v>623</v>
      </c>
      <c r="C183" s="94" t="s">
        <v>439</v>
      </c>
    </row>
    <row r="184" spans="1:3" ht="34">
      <c r="A184" s="113" t="s">
        <v>632</v>
      </c>
      <c r="B184" t="s">
        <v>624</v>
      </c>
      <c r="C184" s="94" t="s">
        <v>439</v>
      </c>
    </row>
    <row r="185" spans="1:3" ht="34">
      <c r="A185" s="113" t="s">
        <v>633</v>
      </c>
      <c r="B185" t="s">
        <v>625</v>
      </c>
      <c r="C185" s="94" t="s">
        <v>439</v>
      </c>
    </row>
    <row r="186" spans="1:3" ht="34">
      <c r="A186" s="113" t="s">
        <v>634</v>
      </c>
      <c r="B186" t="s">
        <v>626</v>
      </c>
      <c r="C186" s="94" t="s">
        <v>439</v>
      </c>
    </row>
    <row r="187" spans="1:3" ht="34">
      <c r="A187" s="113" t="s">
        <v>635</v>
      </c>
      <c r="B187" t="s">
        <v>627</v>
      </c>
      <c r="C187" s="94" t="s">
        <v>439</v>
      </c>
    </row>
    <row r="188" spans="1:3">
      <c r="A188" s="158" t="s">
        <v>636</v>
      </c>
      <c r="B188" t="s">
        <v>637</v>
      </c>
      <c r="C188" s="139" t="s">
        <v>644</v>
      </c>
    </row>
    <row r="189" spans="1:3">
      <c r="A189" s="158" t="s">
        <v>638</v>
      </c>
      <c r="B189" s="159" t="s">
        <v>639</v>
      </c>
      <c r="C189" s="139" t="s">
        <v>644</v>
      </c>
    </row>
    <row r="190" spans="1:3">
      <c r="A190" s="158" t="s">
        <v>640</v>
      </c>
      <c r="B190" s="159" t="s">
        <v>641</v>
      </c>
      <c r="C190" s="139" t="s">
        <v>644</v>
      </c>
    </row>
    <row r="191" spans="1:3">
      <c r="A191" s="158" t="s">
        <v>642</v>
      </c>
      <c r="B191" t="s">
        <v>643</v>
      </c>
      <c r="C191" s="139" t="s">
        <v>644</v>
      </c>
    </row>
  </sheetData>
  <pageMargins left="0.7" right="0.7" top="0.75" bottom="0.75" header="0.3" footer="0.3"/>
  <pageSetup scale="3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sgRNA efficiency</vt:lpstr>
      <vt:lpstr>F0 embryo targeting averages</vt:lpstr>
      <vt:lpstr>F0 embryo targeting data</vt:lpstr>
      <vt:lpstr>F0Germline transmission by gene</vt:lpstr>
      <vt:lpstr>Individual F0 transmission data</vt:lpstr>
      <vt:lpstr>sgRNA Target site information </vt:lpstr>
      <vt:lpstr>Primers</vt:lpstr>
      <vt:lpstr>'F0 embryo targeting averages'!Print_Area</vt:lpstr>
      <vt:lpstr>'F0 embryo targeting data'!Print_Area</vt:lpstr>
      <vt:lpstr>'F0Germline transmission by gene'!Print_Area</vt:lpstr>
      <vt:lpstr>'Individual F0 transmission data'!Print_Area</vt:lpstr>
      <vt:lpstr>Primers!Print_Area</vt:lpstr>
      <vt:lpstr>'sgRNA Target site information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McGrail, Maura [GDCB]</cp:lastModifiedBy>
  <cp:revision/>
  <cp:lastPrinted>2019-04-26T16:31:14Z</cp:lastPrinted>
  <dcterms:created xsi:type="dcterms:W3CDTF">2017-01-31T22:27:41Z</dcterms:created>
  <dcterms:modified xsi:type="dcterms:W3CDTF">2020-03-25T15:28:27Z</dcterms:modified>
  <cp:category/>
  <cp:contentStatus/>
</cp:coreProperties>
</file>