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escas/Desktop/Paper March 11  2020/"/>
    </mc:Choice>
  </mc:AlternateContent>
  <xr:revisionPtr revIDLastSave="0" documentId="8_{A067CCF3-0555-B14E-9E91-884383D45CB4}" xr6:coauthVersionLast="36" xr6:coauthVersionMax="36" xr10:uidLastSave="{00000000-0000-0000-0000-000000000000}"/>
  <bookViews>
    <workbookView xWindow="0" yWindow="460" windowWidth="25120" windowHeight="13020" activeTab="11" xr2:uid="{00000000-000D-0000-FFFF-FFFF00000000}"/>
  </bookViews>
  <sheets>
    <sheet name="MAG" sheetId="6" r:id="rId1"/>
    <sheet name="DAG" sheetId="7" r:id="rId2"/>
    <sheet name="TAG" sheetId="8" r:id="rId3"/>
    <sheet name="Chol" sheetId="14" r:id="rId4"/>
    <sheet name="CE" sheetId="5" r:id="rId5"/>
    <sheet name="LPC" sheetId="3" r:id="rId6"/>
    <sheet name="LPE" sheetId="4" r:id="rId7"/>
    <sheet name="SM" sheetId="9" r:id="rId8"/>
    <sheet name="PE" sheetId="2" r:id="rId9"/>
    <sheet name="PS" sheetId="10" r:id="rId10"/>
    <sheet name="PG" sheetId="11" r:id="rId11"/>
    <sheet name="PI" sheetId="12" r:id="rId12"/>
    <sheet name="PA" sheetId="13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6" l="1"/>
  <c r="I5" i="6"/>
  <c r="H6" i="6"/>
  <c r="I6" i="6"/>
  <c r="G6" i="6"/>
  <c r="G5" i="6"/>
  <c r="H5" i="7"/>
  <c r="I5" i="7"/>
  <c r="G5" i="7"/>
  <c r="H5" i="8"/>
  <c r="I5" i="8"/>
  <c r="H6" i="8"/>
  <c r="I6" i="8"/>
  <c r="H7" i="8"/>
  <c r="I7" i="8"/>
  <c r="H8" i="8"/>
  <c r="I8" i="8"/>
  <c r="H9" i="8"/>
  <c r="I9" i="8"/>
  <c r="H10" i="8"/>
  <c r="I10" i="8"/>
  <c r="H11" i="8"/>
  <c r="I11" i="8"/>
  <c r="H12" i="8"/>
  <c r="I12" i="8"/>
  <c r="H13" i="8"/>
  <c r="I13" i="8"/>
  <c r="H14" i="8"/>
  <c r="I14" i="8"/>
  <c r="H15" i="8"/>
  <c r="I15" i="8"/>
  <c r="H16" i="8"/>
  <c r="I16" i="8"/>
  <c r="H17" i="8"/>
  <c r="I17" i="8"/>
  <c r="H18" i="8"/>
  <c r="I18" i="8"/>
  <c r="H19" i="8"/>
  <c r="I19" i="8"/>
  <c r="H20" i="8"/>
  <c r="I20" i="8"/>
  <c r="H21" i="8"/>
  <c r="I21" i="8"/>
  <c r="H22" i="8"/>
  <c r="I22" i="8"/>
  <c r="H23" i="8"/>
  <c r="I23" i="8"/>
  <c r="H24" i="8"/>
  <c r="I24" i="8"/>
  <c r="H25" i="8"/>
  <c r="I25" i="8"/>
  <c r="H26" i="8"/>
  <c r="I26" i="8"/>
  <c r="H27" i="8"/>
  <c r="I27" i="8"/>
  <c r="H28" i="8"/>
  <c r="I28" i="8"/>
  <c r="H29" i="8"/>
  <c r="I29" i="8"/>
  <c r="H30" i="8"/>
  <c r="I30" i="8"/>
  <c r="H31" i="8"/>
  <c r="I31" i="8"/>
  <c r="H32" i="8"/>
  <c r="I32" i="8"/>
  <c r="H33" i="8"/>
  <c r="I33" i="8"/>
  <c r="H34" i="8"/>
  <c r="I34" i="8"/>
  <c r="H35" i="8"/>
  <c r="I35" i="8"/>
  <c r="H36" i="8"/>
  <c r="I36" i="8"/>
  <c r="H37" i="8"/>
  <c r="I37" i="8"/>
  <c r="H38" i="8"/>
  <c r="I38" i="8"/>
  <c r="H39" i="8"/>
  <c r="I39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H5" i="3"/>
  <c r="I5" i="3"/>
  <c r="G5" i="3"/>
  <c r="H5" i="9"/>
  <c r="I5" i="9"/>
  <c r="H6" i="9"/>
  <c r="I6" i="9"/>
  <c r="H7" i="9"/>
  <c r="I7" i="9"/>
  <c r="H8" i="9"/>
  <c r="I8" i="9"/>
  <c r="H9" i="9"/>
  <c r="I9" i="9"/>
  <c r="G9" i="9"/>
  <c r="G8" i="9"/>
  <c r="G7" i="9"/>
  <c r="G6" i="9"/>
  <c r="G5" i="9"/>
  <c r="H5" i="11"/>
  <c r="I5" i="11"/>
  <c r="G5" i="11"/>
  <c r="I5" i="10"/>
  <c r="H5" i="10"/>
  <c r="G5" i="10"/>
  <c r="H5" i="2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<sst xmlns="http://schemas.openxmlformats.org/spreadsheetml/2006/main" count="296" uniqueCount="82">
  <si>
    <t>LPC</t>
  </si>
  <si>
    <t>PE</t>
  </si>
  <si>
    <t>PG</t>
  </si>
  <si>
    <t>PI</t>
  </si>
  <si>
    <t>PS</t>
  </si>
  <si>
    <t>SM</t>
  </si>
  <si>
    <t>PE(16:0_22:6)</t>
  </si>
  <si>
    <t>PE(16:0p_20:4)</t>
  </si>
  <si>
    <t>PE(16:0p_22:6)</t>
  </si>
  <si>
    <t>PE(18:0_20:3)</t>
  </si>
  <si>
    <t>PE(18:0_20:4)</t>
  </si>
  <si>
    <t>PE(18:0_22:6)</t>
  </si>
  <si>
    <t>PE(18:0p_22:6)</t>
  </si>
  <si>
    <t>PE(18:1D7_15:0)</t>
  </si>
  <si>
    <t>PE(18:1_22:6)</t>
  </si>
  <si>
    <t>LPC(18:1D7)</t>
  </si>
  <si>
    <t>LPC(26:0)</t>
  </si>
  <si>
    <t>LPE(18:1D7)</t>
  </si>
  <si>
    <t>SM(d36:1)</t>
  </si>
  <si>
    <t>SM(d36:2D9)</t>
  </si>
  <si>
    <t>SM(d38:2)</t>
  </si>
  <si>
    <t>SM(d42:3)</t>
  </si>
  <si>
    <t>SM(t40:7)</t>
  </si>
  <si>
    <t>PS(18:0_22:6)</t>
  </si>
  <si>
    <t>PS(18:1D7_15:0)</t>
  </si>
  <si>
    <t>PG(18:1D7_15:0)</t>
  </si>
  <si>
    <t>PG(37:0)</t>
  </si>
  <si>
    <t>PI(18:1D7_15:0)</t>
  </si>
  <si>
    <t>PA(18:1D7_15:0)</t>
  </si>
  <si>
    <t>GFP</t>
  </si>
  <si>
    <t>ORP3</t>
  </si>
  <si>
    <t>Thapsigargan</t>
  </si>
  <si>
    <t>Area(CPS)</t>
  </si>
  <si>
    <t>ug Lipid</t>
  </si>
  <si>
    <t xml:space="preserve">PA </t>
  </si>
  <si>
    <t xml:space="preserve">LPE </t>
  </si>
  <si>
    <t>CE (18:1D7)</t>
  </si>
  <si>
    <t>Chol Ester</t>
  </si>
  <si>
    <t>TAG</t>
  </si>
  <si>
    <t>TAG(15:0_18:1D7_15:0)</t>
  </si>
  <si>
    <t>TAG(15:0_15:0_20:3)</t>
  </si>
  <si>
    <t>TAG(15:0_16:0_16:0)</t>
  </si>
  <si>
    <t>TAG(15:0_16:0_16:1)</t>
  </si>
  <si>
    <t>TAG(15:0_6:0_16:0)</t>
  </si>
  <si>
    <t>TAG(16:0_14:0_14:0)</t>
  </si>
  <si>
    <t>TAG(16:0_14:0_16:0)</t>
  </si>
  <si>
    <t>TAG(16:0_14:0_16:1)</t>
  </si>
  <si>
    <t>TAG(16:0_16:0_16:0)</t>
  </si>
  <si>
    <t>TAG(16:0_16:0_16:1)</t>
  </si>
  <si>
    <t>TAG(16:0_16:0_18:1)</t>
  </si>
  <si>
    <t>TAG(16:0_16:1_16:1)</t>
  </si>
  <si>
    <t>TAG(16:0_16:1_17:1)</t>
  </si>
  <si>
    <t>TAG(16:0_16:1_18:1)</t>
  </si>
  <si>
    <t>TAG(16:0_18:1_18:1)</t>
  </si>
  <si>
    <t>TAG(16:0_18:1_18:3)</t>
  </si>
  <si>
    <t>TAG(16:0_18:1_20:4)</t>
  </si>
  <si>
    <t>TAG(16:1_18:1_18:1)</t>
  </si>
  <si>
    <t>TAG(18:0_16:0_16:0)</t>
  </si>
  <si>
    <t>TAG(18:0_16:0_18:0)</t>
  </si>
  <si>
    <t>TAG(18:0_16:0_18:1)</t>
  </si>
  <si>
    <t>TAG(18:0_16:0_20:4)</t>
  </si>
  <si>
    <t>TAG(18:0_18:0_18:0)</t>
  </si>
  <si>
    <t>TAG(18:0_18:0_18:1)</t>
  </si>
  <si>
    <t>TAG(18:0_18:1_18:1)</t>
  </si>
  <si>
    <t>TAG(18:0_18:1_20:3)</t>
  </si>
  <si>
    <t>TAG(18:0_6:0_15:0)</t>
  </si>
  <si>
    <t>TAG(18:1_18:1_18:1)</t>
  </si>
  <si>
    <t>TAG(18:1_18:1_18:2)</t>
  </si>
  <si>
    <t>TAG(18:1_18:1_20:4)</t>
  </si>
  <si>
    <t>TAG(18:4_14:0_16:0)</t>
  </si>
  <si>
    <t>TAG(18:4_16:0_16:0)</t>
  </si>
  <si>
    <t>TAG(44:4)</t>
  </si>
  <si>
    <t>TAG(44:6e)</t>
  </si>
  <si>
    <t>DAG</t>
  </si>
  <si>
    <t>DAG(15:0_18:1D7)</t>
  </si>
  <si>
    <t>DAG(18:0_18:0)</t>
  </si>
  <si>
    <t>MAG(18:0)</t>
  </si>
  <si>
    <t>MAG(18:2)</t>
  </si>
  <si>
    <t>MAG(18:1D7)</t>
  </si>
  <si>
    <t>MAG</t>
  </si>
  <si>
    <t xml:space="preserve">Chol </t>
  </si>
  <si>
    <t>Chol (D7)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</si>
</sst>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baseColWidth="10" defaultColWidth="8.83203125" defaultRowHeight="15" x14ac:dyDescent="0.2"/>
  <cols>
    <col min="1" max="1" width="16.1640625" customWidth="1"/>
    <col min="2" max="2" width="10" bestFit="1" customWidth="1"/>
    <col min="4" max="4" width="12.5" customWidth="1"/>
    <col min="6" max="6" width="13.5" customWidth="1"/>
    <col min="9" max="9" width="14.33203125" customWidth="1"/>
  </cols>
  <sheetData>
    <row r="1" spans="1:9" ht="26" x14ac:dyDescent="0.3">
      <c r="A1" s="4" t="s">
        <v>79</v>
      </c>
    </row>
    <row r="2" spans="1:9" x14ac:dyDescent="0.2">
      <c r="B2" s="2" t="s">
        <v>32</v>
      </c>
      <c r="C2" s="2" t="s">
        <v>32</v>
      </c>
      <c r="D2" s="2" t="s">
        <v>32</v>
      </c>
    </row>
    <row r="3" spans="1:9" x14ac:dyDescent="0.2">
      <c r="B3" s="3" t="s">
        <v>29</v>
      </c>
      <c r="C3" s="3" t="s">
        <v>30</v>
      </c>
      <c r="D3" s="3" t="s">
        <v>31</v>
      </c>
      <c r="G3" s="3" t="s">
        <v>33</v>
      </c>
      <c r="H3" s="3" t="s">
        <v>33</v>
      </c>
      <c r="I3" s="3" t="s">
        <v>33</v>
      </c>
    </row>
    <row r="4" spans="1:9" x14ac:dyDescent="0.2">
      <c r="A4" t="s">
        <v>78</v>
      </c>
      <c r="B4" s="1">
        <v>2541773481</v>
      </c>
      <c r="C4" s="1">
        <v>318146629</v>
      </c>
      <c r="D4" s="1">
        <v>244582662</v>
      </c>
      <c r="G4" s="3" t="s">
        <v>29</v>
      </c>
      <c r="H4" s="3" t="s">
        <v>30</v>
      </c>
      <c r="I4" s="3" t="s">
        <v>31</v>
      </c>
    </row>
    <row r="5" spans="1:9" x14ac:dyDescent="0.2">
      <c r="A5" t="s">
        <v>76</v>
      </c>
      <c r="B5" s="1">
        <v>18548797.798999999</v>
      </c>
      <c r="C5" s="1">
        <v>16179590.272</v>
      </c>
      <c r="D5" s="1">
        <v>11219085.4035</v>
      </c>
      <c r="F5" t="s">
        <v>76</v>
      </c>
      <c r="G5" s="5">
        <f>(B5/B4)*2</f>
        <v>1.4595161951018875E-2</v>
      </c>
      <c r="H5" s="5">
        <f t="shared" ref="H5:I5" si="0">(C5/C4)*2</f>
        <v>0.10171153045283406</v>
      </c>
      <c r="I5" s="5">
        <f t="shared" si="0"/>
        <v>9.174064352525528E-2</v>
      </c>
    </row>
    <row r="6" spans="1:9" x14ac:dyDescent="0.2">
      <c r="A6" t="s">
        <v>77</v>
      </c>
      <c r="B6" s="1">
        <v>22160504.385499999</v>
      </c>
      <c r="C6" s="1">
        <v>21643541.498</v>
      </c>
      <c r="D6" s="1">
        <v>15177766.0965</v>
      </c>
      <c r="F6" t="s">
        <v>77</v>
      </c>
      <c r="G6" s="5">
        <f>(B6/B4)*2</f>
        <v>1.7437041145603169E-2</v>
      </c>
      <c r="H6" s="5">
        <f t="shared" ref="H6:I6" si="1">(C6/C4)*2</f>
        <v>0.13606016550312089</v>
      </c>
      <c r="I6" s="5">
        <f t="shared" si="1"/>
        <v>0.12411154553956077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"/>
  <sheetViews>
    <sheetView workbookViewId="0">
      <selection activeCell="F26" sqref="F26"/>
    </sheetView>
  </sheetViews>
  <sheetFormatPr baseColWidth="10" defaultColWidth="8.83203125" defaultRowHeight="15" x14ac:dyDescent="0.2"/>
  <cols>
    <col min="1" max="1" width="18.1640625" customWidth="1"/>
    <col min="4" max="4" width="13.6640625" customWidth="1"/>
    <col min="9" max="9" width="12.5" customWidth="1"/>
  </cols>
  <sheetData>
    <row r="1" spans="1:9" ht="26" x14ac:dyDescent="0.3">
      <c r="A1" s="4" t="s">
        <v>4</v>
      </c>
    </row>
    <row r="2" spans="1:9" x14ac:dyDescent="0.2">
      <c r="B2" s="2" t="s">
        <v>32</v>
      </c>
      <c r="C2" s="2" t="s">
        <v>32</v>
      </c>
      <c r="D2" s="2" t="s">
        <v>32</v>
      </c>
    </row>
    <row r="3" spans="1:9" x14ac:dyDescent="0.2">
      <c r="B3" s="3" t="s">
        <v>29</v>
      </c>
      <c r="C3" s="3" t="s">
        <v>30</v>
      </c>
      <c r="D3" s="3" t="s">
        <v>31</v>
      </c>
      <c r="G3" s="3" t="s">
        <v>33</v>
      </c>
      <c r="H3" s="3" t="s">
        <v>33</v>
      </c>
      <c r="I3" s="3" t="s">
        <v>33</v>
      </c>
    </row>
    <row r="4" spans="1:9" x14ac:dyDescent="0.2">
      <c r="A4" t="s">
        <v>24</v>
      </c>
      <c r="B4" s="1">
        <v>26175695.454</v>
      </c>
      <c r="C4" s="1">
        <v>25751809.932999998</v>
      </c>
      <c r="D4" s="1">
        <v>25746507.4925</v>
      </c>
      <c r="G4" s="3" t="s">
        <v>29</v>
      </c>
      <c r="H4" s="3" t="s">
        <v>30</v>
      </c>
      <c r="I4" s="3" t="s">
        <v>31</v>
      </c>
    </row>
    <row r="5" spans="1:9" x14ac:dyDescent="0.2">
      <c r="A5" t="s">
        <v>23</v>
      </c>
      <c r="B5" s="1">
        <v>5500725.8770000003</v>
      </c>
      <c r="C5" s="1">
        <v>12100755.007999999</v>
      </c>
      <c r="D5" s="1">
        <v>11085924.2235</v>
      </c>
      <c r="F5" t="s">
        <v>23</v>
      </c>
      <c r="G5" s="5">
        <f>(B5/B4)*5</f>
        <v>1.050731562541811</v>
      </c>
      <c r="H5" s="5">
        <f t="shared" ref="H5:I5" si="0">(C5/C4)*5</f>
        <v>2.3494960236743063</v>
      </c>
      <c r="I5" s="5">
        <f t="shared" si="0"/>
        <v>2.1528986459094206</v>
      </c>
    </row>
    <row r="6" spans="1:9" x14ac:dyDescent="0.2">
      <c r="G6" s="5"/>
      <c r="H6" s="5"/>
      <c r="I6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H18" sqref="H18"/>
    </sheetView>
  </sheetViews>
  <sheetFormatPr baseColWidth="10" defaultColWidth="8.83203125" defaultRowHeight="15" x14ac:dyDescent="0.2"/>
  <cols>
    <col min="1" max="1" width="16" customWidth="1"/>
    <col min="4" max="4" width="11.83203125" customWidth="1"/>
    <col min="9" max="9" width="13" customWidth="1"/>
  </cols>
  <sheetData>
    <row r="1" spans="1:9" ht="26" x14ac:dyDescent="0.3">
      <c r="A1" s="4" t="s">
        <v>2</v>
      </c>
    </row>
    <row r="2" spans="1:9" x14ac:dyDescent="0.2">
      <c r="B2" s="2" t="s">
        <v>32</v>
      </c>
      <c r="C2" s="2" t="s">
        <v>32</v>
      </c>
      <c r="D2" s="2" t="s">
        <v>32</v>
      </c>
    </row>
    <row r="3" spans="1:9" x14ac:dyDescent="0.2">
      <c r="B3" s="3" t="s">
        <v>29</v>
      </c>
      <c r="C3" s="3" t="s">
        <v>30</v>
      </c>
      <c r="D3" s="3" t="s">
        <v>31</v>
      </c>
      <c r="G3" s="3" t="s">
        <v>33</v>
      </c>
      <c r="H3" s="3" t="s">
        <v>33</v>
      </c>
      <c r="I3" s="3" t="s">
        <v>33</v>
      </c>
    </row>
    <row r="4" spans="1:9" x14ac:dyDescent="0.2">
      <c r="A4" t="s">
        <v>25</v>
      </c>
      <c r="B4" s="1">
        <v>214626478.65650001</v>
      </c>
      <c r="C4" s="1">
        <v>288430522.40649998</v>
      </c>
      <c r="D4" s="1">
        <v>250633920.06084999</v>
      </c>
      <c r="G4" s="3" t="s">
        <v>29</v>
      </c>
      <c r="H4" s="3" t="s">
        <v>30</v>
      </c>
      <c r="I4" s="3" t="s">
        <v>31</v>
      </c>
    </row>
    <row r="5" spans="1:9" x14ac:dyDescent="0.2">
      <c r="A5" t="s">
        <v>26</v>
      </c>
      <c r="B5" s="1">
        <v>3292221.6475999998</v>
      </c>
      <c r="C5" s="1">
        <v>4706353.6174999997</v>
      </c>
      <c r="D5" s="1">
        <v>3515341.8769999999</v>
      </c>
      <c r="F5" t="s">
        <v>26</v>
      </c>
      <c r="G5" s="5">
        <f>(B5/B4)*30</f>
        <v>0.4601792381175463</v>
      </c>
      <c r="H5" s="5">
        <f t="shared" ref="H5:I5" si="0">(C5/C4)*30</f>
        <v>0.48951340983952035</v>
      </c>
      <c r="I5" s="5">
        <f t="shared" si="0"/>
        <v>0.42077407672670919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"/>
  <sheetViews>
    <sheetView tabSelected="1" workbookViewId="0">
      <selection activeCell="F28" sqref="F28"/>
    </sheetView>
  </sheetViews>
  <sheetFormatPr baseColWidth="10" defaultColWidth="8.83203125" defaultRowHeight="15" x14ac:dyDescent="0.2"/>
  <cols>
    <col min="1" max="1" width="18.5" customWidth="1"/>
    <col min="4" max="4" width="12.5" customWidth="1"/>
    <col min="9" max="9" width="12.1640625" customWidth="1"/>
  </cols>
  <sheetData>
    <row r="1" spans="1:9" ht="26" x14ac:dyDescent="0.3">
      <c r="A1" s="4" t="s">
        <v>3</v>
      </c>
    </row>
    <row r="2" spans="1:9" x14ac:dyDescent="0.2">
      <c r="B2" s="2" t="s">
        <v>32</v>
      </c>
      <c r="C2" s="2" t="s">
        <v>32</v>
      </c>
      <c r="D2" s="2" t="s">
        <v>32</v>
      </c>
    </row>
    <row r="3" spans="1:9" x14ac:dyDescent="0.2">
      <c r="B3" s="3" t="s">
        <v>29</v>
      </c>
      <c r="C3" s="3" t="s">
        <v>30</v>
      </c>
      <c r="D3" s="3" t="s">
        <v>31</v>
      </c>
      <c r="G3" s="3" t="s">
        <v>33</v>
      </c>
      <c r="H3" s="3" t="s">
        <v>33</v>
      </c>
      <c r="I3" s="3" t="s">
        <v>33</v>
      </c>
    </row>
    <row r="4" spans="1:9" x14ac:dyDescent="0.2">
      <c r="A4" t="s">
        <v>27</v>
      </c>
      <c r="B4" s="1">
        <v>31398703.390000001</v>
      </c>
      <c r="C4" s="1">
        <v>24884944.002499901</v>
      </c>
      <c r="D4" s="1">
        <v>30765342.364</v>
      </c>
      <c r="G4" s="3" t="s">
        <v>29</v>
      </c>
      <c r="H4" s="3" t="s">
        <v>30</v>
      </c>
      <c r="I4" s="3" t="s">
        <v>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"/>
  <sheetViews>
    <sheetView workbookViewId="0">
      <selection activeCell="B10" sqref="B10"/>
    </sheetView>
  </sheetViews>
  <sheetFormatPr baseColWidth="10" defaultColWidth="8.83203125" defaultRowHeight="15" x14ac:dyDescent="0.2"/>
  <cols>
    <col min="1" max="1" width="15" customWidth="1"/>
  </cols>
  <sheetData>
    <row r="1" spans="1:9" ht="26" x14ac:dyDescent="0.3">
      <c r="A1" s="4" t="s">
        <v>34</v>
      </c>
    </row>
    <row r="2" spans="1:9" x14ac:dyDescent="0.2">
      <c r="B2" s="2" t="s">
        <v>32</v>
      </c>
      <c r="C2" s="2" t="s">
        <v>32</v>
      </c>
      <c r="D2" s="2" t="s">
        <v>32</v>
      </c>
    </row>
    <row r="3" spans="1:9" x14ac:dyDescent="0.2">
      <c r="B3" s="3" t="s">
        <v>29</v>
      </c>
      <c r="C3" s="3" t="s">
        <v>30</v>
      </c>
      <c r="D3" s="3" t="s">
        <v>31</v>
      </c>
      <c r="G3" s="3" t="s">
        <v>33</v>
      </c>
      <c r="H3" s="3" t="s">
        <v>33</v>
      </c>
      <c r="I3" s="3" t="s">
        <v>33</v>
      </c>
    </row>
    <row r="4" spans="1:9" x14ac:dyDescent="0.2">
      <c r="A4" t="s">
        <v>28</v>
      </c>
      <c r="B4" s="1">
        <v>79286982.696999997</v>
      </c>
      <c r="C4" s="1">
        <v>79370775.458499998</v>
      </c>
      <c r="D4" s="1">
        <v>81418711.702999994</v>
      </c>
      <c r="G4" s="3" t="s">
        <v>29</v>
      </c>
      <c r="H4" s="3" t="s">
        <v>30</v>
      </c>
      <c r="I4" s="3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/>
  </sheetViews>
  <sheetFormatPr baseColWidth="10" defaultColWidth="8.83203125" defaultRowHeight="15" x14ac:dyDescent="0.2"/>
  <cols>
    <col min="1" max="1" width="18.1640625" customWidth="1"/>
    <col min="4" max="4" width="13.5" customWidth="1"/>
    <col min="6" max="6" width="15.83203125" customWidth="1"/>
    <col min="9" max="9" width="11.6640625" customWidth="1"/>
  </cols>
  <sheetData>
    <row r="1" spans="1:9" ht="26" x14ac:dyDescent="0.3">
      <c r="A1" s="4" t="s">
        <v>73</v>
      </c>
    </row>
    <row r="2" spans="1:9" x14ac:dyDescent="0.2">
      <c r="B2" s="2" t="s">
        <v>32</v>
      </c>
      <c r="C2" s="2" t="s">
        <v>32</v>
      </c>
      <c r="D2" s="2" t="s">
        <v>32</v>
      </c>
    </row>
    <row r="3" spans="1:9" x14ac:dyDescent="0.2">
      <c r="B3" s="3" t="s">
        <v>29</v>
      </c>
      <c r="C3" s="3" t="s">
        <v>30</v>
      </c>
      <c r="D3" s="3" t="s">
        <v>31</v>
      </c>
      <c r="G3" s="3" t="s">
        <v>33</v>
      </c>
      <c r="H3" s="3" t="s">
        <v>33</v>
      </c>
      <c r="I3" s="3" t="s">
        <v>33</v>
      </c>
    </row>
    <row r="4" spans="1:9" x14ac:dyDescent="0.2">
      <c r="A4" t="s">
        <v>74</v>
      </c>
      <c r="B4" s="1">
        <v>273670097.59320003</v>
      </c>
      <c r="C4" s="1">
        <v>294548288.41000003</v>
      </c>
      <c r="D4" s="1">
        <v>223436994.6015</v>
      </c>
      <c r="G4" s="3" t="s">
        <v>29</v>
      </c>
      <c r="H4" s="3" t="s">
        <v>30</v>
      </c>
      <c r="I4" s="3" t="s">
        <v>31</v>
      </c>
    </row>
    <row r="5" spans="1:9" x14ac:dyDescent="0.2">
      <c r="A5" t="s">
        <v>75</v>
      </c>
      <c r="B5" s="1">
        <v>725986996.94864702</v>
      </c>
      <c r="C5" s="1">
        <v>759360269.34649897</v>
      </c>
      <c r="D5" s="1">
        <v>506191581.32050002</v>
      </c>
      <c r="F5" t="s">
        <v>75</v>
      </c>
      <c r="G5" s="5">
        <f>(B5/B4)*10</f>
        <v>26.527815911689355</v>
      </c>
      <c r="H5" s="5">
        <f t="shared" ref="H5:I5" si="0">(C5/C4)*10</f>
        <v>25.780501847272603</v>
      </c>
      <c r="I5" s="5">
        <f t="shared" si="0"/>
        <v>22.654779358417926</v>
      </c>
    </row>
    <row r="6" spans="1:9" x14ac:dyDescent="0.2">
      <c r="B6" s="1"/>
      <c r="C6" s="1"/>
      <c r="D6" s="1"/>
      <c r="G6" s="5"/>
      <c r="H6" s="5"/>
      <c r="I6" s="5"/>
    </row>
    <row r="7" spans="1:9" x14ac:dyDescent="0.2">
      <c r="B7" s="1"/>
      <c r="C7" s="1"/>
      <c r="D7" s="1"/>
      <c r="G7" s="5"/>
      <c r="H7" s="5"/>
      <c r="I7" s="5"/>
    </row>
    <row r="8" spans="1:9" x14ac:dyDescent="0.2">
      <c r="G8" s="5"/>
      <c r="H8" s="5"/>
      <c r="I8" s="5"/>
    </row>
    <row r="9" spans="1:9" x14ac:dyDescent="0.2">
      <c r="G9" s="5"/>
      <c r="H9" s="5"/>
      <c r="I9" s="5"/>
    </row>
    <row r="10" spans="1:9" x14ac:dyDescent="0.2">
      <c r="G10" s="5"/>
      <c r="H10" s="5"/>
      <c r="I10" s="5"/>
    </row>
    <row r="11" spans="1:9" x14ac:dyDescent="0.2">
      <c r="G11" s="5"/>
      <c r="H11" s="5"/>
      <c r="I11" s="5"/>
    </row>
    <row r="12" spans="1:9" x14ac:dyDescent="0.2">
      <c r="G12" s="5"/>
      <c r="H12" s="5"/>
      <c r="I12" s="5"/>
    </row>
    <row r="13" spans="1:9" x14ac:dyDescent="0.2">
      <c r="G13" s="5"/>
      <c r="H13" s="5"/>
      <c r="I13" s="5"/>
    </row>
    <row r="14" spans="1:9" x14ac:dyDescent="0.2">
      <c r="G14" s="5"/>
      <c r="H14" s="5"/>
      <c r="I14" s="5"/>
    </row>
    <row r="15" spans="1:9" x14ac:dyDescent="0.2">
      <c r="G15" s="5"/>
      <c r="H15" s="5"/>
      <c r="I15" s="5"/>
    </row>
    <row r="16" spans="1:9" x14ac:dyDescent="0.2">
      <c r="G16" s="5"/>
      <c r="H16" s="5"/>
      <c r="I16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9"/>
  <sheetViews>
    <sheetView workbookViewId="0">
      <selection activeCell="B1" sqref="B1"/>
    </sheetView>
  </sheetViews>
  <sheetFormatPr baseColWidth="10" defaultColWidth="8.83203125" defaultRowHeight="15" x14ac:dyDescent="0.2"/>
  <cols>
    <col min="1" max="1" width="20.83203125" customWidth="1"/>
    <col min="4" max="4" width="11.83203125" customWidth="1"/>
    <col min="6" max="6" width="20.83203125" customWidth="1"/>
    <col min="8" max="8" width="9.1640625" customWidth="1"/>
    <col min="9" max="9" width="13.5" customWidth="1"/>
  </cols>
  <sheetData>
    <row r="1" spans="1:9" ht="26" x14ac:dyDescent="0.3">
      <c r="A1" s="4" t="s">
        <v>38</v>
      </c>
    </row>
    <row r="2" spans="1:9" x14ac:dyDescent="0.2">
      <c r="B2" s="2" t="s">
        <v>32</v>
      </c>
      <c r="C2" s="2" t="s">
        <v>32</v>
      </c>
      <c r="D2" s="2" t="s">
        <v>32</v>
      </c>
    </row>
    <row r="3" spans="1:9" x14ac:dyDescent="0.2">
      <c r="B3" s="3" t="s">
        <v>29</v>
      </c>
      <c r="C3" s="3" t="s">
        <v>30</v>
      </c>
      <c r="D3" s="3" t="s">
        <v>31</v>
      </c>
      <c r="G3" s="3" t="s">
        <v>33</v>
      </c>
      <c r="H3" s="3" t="s">
        <v>33</v>
      </c>
      <c r="I3" s="3" t="s">
        <v>33</v>
      </c>
    </row>
    <row r="4" spans="1:9" x14ac:dyDescent="0.2">
      <c r="A4" t="s">
        <v>39</v>
      </c>
      <c r="B4" s="1">
        <v>1337459718.5623</v>
      </c>
      <c r="C4" s="1">
        <v>952035654.34260201</v>
      </c>
      <c r="D4" s="1">
        <v>863444667.23204803</v>
      </c>
      <c r="G4" s="3" t="s">
        <v>29</v>
      </c>
      <c r="H4" s="3" t="s">
        <v>30</v>
      </c>
      <c r="I4" s="3" t="s">
        <v>31</v>
      </c>
    </row>
    <row r="5" spans="1:9" x14ac:dyDescent="0.2">
      <c r="A5" t="s">
        <v>40</v>
      </c>
      <c r="B5" s="1">
        <v>13016951.414999999</v>
      </c>
      <c r="C5" s="1">
        <v>13502003.767999999</v>
      </c>
      <c r="D5" s="1">
        <v>12697360.5395</v>
      </c>
      <c r="F5" t="s">
        <v>40</v>
      </c>
      <c r="G5" s="5">
        <f>(B5/B4)*55</f>
        <v>0.53529262817319856</v>
      </c>
      <c r="H5" s="5">
        <f t="shared" ref="H5:I5" si="0">(C5/C4)*55</f>
        <v>0.78002352522478358</v>
      </c>
      <c r="I5" s="5">
        <f t="shared" si="0"/>
        <v>0.80880090661885962</v>
      </c>
    </row>
    <row r="6" spans="1:9" x14ac:dyDescent="0.2">
      <c r="A6" t="s">
        <v>41</v>
      </c>
      <c r="B6" s="1">
        <v>11667437.466499999</v>
      </c>
      <c r="C6" s="1">
        <v>13350292.893999999</v>
      </c>
      <c r="D6" s="1">
        <v>9465846.9965000004</v>
      </c>
      <c r="F6" t="s">
        <v>41</v>
      </c>
      <c r="G6" s="5">
        <f>(B6/B4)*55</f>
        <v>0.47979692528407808</v>
      </c>
      <c r="H6" s="5">
        <f t="shared" ref="H6:I6" si="1">(C6/C4)*55</f>
        <v>0.7712590445754095</v>
      </c>
      <c r="I6" s="5">
        <f t="shared" si="1"/>
        <v>0.60295882824369174</v>
      </c>
    </row>
    <row r="7" spans="1:9" x14ac:dyDescent="0.2">
      <c r="A7" t="s">
        <v>42</v>
      </c>
      <c r="B7" s="1">
        <v>14510867.3834999</v>
      </c>
      <c r="C7" s="1">
        <v>14783787.809</v>
      </c>
      <c r="D7" s="1">
        <v>12844877.6855</v>
      </c>
      <c r="F7" t="s">
        <v>42</v>
      </c>
      <c r="G7" s="5">
        <f>(B7/B4)*55</f>
        <v>0.59672653689369293</v>
      </c>
      <c r="H7" s="5">
        <f t="shared" ref="H7:I7" si="2">(C7/C4)*55</f>
        <v>0.85407340133334197</v>
      </c>
      <c r="I7" s="5">
        <f t="shared" si="2"/>
        <v>0.81819750531001756</v>
      </c>
    </row>
    <row r="8" spans="1:9" x14ac:dyDescent="0.2">
      <c r="A8" t="s">
        <v>43</v>
      </c>
      <c r="B8" s="1">
        <v>6089974.0175000001</v>
      </c>
      <c r="C8" s="1">
        <v>4706659.1155000003</v>
      </c>
      <c r="D8" s="1">
        <v>3052627.7289999998</v>
      </c>
      <c r="F8" t="s">
        <v>43</v>
      </c>
      <c r="G8" s="5">
        <f>(B8/B4)*55</f>
        <v>0.25043638048595018</v>
      </c>
      <c r="H8" s="5">
        <f t="shared" ref="H8:I8" si="3">(C8/C4)*55</f>
        <v>0.2719081477376516</v>
      </c>
      <c r="I8" s="5">
        <f t="shared" si="3"/>
        <v>0.19444734731319949</v>
      </c>
    </row>
    <row r="9" spans="1:9" x14ac:dyDescent="0.2">
      <c r="A9" t="s">
        <v>44</v>
      </c>
      <c r="B9" s="1">
        <v>10341679.339</v>
      </c>
      <c r="C9" s="1">
        <v>8640378.1420000009</v>
      </c>
      <c r="D9" s="1">
        <v>8146466.7364999996</v>
      </c>
      <c r="F9" t="s">
        <v>44</v>
      </c>
      <c r="G9" s="5">
        <f>(B9/B4)*55</f>
        <v>0.42527812669859127</v>
      </c>
      <c r="H9" s="5">
        <f t="shared" ref="H9:I9" si="4">(C9/C4)*55</f>
        <v>0.49916281563861031</v>
      </c>
      <c r="I9" s="5">
        <f t="shared" si="4"/>
        <v>0.51891648360494924</v>
      </c>
    </row>
    <row r="10" spans="1:9" x14ac:dyDescent="0.2">
      <c r="A10" t="s">
        <v>45</v>
      </c>
      <c r="B10" s="1">
        <v>13471068.364499999</v>
      </c>
      <c r="C10" s="1">
        <v>13144219.545</v>
      </c>
      <c r="D10" s="1">
        <v>12844474.2335</v>
      </c>
      <c r="F10" t="s">
        <v>45</v>
      </c>
      <c r="G10" s="5">
        <f>(B10/B4)*55</f>
        <v>0.55396715861015888</v>
      </c>
      <c r="H10" s="5">
        <f t="shared" ref="H10:I10" si="5">(C10/C4)*55</f>
        <v>0.75935399233991696</v>
      </c>
      <c r="I10" s="5">
        <f t="shared" si="5"/>
        <v>0.81817180608360263</v>
      </c>
    </row>
    <row r="11" spans="1:9" x14ac:dyDescent="0.2">
      <c r="A11" t="s">
        <v>46</v>
      </c>
      <c r="B11" s="1">
        <v>15820315.0784999</v>
      </c>
      <c r="C11" s="1">
        <v>17412398.087499999</v>
      </c>
      <c r="D11" s="1">
        <v>14368466.100500001</v>
      </c>
      <c r="F11" t="s">
        <v>46</v>
      </c>
      <c r="G11" s="5">
        <f>(B11/B4)*55</f>
        <v>0.65057460590501048</v>
      </c>
      <c r="H11" s="5">
        <f t="shared" ref="H11:I11" si="6">(C11/C4)*55</f>
        <v>1.0059307027464184</v>
      </c>
      <c r="I11" s="5">
        <f t="shared" si="6"/>
        <v>0.91524757233241294</v>
      </c>
    </row>
    <row r="12" spans="1:9" x14ac:dyDescent="0.2">
      <c r="A12" t="s">
        <v>47</v>
      </c>
      <c r="B12" s="1">
        <v>14016076.180500001</v>
      </c>
      <c r="C12" s="1">
        <v>13912522.3909999</v>
      </c>
      <c r="D12" s="1">
        <v>11526556.782</v>
      </c>
      <c r="F12" t="s">
        <v>47</v>
      </c>
      <c r="G12" s="5">
        <f>(B12/B4)*55</f>
        <v>0.57637936995677197</v>
      </c>
      <c r="H12" s="5">
        <f t="shared" ref="H12:I12" si="7">(C12/C4)*55</f>
        <v>0.80373957426349885</v>
      </c>
      <c r="I12" s="5">
        <f t="shared" si="7"/>
        <v>0.73422263993162751</v>
      </c>
    </row>
    <row r="13" spans="1:9" x14ac:dyDescent="0.2">
      <c r="A13" t="s">
        <v>48</v>
      </c>
      <c r="B13" s="1">
        <v>21346748.239999998</v>
      </c>
      <c r="C13" s="1">
        <v>20250920.316500001</v>
      </c>
      <c r="D13" s="1">
        <v>18610353.688000001</v>
      </c>
      <c r="F13" t="s">
        <v>48</v>
      </c>
      <c r="G13" s="5">
        <f>(B13/B4)*55</f>
        <v>0.87783664577357579</v>
      </c>
      <c r="H13" s="5">
        <f t="shared" ref="H13:I13" si="8">(C13/C4)*55</f>
        <v>1.1699148160334389</v>
      </c>
      <c r="I13" s="5">
        <f t="shared" si="8"/>
        <v>1.1854488095007472</v>
      </c>
    </row>
    <row r="14" spans="1:9" x14ac:dyDescent="0.2">
      <c r="A14" t="s">
        <v>49</v>
      </c>
      <c r="B14" s="1">
        <v>28175106.964000002</v>
      </c>
      <c r="C14" s="1">
        <v>23620879.750999998</v>
      </c>
      <c r="D14" s="1">
        <v>18117579.294500001</v>
      </c>
      <c r="F14" t="s">
        <v>49</v>
      </c>
      <c r="G14" s="5">
        <f>(B14/B4)*55</f>
        <v>1.1586374240009061</v>
      </c>
      <c r="H14" s="5">
        <f t="shared" ref="H14:I14" si="9">(C14/C4)*55</f>
        <v>1.3646005592112889</v>
      </c>
      <c r="I14" s="5">
        <f t="shared" si="9"/>
        <v>1.1540598940658031</v>
      </c>
    </row>
    <row r="15" spans="1:9" x14ac:dyDescent="0.2">
      <c r="A15" t="s">
        <v>50</v>
      </c>
      <c r="B15" s="1">
        <v>15484309.547</v>
      </c>
      <c r="C15" s="1">
        <v>16123459.875</v>
      </c>
      <c r="D15" s="1">
        <v>14940495.433499999</v>
      </c>
      <c r="F15" t="s">
        <v>50</v>
      </c>
      <c r="G15" s="5">
        <f>(B15/B4)*55</f>
        <v>0.63675713987144655</v>
      </c>
      <c r="H15" s="5">
        <f t="shared" ref="H15:I15" si="10">(C15/C4)*55</f>
        <v>0.9314675233852926</v>
      </c>
      <c r="I15" s="5">
        <f t="shared" si="10"/>
        <v>0.95168489658604072</v>
      </c>
    </row>
    <row r="16" spans="1:9" x14ac:dyDescent="0.2">
      <c r="A16" t="s">
        <v>51</v>
      </c>
      <c r="B16" s="1">
        <v>920896896.02250099</v>
      </c>
      <c r="C16" s="1">
        <v>733492479.74190104</v>
      </c>
      <c r="D16" s="1">
        <v>630406240.31850004</v>
      </c>
      <c r="F16" t="s">
        <v>51</v>
      </c>
      <c r="G16" s="5">
        <f>(B16/B4)*55</f>
        <v>37.869797929826973</v>
      </c>
      <c r="H16" s="5">
        <f t="shared" ref="H16:I16" si="11">(C16/C4)*55</f>
        <v>42.374554148039238</v>
      </c>
      <c r="I16" s="5">
        <f t="shared" si="11"/>
        <v>40.155836886070453</v>
      </c>
    </row>
    <row r="17" spans="1:9" x14ac:dyDescent="0.2">
      <c r="A17" t="s">
        <v>52</v>
      </c>
      <c r="B17" s="1">
        <v>20951166.015500002</v>
      </c>
      <c r="C17" s="1">
        <v>20050018.999499999</v>
      </c>
      <c r="D17" s="1">
        <v>16554954.955</v>
      </c>
      <c r="F17" t="s">
        <v>52</v>
      </c>
      <c r="G17" s="5">
        <f>(B17/B4)*55</f>
        <v>0.86156922325195573</v>
      </c>
      <c r="H17" s="5">
        <f t="shared" ref="H17:I17" si="12">(C17/C4)*55</f>
        <v>1.15830855697728</v>
      </c>
      <c r="I17" s="5">
        <f t="shared" si="12"/>
        <v>1.0545233030900172</v>
      </c>
    </row>
    <row r="18" spans="1:9" x14ac:dyDescent="0.2">
      <c r="A18" t="s">
        <v>53</v>
      </c>
      <c r="B18" s="1">
        <v>17914208.145999901</v>
      </c>
      <c r="C18" s="1">
        <v>17124295.5645</v>
      </c>
      <c r="D18" s="1">
        <v>15692956.783999899</v>
      </c>
      <c r="F18" t="s">
        <v>53</v>
      </c>
      <c r="G18" s="5">
        <f>(B18/B4)*55</f>
        <v>0.73668121316514945</v>
      </c>
      <c r="H18" s="5">
        <f t="shared" ref="H18:I18" si="13">(C18/C4)*55</f>
        <v>0.98928674756183899</v>
      </c>
      <c r="I18" s="5">
        <f t="shared" si="13"/>
        <v>0.99961544251223644</v>
      </c>
    </row>
    <row r="19" spans="1:9" x14ac:dyDescent="0.2">
      <c r="A19" t="s">
        <v>54</v>
      </c>
      <c r="B19" s="1">
        <v>20948113.177999999</v>
      </c>
      <c r="C19" s="1">
        <v>19873274.443999998</v>
      </c>
      <c r="D19" s="1">
        <v>19412405.103500001</v>
      </c>
      <c r="F19" t="s">
        <v>54</v>
      </c>
      <c r="G19" s="5">
        <f>(B19/B4)*55</f>
        <v>0.86144368222805068</v>
      </c>
      <c r="H19" s="5">
        <f t="shared" ref="H19:I19" si="14">(C19/C4)*55</f>
        <v>1.1480978568757041</v>
      </c>
      <c r="I19" s="5">
        <f t="shared" si="14"/>
        <v>1.2365381607082921</v>
      </c>
    </row>
    <row r="20" spans="1:9" x14ac:dyDescent="0.2">
      <c r="A20" t="s">
        <v>55</v>
      </c>
      <c r="B20" s="1">
        <v>21384503.4654999</v>
      </c>
      <c r="C20" s="1">
        <v>17043919.658</v>
      </c>
      <c r="D20" s="1">
        <v>17153717.771499999</v>
      </c>
      <c r="F20" t="s">
        <v>55</v>
      </c>
      <c r="G20" s="5">
        <f>(B20/B4)*55</f>
        <v>0.87938924386208228</v>
      </c>
      <c r="H20" s="5">
        <f t="shared" ref="H20:I20" si="15">(C20/C4)*55</f>
        <v>0.98464335543956338</v>
      </c>
      <c r="I20" s="5">
        <f t="shared" si="15"/>
        <v>1.0926635061131826</v>
      </c>
    </row>
    <row r="21" spans="1:9" x14ac:dyDescent="0.2">
      <c r="A21" t="s">
        <v>56</v>
      </c>
      <c r="B21" s="1">
        <v>14323769.443499999</v>
      </c>
      <c r="C21" s="1">
        <v>11374814.3675</v>
      </c>
      <c r="D21" s="1">
        <v>9984671.4625000004</v>
      </c>
      <c r="F21" t="s">
        <v>56</v>
      </c>
      <c r="G21" s="5">
        <f>(B21/B4)*55</f>
        <v>0.5890325581090039</v>
      </c>
      <c r="H21" s="5">
        <f t="shared" ref="H21:I21" si="16">(C21/C4)*55</f>
        <v>0.65713378207930506</v>
      </c>
      <c r="I21" s="5">
        <f t="shared" si="16"/>
        <v>0.63600709029559144</v>
      </c>
    </row>
    <row r="22" spans="1:9" x14ac:dyDescent="0.2">
      <c r="A22" t="s">
        <v>57</v>
      </c>
      <c r="B22" s="1">
        <v>7263739.6854999997</v>
      </c>
      <c r="C22" s="1">
        <v>6772185.6270000003</v>
      </c>
      <c r="D22" s="1">
        <v>5603284.3530000001</v>
      </c>
      <c r="F22" t="s">
        <v>57</v>
      </c>
      <c r="G22" s="5">
        <f>(B22/B4)*55</f>
        <v>0.29870483361693162</v>
      </c>
      <c r="H22" s="5">
        <f t="shared" ref="H22:I22" si="17">(C22/C4)*55</f>
        <v>0.39123556747693183</v>
      </c>
      <c r="I22" s="5">
        <f t="shared" si="17"/>
        <v>0.35691996385007196</v>
      </c>
    </row>
    <row r="23" spans="1:9" x14ac:dyDescent="0.2">
      <c r="A23" t="s">
        <v>58</v>
      </c>
      <c r="B23" s="1">
        <v>7501877.2390000001</v>
      </c>
      <c r="C23" s="1">
        <v>7249968.3064999999</v>
      </c>
      <c r="D23" s="1">
        <v>7506710.8870000001</v>
      </c>
      <c r="F23" t="s">
        <v>58</v>
      </c>
      <c r="G23" s="5">
        <f>(B23/B4)*55</f>
        <v>0.30849770084180717</v>
      </c>
      <c r="H23" s="5">
        <f t="shared" ref="H23:I23" si="18">(C23/C4)*55</f>
        <v>0.418837524664812</v>
      </c>
      <c r="I23" s="5">
        <f t="shared" si="18"/>
        <v>0.47816509204757501</v>
      </c>
    </row>
    <row r="24" spans="1:9" x14ac:dyDescent="0.2">
      <c r="A24" t="s">
        <v>59</v>
      </c>
      <c r="B24" s="1">
        <v>31021955.578000002</v>
      </c>
      <c r="C24" s="1">
        <v>25351868.840999998</v>
      </c>
      <c r="D24" s="1">
        <v>22626839.298999999</v>
      </c>
      <c r="F24" t="s">
        <v>59</v>
      </c>
      <c r="G24" s="5">
        <f>(B24/B4)*55</f>
        <v>1.2757076217772636</v>
      </c>
      <c r="H24" s="5">
        <f t="shared" ref="H24:I24" si="19">(C24/C4)*55</f>
        <v>1.4646014357706234</v>
      </c>
      <c r="I24" s="5">
        <f t="shared" si="19"/>
        <v>1.441292312840877</v>
      </c>
    </row>
    <row r="25" spans="1:9" x14ac:dyDescent="0.2">
      <c r="A25" t="s">
        <v>60</v>
      </c>
      <c r="B25" s="1">
        <v>20778875.9029999</v>
      </c>
      <c r="C25" s="1">
        <v>18229416.352499999</v>
      </c>
      <c r="D25" s="1">
        <v>17450305.658</v>
      </c>
      <c r="F25" t="s">
        <v>60</v>
      </c>
      <c r="G25" s="5">
        <f>(B25/B4)*55</f>
        <v>0.85448418281597782</v>
      </c>
      <c r="H25" s="5">
        <f t="shared" ref="H25:I25" si="20">(C25/C4)*55</f>
        <v>1.0531306204911264</v>
      </c>
      <c r="I25" s="5">
        <f t="shared" si="20"/>
        <v>1.111555664900604</v>
      </c>
    </row>
    <row r="26" spans="1:9" x14ac:dyDescent="0.2">
      <c r="A26" t="s">
        <v>61</v>
      </c>
      <c r="B26" s="1">
        <v>8357014.21199999</v>
      </c>
      <c r="C26" s="1">
        <v>6087491.5060000001</v>
      </c>
      <c r="D26" s="1">
        <v>5381634.8605000004</v>
      </c>
      <c r="F26" t="s">
        <v>61</v>
      </c>
      <c r="G26" s="5">
        <f>(B26/B4)*55</f>
        <v>0.34366327096122501</v>
      </c>
      <c r="H26" s="5">
        <f t="shared" ref="H26:I26" si="21">(C26/C4)*55</f>
        <v>0.35168014065733055</v>
      </c>
      <c r="I26" s="5">
        <f t="shared" si="21"/>
        <v>0.34280125705837927</v>
      </c>
    </row>
    <row r="27" spans="1:9" x14ac:dyDescent="0.2">
      <c r="A27" t="s">
        <v>62</v>
      </c>
      <c r="B27" s="1">
        <v>12224914.228499999</v>
      </c>
      <c r="C27" s="1">
        <v>11923269.645</v>
      </c>
      <c r="D27" s="1">
        <v>10846229.291999999</v>
      </c>
      <c r="F27" t="s">
        <v>62</v>
      </c>
      <c r="G27" s="5">
        <f>(B27/B4)*55</f>
        <v>0.50272189377805199</v>
      </c>
      <c r="H27" s="5">
        <f t="shared" ref="H27:I27" si="22">(C27/C4)*55</f>
        <v>0.68881856208192949</v>
      </c>
      <c r="I27" s="5">
        <f t="shared" si="22"/>
        <v>0.69088690184669477</v>
      </c>
    </row>
    <row r="28" spans="1:9" x14ac:dyDescent="0.2">
      <c r="A28" t="s">
        <v>63</v>
      </c>
      <c r="B28" s="1">
        <v>8808742.8359999992</v>
      </c>
      <c r="C28" s="1">
        <v>7924500.0455</v>
      </c>
      <c r="D28" s="1">
        <v>5701364.8394999998</v>
      </c>
      <c r="F28" t="s">
        <v>63</v>
      </c>
      <c r="G28" s="5">
        <f>(B28/B4)*55</f>
        <v>0.36223958692437613</v>
      </c>
      <c r="H28" s="5">
        <f t="shared" ref="H28:I28" si="23">(C28/C4)*55</f>
        <v>0.45780586106668519</v>
      </c>
      <c r="I28" s="5">
        <f t="shared" si="23"/>
        <v>0.36316752893700793</v>
      </c>
    </row>
    <row r="29" spans="1:9" x14ac:dyDescent="0.2">
      <c r="A29" t="s">
        <v>64</v>
      </c>
      <c r="B29" s="1">
        <v>7483888.7814500304</v>
      </c>
      <c r="C29" s="1">
        <v>7079919.8589500003</v>
      </c>
      <c r="D29" s="1">
        <v>7760470.2620000001</v>
      </c>
      <c r="F29" t="s">
        <v>64</v>
      </c>
      <c r="G29" s="5">
        <f>(B29/B4)*55</f>
        <v>0.30775796629016633</v>
      </c>
      <c r="H29" s="5">
        <f t="shared" ref="H29:I29" si="24">(C29/C4)*55</f>
        <v>0.40901366505137327</v>
      </c>
      <c r="I29" s="5">
        <f t="shared" si="24"/>
        <v>0.4943291453501929</v>
      </c>
    </row>
    <row r="30" spans="1:9" x14ac:dyDescent="0.2">
      <c r="A30" t="s">
        <v>65</v>
      </c>
      <c r="B30" s="1">
        <v>14470088.18</v>
      </c>
      <c r="C30" s="1">
        <v>9783941.8644999992</v>
      </c>
      <c r="D30" s="1">
        <v>5327035.3104999997</v>
      </c>
      <c r="F30" t="s">
        <v>65</v>
      </c>
      <c r="G30" s="5">
        <f>(B30/B4)*55</f>
        <v>0.59504958456281798</v>
      </c>
      <c r="H30" s="5">
        <f t="shared" ref="H30:I30" si="25">(C30/C4)*55</f>
        <v>0.56522757324575135</v>
      </c>
      <c r="I30" s="5">
        <f t="shared" si="25"/>
        <v>0.33932335585177764</v>
      </c>
    </row>
    <row r="31" spans="1:9" x14ac:dyDescent="0.2">
      <c r="A31" t="s">
        <v>65</v>
      </c>
      <c r="B31" s="1">
        <v>4607367.3585000001</v>
      </c>
      <c r="C31" s="1">
        <v>3515216.2340000002</v>
      </c>
      <c r="D31" s="1">
        <v>2085363.3940000001</v>
      </c>
      <c r="F31" t="s">
        <v>65</v>
      </c>
      <c r="G31" s="5">
        <f>(B31/B4)*55</f>
        <v>0.18946754148969622</v>
      </c>
      <c r="H31" s="5">
        <f t="shared" ref="H31:I31" si="26">(C31/C4)*55</f>
        <v>0.20307736584036093</v>
      </c>
      <c r="I31" s="5">
        <f t="shared" si="26"/>
        <v>0.13283420585325834</v>
      </c>
    </row>
    <row r="32" spans="1:9" x14ac:dyDescent="0.2">
      <c r="A32" t="s">
        <v>66</v>
      </c>
      <c r="B32" s="1">
        <v>15588408.3495</v>
      </c>
      <c r="C32" s="1">
        <v>15337762.403999999</v>
      </c>
      <c r="D32" s="1">
        <v>15540150.6175</v>
      </c>
      <c r="F32" t="s">
        <v>66</v>
      </c>
      <c r="G32" s="5">
        <f>(B32/B4)*55</f>
        <v>0.64103796721752504</v>
      </c>
      <c r="H32" s="5">
        <f t="shared" ref="H32:I32" si="27">(C32/C4)*55</f>
        <v>0.8860770375270296</v>
      </c>
      <c r="I32" s="5">
        <f t="shared" si="27"/>
        <v>0.98988194194591039</v>
      </c>
    </row>
    <row r="33" spans="1:9" x14ac:dyDescent="0.2">
      <c r="A33" t="s">
        <v>66</v>
      </c>
      <c r="B33" s="1">
        <v>2014295.5843499899</v>
      </c>
      <c r="C33" s="1">
        <v>1407081.97899999</v>
      </c>
      <c r="D33" s="1">
        <v>1534604.747</v>
      </c>
      <c r="F33" t="s">
        <v>66</v>
      </c>
      <c r="G33" s="5">
        <f>(B33/B4)*55</f>
        <v>8.2833341147903083E-2</v>
      </c>
      <c r="H33" s="5">
        <f t="shared" ref="H33:I33" si="28">(C33/C4)*55</f>
        <v>8.128845646903668E-2</v>
      </c>
      <c r="I33" s="5">
        <f t="shared" si="28"/>
        <v>9.7751789185950094E-2</v>
      </c>
    </row>
    <row r="34" spans="1:9" x14ac:dyDescent="0.2">
      <c r="A34" t="s">
        <v>67</v>
      </c>
      <c r="B34" s="1">
        <v>10204527.1095</v>
      </c>
      <c r="C34" s="1">
        <v>8873627.1040000003</v>
      </c>
      <c r="D34" s="1">
        <v>9652427.6730000004</v>
      </c>
      <c r="F34" t="s">
        <v>67</v>
      </c>
      <c r="G34" s="5">
        <f>(B34/B4)*55</f>
        <v>0.41963805207218774</v>
      </c>
      <c r="H34" s="5">
        <f t="shared" ref="H34:I34" si="29">(C34/C4)*55</f>
        <v>0.5126378287344785</v>
      </c>
      <c r="I34" s="5">
        <f t="shared" si="29"/>
        <v>0.61484370934487087</v>
      </c>
    </row>
    <row r="35" spans="1:9" x14ac:dyDescent="0.2">
      <c r="A35" t="s">
        <v>68</v>
      </c>
      <c r="B35" s="1">
        <v>15320963.7649999</v>
      </c>
      <c r="C35" s="1">
        <v>15128445.7439999</v>
      </c>
      <c r="D35" s="1">
        <v>14237022.7199999</v>
      </c>
      <c r="F35" t="s">
        <v>68</v>
      </c>
      <c r="G35" s="5">
        <f>(B35/B4)*55</f>
        <v>0.63003991475780885</v>
      </c>
      <c r="H35" s="5">
        <f t="shared" ref="H35:I35" si="30">(C35/C4)*55</f>
        <v>0.8739846161481738</v>
      </c>
      <c r="I35" s="5">
        <f t="shared" si="30"/>
        <v>0.90687484597036261</v>
      </c>
    </row>
    <row r="36" spans="1:9" x14ac:dyDescent="0.2">
      <c r="A36" t="s">
        <v>69</v>
      </c>
      <c r="B36" s="1">
        <v>15820315.0784999</v>
      </c>
      <c r="C36" s="1">
        <v>17412398.087499999</v>
      </c>
      <c r="D36" s="1">
        <v>14368466.100500001</v>
      </c>
      <c r="F36" t="s">
        <v>69</v>
      </c>
      <c r="G36" s="5">
        <f>(B36/B4)*55</f>
        <v>0.65057460590501048</v>
      </c>
      <c r="H36" s="5">
        <f t="shared" ref="H36:I36" si="31">(C36/C4)*55</f>
        <v>1.0059307027464184</v>
      </c>
      <c r="I36" s="5">
        <f t="shared" si="31"/>
        <v>0.91524757233241294</v>
      </c>
    </row>
    <row r="37" spans="1:9" x14ac:dyDescent="0.2">
      <c r="A37" t="s">
        <v>70</v>
      </c>
      <c r="B37" s="1">
        <v>24119599.605</v>
      </c>
      <c r="C37" s="1">
        <v>23315678.495499998</v>
      </c>
      <c r="D37" s="1">
        <v>19686101.2425</v>
      </c>
      <c r="F37" t="s">
        <v>70</v>
      </c>
      <c r="G37" s="5">
        <f>(B37/B4)*55</f>
        <v>0.99186387437597212</v>
      </c>
      <c r="H37" s="5">
        <f t="shared" ref="H37:I37" si="32">(C37/C4)*55</f>
        <v>1.3469687940815562</v>
      </c>
      <c r="I37" s="5">
        <f t="shared" si="32"/>
        <v>1.2539721529677572</v>
      </c>
    </row>
    <row r="38" spans="1:9" x14ac:dyDescent="0.2">
      <c r="A38" t="s">
        <v>71</v>
      </c>
      <c r="B38" s="1">
        <v>6625743.5714999996</v>
      </c>
      <c r="C38" s="1">
        <v>6745538.5669999998</v>
      </c>
      <c r="D38" s="1">
        <v>5174601.0140000004</v>
      </c>
      <c r="F38" t="s">
        <v>71</v>
      </c>
      <c r="G38" s="5">
        <f>(B38/B4)*55</f>
        <v>0.27246868924338763</v>
      </c>
      <c r="H38" s="5">
        <f t="shared" ref="H38:I38" si="33">(C38/C4)*55</f>
        <v>0.3896961416231679</v>
      </c>
      <c r="I38" s="5">
        <f t="shared" si="33"/>
        <v>0.32961354279059302</v>
      </c>
    </row>
    <row r="39" spans="1:9" x14ac:dyDescent="0.2">
      <c r="A39" t="s">
        <v>72</v>
      </c>
      <c r="B39" s="1">
        <v>23028772.714449901</v>
      </c>
      <c r="C39" s="1">
        <v>19826556.109499998</v>
      </c>
      <c r="D39" s="1">
        <v>13307382.4791</v>
      </c>
      <c r="F39" t="s">
        <v>72</v>
      </c>
      <c r="G39" s="5">
        <f>(B39/B4)*55</f>
        <v>0.94700609051333162</v>
      </c>
      <c r="H39" s="5">
        <f t="shared" ref="H39:I39" si="34">(C39/C4)*55</f>
        <v>1.1453988945145999</v>
      </c>
      <c r="I39" s="5">
        <f t="shared" si="34"/>
        <v>0.84765829719787078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"/>
  <sheetViews>
    <sheetView workbookViewId="0">
      <selection activeCell="C1" sqref="C1"/>
    </sheetView>
  </sheetViews>
  <sheetFormatPr baseColWidth="10" defaultColWidth="8.83203125" defaultRowHeight="15" x14ac:dyDescent="0.2"/>
  <cols>
    <col min="1" max="1" width="14" customWidth="1"/>
    <col min="4" max="4" width="12.83203125" customWidth="1"/>
    <col min="9" max="9" width="13.33203125" customWidth="1"/>
  </cols>
  <sheetData>
    <row r="1" spans="1:21" ht="26" x14ac:dyDescent="0.3">
      <c r="A1" s="4" t="s">
        <v>80</v>
      </c>
    </row>
    <row r="2" spans="1:21" x14ac:dyDescent="0.2">
      <c r="B2" s="2" t="s">
        <v>32</v>
      </c>
      <c r="C2" s="2" t="s">
        <v>32</v>
      </c>
      <c r="D2" s="2" t="s">
        <v>32</v>
      </c>
      <c r="M2" s="1"/>
      <c r="N2" s="1"/>
      <c r="U2" s="1"/>
    </row>
    <row r="3" spans="1:21" x14ac:dyDescent="0.2">
      <c r="B3" s="3" t="s">
        <v>29</v>
      </c>
      <c r="C3" s="3" t="s">
        <v>30</v>
      </c>
      <c r="D3" s="3" t="s">
        <v>31</v>
      </c>
      <c r="G3" s="3" t="s">
        <v>33</v>
      </c>
      <c r="H3" s="3" t="s">
        <v>33</v>
      </c>
      <c r="I3" s="3" t="s">
        <v>33</v>
      </c>
      <c r="K3" s="1"/>
      <c r="M3" s="1"/>
      <c r="R3" s="1"/>
      <c r="U3" s="1"/>
    </row>
    <row r="4" spans="1:21" x14ac:dyDescent="0.2">
      <c r="A4" t="s">
        <v>81</v>
      </c>
      <c r="B4" s="1">
        <v>8452237122</v>
      </c>
      <c r="C4" s="1">
        <v>8692451766</v>
      </c>
      <c r="D4" s="1">
        <v>9122467822</v>
      </c>
      <c r="G4" s="3" t="s">
        <v>29</v>
      </c>
      <c r="H4" s="3" t="s">
        <v>30</v>
      </c>
      <c r="I4" s="3" t="s">
        <v>31</v>
      </c>
      <c r="M4" s="1"/>
      <c r="N4" s="1"/>
      <c r="R4" s="1"/>
      <c r="U4" s="1"/>
    </row>
    <row r="5" spans="1:21" x14ac:dyDescent="0.2">
      <c r="B5" s="1"/>
      <c r="C5" s="1"/>
      <c r="D5" s="1"/>
      <c r="G5" s="5"/>
      <c r="H5" s="5"/>
      <c r="I5" s="5"/>
      <c r="R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14" customWidth="1"/>
    <col min="4" max="4" width="12.83203125" customWidth="1"/>
    <col min="9" max="9" width="13.33203125" customWidth="1"/>
  </cols>
  <sheetData>
    <row r="1" spans="1:21" ht="26" x14ac:dyDescent="0.3">
      <c r="A1" s="4" t="s">
        <v>37</v>
      </c>
    </row>
    <row r="2" spans="1:21" x14ac:dyDescent="0.2">
      <c r="B2" s="2" t="s">
        <v>32</v>
      </c>
      <c r="C2" s="2" t="s">
        <v>32</v>
      </c>
      <c r="D2" s="2" t="s">
        <v>32</v>
      </c>
      <c r="M2" s="1"/>
      <c r="N2" s="1"/>
      <c r="U2" s="1"/>
    </row>
    <row r="3" spans="1:21" x14ac:dyDescent="0.2">
      <c r="B3" s="3" t="s">
        <v>29</v>
      </c>
      <c r="C3" s="3" t="s">
        <v>30</v>
      </c>
      <c r="D3" s="3" t="s">
        <v>31</v>
      </c>
      <c r="G3" s="3" t="s">
        <v>33</v>
      </c>
      <c r="H3" s="3" t="s">
        <v>33</v>
      </c>
      <c r="I3" s="3" t="s">
        <v>33</v>
      </c>
      <c r="K3" s="1"/>
      <c r="M3" s="1"/>
      <c r="R3" s="1"/>
      <c r="U3" s="1"/>
    </row>
    <row r="4" spans="1:21" x14ac:dyDescent="0.2">
      <c r="A4" t="s">
        <v>36</v>
      </c>
      <c r="B4" s="1">
        <v>910833615.80250001</v>
      </c>
      <c r="C4" s="1">
        <v>647534769.21899998</v>
      </c>
      <c r="D4" s="1">
        <v>874776594.44699895</v>
      </c>
      <c r="G4" s="3" t="s">
        <v>29</v>
      </c>
      <c r="H4" s="3" t="s">
        <v>30</v>
      </c>
      <c r="I4" s="3" t="s">
        <v>31</v>
      </c>
      <c r="M4" s="1"/>
      <c r="N4" s="1"/>
      <c r="R4" s="1"/>
      <c r="U4" s="1"/>
    </row>
    <row r="5" spans="1:21" x14ac:dyDescent="0.2">
      <c r="B5" s="1"/>
      <c r="C5" s="1"/>
      <c r="D5" s="1"/>
      <c r="G5" s="5"/>
      <c r="H5" s="5"/>
      <c r="I5" s="5"/>
      <c r="R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"/>
  <sheetViews>
    <sheetView workbookViewId="0">
      <selection activeCell="E1" sqref="E1"/>
    </sheetView>
  </sheetViews>
  <sheetFormatPr baseColWidth="10" defaultColWidth="8.83203125" defaultRowHeight="15" x14ac:dyDescent="0.2"/>
  <cols>
    <col min="1" max="1" width="14.6640625" customWidth="1"/>
    <col min="4" max="4" width="12.5" customWidth="1"/>
  </cols>
  <sheetData>
    <row r="1" spans="1:9" ht="26" x14ac:dyDescent="0.3">
      <c r="A1" s="4" t="s">
        <v>0</v>
      </c>
    </row>
    <row r="2" spans="1:9" x14ac:dyDescent="0.2">
      <c r="B2" s="2" t="s">
        <v>32</v>
      </c>
      <c r="C2" s="2" t="s">
        <v>32</v>
      </c>
      <c r="D2" s="2" t="s">
        <v>32</v>
      </c>
    </row>
    <row r="3" spans="1:9" x14ac:dyDescent="0.2">
      <c r="B3" s="3" t="s">
        <v>29</v>
      </c>
      <c r="C3" s="3" t="s">
        <v>30</v>
      </c>
      <c r="D3" s="3" t="s">
        <v>31</v>
      </c>
      <c r="G3" s="3" t="s">
        <v>33</v>
      </c>
      <c r="H3" s="3" t="s">
        <v>33</v>
      </c>
      <c r="I3" s="3" t="s">
        <v>33</v>
      </c>
    </row>
    <row r="4" spans="1:9" x14ac:dyDescent="0.2">
      <c r="A4" t="s">
        <v>15</v>
      </c>
      <c r="B4" s="1">
        <v>1633880745.0274999</v>
      </c>
      <c r="C4" s="1">
        <v>1609194252.01249</v>
      </c>
      <c r="D4" s="1">
        <v>1621895714.5479901</v>
      </c>
      <c r="G4" s="3" t="s">
        <v>29</v>
      </c>
      <c r="H4" s="3" t="s">
        <v>30</v>
      </c>
      <c r="I4" s="3" t="s">
        <v>31</v>
      </c>
    </row>
    <row r="5" spans="1:9" x14ac:dyDescent="0.2">
      <c r="A5" t="s">
        <v>16</v>
      </c>
      <c r="B5" s="1">
        <v>10269166.588</v>
      </c>
      <c r="C5" s="1">
        <v>9972927.4902999904</v>
      </c>
      <c r="D5" s="1">
        <v>11101789.933</v>
      </c>
      <c r="F5" t="s">
        <v>16</v>
      </c>
      <c r="G5" s="5">
        <f>(B5/B4)*25</f>
        <v>0.1571284596390044</v>
      </c>
      <c r="H5" s="5">
        <f t="shared" ref="H5:I5" si="0">(C5/C4)*25</f>
        <v>0.15493666283339708</v>
      </c>
      <c r="I5" s="5">
        <f t="shared" si="0"/>
        <v>0.17112367079800173</v>
      </c>
    </row>
    <row r="6" spans="1:9" x14ac:dyDescent="0.2">
      <c r="B6" s="1"/>
      <c r="C6" s="1"/>
      <c r="D6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"/>
  <sheetViews>
    <sheetView workbookViewId="0">
      <selection activeCell="E21" sqref="E21"/>
    </sheetView>
  </sheetViews>
  <sheetFormatPr baseColWidth="10" defaultColWidth="8.83203125" defaultRowHeight="15" x14ac:dyDescent="0.2"/>
  <cols>
    <col min="1" max="1" width="13.1640625" customWidth="1"/>
    <col min="4" max="4" width="13.6640625" customWidth="1"/>
    <col min="9" max="9" width="13.1640625" customWidth="1"/>
  </cols>
  <sheetData>
    <row r="1" spans="1:9" ht="26" x14ac:dyDescent="0.3">
      <c r="A1" s="4" t="s">
        <v>35</v>
      </c>
    </row>
    <row r="2" spans="1:9" x14ac:dyDescent="0.2">
      <c r="B2" s="2" t="s">
        <v>32</v>
      </c>
      <c r="C2" s="2" t="s">
        <v>32</v>
      </c>
      <c r="D2" s="2" t="s">
        <v>32</v>
      </c>
    </row>
    <row r="3" spans="1:9" x14ac:dyDescent="0.2">
      <c r="B3" s="3" t="s">
        <v>29</v>
      </c>
      <c r="C3" s="3" t="s">
        <v>30</v>
      </c>
      <c r="D3" s="3" t="s">
        <v>31</v>
      </c>
      <c r="G3" s="3" t="s">
        <v>33</v>
      </c>
      <c r="H3" s="3" t="s">
        <v>33</v>
      </c>
      <c r="I3" s="3" t="s">
        <v>33</v>
      </c>
    </row>
    <row r="4" spans="1:9" x14ac:dyDescent="0.2">
      <c r="A4" t="s">
        <v>17</v>
      </c>
      <c r="B4" s="1">
        <v>83454452.148000002</v>
      </c>
      <c r="C4" s="1">
        <v>82807130.611000001</v>
      </c>
      <c r="D4" s="1">
        <v>78855997.184499994</v>
      </c>
      <c r="G4" s="3" t="s">
        <v>29</v>
      </c>
      <c r="H4" s="3" t="s">
        <v>30</v>
      </c>
      <c r="I4" s="3" t="s">
        <v>31</v>
      </c>
    </row>
    <row r="5" spans="1:9" x14ac:dyDescent="0.2">
      <c r="B5" s="1"/>
      <c r="D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"/>
  <sheetViews>
    <sheetView workbookViewId="0">
      <selection activeCell="E2" sqref="E2"/>
    </sheetView>
  </sheetViews>
  <sheetFormatPr baseColWidth="10" defaultColWidth="8.83203125" defaultRowHeight="15" x14ac:dyDescent="0.2"/>
  <cols>
    <col min="1" max="1" width="16.1640625" customWidth="1"/>
  </cols>
  <sheetData>
    <row r="1" spans="1:9" ht="26" x14ac:dyDescent="0.3">
      <c r="A1" s="4" t="s">
        <v>5</v>
      </c>
    </row>
    <row r="2" spans="1:9" x14ac:dyDescent="0.2">
      <c r="B2" s="2" t="s">
        <v>32</v>
      </c>
      <c r="C2" s="2" t="s">
        <v>32</v>
      </c>
      <c r="D2" s="2" t="s">
        <v>32</v>
      </c>
    </row>
    <row r="3" spans="1:9" x14ac:dyDescent="0.2">
      <c r="B3" s="3" t="s">
        <v>29</v>
      </c>
      <c r="C3" s="3" t="s">
        <v>30</v>
      </c>
      <c r="D3" s="3" t="s">
        <v>31</v>
      </c>
      <c r="G3" s="3" t="s">
        <v>33</v>
      </c>
      <c r="H3" s="3" t="s">
        <v>33</v>
      </c>
      <c r="I3" s="3" t="s">
        <v>33</v>
      </c>
    </row>
    <row r="4" spans="1:9" x14ac:dyDescent="0.2">
      <c r="A4" t="s">
        <v>19</v>
      </c>
      <c r="B4" s="1">
        <v>1391742435.4645</v>
      </c>
      <c r="C4" s="1">
        <v>1351503866.1469901</v>
      </c>
      <c r="D4" s="1">
        <v>1433912475.1659999</v>
      </c>
      <c r="G4" s="3" t="s">
        <v>29</v>
      </c>
      <c r="H4" s="3" t="s">
        <v>30</v>
      </c>
      <c r="I4" s="3" t="s">
        <v>31</v>
      </c>
    </row>
    <row r="5" spans="1:9" x14ac:dyDescent="0.2">
      <c r="A5" t="s">
        <v>18</v>
      </c>
      <c r="B5" s="1">
        <v>3788615.2034999998</v>
      </c>
      <c r="C5" s="1">
        <v>6317350.9205</v>
      </c>
      <c r="D5" s="1">
        <v>11086104.026000001</v>
      </c>
      <c r="F5" t="s">
        <v>18</v>
      </c>
      <c r="G5" s="5">
        <f>(B5/B4)*30</f>
        <v>8.1666300609039053E-2</v>
      </c>
      <c r="H5" s="5">
        <f t="shared" ref="H5:I5" si="0">(C5/C4)*30</f>
        <v>0.14022936401603137</v>
      </c>
      <c r="I5" s="5">
        <f t="shared" si="0"/>
        <v>0.23194101909288281</v>
      </c>
    </row>
    <row r="6" spans="1:9" x14ac:dyDescent="0.2">
      <c r="A6" t="s">
        <v>20</v>
      </c>
      <c r="B6" s="1">
        <v>35232581.991999999</v>
      </c>
      <c r="C6" s="1">
        <v>38496856.7357499</v>
      </c>
      <c r="D6" s="1">
        <v>34649044.300999999</v>
      </c>
      <c r="F6" t="s">
        <v>20</v>
      </c>
      <c r="G6" s="5">
        <f>(B6/B4)*30</f>
        <v>0.75946341278817819</v>
      </c>
      <c r="H6" s="5">
        <f t="shared" ref="H6:I6" si="1">(C6/C4)*30</f>
        <v>0.85453377604092562</v>
      </c>
      <c r="I6" s="5">
        <f t="shared" si="1"/>
        <v>0.72491964958297983</v>
      </c>
    </row>
    <row r="7" spans="1:9" x14ac:dyDescent="0.2">
      <c r="A7" t="s">
        <v>21</v>
      </c>
      <c r="B7" s="1">
        <v>37055652.061999999</v>
      </c>
      <c r="C7" s="1">
        <v>31027356.159499999</v>
      </c>
      <c r="D7" s="1">
        <v>20526726.104849901</v>
      </c>
      <c r="F7" t="s">
        <v>21</v>
      </c>
      <c r="G7" s="5">
        <f>(B7/B4)*30</f>
        <v>0.7987609873295094</v>
      </c>
      <c r="H7" s="5">
        <f t="shared" ref="H7:I7" si="2">(C7/C4)*30</f>
        <v>0.68872957606749718</v>
      </c>
      <c r="I7" s="5">
        <f t="shared" si="2"/>
        <v>0.42945562843660134</v>
      </c>
    </row>
    <row r="8" spans="1:9" x14ac:dyDescent="0.2">
      <c r="A8" t="s">
        <v>21</v>
      </c>
      <c r="B8" s="1">
        <v>4606074.7586000003</v>
      </c>
      <c r="C8" s="1">
        <v>9306724.0639999993</v>
      </c>
      <c r="D8" s="1">
        <v>8836421.6738499794</v>
      </c>
      <c r="F8" t="s">
        <v>21</v>
      </c>
      <c r="G8" s="5">
        <f>(B8/B4)*30</f>
        <v>9.9287223869035143E-2</v>
      </c>
      <c r="H8" s="5">
        <f t="shared" ref="H8:I8" si="3">(C8/C4)*30</f>
        <v>0.20658595873349422</v>
      </c>
      <c r="I8" s="5">
        <f t="shared" si="3"/>
        <v>0.18487366196099966</v>
      </c>
    </row>
    <row r="9" spans="1:9" x14ac:dyDescent="0.2">
      <c r="A9" t="s">
        <v>22</v>
      </c>
      <c r="B9" s="1">
        <v>107831766.391</v>
      </c>
      <c r="C9" s="1">
        <v>100331686.8875</v>
      </c>
      <c r="D9" s="1">
        <v>98849101.951499999</v>
      </c>
      <c r="F9" t="s">
        <v>22</v>
      </c>
      <c r="G9" s="5">
        <f>(B9/B4)*30</f>
        <v>2.3243905691862596</v>
      </c>
      <c r="H9" s="5">
        <f t="shared" ref="H9:I9" si="4">(C9/C4)*30</f>
        <v>2.2271120949184446</v>
      </c>
      <c r="I9" s="5">
        <f t="shared" si="4"/>
        <v>2.0680990715292409</v>
      </c>
    </row>
    <row r="10" spans="1:9" x14ac:dyDescent="0.2">
      <c r="G10" s="5"/>
      <c r="H10" s="5"/>
      <c r="I10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"/>
  <sheetViews>
    <sheetView workbookViewId="0">
      <selection activeCell="E21" sqref="E21"/>
    </sheetView>
  </sheetViews>
  <sheetFormatPr baseColWidth="10" defaultColWidth="8.83203125" defaultRowHeight="15" x14ac:dyDescent="0.2"/>
  <cols>
    <col min="1" max="1" width="19.6640625" customWidth="1"/>
    <col min="2" max="2" width="15" customWidth="1"/>
    <col min="3" max="3" width="12.5" customWidth="1"/>
    <col min="4" max="4" width="11.83203125" customWidth="1"/>
    <col min="6" max="6" width="14" customWidth="1"/>
    <col min="8" max="8" width="9.1640625" customWidth="1"/>
    <col min="9" max="9" width="13" customWidth="1"/>
  </cols>
  <sheetData>
    <row r="1" spans="1:9" ht="26" x14ac:dyDescent="0.3">
      <c r="A1" s="4" t="s">
        <v>1</v>
      </c>
    </row>
    <row r="2" spans="1:9" x14ac:dyDescent="0.2">
      <c r="B2" s="2" t="s">
        <v>32</v>
      </c>
      <c r="C2" s="2" t="s">
        <v>32</v>
      </c>
      <c r="D2" s="2" t="s">
        <v>32</v>
      </c>
    </row>
    <row r="3" spans="1:9" x14ac:dyDescent="0.2">
      <c r="B3" s="3" t="s">
        <v>29</v>
      </c>
      <c r="C3" s="3" t="s">
        <v>30</v>
      </c>
      <c r="D3" s="3" t="s">
        <v>31</v>
      </c>
      <c r="G3" s="3" t="s">
        <v>33</v>
      </c>
      <c r="H3" s="3" t="s">
        <v>33</v>
      </c>
      <c r="I3" s="3" t="s">
        <v>33</v>
      </c>
    </row>
    <row r="4" spans="1:9" x14ac:dyDescent="0.2">
      <c r="A4" t="s">
        <v>13</v>
      </c>
      <c r="B4" s="1">
        <v>21693681.02775</v>
      </c>
      <c r="C4" s="1">
        <v>19187061.29645</v>
      </c>
      <c r="D4" s="1">
        <v>33472745.895999901</v>
      </c>
      <c r="G4" s="3" t="s">
        <v>29</v>
      </c>
      <c r="H4" s="3" t="s">
        <v>30</v>
      </c>
      <c r="I4" s="3" t="s">
        <v>31</v>
      </c>
    </row>
    <row r="5" spans="1:9" x14ac:dyDescent="0.2">
      <c r="A5" t="s">
        <v>6</v>
      </c>
      <c r="B5" s="1">
        <v>1213671.8255</v>
      </c>
      <c r="C5" s="1">
        <v>2266125.3925000001</v>
      </c>
      <c r="D5" s="1">
        <v>4855711.0970000001</v>
      </c>
      <c r="F5" t="s">
        <v>6</v>
      </c>
      <c r="G5" s="5">
        <f>(B5/B4)*5</f>
        <v>0.27972934237105779</v>
      </c>
      <c r="H5" s="5">
        <f t="shared" ref="H5:I5" si="0">(C5/C4)*5</f>
        <v>0.59053477692263368</v>
      </c>
      <c r="I5" s="5">
        <f t="shared" si="0"/>
        <v>0.72532309002773987</v>
      </c>
    </row>
    <row r="6" spans="1:9" x14ac:dyDescent="0.2">
      <c r="A6" t="s">
        <v>6</v>
      </c>
      <c r="B6" s="1">
        <v>1140766.1850000001</v>
      </c>
      <c r="C6" s="1">
        <v>1991026.0349999999</v>
      </c>
      <c r="D6" s="1">
        <v>4869022.8329999903</v>
      </c>
      <c r="F6" t="s">
        <v>6</v>
      </c>
      <c r="G6" s="5">
        <f>(B6/B4)*5</f>
        <v>0.2629259145879303</v>
      </c>
      <c r="H6" s="5">
        <f t="shared" ref="H6:I6" si="1">(C6/C4)*5</f>
        <v>0.5188460088383573</v>
      </c>
      <c r="I6" s="5">
        <f t="shared" si="1"/>
        <v>0.72731153400561821</v>
      </c>
    </row>
    <row r="7" spans="1:9" x14ac:dyDescent="0.2">
      <c r="A7" t="s">
        <v>7</v>
      </c>
      <c r="B7" s="1">
        <v>520675.27899999998</v>
      </c>
      <c r="C7" s="1">
        <v>1691035.659</v>
      </c>
      <c r="D7" s="1">
        <v>3577312.5244999998</v>
      </c>
      <c r="F7" t="s">
        <v>7</v>
      </c>
      <c r="G7" s="5">
        <f>(B7/B4)*5</f>
        <v>0.12000620787545588</v>
      </c>
      <c r="H7" s="5">
        <f t="shared" ref="H7:I7" si="2">(C7/C4)*5</f>
        <v>0.44067083355617265</v>
      </c>
      <c r="I7" s="5">
        <f t="shared" si="2"/>
        <v>0.53436197550310616</v>
      </c>
    </row>
    <row r="8" spans="1:9" x14ac:dyDescent="0.2">
      <c r="A8" t="s">
        <v>8</v>
      </c>
      <c r="B8" s="1">
        <v>1726547.7760000001</v>
      </c>
      <c r="C8" s="1">
        <v>4814049.8815000001</v>
      </c>
      <c r="D8" s="1">
        <v>11299261.6675</v>
      </c>
      <c r="F8" t="s">
        <v>8</v>
      </c>
      <c r="G8" s="5">
        <f>(B8/B4)*5</f>
        <v>0.39793794649037306</v>
      </c>
      <c r="H8" s="5">
        <f t="shared" ref="H8:I8" si="3">(C8/C4)*5</f>
        <v>1.25450422217359</v>
      </c>
      <c r="I8" s="5">
        <f t="shared" si="3"/>
        <v>1.687830108501839</v>
      </c>
    </row>
    <row r="9" spans="1:9" x14ac:dyDescent="0.2">
      <c r="A9" t="s">
        <v>9</v>
      </c>
      <c r="B9" s="1">
        <v>1725712.193</v>
      </c>
      <c r="C9" s="1">
        <v>5872401.4309999999</v>
      </c>
      <c r="D9" s="1">
        <v>9293455.8275000006</v>
      </c>
      <c r="F9" t="s">
        <v>9</v>
      </c>
      <c r="G9" s="5">
        <f>(B9/B4)*5</f>
        <v>0.39774535976455849</v>
      </c>
      <c r="H9" s="5">
        <f t="shared" ref="H9:I9" si="4">(C9/C4)*5</f>
        <v>1.5303024627555952</v>
      </c>
      <c r="I9" s="5">
        <f t="shared" si="4"/>
        <v>1.3882123469007956</v>
      </c>
    </row>
    <row r="10" spans="1:9" x14ac:dyDescent="0.2">
      <c r="A10" t="s">
        <v>10</v>
      </c>
      <c r="B10" s="1">
        <v>5052811.22244999</v>
      </c>
      <c r="C10" s="1">
        <v>10661354.728</v>
      </c>
      <c r="D10" s="1">
        <v>18251053.199000001</v>
      </c>
      <c r="F10" t="s">
        <v>10</v>
      </c>
      <c r="G10" s="5">
        <f>(B10/B4)*5</f>
        <v>1.1645813396045059</v>
      </c>
      <c r="H10" s="5">
        <f t="shared" ref="H10:I10" si="5">(C10/C4)*5</f>
        <v>2.7782667088191793</v>
      </c>
      <c r="I10" s="5">
        <f t="shared" si="5"/>
        <v>2.7262557508287748</v>
      </c>
    </row>
    <row r="11" spans="1:9" x14ac:dyDescent="0.2">
      <c r="A11" t="s">
        <v>10</v>
      </c>
      <c r="B11" s="1">
        <v>1156062.3674999999</v>
      </c>
      <c r="C11" s="1">
        <v>1852878.9184999999</v>
      </c>
      <c r="D11" s="1">
        <v>3916037.2714999998</v>
      </c>
      <c r="F11" t="s">
        <v>10</v>
      </c>
      <c r="G11" s="5">
        <f>(B11/B4)*5</f>
        <v>0.26645140721420091</v>
      </c>
      <c r="H11" s="5">
        <f t="shared" ref="H11:I11" si="6">(C11/C4)*5</f>
        <v>0.48284593713233731</v>
      </c>
      <c r="I11" s="5">
        <f t="shared" si="6"/>
        <v>0.58495907142891113</v>
      </c>
    </row>
    <row r="12" spans="1:9" x14ac:dyDescent="0.2">
      <c r="A12" t="s">
        <v>11</v>
      </c>
      <c r="B12" s="1">
        <v>8885296.7860000003</v>
      </c>
      <c r="C12" s="1">
        <v>17617776.224999901</v>
      </c>
      <c r="D12" s="1">
        <v>31030801.271499999</v>
      </c>
      <c r="F12" t="s">
        <v>11</v>
      </c>
      <c r="G12" s="5">
        <f>(B12/B4)*5</f>
        <v>2.0478997489255413</v>
      </c>
      <c r="H12" s="5">
        <f t="shared" ref="H12:I12" si="7">(C12/C4)*5</f>
        <v>4.5910564293291625</v>
      </c>
      <c r="I12" s="5">
        <f t="shared" si="7"/>
        <v>4.6352338956464694</v>
      </c>
    </row>
    <row r="13" spans="1:9" x14ac:dyDescent="0.2">
      <c r="A13" t="s">
        <v>11</v>
      </c>
      <c r="B13" s="1">
        <v>1725712.193</v>
      </c>
      <c r="C13" s="1">
        <v>5872401.4314999999</v>
      </c>
      <c r="D13" s="1">
        <v>9293455.8275000006</v>
      </c>
      <c r="F13" t="s">
        <v>11</v>
      </c>
      <c r="G13" s="5">
        <f>(B13/B4)*5</f>
        <v>0.39774535976455849</v>
      </c>
      <c r="H13" s="5">
        <f t="shared" ref="H13:I13" si="8">(C13/C4)*5</f>
        <v>1.5303024628858912</v>
      </c>
      <c r="I13" s="5">
        <f t="shared" si="8"/>
        <v>1.3882123469007956</v>
      </c>
    </row>
    <row r="14" spans="1:9" x14ac:dyDescent="0.2">
      <c r="A14" t="s">
        <v>12</v>
      </c>
      <c r="B14" s="1">
        <v>4171842.0844999999</v>
      </c>
      <c r="C14" s="1">
        <v>4642134.7050500102</v>
      </c>
      <c r="D14" s="1">
        <v>9337969.4120500293</v>
      </c>
      <c r="F14" t="s">
        <v>12</v>
      </c>
      <c r="G14" s="5">
        <f>(B14/B4)*5</f>
        <v>0.96153393219976968</v>
      </c>
      <c r="H14" s="5">
        <f t="shared" ref="H14:I14" si="9">(C14/C4)*5</f>
        <v>1.2097044548215679</v>
      </c>
      <c r="I14" s="5">
        <f t="shared" si="9"/>
        <v>1.3948615750054056</v>
      </c>
    </row>
    <row r="15" spans="1:9" x14ac:dyDescent="0.2">
      <c r="A15" t="s">
        <v>14</v>
      </c>
      <c r="B15" s="1">
        <v>779322.1825</v>
      </c>
      <c r="C15" s="1">
        <v>1997605.1669999999</v>
      </c>
      <c r="D15" s="1">
        <v>3927675.64049999</v>
      </c>
      <c r="F15" t="s">
        <v>14</v>
      </c>
      <c r="G15" s="5">
        <f>(B15/B4)*5</f>
        <v>0.17961962783151258</v>
      </c>
      <c r="H15" s="5">
        <f t="shared" ref="H15:I15" si="10">(C15/C4)*5</f>
        <v>0.52056047982960207</v>
      </c>
      <c r="I15" s="5">
        <f t="shared" si="10"/>
        <v>0.58669755578214444</v>
      </c>
    </row>
    <row r="16" spans="1:9" x14ac:dyDescent="0.2">
      <c r="E16" s="1"/>
      <c r="F16" s="1"/>
      <c r="G16" s="1"/>
    </row>
    <row r="17" spans="5:7" x14ac:dyDescent="0.2">
      <c r="F17" s="1"/>
      <c r="G17" s="1"/>
    </row>
    <row r="18" spans="5:7" x14ac:dyDescent="0.2">
      <c r="E18" s="1"/>
      <c r="F18" s="1"/>
      <c r="G1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MAG</vt:lpstr>
      <vt:lpstr>DAG</vt:lpstr>
      <vt:lpstr>TAG</vt:lpstr>
      <vt:lpstr>Chol</vt:lpstr>
      <vt:lpstr>CE</vt:lpstr>
      <vt:lpstr>LPC</vt:lpstr>
      <vt:lpstr>LPE</vt:lpstr>
      <vt:lpstr>SM</vt:lpstr>
      <vt:lpstr>PE</vt:lpstr>
      <vt:lpstr>PS</vt:lpstr>
      <vt:lpstr>PG</vt:lpstr>
      <vt:lpstr>PI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VCU_Lipidomics</dc:creator>
  <cp:lastModifiedBy>Jim Casanova</cp:lastModifiedBy>
  <dcterms:created xsi:type="dcterms:W3CDTF">2019-10-09T13:50:41Z</dcterms:created>
  <dcterms:modified xsi:type="dcterms:W3CDTF">2020-03-13T18:47:05Z</dcterms:modified>
</cp:coreProperties>
</file>