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rey\Desktop\"/>
    </mc:Choice>
  </mc:AlternateContent>
  <xr:revisionPtr revIDLastSave="0" documentId="13_ncr:1_{FB2549A6-7716-4666-8915-A3A7C81EAC9E}" xr6:coauthVersionLast="36" xr6:coauthVersionMax="36" xr10:uidLastSave="{00000000-0000-0000-0000-000000000000}"/>
  <bookViews>
    <workbookView xWindow="0" yWindow="0" windowWidth="19695" windowHeight="9195" xr2:uid="{EC68B76F-2EE0-42DB-93F3-ACCDA3E381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3" i="1"/>
  <c r="U14" i="1"/>
  <c r="U13" i="1"/>
  <c r="U12" i="1"/>
  <c r="U11" i="1"/>
  <c r="U10" i="1"/>
  <c r="U9" i="1"/>
  <c r="U8" i="1"/>
  <c r="U7" i="1"/>
  <c r="U6" i="1"/>
  <c r="U4" i="1"/>
  <c r="U5" i="1"/>
  <c r="U3" i="1"/>
  <c r="Q13" i="1"/>
  <c r="P13" i="1"/>
  <c r="S13" i="1"/>
  <c r="R13" i="1"/>
  <c r="S10" i="1"/>
  <c r="R10" i="1"/>
  <c r="Q10" i="1"/>
  <c r="P10" i="1"/>
  <c r="Q12" i="1"/>
  <c r="P12" i="1"/>
  <c r="S12" i="1"/>
  <c r="R12" i="1"/>
  <c r="S9" i="1"/>
  <c r="R9" i="1"/>
  <c r="Q9" i="1"/>
  <c r="P9" i="1"/>
  <c r="S7" i="1"/>
  <c r="S8" i="1"/>
  <c r="S6" i="1"/>
  <c r="R7" i="1"/>
  <c r="R8" i="1"/>
  <c r="R6" i="1"/>
  <c r="Q7" i="1"/>
  <c r="Q8" i="1"/>
  <c r="Q6" i="1"/>
  <c r="P7" i="1"/>
  <c r="P8" i="1"/>
  <c r="P6" i="1"/>
  <c r="S4" i="1"/>
  <c r="S5" i="1"/>
  <c r="S3" i="1"/>
  <c r="R4" i="1"/>
  <c r="R5" i="1"/>
  <c r="R3" i="1"/>
  <c r="P5" i="1"/>
  <c r="P4" i="1"/>
  <c r="Q5" i="1"/>
  <c r="Q4" i="1"/>
  <c r="Q3" i="1"/>
  <c r="P3" i="1"/>
  <c r="S14" i="1"/>
  <c r="R14" i="1"/>
  <c r="Q14" i="1"/>
  <c r="P14" i="1"/>
  <c r="S11" i="1"/>
  <c r="R11" i="1"/>
  <c r="Q11" i="1"/>
  <c r="P11" i="1"/>
</calcChain>
</file>

<file path=xl/sharedStrings.xml><?xml version="1.0" encoding="utf-8"?>
<sst xmlns="http://schemas.openxmlformats.org/spreadsheetml/2006/main" count="93" uniqueCount="36">
  <si>
    <t>Total time in wakefulness during dark phase at 4 weeks</t>
  </si>
  <si>
    <t>Total time in NREM sleep during dark phase at 4 weeks</t>
  </si>
  <si>
    <t>Total time in REM sleep during dark phase at 4 weeks</t>
  </si>
  <si>
    <t>Total time in wakefulness during light phase at 4 weeks</t>
  </si>
  <si>
    <t>Total time in NREM sleep during light phase at 4 weeks</t>
  </si>
  <si>
    <t>Total time in REM sleep during light phase at 4 weeks</t>
  </si>
  <si>
    <t>Total time in cataplexy in dark phase at 4 weeks</t>
  </si>
  <si>
    <t>Number of cataplexy bouts in dark phase at 4 weeks</t>
  </si>
  <si>
    <t>Mean bout duration in dark phase at 4 weeks</t>
  </si>
  <si>
    <t>Total time in cataplexy in light phase at 4 weeks</t>
  </si>
  <si>
    <t>Number of cataplexy bouts in light phase at 4 weeks</t>
  </si>
  <si>
    <t>Mean bout duration in light phase at 4 weeks</t>
  </si>
  <si>
    <t>Orexin neuron-ablated Mice</t>
  </si>
  <si>
    <t>Orexin and MCH-ablated Mice</t>
  </si>
  <si>
    <t>W</t>
  </si>
  <si>
    <t>R</t>
  </si>
  <si>
    <t>S</t>
  </si>
  <si>
    <t>Dark</t>
    <phoneticPr fontId="1"/>
  </si>
  <si>
    <t>Light</t>
    <phoneticPr fontId="1"/>
  </si>
  <si>
    <t>N1</t>
    <phoneticPr fontId="1"/>
  </si>
  <si>
    <t>N2</t>
  </si>
  <si>
    <t>N3</t>
  </si>
  <si>
    <t>N4</t>
  </si>
  <si>
    <t>N5</t>
  </si>
  <si>
    <t>N6</t>
  </si>
  <si>
    <t>N7</t>
  </si>
  <si>
    <t>Cataplexy</t>
    <phoneticPr fontId="1"/>
  </si>
  <si>
    <t>Bouts</t>
    <phoneticPr fontId="1"/>
  </si>
  <si>
    <t>ave</t>
    <phoneticPr fontId="1"/>
  </si>
  <si>
    <t>sem</t>
    <phoneticPr fontId="1"/>
  </si>
  <si>
    <t>Orexin neuron-ablated Mice</t>
    <phoneticPr fontId="1"/>
  </si>
  <si>
    <t>Orexin and MCH-ablated Mice</t>
    <phoneticPr fontId="1"/>
  </si>
  <si>
    <t>Total time (sec)</t>
    <phoneticPr fontId="1"/>
  </si>
  <si>
    <t>Duration (sec)</t>
    <phoneticPr fontId="1"/>
  </si>
  <si>
    <t>Ttest</t>
    <phoneticPr fontId="1"/>
  </si>
  <si>
    <t>- fold Difference (oxmc/ox)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</si>
</sst>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82" formatCode="0.0E+00"/>
    <numFmt numFmtId="183" formatCode="0.00_);[Red]\(0.0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2"/>
      <scheme val="minor"/>
    </font>
    <font>
      <b/>
      <sz val="12"/>
      <color rgb="FFFF0000"/>
      <name val="游ゴシック"/>
      <family val="2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4" borderId="0" xfId="0" applyFill="1" applyBorder="1">
      <alignment vertical="center"/>
    </xf>
    <xf numFmtId="0" fontId="0" fillId="3" borderId="0" xfId="0" applyFill="1" applyBorder="1">
      <alignment vertical="center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Border="1">
      <alignment vertical="center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176" fontId="0" fillId="0" borderId="0" xfId="0" applyNumberFormat="1" applyBorder="1">
      <alignment vertical="center"/>
    </xf>
    <xf numFmtId="182" fontId="0" fillId="0" borderId="0" xfId="0" applyNumberFormat="1" applyBorder="1">
      <alignment vertical="center"/>
    </xf>
    <xf numFmtId="0" fontId="0" fillId="0" borderId="4" xfId="0" applyBorder="1">
      <alignment vertical="center"/>
    </xf>
    <xf numFmtId="183" fontId="0" fillId="0" borderId="0" xfId="0" applyNumberFormat="1" applyBorder="1">
      <alignment vertical="center"/>
    </xf>
    <xf numFmtId="0" fontId="0" fillId="6" borderId="0" xfId="0" applyFill="1" applyAlignment="1">
      <alignment horizontal="center" vertical="center"/>
    </xf>
    <xf numFmtId="2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7BE49-3F77-40F4-BEF0-8C132B23905A}">
  <dimension ref="A1:XFD44"/>
  <sheetViews>
    <sheetView tabSelected="1" topLeftCell="K1" zoomScale="115" zoomScaleNormal="115" workbookViewId="0">
      <selection activeCell="T17" sqref="T17"/>
    </sheetView>
  </sheetViews>
  <sheetFormatPr defaultRowHeight="18.75" x14ac:dyDescent="0.4"/>
  <cols>
    <col min="1" max="1" width="7.375" customWidth="1"/>
    <col min="2" max="2" width="14.625" customWidth="1"/>
    <col min="5" max="5" width="8.375" customWidth="1"/>
    <col min="6" max="6" width="9" customWidth="1"/>
    <col min="7" max="8" width="10.875" customWidth="1"/>
    <col min="9" max="9" width="10.375" customWidth="1"/>
    <col min="10" max="10" width="9.125" customWidth="1"/>
    <col min="11" max="11" width="8.125" customWidth="1"/>
    <col min="15" max="15" width="53.875" customWidth="1"/>
    <col min="16" max="17" width="9" customWidth="1"/>
  </cols>
  <sheetData>
    <row r="1" spans="1:16384" ht="36" customHeight="1" x14ac:dyDescent="0.4">
      <c r="A1" s="2"/>
      <c r="B1" s="4"/>
      <c r="C1" s="4"/>
      <c r="D1" s="4"/>
      <c r="E1" s="14" t="s">
        <v>30</v>
      </c>
      <c r="F1" s="15"/>
      <c r="G1" s="16"/>
      <c r="H1" s="2"/>
      <c r="I1" s="12" t="s">
        <v>31</v>
      </c>
      <c r="J1" s="12"/>
      <c r="K1" s="12"/>
      <c r="L1" s="2"/>
      <c r="M1" s="2"/>
      <c r="N1" s="2"/>
      <c r="O1" s="2"/>
      <c r="P1" s="4" t="s">
        <v>12</v>
      </c>
      <c r="Q1" s="4"/>
      <c r="R1" s="4" t="s">
        <v>13</v>
      </c>
      <c r="S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x14ac:dyDescent="0.4">
      <c r="B2" s="31" t="s">
        <v>32</v>
      </c>
      <c r="C2" s="7" t="s">
        <v>17</v>
      </c>
      <c r="D2" s="3"/>
      <c r="E2" s="9" t="s">
        <v>14</v>
      </c>
      <c r="F2" s="10" t="s">
        <v>15</v>
      </c>
      <c r="G2" s="17" t="s">
        <v>16</v>
      </c>
      <c r="H2" s="5"/>
      <c r="I2" s="9" t="s">
        <v>14</v>
      </c>
      <c r="J2" s="10" t="s">
        <v>15</v>
      </c>
      <c r="K2" s="11" t="s">
        <v>16</v>
      </c>
      <c r="P2" t="s">
        <v>28</v>
      </c>
      <c r="Q2" t="s">
        <v>29</v>
      </c>
      <c r="R2" t="s">
        <v>28</v>
      </c>
      <c r="S2" t="s">
        <v>29</v>
      </c>
      <c r="T2" t="s">
        <v>35</v>
      </c>
      <c r="U2" t="s">
        <v>34</v>
      </c>
    </row>
    <row r="3" spans="1:16384" x14ac:dyDescent="0.4">
      <c r="B3" s="31"/>
      <c r="C3" s="7"/>
      <c r="D3" s="3" t="s">
        <v>19</v>
      </c>
      <c r="E3" s="5">
        <v>27018</v>
      </c>
      <c r="F3" s="5">
        <v>1432</v>
      </c>
      <c r="G3" s="18">
        <v>13996</v>
      </c>
      <c r="H3" s="3" t="s">
        <v>19</v>
      </c>
      <c r="I3" s="5">
        <v>35840</v>
      </c>
      <c r="J3" s="5">
        <v>104</v>
      </c>
      <c r="K3" s="5">
        <v>3524</v>
      </c>
      <c r="O3" s="1" t="s">
        <v>0</v>
      </c>
      <c r="P3" s="27">
        <f>AVERAGE(E3:E9)/60</f>
        <v>418.87916666666666</v>
      </c>
      <c r="Q3" s="27">
        <f>STDEV(E3:E9)/SQRT(COUNT(E3:E9))/60</f>
        <v>20.178808758612753</v>
      </c>
      <c r="R3" s="27">
        <f>AVERAGE(I3:I9)/60</f>
        <v>570.98095238095243</v>
      </c>
      <c r="S3" s="27">
        <f>STDEV(I3:I9)/SQRT(COUNT(I3:I9))/60</f>
        <v>22.192761650819804</v>
      </c>
      <c r="T3" s="32">
        <f>R3/P3</f>
        <v>1.3631161390161104</v>
      </c>
      <c r="U3" s="28">
        <f>TTEST(E3:E9,I3:I9,2,2)</f>
        <v>1.380869427695789E-3</v>
      </c>
    </row>
    <row r="4" spans="1:16384" x14ac:dyDescent="0.4">
      <c r="B4" s="31"/>
      <c r="C4" s="7"/>
      <c r="D4" s="3" t="s">
        <v>20</v>
      </c>
      <c r="E4" s="5">
        <v>23877</v>
      </c>
      <c r="F4" s="5">
        <v>1646</v>
      </c>
      <c r="G4" s="18">
        <v>17166</v>
      </c>
      <c r="H4" s="3" t="s">
        <v>20</v>
      </c>
      <c r="I4" s="5">
        <v>38900</v>
      </c>
      <c r="J4" s="5">
        <v>0</v>
      </c>
      <c r="K4" s="5">
        <v>1552</v>
      </c>
      <c r="O4" s="1" t="s">
        <v>1</v>
      </c>
      <c r="P4" s="27">
        <f>AVERAGE(G3:G9)/60</f>
        <v>258.25</v>
      </c>
      <c r="Q4" s="27">
        <f>STDEV(G3:G9)/SQRT(COUNT(G3:G9))/60</f>
        <v>16.233050990015538</v>
      </c>
      <c r="R4" s="27">
        <f>AVERAGE(K3:K9)/60</f>
        <v>90.495238095238093</v>
      </c>
      <c r="S4" s="27">
        <f>STDEV(K3:K9)/SQRT(COUNT(K3:K9))/60</f>
        <v>19.813590852344177</v>
      </c>
      <c r="T4" s="32">
        <f t="shared" ref="T4:T14" si="0">R4/P4</f>
        <v>0.35041718526713683</v>
      </c>
      <c r="U4" s="28">
        <f>TTEST(F3:F9,J3:J9,2,2)</f>
        <v>4.2885933716769399E-6</v>
      </c>
    </row>
    <row r="5" spans="1:16384" x14ac:dyDescent="0.4">
      <c r="B5" s="31"/>
      <c r="C5" s="7"/>
      <c r="D5" s="3" t="s">
        <v>21</v>
      </c>
      <c r="E5" s="5">
        <v>27294</v>
      </c>
      <c r="F5" s="5">
        <v>1608</v>
      </c>
      <c r="G5" s="18">
        <v>13630</v>
      </c>
      <c r="H5" s="3" t="s">
        <v>21</v>
      </c>
      <c r="I5" s="5">
        <v>29952</v>
      </c>
      <c r="J5" s="5">
        <v>16</v>
      </c>
      <c r="K5" s="5">
        <v>8660</v>
      </c>
      <c r="O5" s="1" t="s">
        <v>2</v>
      </c>
      <c r="P5" s="27">
        <f>AVERAGE(F3:F9)/60</f>
        <v>25.570833333333333</v>
      </c>
      <c r="Q5" s="27">
        <f>STDEV(F3:F9)/SQRT(COUNT(F3:F9))/60</f>
        <v>0.9041154619397449</v>
      </c>
      <c r="R5" s="27">
        <f>AVERAGE(J3:J9)/60</f>
        <v>2.6761904761904765</v>
      </c>
      <c r="S5" s="27">
        <f>STDEV(J3:J9)/SQRT(COUNT(J3:J9))/60</f>
        <v>1.6591850215548831</v>
      </c>
      <c r="T5" s="32">
        <f t="shared" si="0"/>
        <v>0.10465792965385601</v>
      </c>
      <c r="U5" s="28">
        <f>TTEST(G3:G9,K3:K9,2,2)</f>
        <v>2.8411872177767824E-4</v>
      </c>
    </row>
    <row r="6" spans="1:16384" x14ac:dyDescent="0.4">
      <c r="B6" s="31"/>
      <c r="C6" s="7"/>
      <c r="D6" s="3" t="s">
        <v>22</v>
      </c>
      <c r="E6" s="5">
        <v>22342</v>
      </c>
      <c r="F6" s="5">
        <v>1451</v>
      </c>
      <c r="G6" s="18">
        <v>17188</v>
      </c>
      <c r="H6" s="3" t="s">
        <v>22</v>
      </c>
      <c r="I6" s="5">
        <v>36200</v>
      </c>
      <c r="J6" s="5">
        <v>92</v>
      </c>
      <c r="K6" s="5">
        <v>3600</v>
      </c>
      <c r="O6" s="1" t="s">
        <v>3</v>
      </c>
      <c r="P6" s="27">
        <f>AVERAGE(E13:E19)/60</f>
        <v>278.06666666666666</v>
      </c>
      <c r="Q6" s="27">
        <f>STDEV(E13:E19)/SQRT(COUNT(E13:E19))/60</f>
        <v>19.742344976855847</v>
      </c>
      <c r="R6" s="27">
        <f>AVERAGE(I13:I19)/60</f>
        <v>322.57142857142856</v>
      </c>
      <c r="S6" s="27">
        <f>STDEV(I13:I19)/SQRT(COUNT(I13:I19))/60</f>
        <v>7.3320613203135085</v>
      </c>
      <c r="T6" s="32">
        <f t="shared" si="0"/>
        <v>1.1600506901393979</v>
      </c>
      <c r="U6" s="28">
        <f>TTEST(E13:E19,I13:I19,2,2)</f>
        <v>3.0792010029234873E-2</v>
      </c>
    </row>
    <row r="7" spans="1:16384" x14ac:dyDescent="0.4">
      <c r="B7" s="31"/>
      <c r="C7" s="7"/>
      <c r="D7" s="3"/>
      <c r="E7" s="5"/>
      <c r="F7" s="5"/>
      <c r="G7" s="18"/>
      <c r="H7" s="3" t="s">
        <v>23</v>
      </c>
      <c r="I7" s="5">
        <v>35080</v>
      </c>
      <c r="J7" s="5">
        <v>0</v>
      </c>
      <c r="K7" s="5">
        <v>4120</v>
      </c>
      <c r="O7" s="1" t="s">
        <v>4</v>
      </c>
      <c r="P7" s="27">
        <f>AVERAGE(G13:G19)/60</f>
        <v>389.8</v>
      </c>
      <c r="Q7" s="27">
        <f>STDEV(G13:G19)/SQRT(COUNT(G13:G19))/60</f>
        <v>17.350739123972446</v>
      </c>
      <c r="R7" s="27">
        <f>AVERAGE(K13:K19)/60</f>
        <v>340.1142857142857</v>
      </c>
      <c r="S7" s="27">
        <f>STDEV(K13:K19)/SQRT(COUNT(K13:K19))/60</f>
        <v>8.1418471479820553</v>
      </c>
      <c r="T7" s="32">
        <f t="shared" si="0"/>
        <v>0.8725353661218207</v>
      </c>
      <c r="U7" s="28">
        <f>TTEST(F13:F19,J13:J19,2,2)</f>
        <v>2.6894235327185323E-3</v>
      </c>
    </row>
    <row r="8" spans="1:16384" x14ac:dyDescent="0.4">
      <c r="B8" s="31"/>
      <c r="C8" s="7"/>
      <c r="D8" s="3"/>
      <c r="E8" s="5"/>
      <c r="F8" s="5"/>
      <c r="G8" s="18"/>
      <c r="H8" s="3" t="s">
        <v>24</v>
      </c>
      <c r="I8" s="5">
        <v>34792</v>
      </c>
      <c r="J8" s="5">
        <v>172</v>
      </c>
      <c r="K8" s="5">
        <v>6156</v>
      </c>
      <c r="O8" s="1" t="s">
        <v>5</v>
      </c>
      <c r="P8" s="27">
        <f>AVERAGE(F13:F19)/60</f>
        <v>46.325000000000003</v>
      </c>
      <c r="Q8" s="27">
        <f>STDEV(F13:F19)/SQRT(COUNT(F13:F19))/60</f>
        <v>3.3615575920166005</v>
      </c>
      <c r="R8" s="27">
        <f>AVERAGE(J13:J19)/60</f>
        <v>20.80952380952381</v>
      </c>
      <c r="S8" s="27">
        <f>STDEV(J13:J19)/SQRT(COUNT(J13:J19))/60</f>
        <v>4.2342875707783918</v>
      </c>
      <c r="T8" s="32">
        <f t="shared" si="0"/>
        <v>0.44920720581810702</v>
      </c>
      <c r="U8" s="28">
        <f>TTEST(G13:G19,K13:K19,2,2)</f>
        <v>1.5615527410847494E-2</v>
      </c>
    </row>
    <row r="9" spans="1:16384" x14ac:dyDescent="0.4">
      <c r="B9" s="31"/>
      <c r="C9" s="7"/>
      <c r="D9" s="3"/>
      <c r="E9" s="5"/>
      <c r="F9" s="5"/>
      <c r="G9" s="18"/>
      <c r="H9" s="3" t="s">
        <v>25</v>
      </c>
      <c r="I9" s="5">
        <v>29048</v>
      </c>
      <c r="J9" s="5">
        <v>740</v>
      </c>
      <c r="K9" s="5">
        <v>10396</v>
      </c>
      <c r="O9" s="1" t="s">
        <v>6</v>
      </c>
      <c r="P9" s="27">
        <f>AVERAGE(E26:E32)/60</f>
        <v>11.016666666666667</v>
      </c>
      <c r="Q9" s="27">
        <f>STDEV(E26:E32)/SQRT(COUNT(E26:E32))/60</f>
        <v>0.60269456670915889</v>
      </c>
      <c r="R9" s="27">
        <f>AVERAGE(I26:I32)/60</f>
        <v>31.2</v>
      </c>
      <c r="S9" s="27">
        <f>STDEV(I26:I32)/SQRT(COUNT(I26:I32))/60</f>
        <v>3.6034962446470211</v>
      </c>
      <c r="T9" s="32">
        <f t="shared" si="0"/>
        <v>2.8320726172465958</v>
      </c>
      <c r="U9" s="28">
        <f>TTEST(E26:E32,I26:I32,2,2)</f>
        <v>2.5971242871977761E-3</v>
      </c>
    </row>
    <row r="10" spans="1:16384" x14ac:dyDescent="0.4">
      <c r="B10" s="31"/>
      <c r="C10" s="7"/>
      <c r="D10" s="25"/>
      <c r="E10" s="5"/>
      <c r="F10" s="5"/>
      <c r="G10" s="18"/>
      <c r="H10" s="5"/>
      <c r="O10" s="1" t="s">
        <v>7</v>
      </c>
      <c r="P10" s="27">
        <f>AVERAGE(F26:F32)</f>
        <v>14.75</v>
      </c>
      <c r="Q10" s="27">
        <f>STDEV(F26:F32)/SQRT(COUNT(F26:F32))</f>
        <v>2.0155644370746373</v>
      </c>
      <c r="R10" s="27">
        <f>AVERAGE(J26:J32)</f>
        <v>16.857142857142858</v>
      </c>
      <c r="S10" s="27">
        <f>STDEV(J26:J32)/SQRT(COUNT(J26:J32))</f>
        <v>2.1092604371762</v>
      </c>
      <c r="T10" s="32">
        <f t="shared" si="0"/>
        <v>1.1428571428571428</v>
      </c>
      <c r="U10" s="30">
        <f>TTEST(F26:F32,J26:J32,2,2)</f>
        <v>0.52758673817573198</v>
      </c>
    </row>
    <row r="11" spans="1:16384" x14ac:dyDescent="0.4">
      <c r="B11" s="31"/>
      <c r="C11" s="7"/>
      <c r="D11" s="24"/>
      <c r="E11" s="22"/>
      <c r="F11" s="22"/>
      <c r="G11" s="23"/>
      <c r="H11" s="29"/>
      <c r="I11" s="22"/>
      <c r="J11" s="22"/>
      <c r="K11" s="22"/>
      <c r="O11" s="1" t="s">
        <v>8</v>
      </c>
      <c r="P11" s="27">
        <f>AVERAGE(G26:G32)</f>
        <v>53.25</v>
      </c>
      <c r="Q11" s="27">
        <f>STDEV(G26:G32)/SQRT(COUNT(G26:G32))</f>
        <v>7.5979712204421164</v>
      </c>
      <c r="R11" s="27">
        <f>AVERAGE(K26:K32)</f>
        <v>113</v>
      </c>
      <c r="S11" s="27">
        <f>STDEV(K26:K32)/SQRT(COUNT(K26:K32))</f>
        <v>9.5668076976496987</v>
      </c>
      <c r="T11" s="32">
        <f t="shared" si="0"/>
        <v>2.1220657276995305</v>
      </c>
      <c r="U11" s="28">
        <f>TTEST(G26:G32,K26:K32,2,2)</f>
        <v>2.1554676732190043E-3</v>
      </c>
    </row>
    <row r="12" spans="1:16384" x14ac:dyDescent="0.4">
      <c r="B12" s="31"/>
      <c r="C12" s="8" t="s">
        <v>18</v>
      </c>
      <c r="D12" s="3"/>
      <c r="E12" s="9" t="s">
        <v>14</v>
      </c>
      <c r="F12" s="10" t="s">
        <v>15</v>
      </c>
      <c r="G12" s="17" t="s">
        <v>16</v>
      </c>
      <c r="H12" s="5"/>
      <c r="I12" s="9" t="s">
        <v>14</v>
      </c>
      <c r="J12" s="10" t="s">
        <v>15</v>
      </c>
      <c r="K12" s="11" t="s">
        <v>16</v>
      </c>
      <c r="O12" s="1" t="s">
        <v>9</v>
      </c>
      <c r="P12" s="27">
        <f>AVERAGE(E36:E42)/60</f>
        <v>5.4375</v>
      </c>
      <c r="Q12" s="27">
        <f>STDEV(E36:E42)/SQRT(COUNT(E36:E42))/60</f>
        <v>0.88585528351606813</v>
      </c>
      <c r="R12" s="27">
        <f>AVERAGE(I36:I42)/60</f>
        <v>24.171428571428571</v>
      </c>
      <c r="S12" s="27">
        <f>STDEV(I36:I42)/SQRT(COUNT(I36:I42))/60</f>
        <v>4.5304579383063937</v>
      </c>
      <c r="T12" s="32">
        <f t="shared" si="0"/>
        <v>4.4453201970443352</v>
      </c>
      <c r="U12" s="28">
        <f>TTEST(E36:E42,I36:I42,2,2)</f>
        <v>1.407625097794476E-2</v>
      </c>
    </row>
    <row r="13" spans="1:16384" x14ac:dyDescent="0.4">
      <c r="B13" s="31"/>
      <c r="C13" s="8"/>
      <c r="D13" s="3" t="s">
        <v>19</v>
      </c>
      <c r="E13" s="5">
        <v>18652</v>
      </c>
      <c r="F13" s="5">
        <v>2538</v>
      </c>
      <c r="G13" s="18">
        <v>21692</v>
      </c>
      <c r="H13" s="3" t="s">
        <v>19</v>
      </c>
      <c r="I13" s="5">
        <v>17912</v>
      </c>
      <c r="J13" s="5">
        <v>844</v>
      </c>
      <c r="K13" s="5">
        <v>21676</v>
      </c>
      <c r="O13" s="1" t="s">
        <v>10</v>
      </c>
      <c r="P13" s="27">
        <f>AVERAGE(F36:F42)</f>
        <v>8.25</v>
      </c>
      <c r="Q13" s="27">
        <f>STDEV(F36:F42)/SQRT(COUNT(F36:F42))</f>
        <v>1.4361406616345072</v>
      </c>
      <c r="R13" s="27">
        <f>AVERAGE(J36:J42)</f>
        <v>15.428571428571429</v>
      </c>
      <c r="S13" s="27">
        <f>STDEV(J36:J42)/SQRT(COUNT(J36:J42))</f>
        <v>3.06948997513968</v>
      </c>
      <c r="T13" s="32">
        <f t="shared" si="0"/>
        <v>1.8701298701298701</v>
      </c>
      <c r="U13" s="30">
        <f>TTEST(F36:F42,J36:J42,2,2)</f>
        <v>0.12813043685344208</v>
      </c>
    </row>
    <row r="14" spans="1:16384" x14ac:dyDescent="0.4">
      <c r="B14" s="31"/>
      <c r="C14" s="8"/>
      <c r="D14" s="3" t="s">
        <v>20</v>
      </c>
      <c r="E14" s="5">
        <v>13670</v>
      </c>
      <c r="F14" s="5">
        <v>2920</v>
      </c>
      <c r="G14" s="18">
        <v>26176</v>
      </c>
      <c r="H14" s="3" t="s">
        <v>20</v>
      </c>
      <c r="I14" s="5">
        <v>21140</v>
      </c>
      <c r="J14" s="5">
        <v>112</v>
      </c>
      <c r="K14" s="5">
        <v>19648</v>
      </c>
      <c r="O14" s="1" t="s">
        <v>11</v>
      </c>
      <c r="P14" s="27">
        <f>AVERAGE(G36:G42)</f>
        <v>50</v>
      </c>
      <c r="Q14" s="27">
        <f>STDEV(G36:G42)/SQRT(COUNT(G36:G42))</f>
        <v>11.36515141415488</v>
      </c>
      <c r="R14" s="27">
        <f>AVERAGE(K36:K42)</f>
        <v>96.285714285714292</v>
      </c>
      <c r="S14" s="27">
        <f>STDEV(K36:K42)/SQRT(COUNT(K36:K42))</f>
        <v>4.7794913343331844</v>
      </c>
      <c r="T14" s="32">
        <f t="shared" si="0"/>
        <v>1.9257142857142859</v>
      </c>
      <c r="U14" s="28">
        <f>TTEST(G36:G42,K36:K42,2,2)</f>
        <v>1.6652510312518581E-3</v>
      </c>
    </row>
    <row r="15" spans="1:16384" x14ac:dyDescent="0.4">
      <c r="B15" s="31"/>
      <c r="C15" s="8"/>
      <c r="D15" s="3" t="s">
        <v>21</v>
      </c>
      <c r="E15" s="5">
        <v>15916</v>
      </c>
      <c r="F15" s="5">
        <v>3280</v>
      </c>
      <c r="G15" s="18">
        <v>23780</v>
      </c>
      <c r="H15" s="3" t="s">
        <v>21</v>
      </c>
      <c r="I15" s="5">
        <v>18936</v>
      </c>
      <c r="J15" s="5">
        <v>1384</v>
      </c>
      <c r="K15" s="5">
        <v>19604</v>
      </c>
      <c r="P15" s="5"/>
      <c r="Q15" s="5"/>
      <c r="R15" s="5"/>
      <c r="S15" s="5"/>
    </row>
    <row r="16" spans="1:16384" x14ac:dyDescent="0.4">
      <c r="B16" s="31"/>
      <c r="C16" s="8"/>
      <c r="D16" s="3" t="s">
        <v>22</v>
      </c>
      <c r="E16" s="5">
        <v>18498</v>
      </c>
      <c r="F16" s="5">
        <v>2380</v>
      </c>
      <c r="G16" s="18">
        <v>21904</v>
      </c>
      <c r="H16" s="3" t="s">
        <v>22</v>
      </c>
      <c r="I16" s="5">
        <v>19064</v>
      </c>
      <c r="J16" s="5">
        <v>1056</v>
      </c>
      <c r="K16" s="5">
        <v>20344</v>
      </c>
    </row>
    <row r="17" spans="2:12" x14ac:dyDescent="0.4">
      <c r="B17" s="31"/>
      <c r="C17" s="8"/>
      <c r="D17" s="3"/>
      <c r="E17" s="5"/>
      <c r="F17" s="5"/>
      <c r="G17" s="18"/>
      <c r="H17" s="3" t="s">
        <v>23</v>
      </c>
      <c r="I17" s="5">
        <v>18364</v>
      </c>
      <c r="J17" s="5">
        <v>1636</v>
      </c>
      <c r="K17" s="5">
        <v>22144</v>
      </c>
    </row>
    <row r="18" spans="2:12" x14ac:dyDescent="0.4">
      <c r="B18" s="31"/>
      <c r="C18" s="8"/>
      <c r="D18" s="3"/>
      <c r="E18" s="5"/>
      <c r="F18" s="5"/>
      <c r="G18" s="18"/>
      <c r="H18" s="3" t="s">
        <v>24</v>
      </c>
      <c r="I18" s="5">
        <v>19440</v>
      </c>
      <c r="J18" s="5">
        <v>1456</v>
      </c>
      <c r="K18" s="5">
        <v>20984</v>
      </c>
    </row>
    <row r="19" spans="2:12" x14ac:dyDescent="0.4">
      <c r="B19" s="31"/>
      <c r="C19" s="8"/>
      <c r="D19" s="3"/>
      <c r="E19" s="5"/>
      <c r="F19" s="5"/>
      <c r="G19" s="18"/>
      <c r="H19" s="3" t="s">
        <v>25</v>
      </c>
      <c r="I19" s="5">
        <v>20624</v>
      </c>
      <c r="J19" s="5">
        <v>2252</v>
      </c>
      <c r="K19" s="5">
        <v>18448</v>
      </c>
    </row>
    <row r="20" spans="2:12" x14ac:dyDescent="0.4">
      <c r="B20" s="31"/>
      <c r="C20" s="8"/>
      <c r="D20" s="24"/>
      <c r="E20" s="5"/>
      <c r="F20" s="5"/>
      <c r="G20" s="18"/>
      <c r="H20" s="22"/>
    </row>
    <row r="21" spans="2:12" x14ac:dyDescent="0.4">
      <c r="E21" s="5"/>
      <c r="F21" s="5"/>
      <c r="G21" s="18"/>
      <c r="H21" s="5"/>
    </row>
    <row r="22" spans="2:12" x14ac:dyDescent="0.4">
      <c r="E22" s="5"/>
      <c r="F22" s="5"/>
      <c r="G22" s="18"/>
    </row>
    <row r="23" spans="2:12" ht="19.5" customHeight="1" x14ac:dyDescent="0.4">
      <c r="E23" s="14" t="s">
        <v>12</v>
      </c>
      <c r="F23" s="14"/>
      <c r="G23" s="26"/>
      <c r="H23" s="2"/>
      <c r="I23" s="12" t="s">
        <v>13</v>
      </c>
      <c r="J23" s="12"/>
      <c r="K23" s="12"/>
    </row>
    <row r="24" spans="2:12" x14ac:dyDescent="0.4">
      <c r="E24" s="19" t="s">
        <v>26</v>
      </c>
      <c r="F24" s="19"/>
      <c r="G24" s="20"/>
      <c r="I24" s="6" t="s">
        <v>26</v>
      </c>
      <c r="J24" s="6"/>
      <c r="K24" s="6"/>
    </row>
    <row r="25" spans="2:12" x14ac:dyDescent="0.4">
      <c r="E25" s="5" t="s">
        <v>32</v>
      </c>
      <c r="F25" s="5" t="s">
        <v>27</v>
      </c>
      <c r="G25" s="18" t="s">
        <v>33</v>
      </c>
      <c r="I25" s="5" t="s">
        <v>32</v>
      </c>
      <c r="J25" s="5" t="s">
        <v>27</v>
      </c>
      <c r="K25" s="18" t="s">
        <v>33</v>
      </c>
    </row>
    <row r="26" spans="2:12" x14ac:dyDescent="0.4">
      <c r="C26" s="7" t="s">
        <v>17</v>
      </c>
      <c r="D26" s="3" t="s">
        <v>19</v>
      </c>
      <c r="E26" s="5">
        <v>748</v>
      </c>
      <c r="F26" s="13">
        <v>17</v>
      </c>
      <c r="G26" s="21">
        <v>76</v>
      </c>
      <c r="H26" s="3" t="s">
        <v>19</v>
      </c>
      <c r="I26" s="5">
        <v>2152</v>
      </c>
      <c r="J26" s="13">
        <v>15</v>
      </c>
      <c r="K26" s="13">
        <v>143</v>
      </c>
    </row>
    <row r="27" spans="2:12" x14ac:dyDescent="0.4">
      <c r="C27" s="7"/>
      <c r="D27" s="3" t="s">
        <v>20</v>
      </c>
      <c r="E27" s="5">
        <v>572</v>
      </c>
      <c r="F27" s="13">
        <v>9</v>
      </c>
      <c r="G27" s="21">
        <v>45</v>
      </c>
      <c r="H27" s="3" t="s">
        <v>20</v>
      </c>
      <c r="I27" s="5">
        <v>1680</v>
      </c>
      <c r="J27" s="13">
        <v>20</v>
      </c>
      <c r="K27" s="13">
        <v>84</v>
      </c>
    </row>
    <row r="28" spans="2:12" x14ac:dyDescent="0.4">
      <c r="C28" s="7"/>
      <c r="D28" s="3" t="s">
        <v>21</v>
      </c>
      <c r="E28" s="5">
        <v>672</v>
      </c>
      <c r="F28" s="13">
        <v>18</v>
      </c>
      <c r="G28" s="21">
        <v>45</v>
      </c>
      <c r="H28" s="3" t="s">
        <v>21</v>
      </c>
      <c r="I28" s="5">
        <v>2424</v>
      </c>
      <c r="J28" s="13">
        <v>19</v>
      </c>
      <c r="K28" s="13">
        <v>127</v>
      </c>
      <c r="L28" s="5"/>
    </row>
    <row r="29" spans="2:12" x14ac:dyDescent="0.4">
      <c r="C29" s="7"/>
      <c r="D29" s="3" t="s">
        <v>22</v>
      </c>
      <c r="E29" s="5">
        <v>652</v>
      </c>
      <c r="F29" s="13">
        <v>15</v>
      </c>
      <c r="G29" s="21">
        <v>47</v>
      </c>
      <c r="H29" s="3" t="s">
        <v>22</v>
      </c>
      <c r="I29" s="5">
        <v>1588</v>
      </c>
      <c r="J29" s="13">
        <v>14</v>
      </c>
      <c r="K29" s="13">
        <v>113</v>
      </c>
      <c r="L29" s="5"/>
    </row>
    <row r="30" spans="2:12" x14ac:dyDescent="0.4">
      <c r="C30" s="7"/>
      <c r="D30" s="3"/>
      <c r="E30" s="5"/>
      <c r="F30" s="5"/>
      <c r="G30" s="18"/>
      <c r="H30" s="3" t="s">
        <v>23</v>
      </c>
      <c r="I30" s="5">
        <v>2672</v>
      </c>
      <c r="J30" s="13">
        <v>27</v>
      </c>
      <c r="K30" s="13">
        <v>98</v>
      </c>
      <c r="L30" s="5"/>
    </row>
    <row r="31" spans="2:12" x14ac:dyDescent="0.4">
      <c r="C31" s="7"/>
      <c r="E31" s="5"/>
      <c r="F31" s="5"/>
      <c r="G31" s="18"/>
      <c r="H31" s="3" t="s">
        <v>24</v>
      </c>
      <c r="I31" s="5">
        <v>1016</v>
      </c>
      <c r="J31" s="13">
        <v>12</v>
      </c>
      <c r="K31" s="13">
        <v>84</v>
      </c>
      <c r="L31" s="5"/>
    </row>
    <row r="32" spans="2:12" x14ac:dyDescent="0.4">
      <c r="C32" s="7"/>
      <c r="E32" s="5"/>
      <c r="F32" s="5"/>
      <c r="G32" s="18"/>
      <c r="H32" s="3" t="s">
        <v>25</v>
      </c>
      <c r="I32" s="5">
        <v>1572</v>
      </c>
      <c r="J32" s="13">
        <v>11</v>
      </c>
      <c r="K32" s="13">
        <v>142</v>
      </c>
      <c r="L32" s="5"/>
    </row>
    <row r="33" spans="3:12" x14ac:dyDescent="0.4">
      <c r="C33" s="7"/>
      <c r="E33" s="5"/>
      <c r="F33" s="5"/>
      <c r="G33" s="18"/>
      <c r="H33" s="5"/>
      <c r="L33" s="5"/>
    </row>
    <row r="34" spans="3:12" x14ac:dyDescent="0.4">
      <c r="C34" s="7"/>
      <c r="E34" s="5"/>
      <c r="F34" s="5"/>
      <c r="G34" s="18"/>
      <c r="H34" s="5"/>
      <c r="L34" s="5"/>
    </row>
    <row r="35" spans="3:12" x14ac:dyDescent="0.4">
      <c r="C35" s="7"/>
      <c r="D35" s="22"/>
      <c r="E35" s="22"/>
      <c r="F35" s="22"/>
      <c r="G35" s="23"/>
      <c r="H35" s="22"/>
      <c r="I35" s="22"/>
      <c r="J35" s="22"/>
      <c r="K35" s="22"/>
      <c r="L35" s="5"/>
    </row>
    <row r="36" spans="3:12" x14ac:dyDescent="0.4">
      <c r="C36" s="8" t="s">
        <v>18</v>
      </c>
      <c r="D36" s="3" t="s">
        <v>19</v>
      </c>
      <c r="E36" s="5">
        <v>245</v>
      </c>
      <c r="F36" s="13">
        <v>8</v>
      </c>
      <c r="G36" s="21">
        <v>32</v>
      </c>
      <c r="H36" s="3" t="s">
        <v>19</v>
      </c>
      <c r="I36" s="5">
        <v>1256</v>
      </c>
      <c r="J36" s="13">
        <v>11</v>
      </c>
      <c r="K36" s="13">
        <v>114</v>
      </c>
      <c r="L36" s="5"/>
    </row>
    <row r="37" spans="3:12" x14ac:dyDescent="0.4">
      <c r="C37" s="8"/>
      <c r="D37" s="3" t="s">
        <v>20</v>
      </c>
      <c r="E37" s="5">
        <v>420</v>
      </c>
      <c r="F37" s="13">
        <v>8</v>
      </c>
      <c r="G37" s="21">
        <v>46</v>
      </c>
      <c r="H37" s="3" t="s">
        <v>20</v>
      </c>
      <c r="I37" s="5">
        <v>1532</v>
      </c>
      <c r="J37" s="13">
        <v>16</v>
      </c>
      <c r="K37" s="13">
        <v>95</v>
      </c>
      <c r="L37" s="5"/>
    </row>
    <row r="38" spans="3:12" x14ac:dyDescent="0.4">
      <c r="C38" s="8"/>
      <c r="D38" s="3" t="s">
        <v>21</v>
      </c>
      <c r="E38" s="5">
        <v>224</v>
      </c>
      <c r="F38" s="13">
        <v>5</v>
      </c>
      <c r="G38" s="21">
        <v>39</v>
      </c>
      <c r="H38" s="3" t="s">
        <v>21</v>
      </c>
      <c r="I38" s="5">
        <v>2536</v>
      </c>
      <c r="J38" s="13">
        <v>25</v>
      </c>
      <c r="K38" s="13">
        <v>101</v>
      </c>
      <c r="L38" s="5"/>
    </row>
    <row r="39" spans="3:12" x14ac:dyDescent="0.4">
      <c r="C39" s="8"/>
      <c r="D39" s="3" t="s">
        <v>22</v>
      </c>
      <c r="E39" s="5">
        <v>416</v>
      </c>
      <c r="F39" s="13">
        <v>12</v>
      </c>
      <c r="G39" s="21">
        <v>83</v>
      </c>
      <c r="H39" s="3" t="s">
        <v>22</v>
      </c>
      <c r="I39" s="5">
        <v>2244</v>
      </c>
      <c r="J39" s="13">
        <v>27</v>
      </c>
      <c r="K39" s="13">
        <v>83</v>
      </c>
      <c r="L39" s="5"/>
    </row>
    <row r="40" spans="3:12" x14ac:dyDescent="0.4">
      <c r="C40" s="8"/>
      <c r="D40" s="3"/>
      <c r="E40" s="5"/>
      <c r="F40" s="5"/>
      <c r="G40" s="18"/>
      <c r="H40" s="3" t="s">
        <v>23</v>
      </c>
      <c r="I40" s="5">
        <v>520</v>
      </c>
      <c r="J40" s="13">
        <v>5</v>
      </c>
      <c r="K40" s="13">
        <v>104</v>
      </c>
      <c r="L40" s="5"/>
    </row>
    <row r="41" spans="3:12" x14ac:dyDescent="0.4">
      <c r="C41" s="8"/>
      <c r="E41" s="5"/>
      <c r="F41" s="5"/>
      <c r="G41" s="18"/>
      <c r="H41" s="3" t="s">
        <v>24</v>
      </c>
      <c r="I41" s="5">
        <v>900</v>
      </c>
      <c r="J41" s="13">
        <v>9</v>
      </c>
      <c r="K41" s="13">
        <v>100</v>
      </c>
      <c r="L41" s="5"/>
    </row>
    <row r="42" spans="3:12" x14ac:dyDescent="0.4">
      <c r="C42" s="8"/>
      <c r="E42" s="5"/>
      <c r="F42" s="5"/>
      <c r="G42" s="18"/>
      <c r="H42" s="3" t="s">
        <v>25</v>
      </c>
      <c r="I42" s="5">
        <v>1164</v>
      </c>
      <c r="J42" s="13">
        <v>15</v>
      </c>
      <c r="K42" s="13">
        <v>77</v>
      </c>
      <c r="L42" s="5"/>
    </row>
    <row r="43" spans="3:12" x14ac:dyDescent="0.4">
      <c r="C43" s="8"/>
      <c r="E43" s="5"/>
      <c r="F43" s="5"/>
      <c r="G43" s="18"/>
      <c r="H43" s="5"/>
      <c r="L43" s="5"/>
    </row>
    <row r="44" spans="3:12" x14ac:dyDescent="0.4">
      <c r="C44" s="8"/>
      <c r="D44" s="22"/>
      <c r="E44" s="5"/>
      <c r="F44" s="5"/>
      <c r="G44" s="18"/>
      <c r="H44" s="22"/>
      <c r="L44" s="5"/>
    </row>
  </sheetData>
  <mergeCells count="14">
    <mergeCell ref="P1:Q1"/>
    <mergeCell ref="R1:S1"/>
    <mergeCell ref="C26:C35"/>
    <mergeCell ref="C36:C44"/>
    <mergeCell ref="E24:G24"/>
    <mergeCell ref="I24:K24"/>
    <mergeCell ref="E23:G23"/>
    <mergeCell ref="I23:K23"/>
    <mergeCell ref="E1:G1"/>
    <mergeCell ref="I1:K1"/>
    <mergeCell ref="C2:C11"/>
    <mergeCell ref="C12:C20"/>
    <mergeCell ref="B2:B20"/>
    <mergeCell ref="B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Jeffrey</cp:lastModifiedBy>
  <dcterms:created xsi:type="dcterms:W3CDTF">2020-03-21T03:04:25Z</dcterms:created>
  <dcterms:modified xsi:type="dcterms:W3CDTF">2020-03-21T03:29:01Z</dcterms:modified>
</cp:coreProperties>
</file>