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greign/Documents/Barry Hoffer/3,6'-DithioPOM TBI manuscript Sept 2018/Elife 3,6'-DithioPOM manuscript 2019/TOP/Submission 12.2019/Resubmission/TOP for resubmission/JOYCE Figures and Raw data 06.2020/"/>
    </mc:Choice>
  </mc:AlternateContent>
  <xr:revisionPtr revIDLastSave="0" documentId="8_{046194B9-DF8A-3A43-92B1-03A7F9D7F396}" xr6:coauthVersionLast="45" xr6:coauthVersionMax="45" xr10:uidLastSave="{00000000-0000-0000-0000-000000000000}"/>
  <bookViews>
    <workbookView xWindow="5080" yWindow="1420" windowWidth="11520" windowHeight="12360" activeTab="1" xr2:uid="{00000000-000D-0000-FFFF-FFFF00000000}"/>
  </bookViews>
  <sheets>
    <sheet name="IL-6" sheetId="1" r:id="rId1"/>
    <sheet name="analyz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" l="1"/>
  <c r="H28" i="1"/>
  <c r="H29" i="1"/>
  <c r="H30" i="1"/>
  <c r="H14" i="1" l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26" i="1"/>
  <c r="H25" i="1"/>
  <c r="H24" i="1"/>
  <c r="H23" i="1"/>
  <c r="H22" i="1"/>
  <c r="H15" i="1"/>
  <c r="H16" i="1"/>
  <c r="H17" i="1"/>
  <c r="H18" i="1"/>
  <c r="H19" i="1"/>
  <c r="H20" i="1"/>
  <c r="H21" i="1"/>
  <c r="H13" i="1"/>
  <c r="E54" i="1" l="1"/>
  <c r="G54" i="1" s="1"/>
  <c r="E47" i="1"/>
  <c r="G47" i="1" s="1"/>
  <c r="E41" i="1"/>
  <c r="G41" i="1" s="1"/>
  <c r="E36" i="1"/>
  <c r="G36" i="1" s="1"/>
  <c r="E37" i="1"/>
  <c r="G37" i="1" s="1"/>
  <c r="E38" i="1"/>
  <c r="G38" i="1" s="1"/>
  <c r="E39" i="1"/>
  <c r="G39" i="1" s="1"/>
  <c r="D13" i="1"/>
  <c r="E13" i="1" s="1"/>
  <c r="G13" i="1" s="1"/>
  <c r="D14" i="1"/>
  <c r="E14" i="1" s="1"/>
  <c r="G14" i="1" s="1"/>
  <c r="D15" i="1"/>
  <c r="E15" i="1" s="1"/>
  <c r="G15" i="1" s="1"/>
  <c r="D16" i="1"/>
  <c r="E16" i="1" s="1"/>
  <c r="G16" i="1" s="1"/>
  <c r="D17" i="1"/>
  <c r="E17" i="1" s="1"/>
  <c r="G17" i="1" s="1"/>
  <c r="D18" i="1"/>
  <c r="E18" i="1" s="1"/>
  <c r="G18" i="1" s="1"/>
  <c r="D49" i="1"/>
  <c r="E49" i="1" s="1"/>
  <c r="G49" i="1" s="1"/>
  <c r="D50" i="1"/>
  <c r="E50" i="1" s="1"/>
  <c r="G50" i="1" s="1"/>
  <c r="D51" i="1"/>
  <c r="E51" i="1" s="1"/>
  <c r="G51" i="1" s="1"/>
  <c r="D52" i="1"/>
  <c r="E52" i="1" s="1"/>
  <c r="G52" i="1" s="1"/>
  <c r="D53" i="1"/>
  <c r="E53" i="1" s="1"/>
  <c r="G53" i="1" s="1"/>
  <c r="D54" i="1"/>
  <c r="D47" i="1"/>
  <c r="D41" i="1"/>
  <c r="D36" i="1"/>
  <c r="D37" i="1"/>
  <c r="D38" i="1"/>
  <c r="D39" i="1"/>
  <c r="D40" i="1"/>
  <c r="E40" i="1" s="1"/>
  <c r="G40" i="1" s="1"/>
  <c r="D35" i="1" l="1"/>
  <c r="E35" i="1" s="1"/>
  <c r="G35" i="1" s="1"/>
  <c r="D42" i="1"/>
  <c r="E42" i="1" s="1"/>
  <c r="G42" i="1" s="1"/>
  <c r="D43" i="1"/>
  <c r="E43" i="1" s="1"/>
  <c r="G43" i="1" s="1"/>
  <c r="D44" i="1"/>
  <c r="E44" i="1" s="1"/>
  <c r="G44" i="1" s="1"/>
  <c r="D45" i="1"/>
  <c r="E45" i="1" s="1"/>
  <c r="G45" i="1" s="1"/>
  <c r="D46" i="1"/>
  <c r="E46" i="1" s="1"/>
  <c r="G46" i="1" s="1"/>
  <c r="D48" i="1"/>
  <c r="E48" i="1" s="1"/>
  <c r="G48" i="1" s="1"/>
  <c r="D19" i="1"/>
  <c r="D20" i="1"/>
  <c r="E20" i="1" l="1"/>
  <c r="G20" i="1" s="1"/>
  <c r="E19" i="1"/>
  <c r="G19" i="1" s="1"/>
  <c r="D21" i="1"/>
  <c r="E21" i="1" s="1"/>
  <c r="G21" i="1" s="1"/>
  <c r="D32" i="1" l="1"/>
  <c r="D31" i="1"/>
  <c r="D25" i="1"/>
  <c r="D30" i="1"/>
  <c r="D33" i="1"/>
  <c r="D34" i="1"/>
  <c r="D22" i="1"/>
  <c r="D23" i="1"/>
  <c r="D24" i="1"/>
  <c r="D26" i="1"/>
  <c r="D27" i="1"/>
  <c r="D28" i="1"/>
  <c r="D29" i="1"/>
  <c r="E23" i="1" l="1"/>
  <c r="G23" i="1" s="1"/>
  <c r="E25" i="1"/>
  <c r="G25" i="1" s="1"/>
  <c r="E22" i="1"/>
  <c r="G22" i="1" s="1"/>
  <c r="E31" i="1"/>
  <c r="G31" i="1" s="1"/>
  <c r="E26" i="1"/>
  <c r="G26" i="1" s="1"/>
  <c r="E32" i="1"/>
  <c r="G32" i="1" s="1"/>
  <c r="E28" i="1"/>
  <c r="G28" i="1" s="1"/>
  <c r="E34" i="1"/>
  <c r="G34" i="1" s="1"/>
  <c r="E27" i="1"/>
  <c r="G27" i="1" s="1"/>
  <c r="E29" i="1"/>
  <c r="G29" i="1" s="1"/>
  <c r="E24" i="1"/>
  <c r="G24" i="1" s="1"/>
  <c r="E33" i="1"/>
  <c r="G33" i="1" s="1"/>
  <c r="E30" i="1"/>
  <c r="G30" i="1" s="1"/>
</calcChain>
</file>

<file path=xl/sharedStrings.xml><?xml version="1.0" encoding="utf-8"?>
<sst xmlns="http://schemas.openxmlformats.org/spreadsheetml/2006/main" count="199" uniqueCount="143">
  <si>
    <t xml:space="preserve">R </t>
  </si>
  <si>
    <t xml:space="preserve">Rsqr </t>
  </si>
  <si>
    <t xml:space="preserve">Adj Rsqr </t>
  </si>
  <si>
    <t>Standard Error of Estimate</t>
  </si>
  <si>
    <t>y=y0+ax+bx2</t>
    <phoneticPr fontId="1" type="noConversion"/>
  </si>
  <si>
    <t xml:space="preserve"> </t>
  </si>
  <si>
    <t>Coefficient</t>
  </si>
  <si>
    <t>Std. Error</t>
  </si>
  <si>
    <t>t</t>
  </si>
  <si>
    <t>P</t>
  </si>
  <si>
    <t>y0</t>
  </si>
  <si>
    <t>a</t>
  </si>
  <si>
    <t>b</t>
  </si>
  <si>
    <t>sample name</t>
    <phoneticPr fontId="3" type="noConversion"/>
  </si>
  <si>
    <t>type</t>
    <phoneticPr fontId="3" type="noConversion"/>
  </si>
  <si>
    <t>原液 ug/ul</t>
  </si>
  <si>
    <t>加入 sample buffer後的蛋白質濃度(ug/ul)</t>
  </si>
  <si>
    <t>protein loading 量(20μg)</t>
  </si>
  <si>
    <t xml:space="preserve"> 30ug</t>
  </si>
  <si>
    <t>100ug</t>
    <phoneticPr fontId="3" type="noConversion"/>
  </si>
  <si>
    <t>lysis 倍數</t>
    <phoneticPr fontId="1" type="noConversion"/>
  </si>
  <si>
    <t>lysis buffer (ul)</t>
    <phoneticPr fontId="3" type="noConversion"/>
  </si>
  <si>
    <t>體積</t>
    <phoneticPr fontId="3" type="noConversion"/>
  </si>
  <si>
    <t>sample buffer</t>
    <phoneticPr fontId="3" type="noConversion"/>
  </si>
  <si>
    <t>總體積(λ)</t>
    <phoneticPr fontId="3" type="noConversion"/>
  </si>
  <si>
    <t>LC</t>
    <phoneticPr fontId="3" type="noConversion"/>
  </si>
  <si>
    <t>Nonlinear Regression</t>
  </si>
  <si>
    <t>T24Ve5h-23</t>
  </si>
  <si>
    <t>T24Ve5h-24</t>
  </si>
  <si>
    <t>T24Ve5h-25</t>
  </si>
  <si>
    <t>T24Ve5h-26</t>
  </si>
  <si>
    <t>20190731 protein extraction</t>
    <phoneticPr fontId="3" type="noConversion"/>
  </si>
  <si>
    <t>Sh24-17</t>
  </si>
  <si>
    <t>Sh24-18</t>
  </si>
  <si>
    <t>Sh24-19</t>
  </si>
  <si>
    <t>Sh24P5h5-12</t>
  </si>
  <si>
    <t>Sh24P5h5-13</t>
  </si>
  <si>
    <t>Sh24P5h5-14</t>
  </si>
  <si>
    <t>Sh24P5h5-15</t>
  </si>
  <si>
    <t>Sh24P5h5-16</t>
  </si>
  <si>
    <t>Sh24DP5h5-11</t>
  </si>
  <si>
    <t>Sh24DP5h5-12</t>
  </si>
  <si>
    <t>Sh24DP5h5-13</t>
  </si>
  <si>
    <t>Sh24DP5h5-14</t>
  </si>
  <si>
    <t>Sh24DP5h5-15</t>
  </si>
  <si>
    <t>T24ve5h-33</t>
  </si>
  <si>
    <t>T24ve5h-27</t>
  </si>
  <si>
    <t>T24ve5h-28</t>
  </si>
  <si>
    <t>T24Ve5h-31</t>
  </si>
  <si>
    <t>T24P5h5-17</t>
  </si>
  <si>
    <t>T24P5h5-18</t>
  </si>
  <si>
    <t>T24P5h5-19</t>
  </si>
  <si>
    <t>T24P5h5-20</t>
  </si>
  <si>
    <t>T24P5h5-21</t>
  </si>
  <si>
    <t>T24DP5h5-12</t>
  </si>
  <si>
    <t>T24DP5h5-14</t>
  </si>
  <si>
    <t>T24DP5h5-15</t>
  </si>
  <si>
    <t>T24DP5h5-16</t>
  </si>
  <si>
    <t>T24DP5h5-17</t>
  </si>
  <si>
    <t>LC</t>
  </si>
  <si>
    <t>y=y0+ax+bx2</t>
    <phoneticPr fontId="1" type="noConversion"/>
  </si>
  <si>
    <t>星期二, 十月 08, 2019, 下午 03:04:52</t>
  </si>
  <si>
    <t>Sh24-10</t>
    <phoneticPr fontId="1" type="noConversion"/>
  </si>
  <si>
    <t>Sh24-11</t>
    <phoneticPr fontId="1" type="noConversion"/>
  </si>
  <si>
    <t>Sh24-14</t>
    <phoneticPr fontId="1" type="noConversion"/>
  </si>
  <si>
    <t>sh7d-1</t>
    <phoneticPr fontId="1" type="noConversion"/>
  </si>
  <si>
    <t>sh7d-2</t>
  </si>
  <si>
    <t>sh7d-3</t>
  </si>
  <si>
    <t>T24P5h5-15</t>
    <phoneticPr fontId="1" type="noConversion"/>
  </si>
  <si>
    <t>T24P5h5-16</t>
  </si>
  <si>
    <t>T24DP5h5-13</t>
  </si>
  <si>
    <t>T24DP5h5-7</t>
    <phoneticPr fontId="1" type="noConversion"/>
  </si>
  <si>
    <t>T24ve5h-17</t>
    <phoneticPr fontId="1" type="noConversion"/>
  </si>
  <si>
    <t>Absorbance</t>
    <phoneticPr fontId="1" type="noConversion"/>
  </si>
  <si>
    <t>Push back concentration (pg/ml)-</t>
    <phoneticPr fontId="1" type="noConversion"/>
  </si>
  <si>
    <t>Stock solution (pg/ml)</t>
    <phoneticPr fontId="1" type="noConversion"/>
  </si>
  <si>
    <t>Protein concentration ug/ul</t>
    <phoneticPr fontId="1" type="noConversion"/>
  </si>
  <si>
    <t>原液經電白質濃度校正(pg/mg)</t>
    <phoneticPr fontId="1" type="noConversion"/>
  </si>
  <si>
    <t>Tissue correction(pg/mg tissue)</t>
    <phoneticPr fontId="1" type="noConversion"/>
  </si>
  <si>
    <t>60X稀釋ug/ul</t>
    <phoneticPr fontId="1" type="noConversion"/>
  </si>
  <si>
    <t>50ug</t>
    <phoneticPr fontId="3" type="noConversion"/>
  </si>
  <si>
    <t>No</t>
    <phoneticPr fontId="3" type="noConversion"/>
  </si>
  <si>
    <t>sample</t>
    <phoneticPr fontId="3" type="noConversion"/>
  </si>
  <si>
    <t>type</t>
    <phoneticPr fontId="3" type="noConversion"/>
  </si>
  <si>
    <t>weight(g)</t>
    <phoneticPr fontId="3" type="noConversion"/>
  </si>
  <si>
    <t>One Way Analysis of Variance</t>
  </si>
  <si>
    <t>Data source: Data 2 in 20191007 IL-6-ELISA-Analysis.JNB</t>
  </si>
  <si>
    <t xml:space="preserve">Normality Test (Shapiro-Wilk): </t>
  </si>
  <si>
    <t>Passed</t>
  </si>
  <si>
    <t>Equal Variance Test (Brown-Forsythe):</t>
  </si>
  <si>
    <t xml:space="preserve">Group Name </t>
  </si>
  <si>
    <t xml:space="preserve">N </t>
  </si>
  <si>
    <t>Missing</t>
  </si>
  <si>
    <t>Mean</t>
  </si>
  <si>
    <t>Std Dev</t>
  </si>
  <si>
    <t>SEM</t>
  </si>
  <si>
    <t>Source of Variation</t>
  </si>
  <si>
    <t xml:space="preserve"> DF </t>
  </si>
  <si>
    <t xml:space="preserve"> SS </t>
  </si>
  <si>
    <t xml:space="preserve"> MS </t>
  </si>
  <si>
    <t xml:space="preserve">  F </t>
  </si>
  <si>
    <t xml:space="preserve">  P </t>
  </si>
  <si>
    <t>Between Groups</t>
  </si>
  <si>
    <t>&lt;0.001</t>
  </si>
  <si>
    <t>Residual</t>
  </si>
  <si>
    <t>Total</t>
  </si>
  <si>
    <t>The differences in the mean values among the treatment groups are greater than would be expected by chance; there is a statistically significant difference  (P = &lt;0.001).</t>
  </si>
  <si>
    <t>Power of performed test with alpha = 0.050: 1.000</t>
  </si>
  <si>
    <t>All Pairwise Multiple Comparison Procedures (Tukey Test):</t>
  </si>
  <si>
    <t xml:space="preserve">Comparisons for factor: </t>
  </si>
  <si>
    <t>Comparison</t>
  </si>
  <si>
    <t>Diff of Means</t>
  </si>
  <si>
    <t>p</t>
  </si>
  <si>
    <t>q</t>
  </si>
  <si>
    <t>P&lt;0.050</t>
  </si>
  <si>
    <t>Yes</t>
  </si>
  <si>
    <t>No</t>
  </si>
  <si>
    <t>Do Not Test</t>
  </si>
  <si>
    <t>A result of "Do Not Test" occurs for a comparison when no significant difference is found between two means that enclose that comparison.  For example, if you had four means sorted in order, and found no difference between means 4 vs. 2, then you would not test 4 vs. 3 and 3 vs. 2, but still test 4 vs. 1 and 3 vs. 1 (4 vs. 3 and 3 vs. 2 are enclosed by 4 vs. 2: 4 3 2 1).  Note that not testing the enclosed means is a procedural rule, and a result of Do Not Test should be treated as if there is no significant difference between the means, even though one may appear to exist.</t>
  </si>
  <si>
    <t>sham</t>
  </si>
  <si>
    <t>sham+0.5DP</t>
  </si>
  <si>
    <t>T+VE</t>
  </si>
  <si>
    <t>T+Pom</t>
  </si>
  <si>
    <t>T+0.5DP</t>
  </si>
  <si>
    <t>IL-6</t>
    <phoneticPr fontId="1" type="noConversion"/>
  </si>
  <si>
    <t>星期三, 五月 06, 2020, 下午 03:05:48</t>
  </si>
  <si>
    <t>(P = 0.732)</t>
  </si>
  <si>
    <t>(P = 0.579)</t>
  </si>
  <si>
    <t>Col 16</t>
  </si>
  <si>
    <t>Col 17</t>
  </si>
  <si>
    <t>Col 18</t>
  </si>
  <si>
    <t>Col 19</t>
  </si>
  <si>
    <t>Col 20</t>
  </si>
  <si>
    <t>Col 18 vs. Col 16</t>
  </si>
  <si>
    <t>Col 18 vs. Col 17</t>
  </si>
  <si>
    <t>Col 18 vs. Col 20</t>
  </si>
  <si>
    <t>Col 18 vs. Col 19</t>
  </si>
  <si>
    <t>Col 19 vs. Col 16</t>
  </si>
  <si>
    <t>Col 19 vs. Col 17</t>
  </si>
  <si>
    <t>Col 19 vs. Col 20</t>
  </si>
  <si>
    <t>Col 20 vs. Col 16</t>
  </si>
  <si>
    <t>Col 20 vs. Col 17</t>
  </si>
  <si>
    <t>Col 17 vs. Col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</si>
</sst>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7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theme="1"/>
      <name val="Calibri"/>
      <family val="1"/>
      <charset val="136"/>
      <scheme val="minor"/>
    </font>
    <font>
      <sz val="12"/>
      <color theme="1"/>
      <name val="Calibri"/>
      <family val="2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0" fillId="2" borderId="0" xfId="0" applyFill="1">
      <alignment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4" borderId="0" xfId="1" applyFill="1" applyAlignment="1">
      <alignment horizontal="center" vertical="center"/>
    </xf>
    <xf numFmtId="0" fontId="0" fillId="4" borderId="0" xfId="1" applyFont="1" applyFill="1" applyAlignment="1">
      <alignment horizontal="center"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4" borderId="0" xfId="2" applyFont="1" applyFill="1" applyAlignment="1">
      <alignment horizontal="center" vertical="center"/>
    </xf>
    <xf numFmtId="0" fontId="5" fillId="5" borderId="0" xfId="1" applyFill="1" applyAlignment="1">
      <alignment horizontal="center" vertical="center"/>
    </xf>
    <xf numFmtId="0" fontId="0" fillId="5" borderId="0" xfId="1" applyFont="1" applyFill="1" applyAlignment="1">
      <alignment horizontal="center"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0" xfId="2" applyFont="1" applyFill="1" applyAlignment="1">
      <alignment horizontal="center" vertical="center"/>
    </xf>
    <xf numFmtId="0" fontId="0" fillId="6" borderId="0" xfId="0" applyFill="1">
      <alignment vertical="center"/>
    </xf>
    <xf numFmtId="0" fontId="5" fillId="7" borderId="0" xfId="1" applyFill="1" applyAlignment="1">
      <alignment horizontal="center" vertical="center"/>
    </xf>
    <xf numFmtId="0" fontId="0" fillId="7" borderId="0" xfId="2" applyFont="1" applyFill="1" applyAlignment="1">
      <alignment horizontal="center" vertical="center"/>
    </xf>
    <xf numFmtId="0" fontId="0" fillId="7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0" fillId="8" borderId="0" xfId="0" applyFill="1" applyAlignment="1">
      <alignment horizontal="center" vertical="center"/>
    </xf>
    <xf numFmtId="0" fontId="0" fillId="8" borderId="0" xfId="2" applyFont="1" applyFill="1" applyAlignment="1">
      <alignment horizontal="center" vertical="center"/>
    </xf>
    <xf numFmtId="0" fontId="0" fillId="8" borderId="0" xfId="0" applyFill="1">
      <alignment vertical="center"/>
    </xf>
    <xf numFmtId="0" fontId="0" fillId="8" borderId="0" xfId="0" applyFill="1" applyAlignment="1">
      <alignment horizontal="right" vertical="center"/>
    </xf>
    <xf numFmtId="0" fontId="0" fillId="8" borderId="0" xfId="1" applyFont="1" applyFill="1" applyAlignment="1">
      <alignment horizontal="center" vertical="center"/>
    </xf>
    <xf numFmtId="0" fontId="0" fillId="9" borderId="0" xfId="0" applyFill="1">
      <alignment vertical="center"/>
    </xf>
    <xf numFmtId="0" fontId="0" fillId="4" borderId="0" xfId="2" applyFont="1" applyFill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</cellXfs>
  <cellStyles count="3">
    <cellStyle name="20% - Accent5" xfId="2" builtinId="46"/>
    <cellStyle name="Normal" xfId="0" builtinId="0"/>
    <cellStyle name="一般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5"/>
  <sheetViews>
    <sheetView topLeftCell="A19" workbookViewId="0">
      <selection activeCell="B40" sqref="B40"/>
    </sheetView>
  </sheetViews>
  <sheetFormatPr baseColWidth="10" defaultColWidth="8.83203125" defaultRowHeight="16"/>
  <cols>
    <col min="2" max="2" width="13.33203125" bestFit="1" customWidth="1"/>
    <col min="4" max="6" width="11" customWidth="1"/>
    <col min="7" max="7" width="11" hidden="1" customWidth="1"/>
    <col min="8" max="8" width="11" customWidth="1"/>
    <col min="10" max="13" width="0" hidden="1" customWidth="1"/>
    <col min="14" max="14" width="0" style="7" hidden="1" customWidth="1"/>
    <col min="15" max="17" width="0" hidden="1" customWidth="1"/>
    <col min="18" max="18" width="13.6640625" hidden="1" customWidth="1"/>
    <col min="19" max="19" width="0" hidden="1" customWidth="1"/>
    <col min="21" max="25" width="0" hidden="1" customWidth="1"/>
  </cols>
  <sheetData>
    <row r="1" spans="1:25">
      <c r="A1" t="s">
        <v>26</v>
      </c>
      <c r="D1" t="s">
        <v>61</v>
      </c>
    </row>
    <row r="2" spans="1:25">
      <c r="A2" t="s">
        <v>0</v>
      </c>
      <c r="B2" t="s">
        <v>1</v>
      </c>
      <c r="C2" t="s">
        <v>2</v>
      </c>
      <c r="D2" t="s">
        <v>3</v>
      </c>
    </row>
    <row r="4" spans="1:25">
      <c r="A4">
        <v>0.99890000000000001</v>
      </c>
      <c r="B4">
        <v>0.99790000000000001</v>
      </c>
      <c r="C4">
        <v>0.99650000000000005</v>
      </c>
      <c r="E4">
        <v>44.122199999999999</v>
      </c>
    </row>
    <row r="5" spans="1:25">
      <c r="G5" t="s">
        <v>60</v>
      </c>
      <c r="L5" t="s">
        <v>4</v>
      </c>
    </row>
    <row r="6" spans="1:25">
      <c r="A6" t="s">
        <v>5</v>
      </c>
      <c r="B6" t="s">
        <v>6</v>
      </c>
      <c r="C6" t="s">
        <v>7</v>
      </c>
      <c r="D6" t="s">
        <v>8</v>
      </c>
      <c r="E6" t="s">
        <v>9</v>
      </c>
    </row>
    <row r="8" spans="1:25">
      <c r="A8" t="s">
        <v>10</v>
      </c>
      <c r="B8">
        <v>-78.400999999999996</v>
      </c>
      <c r="C8">
        <v>39.554000000000002</v>
      </c>
      <c r="D8">
        <v>-1.9821</v>
      </c>
      <c r="E8">
        <v>0.14180000000000001</v>
      </c>
    </row>
    <row r="9" spans="1:25">
      <c r="A9" t="s">
        <v>11</v>
      </c>
      <c r="B9">
        <v>1737.9817</v>
      </c>
      <c r="C9">
        <v>177.87649999999999</v>
      </c>
      <c r="D9">
        <v>9.7706999999999997</v>
      </c>
      <c r="E9">
        <v>2.3E-3</v>
      </c>
    </row>
    <row r="10" spans="1:25">
      <c r="A10" t="s">
        <v>12</v>
      </c>
      <c r="B10">
        <v>-116.10039999999999</v>
      </c>
      <c r="C10">
        <v>124.0642</v>
      </c>
      <c r="D10">
        <v>-0.93579999999999997</v>
      </c>
      <c r="E10">
        <v>0.41839999999999999</v>
      </c>
    </row>
    <row r="11" spans="1:25">
      <c r="Q11" s="1" t="s">
        <v>31</v>
      </c>
      <c r="R11" s="2"/>
      <c r="S11" s="2"/>
    </row>
    <row r="12" spans="1:25" ht="96">
      <c r="A12" s="3"/>
      <c r="B12" s="4" t="s">
        <v>13</v>
      </c>
      <c r="C12" s="5" t="s">
        <v>73</v>
      </c>
      <c r="D12" s="5" t="s">
        <v>74</v>
      </c>
      <c r="E12" s="5" t="s">
        <v>75</v>
      </c>
      <c r="F12" s="5" t="s">
        <v>76</v>
      </c>
      <c r="G12" s="5" t="s">
        <v>77</v>
      </c>
      <c r="H12" s="5" t="s">
        <v>78</v>
      </c>
      <c r="I12" s="4" t="s">
        <v>14</v>
      </c>
      <c r="J12" s="5" t="s">
        <v>79</v>
      </c>
      <c r="K12" s="5" t="s">
        <v>15</v>
      </c>
      <c r="L12" s="5" t="s">
        <v>16</v>
      </c>
      <c r="M12" s="5" t="s">
        <v>17</v>
      </c>
      <c r="N12" s="8" t="s">
        <v>18</v>
      </c>
      <c r="O12" s="6" t="s">
        <v>80</v>
      </c>
      <c r="P12" s="6" t="s">
        <v>19</v>
      </c>
      <c r="Q12" s="4" t="s">
        <v>81</v>
      </c>
      <c r="R12" s="4" t="s">
        <v>82</v>
      </c>
      <c r="S12" s="4" t="s">
        <v>83</v>
      </c>
      <c r="T12" s="5" t="s">
        <v>84</v>
      </c>
      <c r="U12" s="5" t="s">
        <v>20</v>
      </c>
      <c r="V12" s="5" t="s">
        <v>21</v>
      </c>
      <c r="W12" s="5" t="s">
        <v>22</v>
      </c>
      <c r="X12" s="5" t="s">
        <v>23</v>
      </c>
      <c r="Y12" s="4" t="s">
        <v>24</v>
      </c>
    </row>
    <row r="13" spans="1:25" s="11" customFormat="1" hidden="1">
      <c r="A13" s="9">
        <v>151</v>
      </c>
      <c r="B13" s="10" t="s">
        <v>62</v>
      </c>
      <c r="C13" s="11">
        <v>0.14699999999999999</v>
      </c>
      <c r="D13" s="11">
        <f t="shared" ref="D13:D18" si="0">$B$8+$B$9*C13+$B$10*C13^2</f>
        <v>174.57349635639997</v>
      </c>
      <c r="E13" s="11">
        <f t="shared" ref="E13:E18" si="1">D13*2</f>
        <v>349.14699271279994</v>
      </c>
      <c r="F13" s="11">
        <v>10.908333028480001</v>
      </c>
      <c r="G13" s="11">
        <f t="shared" ref="G13:G18" si="2">E13/F13</f>
        <v>32.007364626770212</v>
      </c>
      <c r="H13" s="11">
        <f>F13/T13*10*0.001</f>
        <v>1.0854062714905472</v>
      </c>
      <c r="I13" s="12" t="s">
        <v>25</v>
      </c>
      <c r="Q13" s="9"/>
      <c r="R13" s="10"/>
      <c r="S13" s="12"/>
      <c r="T13" s="11">
        <v>0.10050000000000001</v>
      </c>
      <c r="U13" s="13"/>
    </row>
    <row r="14" spans="1:25" s="11" customFormat="1" hidden="1">
      <c r="A14" s="9">
        <v>152</v>
      </c>
      <c r="B14" s="10" t="s">
        <v>63</v>
      </c>
      <c r="C14" s="11">
        <v>0.13150000000000001</v>
      </c>
      <c r="D14" s="11">
        <f t="shared" si="0"/>
        <v>148.13595640810004</v>
      </c>
      <c r="E14" s="11">
        <f t="shared" si="1"/>
        <v>296.27191281620009</v>
      </c>
      <c r="F14" s="11">
        <v>14.63036757898</v>
      </c>
      <c r="G14" s="11">
        <f t="shared" si="2"/>
        <v>20.250476361363955</v>
      </c>
      <c r="H14" s="11">
        <f>F14/T14*10*0.001</f>
        <v>1.4204240367941747</v>
      </c>
      <c r="I14" s="12" t="s">
        <v>25</v>
      </c>
      <c r="Q14" s="9"/>
      <c r="R14" s="10"/>
      <c r="S14" s="12"/>
      <c r="T14" s="11">
        <v>0.10299999999999999</v>
      </c>
      <c r="U14" s="13"/>
    </row>
    <row r="15" spans="1:25" s="11" customFormat="1" hidden="1">
      <c r="A15" s="9">
        <v>155</v>
      </c>
      <c r="B15" s="10" t="s">
        <v>64</v>
      </c>
      <c r="C15" s="11">
        <v>0.17899999999999999</v>
      </c>
      <c r="D15" s="11">
        <f t="shared" si="0"/>
        <v>228.97775138360001</v>
      </c>
      <c r="E15" s="11">
        <f t="shared" si="1"/>
        <v>457.95550276720002</v>
      </c>
      <c r="F15" s="11">
        <v>19.568018762160001</v>
      </c>
      <c r="G15" s="11">
        <f t="shared" si="2"/>
        <v>23.403263679038343</v>
      </c>
      <c r="H15" s="11">
        <f t="shared" ref="H15:H54" si="3">F15/T15*10*0.001</f>
        <v>2.1986537935011237</v>
      </c>
      <c r="I15" s="12" t="s">
        <v>25</v>
      </c>
      <c r="Q15" s="9"/>
      <c r="R15" s="10"/>
      <c r="S15" s="12"/>
      <c r="T15" s="11">
        <v>8.8999999999999996E-2</v>
      </c>
      <c r="U15" s="13"/>
    </row>
    <row r="16" spans="1:25" s="11" customFormat="1" hidden="1">
      <c r="A16" s="9">
        <v>198</v>
      </c>
      <c r="B16" s="10" t="s">
        <v>65</v>
      </c>
      <c r="C16" s="11">
        <v>0.17799999999999999</v>
      </c>
      <c r="D16" s="11">
        <f t="shared" si="0"/>
        <v>227.28121752639998</v>
      </c>
      <c r="E16" s="11">
        <f t="shared" si="1"/>
        <v>454.56243505279997</v>
      </c>
      <c r="F16" s="11">
        <v>15.973817784869999</v>
      </c>
      <c r="G16" s="11">
        <f t="shared" si="2"/>
        <v>28.456718436049155</v>
      </c>
      <c r="H16" s="11">
        <f t="shared" si="3"/>
        <v>1.5894346054597013</v>
      </c>
      <c r="I16" s="12" t="s">
        <v>25</v>
      </c>
      <c r="Q16" s="9"/>
      <c r="R16" s="10"/>
      <c r="S16" s="12"/>
      <c r="T16" s="11">
        <v>0.10050000000000001</v>
      </c>
      <c r="U16" s="13"/>
    </row>
    <row r="17" spans="1:21" s="11" customFormat="1" hidden="1">
      <c r="A17" s="9">
        <v>199</v>
      </c>
      <c r="B17" s="10" t="s">
        <v>66</v>
      </c>
      <c r="C17" s="11">
        <v>0.16949999999999998</v>
      </c>
      <c r="D17" s="11">
        <f t="shared" si="0"/>
        <v>212.8513046329</v>
      </c>
      <c r="E17" s="11">
        <f t="shared" si="1"/>
        <v>425.70260926579999</v>
      </c>
      <c r="F17" s="11">
        <v>17.108806534870002</v>
      </c>
      <c r="G17" s="11">
        <f t="shared" si="2"/>
        <v>24.88207511132714</v>
      </c>
      <c r="H17" s="11">
        <f t="shared" si="3"/>
        <v>1.6610491781427188</v>
      </c>
      <c r="I17" s="12" t="s">
        <v>25</v>
      </c>
      <c r="Q17" s="9"/>
      <c r="R17" s="10"/>
      <c r="S17" s="12"/>
      <c r="T17" s="11">
        <v>0.10299999999999999</v>
      </c>
      <c r="U17" s="13"/>
    </row>
    <row r="18" spans="1:21" s="11" customFormat="1" hidden="1">
      <c r="A18" s="9">
        <v>200</v>
      </c>
      <c r="B18" s="10" t="s">
        <v>67</v>
      </c>
      <c r="C18" s="11">
        <v>0.13</v>
      </c>
      <c r="D18" s="11">
        <f t="shared" si="0"/>
        <v>145.57452424000002</v>
      </c>
      <c r="E18" s="11">
        <f t="shared" si="1"/>
        <v>291.14904848000003</v>
      </c>
      <c r="F18" s="11">
        <v>29.65048289575001</v>
      </c>
      <c r="G18" s="11">
        <f t="shared" si="2"/>
        <v>9.8193695361950493</v>
      </c>
      <c r="H18" s="11">
        <f t="shared" si="3"/>
        <v>3.5680484832430821</v>
      </c>
      <c r="I18" s="12" t="s">
        <v>25</v>
      </c>
      <c r="Q18" s="9"/>
      <c r="R18" s="10"/>
      <c r="S18" s="12"/>
      <c r="T18" s="11">
        <v>8.3099999999999993E-2</v>
      </c>
      <c r="U18" s="13"/>
    </row>
    <row r="19" spans="1:21" s="11" customFormat="1">
      <c r="A19" s="9">
        <v>247</v>
      </c>
      <c r="B19" s="10" t="s">
        <v>32</v>
      </c>
      <c r="C19" s="11">
        <v>0.15699999999999997</v>
      </c>
      <c r="D19" s="11">
        <f t="shared" ref="D19:D54" si="4">$B$8+$B$9*C19+$B$10*C19^2</f>
        <v>191.60036814039992</v>
      </c>
      <c r="E19" s="11">
        <f t="shared" ref="E19:E54" si="5">D19*2</f>
        <v>383.20073628079984</v>
      </c>
      <c r="F19" s="11">
        <v>7.3194945972960115</v>
      </c>
      <c r="G19" s="11">
        <f t="shared" ref="G19:G54" si="6">E19/F19</f>
        <v>52.353442056281175</v>
      </c>
      <c r="H19" s="11">
        <f t="shared" si="3"/>
        <v>0.79994476473180454</v>
      </c>
      <c r="I19" s="12" t="s">
        <v>25</v>
      </c>
      <c r="Q19" s="9"/>
      <c r="R19" s="10"/>
      <c r="S19" s="12"/>
      <c r="T19" s="11">
        <v>9.1499999999999998E-2</v>
      </c>
      <c r="U19" s="13"/>
    </row>
    <row r="20" spans="1:21" s="11" customFormat="1">
      <c r="A20" s="9">
        <v>248</v>
      </c>
      <c r="B20" s="10" t="s">
        <v>33</v>
      </c>
      <c r="C20" s="11">
        <v>0.15</v>
      </c>
      <c r="D20" s="11">
        <f t="shared" si="4"/>
        <v>179.68399599999998</v>
      </c>
      <c r="E20" s="11">
        <f t="shared" si="5"/>
        <v>359.36799199999996</v>
      </c>
      <c r="F20" s="11">
        <v>5.4149562410999987</v>
      </c>
      <c r="G20" s="11">
        <f t="shared" si="6"/>
        <v>66.365816453393464</v>
      </c>
      <c r="H20" s="11">
        <f t="shared" si="3"/>
        <v>0.53560398032640943</v>
      </c>
      <c r="I20" s="12" t="s">
        <v>25</v>
      </c>
      <c r="Q20" s="9"/>
      <c r="R20" s="10"/>
      <c r="S20" s="12"/>
      <c r="T20" s="11">
        <v>0.1011</v>
      </c>
      <c r="U20" s="13"/>
    </row>
    <row r="21" spans="1:21" s="11" customFormat="1">
      <c r="A21" s="9">
        <v>249</v>
      </c>
      <c r="B21" s="14" t="s">
        <v>34</v>
      </c>
      <c r="C21" s="33">
        <v>0.13300000000000001</v>
      </c>
      <c r="D21" s="11">
        <f t="shared" si="4"/>
        <v>150.6968661244</v>
      </c>
      <c r="E21" s="11">
        <f t="shared" si="5"/>
        <v>301.39373224880001</v>
      </c>
      <c r="F21" s="11">
        <v>5.9581316423159976</v>
      </c>
      <c r="G21" s="11">
        <f t="shared" si="6"/>
        <v>50.585275778103593</v>
      </c>
      <c r="H21" s="11">
        <f t="shared" si="3"/>
        <v>0.55735562603517297</v>
      </c>
      <c r="I21" s="12" t="s">
        <v>25</v>
      </c>
      <c r="Q21" s="9"/>
      <c r="R21" s="14"/>
      <c r="S21" s="12"/>
      <c r="T21" s="11">
        <v>0.1069</v>
      </c>
      <c r="U21" s="13"/>
    </row>
    <row r="22" spans="1:21" s="17" customFormat="1" hidden="1">
      <c r="A22" s="15">
        <v>251</v>
      </c>
      <c r="B22" s="20" t="s">
        <v>35</v>
      </c>
      <c r="C22" s="17">
        <v>0.15349999999999997</v>
      </c>
      <c r="D22" s="17">
        <f t="shared" si="4"/>
        <v>185.64360430009995</v>
      </c>
      <c r="E22" s="17">
        <f t="shared" si="5"/>
        <v>371.2872086001999</v>
      </c>
      <c r="F22" s="17">
        <v>6.7743623664000117</v>
      </c>
      <c r="G22" s="17">
        <f t="shared" si="6"/>
        <v>54.807698277514341</v>
      </c>
      <c r="H22" s="17">
        <f t="shared" si="3"/>
        <v>0.71914674802547895</v>
      </c>
      <c r="I22" s="18" t="s">
        <v>25</v>
      </c>
      <c r="Q22" s="15"/>
      <c r="R22" s="20"/>
      <c r="S22" s="18"/>
      <c r="T22" s="17">
        <v>9.4200000000000006E-2</v>
      </c>
      <c r="U22" s="19"/>
    </row>
    <row r="23" spans="1:21" s="17" customFormat="1" hidden="1">
      <c r="A23" s="15">
        <v>252</v>
      </c>
      <c r="B23" s="20" t="s">
        <v>36</v>
      </c>
      <c r="C23" s="17">
        <v>0.19600000000000001</v>
      </c>
      <c r="D23" s="17">
        <f t="shared" si="4"/>
        <v>257.78330023360002</v>
      </c>
      <c r="E23" s="17">
        <f t="shared" si="5"/>
        <v>515.56660046720003</v>
      </c>
      <c r="F23" s="17">
        <v>5.8675480524000045</v>
      </c>
      <c r="G23" s="17">
        <f t="shared" si="6"/>
        <v>87.86746965903717</v>
      </c>
      <c r="H23" s="17">
        <f t="shared" si="3"/>
        <v>0.57808355196059158</v>
      </c>
      <c r="I23" s="18" t="s">
        <v>25</v>
      </c>
      <c r="Q23" s="15"/>
      <c r="R23" s="20"/>
      <c r="S23" s="18"/>
      <c r="T23" s="17">
        <v>0.10150000000000001</v>
      </c>
      <c r="U23" s="19"/>
    </row>
    <row r="24" spans="1:21" s="17" customFormat="1" hidden="1">
      <c r="A24" s="15">
        <v>253</v>
      </c>
      <c r="B24" s="20" t="s">
        <v>37</v>
      </c>
      <c r="C24" s="17">
        <v>0.14249999999999999</v>
      </c>
      <c r="D24" s="17">
        <f t="shared" si="4"/>
        <v>166.90382850249998</v>
      </c>
      <c r="E24" s="17">
        <f t="shared" si="5"/>
        <v>333.80765700499995</v>
      </c>
      <c r="F24" s="17">
        <v>9.5993041315959999</v>
      </c>
      <c r="G24" s="17">
        <f t="shared" si="6"/>
        <v>34.77415158732974</v>
      </c>
      <c r="H24" s="17">
        <f t="shared" si="3"/>
        <v>1.1059106142391706</v>
      </c>
      <c r="I24" s="18" t="s">
        <v>25</v>
      </c>
      <c r="Q24" s="15"/>
      <c r="R24" s="20"/>
      <c r="S24" s="18"/>
      <c r="T24" s="17">
        <v>8.6800000000000002E-2</v>
      </c>
      <c r="U24" s="19"/>
    </row>
    <row r="25" spans="1:21" s="17" customFormat="1" hidden="1">
      <c r="A25" s="15">
        <v>254</v>
      </c>
      <c r="B25" s="20" t="s">
        <v>38</v>
      </c>
      <c r="C25" s="17">
        <v>0.10249999999999999</v>
      </c>
      <c r="D25" s="17">
        <f t="shared" si="4"/>
        <v>98.522344422499998</v>
      </c>
      <c r="E25" s="17">
        <f t="shared" si="5"/>
        <v>197.044688845</v>
      </c>
      <c r="F25" s="17">
        <v>6.4113757301760117</v>
      </c>
      <c r="G25" s="17">
        <f t="shared" si="6"/>
        <v>30.733604944970292</v>
      </c>
      <c r="H25" s="17">
        <f t="shared" si="3"/>
        <v>0.55848220646132507</v>
      </c>
      <c r="I25" s="18" t="s">
        <v>25</v>
      </c>
      <c r="Q25" s="15"/>
      <c r="R25" s="20"/>
      <c r="S25" s="18"/>
      <c r="T25" s="17">
        <v>0.1148</v>
      </c>
      <c r="U25" s="19"/>
    </row>
    <row r="26" spans="1:21" s="17" customFormat="1" hidden="1">
      <c r="A26" s="15">
        <v>255</v>
      </c>
      <c r="B26" s="20" t="s">
        <v>39</v>
      </c>
      <c r="C26" s="17">
        <v>0.111</v>
      </c>
      <c r="D26" s="17">
        <f t="shared" si="4"/>
        <v>113.08449567160001</v>
      </c>
      <c r="E26" s="17">
        <f t="shared" si="5"/>
        <v>226.16899134320002</v>
      </c>
      <c r="F26" s="17">
        <v>6.1393640498039979</v>
      </c>
      <c r="G26" s="17">
        <f t="shared" si="6"/>
        <v>36.839156223423593</v>
      </c>
      <c r="H26" s="17">
        <f t="shared" si="3"/>
        <v>0.57973220489178445</v>
      </c>
      <c r="I26" s="18" t="s">
        <v>25</v>
      </c>
      <c r="Q26" s="15"/>
      <c r="R26" s="20"/>
      <c r="S26" s="18"/>
      <c r="T26" s="17">
        <v>0.10589999999999999</v>
      </c>
      <c r="U26" s="19"/>
    </row>
    <row r="27" spans="1:21" s="24" customFormat="1">
      <c r="A27" s="22">
        <v>257</v>
      </c>
      <c r="B27" s="23" t="s">
        <v>40</v>
      </c>
      <c r="C27" s="24">
        <v>0.10849999999999999</v>
      </c>
      <c r="D27" s="24">
        <f t="shared" si="4"/>
        <v>108.80325151609998</v>
      </c>
      <c r="E27" s="24">
        <f t="shared" si="5"/>
        <v>217.60650303219995</v>
      </c>
      <c r="F27" s="24">
        <v>13.182941710000009</v>
      </c>
      <c r="G27" s="24">
        <f t="shared" si="6"/>
        <v>16.506672624300013</v>
      </c>
      <c r="H27" s="24">
        <f t="shared" si="3"/>
        <v>1.3065353528245796</v>
      </c>
      <c r="I27" s="25" t="s">
        <v>25</v>
      </c>
      <c r="Q27" s="22"/>
      <c r="R27" s="23"/>
      <c r="S27" s="25"/>
      <c r="T27" s="24">
        <v>0.1009</v>
      </c>
      <c r="U27" s="26"/>
    </row>
    <row r="28" spans="1:21" s="24" customFormat="1">
      <c r="A28" s="25">
        <v>258</v>
      </c>
      <c r="B28" s="23" t="s">
        <v>41</v>
      </c>
      <c r="C28" s="24">
        <v>0.17349999999999999</v>
      </c>
      <c r="D28" s="24">
        <f t="shared" si="4"/>
        <v>219.64394168409996</v>
      </c>
      <c r="E28" s="24">
        <f t="shared" si="5"/>
        <v>439.28788336819991</v>
      </c>
      <c r="F28" s="24">
        <v>9.5993041315959999</v>
      </c>
      <c r="G28" s="24">
        <f t="shared" si="6"/>
        <v>45.762471669408711</v>
      </c>
      <c r="H28" s="24">
        <f t="shared" si="3"/>
        <v>1.0115178220859853</v>
      </c>
      <c r="I28" s="25" t="s">
        <v>25</v>
      </c>
      <c r="Q28" s="25"/>
      <c r="R28" s="23"/>
      <c r="S28" s="25"/>
      <c r="T28" s="24">
        <v>9.4899999999999998E-2</v>
      </c>
      <c r="U28" s="26"/>
    </row>
    <row r="29" spans="1:21" s="24" customFormat="1">
      <c r="A29" s="22">
        <v>259</v>
      </c>
      <c r="B29" s="23" t="s">
        <v>42</v>
      </c>
      <c r="C29" s="24">
        <v>0.32400000000000001</v>
      </c>
      <c r="D29" s="24">
        <f t="shared" si="4"/>
        <v>472.51731520959999</v>
      </c>
      <c r="E29" s="24">
        <f t="shared" si="5"/>
        <v>945.03463041919997</v>
      </c>
      <c r="F29" s="24">
        <v>6.6835830935159972</v>
      </c>
      <c r="G29" s="24">
        <f t="shared" si="6"/>
        <v>141.39640626837044</v>
      </c>
      <c r="H29" s="24">
        <f t="shared" si="3"/>
        <v>0.73688898495214961</v>
      </c>
      <c r="I29" s="25" t="s">
        <v>25</v>
      </c>
      <c r="Q29" s="22"/>
      <c r="R29" s="23"/>
      <c r="S29" s="25"/>
      <c r="T29" s="24">
        <v>9.0700000000000003E-2</v>
      </c>
      <c r="U29" s="26"/>
    </row>
    <row r="30" spans="1:21" s="24" customFormat="1">
      <c r="A30" s="25">
        <v>260</v>
      </c>
      <c r="B30" s="23" t="s">
        <v>43</v>
      </c>
      <c r="C30" s="24">
        <v>0.11499999999999999</v>
      </c>
      <c r="D30" s="24">
        <f t="shared" si="4"/>
        <v>119.93146771000001</v>
      </c>
      <c r="E30" s="24">
        <f t="shared" si="5"/>
        <v>239.86293542000001</v>
      </c>
      <c r="F30" s="24">
        <v>6.5020897754039977</v>
      </c>
      <c r="G30" s="24">
        <f t="shared" si="6"/>
        <v>36.890129743724813</v>
      </c>
      <c r="H30" s="24">
        <f t="shared" si="3"/>
        <v>0.5981683326038636</v>
      </c>
      <c r="I30" s="25" t="s">
        <v>25</v>
      </c>
      <c r="Q30" s="25"/>
      <c r="R30" s="23"/>
      <c r="S30" s="25"/>
      <c r="T30" s="24">
        <v>0.1087</v>
      </c>
      <c r="U30" s="26"/>
    </row>
    <row r="31" spans="1:21" s="24" customFormat="1">
      <c r="A31" s="22">
        <v>261</v>
      </c>
      <c r="B31" s="23" t="s">
        <v>44</v>
      </c>
      <c r="C31" s="24">
        <v>0.13549999999999998</v>
      </c>
      <c r="D31" s="24">
        <f t="shared" si="4"/>
        <v>154.96388798089995</v>
      </c>
      <c r="E31" s="24">
        <f t="shared" si="5"/>
        <v>309.92777596179991</v>
      </c>
      <c r="F31" s="24">
        <v>9.2336214189240025</v>
      </c>
      <c r="G31" s="24">
        <f t="shared" si="6"/>
        <v>33.565137869591787</v>
      </c>
      <c r="H31" s="24">
        <f t="shared" si="3"/>
        <v>0.81425232971111128</v>
      </c>
      <c r="I31" s="25" t="s">
        <v>25</v>
      </c>
      <c r="Q31" s="22"/>
      <c r="R31" s="23"/>
      <c r="S31" s="25"/>
      <c r="T31" s="24">
        <v>0.1134</v>
      </c>
      <c r="U31" s="26"/>
    </row>
    <row r="32" spans="1:21" s="29" customFormat="1" hidden="1">
      <c r="A32" s="27">
        <v>262</v>
      </c>
      <c r="B32" s="28" t="s">
        <v>45</v>
      </c>
      <c r="C32" s="29">
        <v>0.1835</v>
      </c>
      <c r="D32" s="29">
        <f t="shared" si="4"/>
        <v>236.60928025610002</v>
      </c>
      <c r="E32" s="29">
        <f t="shared" si="5"/>
        <v>473.21856051220004</v>
      </c>
      <c r="F32" s="29">
        <v>5.1436620649440057</v>
      </c>
      <c r="G32" s="29">
        <f t="shared" si="6"/>
        <v>92.000320887595393</v>
      </c>
      <c r="H32" s="29">
        <f t="shared" si="3"/>
        <v>0.58583850397995507</v>
      </c>
      <c r="I32" s="27" t="s">
        <v>25</v>
      </c>
      <c r="Q32" s="27"/>
      <c r="R32" s="28"/>
      <c r="S32" s="27"/>
      <c r="T32" s="29">
        <v>8.7800000000000003E-2</v>
      </c>
      <c r="U32" s="30"/>
    </row>
    <row r="33" spans="1:21" s="29" customFormat="1" hidden="1">
      <c r="A33" s="27">
        <v>263</v>
      </c>
      <c r="B33" s="28" t="s">
        <v>46</v>
      </c>
      <c r="C33" s="29">
        <v>0.1525</v>
      </c>
      <c r="D33" s="29">
        <f t="shared" si="4"/>
        <v>183.94114932249997</v>
      </c>
      <c r="E33" s="29">
        <f t="shared" si="5"/>
        <v>367.88229864499993</v>
      </c>
      <c r="F33" s="29">
        <v>7.7743693765559936</v>
      </c>
      <c r="G33" s="29">
        <f t="shared" si="6"/>
        <v>47.319889347471417</v>
      </c>
      <c r="H33" s="29">
        <f t="shared" si="3"/>
        <v>0.92441966427538569</v>
      </c>
      <c r="I33" s="27" t="s">
        <v>25</v>
      </c>
      <c r="Q33" s="27"/>
      <c r="R33" s="28"/>
      <c r="S33" s="27"/>
      <c r="T33" s="29">
        <v>8.4099999999999994E-2</v>
      </c>
      <c r="U33" s="30"/>
    </row>
    <row r="34" spans="1:21" s="29" customFormat="1" hidden="1">
      <c r="A34" s="27">
        <v>264</v>
      </c>
      <c r="B34" s="28" t="s">
        <v>47</v>
      </c>
      <c r="C34" s="29">
        <v>0.19600000000000001</v>
      </c>
      <c r="D34" s="29">
        <f t="shared" si="4"/>
        <v>257.78330023360002</v>
      </c>
      <c r="E34" s="29">
        <f t="shared" si="5"/>
        <v>515.56660046720003</v>
      </c>
      <c r="F34" s="29">
        <v>6.3206834274999979</v>
      </c>
      <c r="G34" s="29">
        <f t="shared" si="6"/>
        <v>81.568173185841815</v>
      </c>
      <c r="H34" s="29">
        <f t="shared" si="3"/>
        <v>0.80723926277139191</v>
      </c>
      <c r="I34" s="27" t="s">
        <v>25</v>
      </c>
      <c r="Q34" s="27"/>
      <c r="R34" s="28"/>
      <c r="S34" s="27"/>
      <c r="T34" s="29">
        <v>7.8299999999999995E-2</v>
      </c>
      <c r="U34" s="30"/>
    </row>
    <row r="35" spans="1:21" s="29" customFormat="1" hidden="1">
      <c r="A35" s="27">
        <v>267</v>
      </c>
      <c r="B35" s="31" t="s">
        <v>48</v>
      </c>
      <c r="C35" s="29">
        <v>0.16249999999999998</v>
      </c>
      <c r="D35" s="29">
        <f>$B$8+$B$9*C35+$B$10*C35^2</f>
        <v>200.95525006249997</v>
      </c>
      <c r="E35" s="29">
        <f t="shared" ref="E35:E42" si="7">D35*2</f>
        <v>401.91050012499994</v>
      </c>
      <c r="F35" s="29">
        <v>5.7769862050359988</v>
      </c>
      <c r="G35" s="29">
        <f t="shared" ref="G35:G42" si="8">E35/F35</f>
        <v>69.570964142971405</v>
      </c>
      <c r="H35" s="29">
        <f t="shared" si="3"/>
        <v>0.5592435822880929</v>
      </c>
      <c r="I35" s="27" t="s">
        <v>59</v>
      </c>
      <c r="Q35" s="27"/>
      <c r="R35" s="28"/>
      <c r="S35" s="27"/>
      <c r="T35" s="29">
        <v>0.1033</v>
      </c>
      <c r="U35" s="30"/>
    </row>
    <row r="36" spans="1:21" s="29" customFormat="1">
      <c r="A36" s="27">
        <v>235</v>
      </c>
      <c r="B36" s="31" t="s">
        <v>27</v>
      </c>
      <c r="C36" s="29">
        <v>0.15049999999999997</v>
      </c>
      <c r="D36" s="29">
        <f t="shared" ref="D36:D40" si="9">$B$8+$B$9*C36+$B$10*C36^2</f>
        <v>180.53554276489996</v>
      </c>
      <c r="E36" s="29">
        <f t="shared" si="7"/>
        <v>361.07108552979992</v>
      </c>
      <c r="F36" s="29">
        <v>11.467783345711</v>
      </c>
      <c r="G36" s="29">
        <f t="shared" si="8"/>
        <v>31.485691231238864</v>
      </c>
      <c r="H36" s="29">
        <f t="shared" si="3"/>
        <v>1.5392997779477853</v>
      </c>
      <c r="I36" s="27" t="s">
        <v>59</v>
      </c>
      <c r="Q36" s="27"/>
      <c r="R36" s="28"/>
      <c r="S36" s="27"/>
      <c r="T36" s="29">
        <v>7.4499999999999997E-2</v>
      </c>
      <c r="U36" s="30"/>
    </row>
    <row r="37" spans="1:21" s="29" customFormat="1">
      <c r="A37" s="27">
        <v>236</v>
      </c>
      <c r="B37" s="31" t="s">
        <v>28</v>
      </c>
      <c r="C37" s="29">
        <v>0.10649999999999998</v>
      </c>
      <c r="D37" s="29">
        <f t="shared" si="9"/>
        <v>105.37721128809997</v>
      </c>
      <c r="E37" s="29">
        <f t="shared" si="7"/>
        <v>210.75442257619994</v>
      </c>
      <c r="F37" s="29">
        <v>13.8336714859</v>
      </c>
      <c r="G37" s="29">
        <f t="shared" si="8"/>
        <v>15.234887050123451</v>
      </c>
      <c r="H37" s="29">
        <f t="shared" si="3"/>
        <v>1.7735476263974361</v>
      </c>
      <c r="I37" s="27" t="s">
        <v>59</v>
      </c>
      <c r="Q37" s="27"/>
      <c r="R37" s="28"/>
      <c r="S37" s="27"/>
      <c r="T37" s="29">
        <v>7.8E-2</v>
      </c>
      <c r="U37" s="30"/>
    </row>
    <row r="38" spans="1:21" s="29" customFormat="1">
      <c r="A38" s="27">
        <v>237</v>
      </c>
      <c r="B38" s="31" t="s">
        <v>29</v>
      </c>
      <c r="C38" s="29">
        <v>0.122</v>
      </c>
      <c r="D38" s="29">
        <f t="shared" si="9"/>
        <v>131.90472904639998</v>
      </c>
      <c r="E38" s="29">
        <f t="shared" si="7"/>
        <v>263.80945809279996</v>
      </c>
      <c r="F38" s="29">
        <v>14.535760485877752</v>
      </c>
      <c r="G38" s="29">
        <f t="shared" si="8"/>
        <v>18.148995943425497</v>
      </c>
      <c r="H38" s="29">
        <f t="shared" si="3"/>
        <v>2.40658286190029</v>
      </c>
      <c r="I38" s="27" t="s">
        <v>59</v>
      </c>
      <c r="Q38" s="27"/>
      <c r="R38" s="28"/>
      <c r="S38" s="27"/>
      <c r="T38" s="29">
        <v>6.0400000000000002E-2</v>
      </c>
      <c r="U38" s="30"/>
    </row>
    <row r="39" spans="1:21" s="29" customFormat="1">
      <c r="A39" s="27">
        <v>238</v>
      </c>
      <c r="B39" s="31" t="s">
        <v>30</v>
      </c>
      <c r="C39" s="29">
        <v>0.16650000000000001</v>
      </c>
      <c r="D39" s="29">
        <f t="shared" si="9"/>
        <v>207.7543887361</v>
      </c>
      <c r="E39" s="29">
        <f t="shared" si="7"/>
        <v>415.50877747219999</v>
      </c>
      <c r="F39" s="29">
        <v>10.259653099591004</v>
      </c>
      <c r="G39" s="29">
        <f t="shared" si="8"/>
        <v>40.49930084758558</v>
      </c>
      <c r="H39" s="29">
        <f t="shared" si="3"/>
        <v>1.1779165441551098</v>
      </c>
      <c r="I39" s="27" t="s">
        <v>59</v>
      </c>
      <c r="Q39" s="27"/>
      <c r="R39" s="28"/>
      <c r="S39" s="27"/>
      <c r="T39" s="29">
        <v>8.7099999999999997E-2</v>
      </c>
      <c r="U39" s="30"/>
    </row>
    <row r="40" spans="1:21" s="29" customFormat="1">
      <c r="A40" s="27">
        <v>171</v>
      </c>
      <c r="B40" s="28" t="s">
        <v>72</v>
      </c>
      <c r="C40" s="29">
        <v>0.13250000000000001</v>
      </c>
      <c r="D40" s="29">
        <f t="shared" si="9"/>
        <v>149.84328760250003</v>
      </c>
      <c r="E40" s="29">
        <f t="shared" si="7"/>
        <v>299.68657520500005</v>
      </c>
      <c r="F40" s="29">
        <v>11.055348779619999</v>
      </c>
      <c r="G40" s="29">
        <f t="shared" si="8"/>
        <v>27.107835417861963</v>
      </c>
      <c r="H40" s="29">
        <f t="shared" si="3"/>
        <v>1.3819185974524999</v>
      </c>
      <c r="I40" s="27" t="s">
        <v>59</v>
      </c>
      <c r="Q40" s="27"/>
      <c r="R40" s="31"/>
      <c r="S40" s="27"/>
      <c r="T40" s="29">
        <v>0.08</v>
      </c>
      <c r="U40" s="30"/>
    </row>
    <row r="41" spans="1:21" s="17" customFormat="1">
      <c r="A41" s="18">
        <v>269</v>
      </c>
      <c r="B41" s="16" t="s">
        <v>69</v>
      </c>
      <c r="C41" s="17">
        <v>0.26200000000000001</v>
      </c>
      <c r="D41" s="17">
        <f>$B$8+$B$9*C41+$B$10*C41^2</f>
        <v>368.98060954240003</v>
      </c>
      <c r="E41" s="17">
        <f t="shared" si="7"/>
        <v>737.96121908480006</v>
      </c>
      <c r="F41" s="17">
        <v>5.1436620649440057</v>
      </c>
      <c r="G41" s="17">
        <f t="shared" si="8"/>
        <v>143.47000439906108</v>
      </c>
      <c r="H41" s="17">
        <f t="shared" si="3"/>
        <v>0.66800806038233851</v>
      </c>
      <c r="I41" s="18" t="s">
        <v>59</v>
      </c>
      <c r="Q41" s="18"/>
      <c r="R41" s="16"/>
      <c r="S41" s="18"/>
      <c r="T41" s="17">
        <v>7.6999999999999999E-2</v>
      </c>
      <c r="U41" s="19"/>
    </row>
    <row r="42" spans="1:21" s="17" customFormat="1">
      <c r="A42" s="18">
        <v>270</v>
      </c>
      <c r="B42" s="16" t="s">
        <v>49</v>
      </c>
      <c r="C42" s="17">
        <v>0.20850000000000002</v>
      </c>
      <c r="D42" s="17">
        <f>$B$8+$B$9*C42+$B$10*C42^2</f>
        <v>278.92103883610002</v>
      </c>
      <c r="E42" s="17">
        <f t="shared" si="7"/>
        <v>557.84207767220005</v>
      </c>
      <c r="F42" s="17">
        <v>8.412107254703999</v>
      </c>
      <c r="G42" s="17">
        <f t="shared" si="8"/>
        <v>66.314189867260453</v>
      </c>
      <c r="H42" s="17">
        <f t="shared" si="3"/>
        <v>0.92644353025374426</v>
      </c>
      <c r="I42" s="18" t="s">
        <v>59</v>
      </c>
      <c r="Q42" s="18"/>
      <c r="R42" s="16"/>
      <c r="S42" s="18"/>
      <c r="T42" s="17">
        <v>9.0800000000000006E-2</v>
      </c>
      <c r="U42" s="19"/>
    </row>
    <row r="43" spans="1:21" s="17" customFormat="1">
      <c r="A43" s="18">
        <v>271</v>
      </c>
      <c r="B43" s="16" t="s">
        <v>50</v>
      </c>
      <c r="C43" s="17">
        <v>0.19500000000000001</v>
      </c>
      <c r="D43" s="17">
        <f t="shared" si="4"/>
        <v>256.09071379</v>
      </c>
      <c r="E43" s="17">
        <f t="shared" si="5"/>
        <v>512.18142757999999</v>
      </c>
      <c r="F43" s="17">
        <v>6.4857413851999972</v>
      </c>
      <c r="G43" s="17">
        <f t="shared" si="6"/>
        <v>78.970374728286544</v>
      </c>
      <c r="H43" s="17">
        <f t="shared" si="3"/>
        <v>0.78615047093333312</v>
      </c>
      <c r="I43" s="18" t="s">
        <v>59</v>
      </c>
      <c r="Q43" s="18"/>
      <c r="R43" s="16"/>
      <c r="S43" s="18"/>
      <c r="T43" s="17">
        <v>8.2500000000000004E-2</v>
      </c>
      <c r="U43" s="19"/>
    </row>
    <row r="44" spans="1:21" s="17" customFormat="1">
      <c r="A44" s="18">
        <v>272</v>
      </c>
      <c r="B44" s="18" t="s">
        <v>51</v>
      </c>
      <c r="C44" s="17">
        <v>0.18</v>
      </c>
      <c r="D44" s="17">
        <f t="shared" si="4"/>
        <v>230.67405303999999</v>
      </c>
      <c r="E44" s="17">
        <f t="shared" si="5"/>
        <v>461.34810607999998</v>
      </c>
      <c r="F44" s="17">
        <v>7.8138424491520002</v>
      </c>
      <c r="G44" s="17">
        <f t="shared" si="6"/>
        <v>59.04241211442239</v>
      </c>
      <c r="H44" s="17">
        <f t="shared" si="3"/>
        <v>0.94713241807903037</v>
      </c>
      <c r="I44" s="18" t="s">
        <v>59</v>
      </c>
      <c r="T44" s="17">
        <v>8.2500000000000004E-2</v>
      </c>
    </row>
    <row r="45" spans="1:21" s="17" customFormat="1">
      <c r="A45" s="18">
        <v>273</v>
      </c>
      <c r="B45" s="18" t="s">
        <v>52</v>
      </c>
      <c r="C45" s="17">
        <v>0.14199999999999999</v>
      </c>
      <c r="D45" s="17">
        <f t="shared" si="4"/>
        <v>166.05135293439997</v>
      </c>
      <c r="E45" s="17">
        <f t="shared" si="5"/>
        <v>332.10270586879994</v>
      </c>
      <c r="F45" s="17">
        <v>9.6345712700000004</v>
      </c>
      <c r="G45" s="17">
        <f t="shared" si="6"/>
        <v>34.469899755985708</v>
      </c>
      <c r="H45" s="17">
        <f t="shared" si="3"/>
        <v>0.87587011545454541</v>
      </c>
      <c r="I45" s="18" t="s">
        <v>59</v>
      </c>
      <c r="T45" s="17">
        <v>0.11</v>
      </c>
    </row>
    <row r="46" spans="1:21" s="17" customFormat="1">
      <c r="A46" s="18">
        <v>274</v>
      </c>
      <c r="B46" s="18" t="s">
        <v>53</v>
      </c>
      <c r="C46" s="17">
        <v>0.13649999999999998</v>
      </c>
      <c r="D46" s="17">
        <f>$B$8+$B$9*C46+$B$10*C46^2</f>
        <v>156.6702903721</v>
      </c>
      <c r="E46" s="17">
        <f>D46*2</f>
        <v>313.3405807442</v>
      </c>
      <c r="F46" s="17">
        <v>5.5019990908000027</v>
      </c>
      <c r="G46" s="17">
        <f>E46/F46</f>
        <v>56.950314889753933</v>
      </c>
      <c r="H46" s="17">
        <f t="shared" si="3"/>
        <v>0.50018173552727296</v>
      </c>
      <c r="I46" s="18" t="s">
        <v>59</v>
      </c>
      <c r="T46" s="17">
        <v>0.11</v>
      </c>
    </row>
    <row r="47" spans="1:21" s="17" customFormat="1">
      <c r="A47" s="18">
        <v>182</v>
      </c>
      <c r="B47" s="16" t="s">
        <v>68</v>
      </c>
      <c r="C47" s="17">
        <v>0.16949999999999998</v>
      </c>
      <c r="D47" s="17">
        <f>$B$8+$B$9*C47+$B$10*C47^2</f>
        <v>212.8513046329</v>
      </c>
      <c r="E47" s="17">
        <f>D47*2</f>
        <v>425.70260926579999</v>
      </c>
      <c r="F47" s="17">
        <v>18.009411548665</v>
      </c>
      <c r="G47" s="17">
        <f>E47/F47</f>
        <v>23.637785616452106</v>
      </c>
      <c r="H47" s="17">
        <f t="shared" si="3"/>
        <v>1.7973464619426147</v>
      </c>
      <c r="I47" s="18" t="s">
        <v>59</v>
      </c>
      <c r="T47" s="17">
        <v>0.1002</v>
      </c>
    </row>
    <row r="48" spans="1:21" s="24" customFormat="1">
      <c r="A48" s="25">
        <v>275</v>
      </c>
      <c r="B48" s="25" t="s">
        <v>54</v>
      </c>
      <c r="C48" s="24">
        <v>0.21299999999999999</v>
      </c>
      <c r="D48" s="24">
        <f t="shared" si="4"/>
        <v>286.52174305239998</v>
      </c>
      <c r="E48" s="24">
        <f t="shared" si="5"/>
        <v>573.04348610479997</v>
      </c>
      <c r="F48" s="24">
        <v>9.6345712700000004</v>
      </c>
      <c r="G48" s="24">
        <f t="shared" si="6"/>
        <v>59.477839754959845</v>
      </c>
      <c r="H48" s="24">
        <f t="shared" si="3"/>
        <v>0.98613830808597758</v>
      </c>
      <c r="I48" s="25" t="s">
        <v>59</v>
      </c>
      <c r="T48" s="24">
        <v>9.7699999999999995E-2</v>
      </c>
    </row>
    <row r="49" spans="1:20" s="24" customFormat="1">
      <c r="A49" s="25">
        <v>276</v>
      </c>
      <c r="B49" s="25" t="s">
        <v>70</v>
      </c>
      <c r="C49" s="24">
        <v>0.20649999999999999</v>
      </c>
      <c r="D49" s="24">
        <f t="shared" si="4"/>
        <v>275.54143876809997</v>
      </c>
      <c r="E49" s="24">
        <f t="shared" si="5"/>
        <v>551.08287753619993</v>
      </c>
      <c r="F49" s="24">
        <v>7.5024175131999993</v>
      </c>
      <c r="G49" s="24">
        <f t="shared" si="6"/>
        <v>73.454040189926332</v>
      </c>
      <c r="H49" s="24">
        <f t="shared" si="3"/>
        <v>1.0794845342733812</v>
      </c>
      <c r="I49" s="25" t="s">
        <v>59</v>
      </c>
      <c r="T49" s="24">
        <v>6.9500000000000006E-2</v>
      </c>
    </row>
    <row r="50" spans="1:20" s="24" customFormat="1">
      <c r="A50" s="25">
        <v>277</v>
      </c>
      <c r="B50" s="25" t="s">
        <v>55</v>
      </c>
      <c r="C50" s="24">
        <v>0.184</v>
      </c>
      <c r="D50" s="24">
        <f t="shared" si="4"/>
        <v>237.45693765760001</v>
      </c>
      <c r="E50" s="24">
        <f t="shared" si="5"/>
        <v>474.91387531520002</v>
      </c>
      <c r="F50" s="24">
        <v>6.7368228702999993</v>
      </c>
      <c r="G50" s="24">
        <f t="shared" si="6"/>
        <v>70.495229644363718</v>
      </c>
      <c r="H50" s="24">
        <f t="shared" si="3"/>
        <v>0.7017523823229167</v>
      </c>
      <c r="I50" s="25" t="s">
        <v>59</v>
      </c>
      <c r="T50" s="24">
        <v>9.6000000000000002E-2</v>
      </c>
    </row>
    <row r="51" spans="1:20" s="24" customFormat="1">
      <c r="A51" s="25">
        <v>278</v>
      </c>
      <c r="B51" s="25" t="s">
        <v>56</v>
      </c>
      <c r="C51" s="24">
        <v>0.13549999999999998</v>
      </c>
      <c r="D51" s="24">
        <f t="shared" si="4"/>
        <v>154.96388798089995</v>
      </c>
      <c r="E51" s="24">
        <f t="shared" si="5"/>
        <v>309.92777596179991</v>
      </c>
      <c r="F51" s="24">
        <v>7.9706664340119993</v>
      </c>
      <c r="G51" s="24">
        <f t="shared" si="6"/>
        <v>38.883546128500967</v>
      </c>
      <c r="H51" s="24">
        <f t="shared" si="3"/>
        <v>0.91302021008155776</v>
      </c>
      <c r="I51" s="25" t="s">
        <v>59</v>
      </c>
      <c r="T51" s="24">
        <v>8.7300000000000003E-2</v>
      </c>
    </row>
    <row r="52" spans="1:20" s="24" customFormat="1">
      <c r="A52" s="25">
        <v>279</v>
      </c>
      <c r="B52" s="25" t="s">
        <v>57</v>
      </c>
      <c r="C52" s="24">
        <v>0.17499999999999999</v>
      </c>
      <c r="D52" s="24">
        <f t="shared" si="4"/>
        <v>222.19022274999998</v>
      </c>
      <c r="E52" s="24">
        <f t="shared" si="5"/>
        <v>444.38044549999995</v>
      </c>
      <c r="F52" s="24">
        <v>8.4987647981720009</v>
      </c>
      <c r="G52" s="24">
        <f t="shared" si="6"/>
        <v>52.287650741385583</v>
      </c>
      <c r="H52" s="24">
        <f t="shared" si="3"/>
        <v>0.84733447638803594</v>
      </c>
      <c r="I52" s="25" t="s">
        <v>59</v>
      </c>
      <c r="T52" s="24">
        <v>0.1003</v>
      </c>
    </row>
    <row r="53" spans="1:20" s="24" customFormat="1">
      <c r="A53" s="25">
        <v>280</v>
      </c>
      <c r="B53" s="25" t="s">
        <v>58</v>
      </c>
      <c r="C53" s="24">
        <v>0.17299999999999999</v>
      </c>
      <c r="D53" s="24">
        <f t="shared" si="4"/>
        <v>218.79506522839998</v>
      </c>
      <c r="E53" s="24">
        <f t="shared" si="5"/>
        <v>437.59013045679995</v>
      </c>
      <c r="F53" s="24">
        <v>9.0350966207319985</v>
      </c>
      <c r="G53" s="24">
        <f t="shared" si="6"/>
        <v>48.4322579852331</v>
      </c>
      <c r="H53" s="24">
        <f t="shared" si="3"/>
        <v>0.85640726262862543</v>
      </c>
      <c r="I53" s="25" t="s">
        <v>59</v>
      </c>
      <c r="T53" s="24">
        <v>0.1055</v>
      </c>
    </row>
    <row r="54" spans="1:20" s="24" customFormat="1">
      <c r="A54" s="25">
        <v>190</v>
      </c>
      <c r="B54" s="25" t="s">
        <v>71</v>
      </c>
      <c r="C54" s="24">
        <v>0.16299999999999998</v>
      </c>
      <c r="D54" s="24">
        <f t="shared" si="4"/>
        <v>201.80534557239997</v>
      </c>
      <c r="E54" s="24">
        <f t="shared" si="5"/>
        <v>403.61069114479994</v>
      </c>
      <c r="F54" s="24">
        <v>13.528499825620003</v>
      </c>
      <c r="G54" s="24">
        <f t="shared" si="6"/>
        <v>29.834105506691149</v>
      </c>
      <c r="H54" s="24">
        <f t="shared" si="3"/>
        <v>1.5031666472911116</v>
      </c>
      <c r="I54" s="25" t="s">
        <v>59</v>
      </c>
      <c r="T54" s="24">
        <v>0.09</v>
      </c>
    </row>
    <row r="55" spans="1:20" s="32" customFormat="1">
      <c r="A55" s="35"/>
      <c r="B55" s="35"/>
      <c r="I55" s="35"/>
    </row>
    <row r="56" spans="1:20" s="32" customFormat="1">
      <c r="A56" s="35"/>
      <c r="B56" s="35"/>
      <c r="I56" s="35"/>
    </row>
    <row r="57" spans="1:20" s="32" customFormat="1">
      <c r="A57" s="35"/>
      <c r="B57" s="35"/>
      <c r="I57" s="35"/>
    </row>
    <row r="58" spans="1:20" s="32" customFormat="1">
      <c r="A58" s="35"/>
      <c r="B58" s="35"/>
      <c r="I58" s="35"/>
    </row>
    <row r="59" spans="1:20" s="32" customFormat="1">
      <c r="A59" s="35"/>
      <c r="B59" s="35"/>
      <c r="I59" s="35"/>
    </row>
    <row r="60" spans="1:20" s="32" customFormat="1">
      <c r="A60" s="35"/>
      <c r="B60" s="35"/>
      <c r="I60" s="35"/>
    </row>
    <row r="61" spans="1:20" s="21" customFormat="1">
      <c r="A61" s="34"/>
      <c r="B61" s="34"/>
      <c r="I61" s="34"/>
    </row>
    <row r="62" spans="1:20" s="21" customFormat="1">
      <c r="A62" s="34"/>
      <c r="B62" s="34"/>
      <c r="I62" s="34"/>
    </row>
    <row r="63" spans="1:20" s="21" customFormat="1">
      <c r="A63" s="34"/>
      <c r="B63" s="34"/>
      <c r="I63" s="34"/>
    </row>
    <row r="64" spans="1:20" s="21" customFormat="1">
      <c r="A64" s="34"/>
      <c r="B64" s="34"/>
      <c r="I64" s="34"/>
    </row>
    <row r="65" spans="1:9" s="21" customFormat="1">
      <c r="A65" s="34"/>
      <c r="B65" s="34"/>
      <c r="I65" s="34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43"/>
  <sheetViews>
    <sheetView tabSelected="1" workbookViewId="0">
      <selection activeCell="J4" sqref="J4:O5"/>
    </sheetView>
  </sheetViews>
  <sheetFormatPr baseColWidth="10" defaultColWidth="8.83203125" defaultRowHeight="16"/>
  <sheetData>
    <row r="2" spans="1:15">
      <c r="A2" t="s">
        <v>85</v>
      </c>
      <c r="B2" t="s">
        <v>125</v>
      </c>
    </row>
    <row r="4" spans="1:15">
      <c r="A4" t="s">
        <v>86</v>
      </c>
      <c r="J4" t="s">
        <v>124</v>
      </c>
      <c r="K4" t="s">
        <v>119</v>
      </c>
      <c r="L4" t="s">
        <v>120</v>
      </c>
      <c r="M4" t="s">
        <v>121</v>
      </c>
      <c r="N4" t="s">
        <v>122</v>
      </c>
      <c r="O4" t="s">
        <v>123</v>
      </c>
    </row>
    <row r="5" spans="1:15">
      <c r="K5" t="s">
        <v>128</v>
      </c>
      <c r="L5" t="s">
        <v>129</v>
      </c>
      <c r="M5" t="s">
        <v>130</v>
      </c>
      <c r="N5" t="s">
        <v>131</v>
      </c>
      <c r="O5" t="s">
        <v>132</v>
      </c>
    </row>
    <row r="6" spans="1:15">
      <c r="A6" t="s">
        <v>87</v>
      </c>
      <c r="B6" t="s">
        <v>88</v>
      </c>
      <c r="C6" t="s">
        <v>126</v>
      </c>
      <c r="K6">
        <v>0.799944765</v>
      </c>
      <c r="L6">
        <v>0.736888985</v>
      </c>
      <c r="M6">
        <v>1.539299778</v>
      </c>
      <c r="N6">
        <v>0.92644353000000002</v>
      </c>
      <c r="O6">
        <v>0.70175238200000001</v>
      </c>
    </row>
    <row r="7" spans="1:15">
      <c r="K7">
        <v>0.53560397999999998</v>
      </c>
      <c r="L7">
        <v>0.59816833300000005</v>
      </c>
      <c r="M7">
        <v>1.773547626</v>
      </c>
      <c r="N7">
        <v>0.94713241800000003</v>
      </c>
      <c r="O7">
        <v>0.847334476</v>
      </c>
    </row>
    <row r="8" spans="1:15">
      <c r="A8" t="s">
        <v>89</v>
      </c>
      <c r="B8" t="s">
        <v>88</v>
      </c>
      <c r="C8" t="s">
        <v>127</v>
      </c>
      <c r="K8">
        <v>0.55735562599999999</v>
      </c>
      <c r="L8">
        <v>0.81425232999999997</v>
      </c>
      <c r="M8">
        <v>1.1779165439999999</v>
      </c>
      <c r="N8">
        <v>0.875870115</v>
      </c>
      <c r="O8">
        <v>0.85640726300000003</v>
      </c>
    </row>
    <row r="9" spans="1:15">
      <c r="M9">
        <v>1.3819185970000001</v>
      </c>
    </row>
    <row r="10" spans="1:15">
      <c r="A10" t="s">
        <v>90</v>
      </c>
      <c r="B10" t="s">
        <v>91</v>
      </c>
      <c r="C10" t="s">
        <v>92</v>
      </c>
      <c r="D10" t="s">
        <v>93</v>
      </c>
      <c r="E10" t="s">
        <v>94</v>
      </c>
      <c r="F10" t="s">
        <v>95</v>
      </c>
    </row>
    <row r="11" spans="1:15">
      <c r="A11" t="s">
        <v>128</v>
      </c>
      <c r="B11">
        <v>3</v>
      </c>
      <c r="C11">
        <v>0</v>
      </c>
      <c r="D11">
        <v>0.63100000000000001</v>
      </c>
      <c r="E11">
        <v>0.14699999999999999</v>
      </c>
      <c r="F11">
        <v>8.4699999999999998E-2</v>
      </c>
    </row>
    <row r="12" spans="1:15">
      <c r="A12" t="s">
        <v>129</v>
      </c>
      <c r="B12">
        <v>3</v>
      </c>
      <c r="C12">
        <v>0</v>
      </c>
      <c r="D12">
        <v>0.71599999999999997</v>
      </c>
      <c r="E12">
        <v>0.109</v>
      </c>
      <c r="F12">
        <v>6.3200000000000006E-2</v>
      </c>
    </row>
    <row r="13" spans="1:15">
      <c r="A13" t="s">
        <v>130</v>
      </c>
      <c r="B13">
        <v>4</v>
      </c>
      <c r="C13">
        <v>0</v>
      </c>
      <c r="D13">
        <v>1.468</v>
      </c>
      <c r="E13">
        <v>0.252</v>
      </c>
      <c r="F13">
        <v>0.126</v>
      </c>
    </row>
    <row r="14" spans="1:15">
      <c r="A14" t="s">
        <v>131</v>
      </c>
      <c r="B14">
        <v>3</v>
      </c>
      <c r="C14">
        <v>0</v>
      </c>
      <c r="D14">
        <v>0.91600000000000004</v>
      </c>
      <c r="E14">
        <v>3.6700000000000003E-2</v>
      </c>
      <c r="F14">
        <v>2.12E-2</v>
      </c>
    </row>
    <row r="15" spans="1:15">
      <c r="A15" t="s">
        <v>132</v>
      </c>
      <c r="B15">
        <v>3</v>
      </c>
      <c r="C15">
        <v>0</v>
      </c>
      <c r="D15">
        <v>0.80200000000000005</v>
      </c>
      <c r="E15">
        <v>8.6800000000000002E-2</v>
      </c>
      <c r="F15">
        <v>5.0099999999999999E-2</v>
      </c>
    </row>
    <row r="17" spans="1:6">
      <c r="A17" t="s">
        <v>96</v>
      </c>
      <c r="B17" t="s">
        <v>97</v>
      </c>
      <c r="C17" t="s">
        <v>98</v>
      </c>
      <c r="D17" t="s">
        <v>99</v>
      </c>
      <c r="E17" t="s">
        <v>100</v>
      </c>
      <c r="F17" t="s">
        <v>101</v>
      </c>
    </row>
    <row r="18" spans="1:6">
      <c r="A18" t="s">
        <v>102</v>
      </c>
      <c r="B18">
        <v>4</v>
      </c>
      <c r="C18">
        <v>1.611</v>
      </c>
      <c r="D18">
        <v>0.40300000000000002</v>
      </c>
      <c r="E18">
        <v>16.123999999999999</v>
      </c>
      <c r="F18" t="s">
        <v>103</v>
      </c>
    </row>
    <row r="19" spans="1:6">
      <c r="A19" t="s">
        <v>104</v>
      </c>
      <c r="B19">
        <v>11</v>
      </c>
      <c r="C19">
        <v>0.27500000000000002</v>
      </c>
      <c r="D19">
        <v>2.5000000000000001E-2</v>
      </c>
    </row>
    <row r="20" spans="1:6">
      <c r="A20" t="s">
        <v>105</v>
      </c>
      <c r="B20">
        <v>15</v>
      </c>
      <c r="C20">
        <v>1.8859999999999999</v>
      </c>
    </row>
    <row r="22" spans="1:6">
      <c r="A22" t="s">
        <v>106</v>
      </c>
    </row>
    <row r="24" spans="1:6">
      <c r="A24" t="s">
        <v>107</v>
      </c>
    </row>
    <row r="27" spans="1:6">
      <c r="A27" t="s">
        <v>108</v>
      </c>
    </row>
    <row r="29" spans="1:6">
      <c r="A29" t="s">
        <v>109</v>
      </c>
    </row>
    <row r="30" spans="1:6">
      <c r="A30" t="s">
        <v>110</v>
      </c>
      <c r="B30" t="s">
        <v>111</v>
      </c>
      <c r="C30" t="s">
        <v>112</v>
      </c>
      <c r="D30" t="s">
        <v>113</v>
      </c>
      <c r="E30" t="s">
        <v>9</v>
      </c>
      <c r="F30" t="s">
        <v>114</v>
      </c>
    </row>
    <row r="31" spans="1:6">
      <c r="A31" t="s">
        <v>133</v>
      </c>
      <c r="B31">
        <v>0.83699999999999997</v>
      </c>
      <c r="C31">
        <v>5</v>
      </c>
      <c r="D31">
        <v>9.8079999999999998</v>
      </c>
      <c r="E31" t="s">
        <v>103</v>
      </c>
      <c r="F31" t="s">
        <v>115</v>
      </c>
    </row>
    <row r="32" spans="1:6">
      <c r="A32" t="s">
        <v>134</v>
      </c>
      <c r="B32">
        <v>0.752</v>
      </c>
      <c r="C32">
        <v>5</v>
      </c>
      <c r="D32">
        <v>8.8070000000000004</v>
      </c>
      <c r="E32" t="s">
        <v>103</v>
      </c>
      <c r="F32" t="s">
        <v>115</v>
      </c>
    </row>
    <row r="33" spans="1:6">
      <c r="A33" t="s">
        <v>135</v>
      </c>
      <c r="B33">
        <v>0.66600000000000004</v>
      </c>
      <c r="C33">
        <v>5</v>
      </c>
      <c r="D33">
        <v>7.806</v>
      </c>
      <c r="E33">
        <v>1E-3</v>
      </c>
      <c r="F33" t="s">
        <v>115</v>
      </c>
    </row>
    <row r="34" spans="1:6">
      <c r="A34" t="s">
        <v>136</v>
      </c>
      <c r="B34">
        <v>0.55200000000000005</v>
      </c>
      <c r="C34">
        <v>5</v>
      </c>
      <c r="D34">
        <v>6.4630000000000001</v>
      </c>
      <c r="E34">
        <v>6.0000000000000001E-3</v>
      </c>
      <c r="F34" t="s">
        <v>115</v>
      </c>
    </row>
    <row r="35" spans="1:6">
      <c r="A35" t="s">
        <v>137</v>
      </c>
      <c r="B35">
        <v>0.28599999999999998</v>
      </c>
      <c r="C35">
        <v>5</v>
      </c>
      <c r="D35">
        <v>3.129</v>
      </c>
      <c r="E35">
        <v>0.24399999999999999</v>
      </c>
      <c r="F35" t="s">
        <v>116</v>
      </c>
    </row>
    <row r="36" spans="1:6">
      <c r="A36" t="s">
        <v>138</v>
      </c>
      <c r="B36">
        <v>0.2</v>
      </c>
      <c r="C36">
        <v>5</v>
      </c>
      <c r="D36">
        <v>2.1920000000000002</v>
      </c>
      <c r="E36">
        <v>0.55400000000000005</v>
      </c>
      <c r="F36" t="s">
        <v>117</v>
      </c>
    </row>
    <row r="37" spans="1:6">
      <c r="A37" t="s">
        <v>139</v>
      </c>
      <c r="B37">
        <v>0.115</v>
      </c>
      <c r="C37">
        <v>5</v>
      </c>
      <c r="D37">
        <v>1.256</v>
      </c>
      <c r="E37">
        <v>0.89500000000000002</v>
      </c>
      <c r="F37" t="s">
        <v>117</v>
      </c>
    </row>
    <row r="38" spans="1:6">
      <c r="A38" t="s">
        <v>140</v>
      </c>
      <c r="B38">
        <v>0.17100000000000001</v>
      </c>
      <c r="C38">
        <v>5</v>
      </c>
      <c r="D38">
        <v>1.8720000000000001</v>
      </c>
      <c r="E38">
        <v>0.68300000000000005</v>
      </c>
      <c r="F38" t="s">
        <v>117</v>
      </c>
    </row>
    <row r="39" spans="1:6">
      <c r="A39" t="s">
        <v>141</v>
      </c>
      <c r="B39">
        <v>8.5400000000000004E-2</v>
      </c>
      <c r="C39">
        <v>5</v>
      </c>
      <c r="D39">
        <v>0.93600000000000005</v>
      </c>
      <c r="E39">
        <v>0.96099999999999997</v>
      </c>
      <c r="F39" t="s">
        <v>117</v>
      </c>
    </row>
    <row r="40" spans="1:6">
      <c r="A40" t="s">
        <v>142</v>
      </c>
      <c r="B40">
        <v>8.5500000000000007E-2</v>
      </c>
      <c r="C40">
        <v>5</v>
      </c>
      <c r="D40">
        <v>0.93700000000000006</v>
      </c>
      <c r="E40">
        <v>0.96099999999999997</v>
      </c>
      <c r="F40" t="s">
        <v>117</v>
      </c>
    </row>
    <row r="43" spans="1:6">
      <c r="A43" t="s">
        <v>118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IL-6</vt:lpstr>
      <vt:lpstr>analyze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徐姊徐姊</dc:creator>
  <cp:lastModifiedBy>Microsoft Office User</cp:lastModifiedBy>
  <dcterms:created xsi:type="dcterms:W3CDTF">2019-02-11T11:05:15Z</dcterms:created>
  <dcterms:modified xsi:type="dcterms:W3CDTF">2020-06-18T15:32:25Z</dcterms:modified>
</cp:coreProperties>
</file>