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490AC783-AF6A-DD45-991E-859674DB53C2}" xr6:coauthVersionLast="45" xr6:coauthVersionMax="45" xr10:uidLastSave="{00000000-0000-0000-0000-000000000000}"/>
  <bookViews>
    <workbookView xWindow="5080" yWindow="1420" windowWidth="10000" windowHeight="7980" xr2:uid="{00000000-000D-0000-FFFF-FFFF00000000}"/>
  </bookViews>
  <sheets>
    <sheet name="IL-1 beta" sheetId="1" r:id="rId1"/>
    <sheet name="analyz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19" i="1"/>
  <c r="G20" i="1"/>
  <c r="G21" i="1"/>
  <c r="G22" i="1"/>
  <c r="G18" i="1"/>
  <c r="G14" i="1"/>
  <c r="G15" i="1"/>
  <c r="G16" i="1"/>
  <c r="G17" i="1"/>
  <c r="F13" i="1"/>
  <c r="G13" i="1" s="1"/>
  <c r="D17" i="1" l="1"/>
  <c r="E17" i="1" s="1"/>
  <c r="I17" i="1" s="1"/>
  <c r="D13" i="1"/>
  <c r="E13" i="1" s="1"/>
  <c r="I13" i="1" s="1"/>
  <c r="D14" i="1"/>
  <c r="E14" i="1" s="1"/>
  <c r="I14" i="1" s="1"/>
  <c r="D15" i="1"/>
  <c r="E15" i="1" s="1"/>
  <c r="I15" i="1" s="1"/>
  <c r="D16" i="1"/>
  <c r="E16" i="1" s="1"/>
  <c r="I16" i="1" s="1"/>
  <c r="D31" i="1" l="1"/>
  <c r="E31" i="1" s="1"/>
  <c r="I31" i="1" s="1"/>
  <c r="D32" i="1"/>
  <c r="E32" i="1" s="1"/>
  <c r="I32" i="1" s="1"/>
  <c r="D33" i="1"/>
  <c r="E33" i="1" s="1"/>
  <c r="I33" i="1" s="1"/>
  <c r="D34" i="1"/>
  <c r="E34" i="1" s="1"/>
  <c r="I34" i="1" s="1"/>
  <c r="D35" i="1"/>
  <c r="E35" i="1" s="1"/>
  <c r="I35" i="1" s="1"/>
  <c r="D36" i="1"/>
  <c r="E36" i="1" s="1"/>
  <c r="I36" i="1" s="1"/>
  <c r="D37" i="1"/>
  <c r="E37" i="1" s="1"/>
  <c r="I37" i="1" s="1"/>
  <c r="D38" i="1"/>
  <c r="E38" i="1" s="1"/>
  <c r="I38" i="1" s="1"/>
  <c r="D39" i="1"/>
  <c r="E39" i="1" s="1"/>
  <c r="I39" i="1" s="1"/>
  <c r="D40" i="1"/>
  <c r="E40" i="1" s="1"/>
  <c r="I40" i="1" s="1"/>
  <c r="D41" i="1"/>
  <c r="E41" i="1" s="1"/>
  <c r="I41" i="1" s="1"/>
  <c r="D42" i="1"/>
  <c r="E42" i="1" s="1"/>
  <c r="I42" i="1" s="1"/>
  <c r="D43" i="1"/>
  <c r="E43" i="1" s="1"/>
  <c r="I43" i="1" s="1"/>
  <c r="D44" i="1"/>
  <c r="E44" i="1" s="1"/>
  <c r="I44" i="1" s="1"/>
  <c r="D45" i="1"/>
  <c r="E45" i="1" s="1"/>
  <c r="I45" i="1" s="1"/>
  <c r="D46" i="1"/>
  <c r="E46" i="1" s="1"/>
  <c r="I46" i="1" s="1"/>
  <c r="D47" i="1"/>
  <c r="E47" i="1" s="1"/>
  <c r="I47" i="1" s="1"/>
  <c r="D48" i="1"/>
  <c r="E48" i="1" s="1"/>
  <c r="I48" i="1" s="1"/>
  <c r="D49" i="1"/>
  <c r="E49" i="1" s="1"/>
  <c r="I49" i="1" s="1"/>
  <c r="D50" i="1"/>
  <c r="E50" i="1" s="1"/>
  <c r="I50" i="1" s="1"/>
  <c r="D51" i="1"/>
  <c r="E51" i="1" s="1"/>
  <c r="I51" i="1" s="1"/>
  <c r="D52" i="1"/>
  <c r="E52" i="1" s="1"/>
  <c r="I52" i="1" s="1"/>
  <c r="D53" i="1"/>
  <c r="E53" i="1" s="1"/>
  <c r="I53" i="1" s="1"/>
  <c r="D54" i="1"/>
  <c r="E54" i="1" s="1"/>
  <c r="I54" i="1" s="1"/>
  <c r="H50" i="1" l="1"/>
  <c r="H42" i="1"/>
  <c r="H34" i="1"/>
  <c r="H53" i="1"/>
  <c r="H45" i="1"/>
  <c r="H33" i="1"/>
  <c r="H52" i="1"/>
  <c r="H48" i="1"/>
  <c r="H44" i="1"/>
  <c r="H40" i="1"/>
  <c r="H36" i="1"/>
  <c r="H32" i="1"/>
  <c r="H54" i="1"/>
  <c r="H46" i="1"/>
  <c r="H38" i="1"/>
  <c r="H49" i="1"/>
  <c r="H41" i="1"/>
  <c r="H37" i="1"/>
  <c r="H51" i="1"/>
  <c r="H47" i="1"/>
  <c r="H43" i="1"/>
  <c r="H39" i="1"/>
  <c r="H35" i="1"/>
  <c r="H31" i="1"/>
  <c r="H16" i="1"/>
  <c r="H15" i="1"/>
  <c r="H13" i="1"/>
  <c r="H14" i="1"/>
  <c r="H17" i="1"/>
  <c r="D28" i="1" l="1"/>
  <c r="D27" i="1"/>
  <c r="D21" i="1"/>
  <c r="D26" i="1"/>
  <c r="D29" i="1"/>
  <c r="D30" i="1"/>
  <c r="D18" i="1"/>
  <c r="D19" i="1"/>
  <c r="D20" i="1"/>
  <c r="D22" i="1"/>
  <c r="D23" i="1"/>
  <c r="D24" i="1"/>
  <c r="D25" i="1"/>
  <c r="E25" i="1" s="1"/>
  <c r="I25" i="1" s="1"/>
  <c r="E19" i="1" l="1"/>
  <c r="I19" i="1" s="1"/>
  <c r="E21" i="1"/>
  <c r="I21" i="1" s="1"/>
  <c r="E18" i="1"/>
  <c r="I18" i="1" s="1"/>
  <c r="E27" i="1"/>
  <c r="I27" i="1" s="1"/>
  <c r="E22" i="1"/>
  <c r="I22" i="1" s="1"/>
  <c r="E28" i="1"/>
  <c r="I28" i="1" s="1"/>
  <c r="E24" i="1"/>
  <c r="I24" i="1" s="1"/>
  <c r="E30" i="1"/>
  <c r="I30" i="1" s="1"/>
  <c r="E23" i="1"/>
  <c r="I23" i="1" s="1"/>
  <c r="E20" i="1"/>
  <c r="I20" i="1" s="1"/>
  <c r="E29" i="1"/>
  <c r="I29" i="1" s="1"/>
  <c r="E26" i="1"/>
  <c r="I26" i="1" s="1"/>
  <c r="H29" i="1" l="1"/>
  <c r="H30" i="1"/>
  <c r="H27" i="1"/>
  <c r="H20" i="1"/>
  <c r="H24" i="1"/>
  <c r="H18" i="1"/>
  <c r="H25" i="1"/>
  <c r="H28" i="1"/>
  <c r="H21" i="1"/>
  <c r="H26" i="1"/>
  <c r="H23" i="1"/>
  <c r="H22" i="1"/>
  <c r="H19" i="1"/>
</calcChain>
</file>

<file path=xl/sharedStrings.xml><?xml version="1.0" encoding="utf-8"?>
<sst xmlns="http://schemas.openxmlformats.org/spreadsheetml/2006/main" count="200" uniqueCount="141">
  <si>
    <t xml:space="preserve">R </t>
  </si>
  <si>
    <t xml:space="preserve">Rsqr </t>
  </si>
  <si>
    <t xml:space="preserve">Adj Rsqr </t>
  </si>
  <si>
    <t>Standard Error of Estimate</t>
  </si>
  <si>
    <t>y=y0+ax+bx2</t>
    <phoneticPr fontId="1" type="noConversion"/>
  </si>
  <si>
    <t xml:space="preserve"> </t>
  </si>
  <si>
    <t>Coefficient</t>
  </si>
  <si>
    <t>Std. Error</t>
  </si>
  <si>
    <t>t</t>
  </si>
  <si>
    <t>P</t>
  </si>
  <si>
    <t>y0</t>
  </si>
  <si>
    <t>a</t>
  </si>
  <si>
    <t>b</t>
  </si>
  <si>
    <t>sample name</t>
    <phoneticPr fontId="3" type="noConversion"/>
  </si>
  <si>
    <t>吸光值</t>
  </si>
  <si>
    <t>type</t>
    <phoneticPr fontId="3" type="noConversion"/>
  </si>
  <si>
    <t>原液 ug/ul</t>
  </si>
  <si>
    <t>加入 sample buffer後的蛋白質濃度(ug/ul)</t>
  </si>
  <si>
    <t>protein loading 量(20μg)</t>
  </si>
  <si>
    <t xml:space="preserve"> 30ug</t>
  </si>
  <si>
    <t>50ug</t>
    <phoneticPr fontId="3" type="noConversion"/>
  </si>
  <si>
    <t>100ug</t>
    <phoneticPr fontId="3" type="noConversion"/>
  </si>
  <si>
    <t>No</t>
    <phoneticPr fontId="3" type="noConversion"/>
  </si>
  <si>
    <t>sample</t>
    <phoneticPr fontId="3" type="noConversion"/>
  </si>
  <si>
    <t>weight(g)</t>
    <phoneticPr fontId="3" type="noConversion"/>
  </si>
  <si>
    <t>lysis 倍數</t>
    <phoneticPr fontId="1" type="noConversion"/>
  </si>
  <si>
    <t>lysis buffer (ul)</t>
    <phoneticPr fontId="3" type="noConversion"/>
  </si>
  <si>
    <t>體積</t>
    <phoneticPr fontId="3" type="noConversion"/>
  </si>
  <si>
    <t>sample buffer</t>
    <phoneticPr fontId="3" type="noConversion"/>
  </si>
  <si>
    <t>總體積(λ)</t>
    <phoneticPr fontId="3" type="noConversion"/>
  </si>
  <si>
    <t>LC</t>
    <phoneticPr fontId="3" type="noConversion"/>
  </si>
  <si>
    <t>Nonlinear Regression</t>
  </si>
  <si>
    <t>60X稀釋ug/ul</t>
    <phoneticPr fontId="1" type="noConversion"/>
  </si>
  <si>
    <t>20190731 protein extraction</t>
    <phoneticPr fontId="3" type="noConversion"/>
  </si>
  <si>
    <t>Sh24-15</t>
  </si>
  <si>
    <t>Sh24-16</t>
  </si>
  <si>
    <t>Sh24-17</t>
  </si>
  <si>
    <t>Sh24-18</t>
  </si>
  <si>
    <t>Sh24-19</t>
  </si>
  <si>
    <t>Sh24P5h5-12</t>
  </si>
  <si>
    <t>Sh24P5h5-13</t>
  </si>
  <si>
    <t>Sh24P5h5-14</t>
  </si>
  <si>
    <t>Sh24P5h5-15</t>
  </si>
  <si>
    <t>Sh24P5h5-16</t>
  </si>
  <si>
    <t>Sh24DP5h5-11</t>
  </si>
  <si>
    <t>Sh24DP5h5-12</t>
  </si>
  <si>
    <t>Sh24DP5h5-13</t>
  </si>
  <si>
    <t>Sh24DP5h5-14</t>
  </si>
  <si>
    <t>Sh24DP5h5-15</t>
  </si>
  <si>
    <t>T24ve5h-33</t>
  </si>
  <si>
    <t>T24ve5h-27</t>
  </si>
  <si>
    <t>T24ve5h-28</t>
  </si>
  <si>
    <t>T24ve5h-29</t>
  </si>
  <si>
    <t>T24Ve5h-30</t>
  </si>
  <si>
    <t>T24Ve5h-31</t>
  </si>
  <si>
    <t>T24P5h5-17</t>
  </si>
  <si>
    <t>T24P5h5-18</t>
  </si>
  <si>
    <t>T24P5h5-19</t>
  </si>
  <si>
    <t>T24P5h5-20</t>
  </si>
  <si>
    <t>T24P5h5-21</t>
  </si>
  <si>
    <t>T24DP5h5-12</t>
  </si>
  <si>
    <t>T24DP5h5-14</t>
  </si>
  <si>
    <t>T24DP5h5-15</t>
  </si>
  <si>
    <t>T24DP5h5-16</t>
  </si>
  <si>
    <t>T24DP5h5-17</t>
  </si>
  <si>
    <t>MT24Ve5h-1</t>
  </si>
  <si>
    <t>MT24Ve5h-2</t>
  </si>
  <si>
    <t>MT24Ve5h-3</t>
  </si>
  <si>
    <t>MT24Ve5h-4</t>
  </si>
  <si>
    <t>MT24Ve5h-6</t>
  </si>
  <si>
    <t>MT24Ve5h-7</t>
  </si>
  <si>
    <t>MT24DP5h5-3</t>
  </si>
  <si>
    <t>MT24DP5h5-4</t>
  </si>
  <si>
    <t>MT24DP5h5-5</t>
  </si>
  <si>
    <t>MT24DP5h5-6</t>
  </si>
  <si>
    <t>MT24DP5h5-7</t>
  </si>
  <si>
    <t>LC</t>
  </si>
  <si>
    <t>回推濃度(pg/ml)-2X稀釋</t>
    <phoneticPr fontId="1" type="noConversion"/>
  </si>
  <si>
    <t>原液 (pg/ml)</t>
    <phoneticPr fontId="1" type="noConversion"/>
  </si>
  <si>
    <t>y=y0+ax+bx2</t>
    <phoneticPr fontId="1" type="noConversion"/>
  </si>
  <si>
    <t>星期三, 十月 09, 2019, 下午 04:00:49</t>
  </si>
  <si>
    <t>原液經電白質濃度校正(pg/mg)</t>
    <phoneticPr fontId="1" type="noConversion"/>
  </si>
  <si>
    <t>原液蛋白質濃度 ug/ul</t>
    <phoneticPr fontId="1" type="noConversion"/>
  </si>
  <si>
    <t>原液經組織校正(pg/mg tissue)</t>
    <phoneticPr fontId="1" type="noConversion"/>
  </si>
  <si>
    <t>原液蛋白質濃度 ug/ml</t>
    <phoneticPr fontId="1" type="noConversion"/>
  </si>
  <si>
    <t>Data source: Data 4 in 20191007 IL1-beta-ELISA-Analysis.JNB</t>
  </si>
  <si>
    <t xml:space="preserve">Normality Test (Shapiro-Wilk): </t>
  </si>
  <si>
    <t>Passed</t>
  </si>
  <si>
    <t>Equal Variance Test (Brown-Forsythe):</t>
  </si>
  <si>
    <t xml:space="preserve">Group Name </t>
  </si>
  <si>
    <t xml:space="preserve">N </t>
  </si>
  <si>
    <t>Missing</t>
  </si>
  <si>
    <t>Mean</t>
  </si>
  <si>
    <t>Std Dev</t>
  </si>
  <si>
    <t>SEM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</si>
  <si>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</si>
  <si>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</si>
  <si>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</si>
  <si>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</si>
  <si>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</si>
  <si>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</si>
  <si>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</si>
  <si>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</si>
  <si>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</si>
  <si>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</si>
  <si>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</si>
  <si>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Power of performed test with alpha = 0.050: 1.000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</si>
  <si>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</si>
  <si>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</si>
  <si>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</si>
  <si>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</si>
  <si>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</si>
  <si>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</si>
  <si>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P&lt;0.050</t>
  </si>
  <si>
    <t>Yes</t>
  </si>
  <si>
    <t>No</t>
  </si>
  <si>
    <t>One Way Analysis of Variance</t>
  </si>
  <si>
    <t>sham</t>
  </si>
  <si>
    <t>sham+0.5DP</t>
  </si>
  <si>
    <t>T+VE</t>
  </si>
  <si>
    <t>T+Pom</t>
  </si>
  <si>
    <t>T+0.5DP</t>
  </si>
  <si>
    <t>IL-1 beta</t>
    <phoneticPr fontId="1" type="noConversion"/>
  </si>
  <si>
    <t>星期三, 五月 06, 2020, 下午 03:12:25</t>
  </si>
  <si>
    <t>(P = 0.628)</t>
  </si>
  <si>
    <t>(P = 0.398)</t>
  </si>
  <si>
    <t>Col 16</t>
  </si>
  <si>
    <t>Col 17</t>
  </si>
  <si>
    <t>Col 18</t>
  </si>
  <si>
    <t>Col 19</t>
  </si>
  <si>
    <t>Col 20</t>
  </si>
  <si>
    <t>Col 18 vs. Col 17</t>
  </si>
  <si>
    <t>Col 18 vs. Col 16</t>
  </si>
  <si>
    <t>Col 18 vs. Col 20</t>
  </si>
  <si>
    <t>Col 18 vs. Col 19</t>
  </si>
  <si>
    <t>Col 19 vs. Col 17</t>
  </si>
  <si>
    <t>Col 19 vs. Col 16</t>
  </si>
  <si>
    <t>Col 19 vs. Col 20</t>
  </si>
  <si>
    <t>Col 20 vs. Col 17</t>
  </si>
  <si>
    <t>Col 20 vs. Col 16</t>
  </si>
  <si>
    <t>Col 16 vs. Col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</si>
</sst>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7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4" borderId="0" xfId="1" applyFill="1" applyAlignment="1">
      <alignment horizontal="center" vertical="center"/>
    </xf>
    <xf numFmtId="0" fontId="0" fillId="4" borderId="0" xfId="1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4" borderId="0" xfId="2" applyFont="1" applyFill="1" applyAlignment="1">
      <alignment horizontal="center" vertical="center"/>
    </xf>
    <xf numFmtId="0" fontId="5" fillId="5" borderId="0" xfId="1" applyFill="1" applyAlignment="1">
      <alignment horizontal="center" vertical="center"/>
    </xf>
    <xf numFmtId="0" fontId="0" fillId="5" borderId="0" xfId="1" applyFont="1" applyFill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0" xfId="2" applyFont="1" applyFill="1" applyAlignment="1">
      <alignment horizontal="center" vertical="center"/>
    </xf>
    <xf numFmtId="0" fontId="0" fillId="6" borderId="0" xfId="0" applyFill="1">
      <alignment vertical="center"/>
    </xf>
    <xf numFmtId="0" fontId="5" fillId="7" borderId="0" xfId="1" applyFill="1" applyAlignment="1">
      <alignment horizontal="center" vertical="center"/>
    </xf>
    <xf numFmtId="0" fontId="0" fillId="7" borderId="0" xfId="2" applyFont="1" applyFill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0" fillId="8" borderId="0" xfId="2" applyFont="1" applyFill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right" vertical="center"/>
    </xf>
    <xf numFmtId="0" fontId="0" fillId="8" borderId="0" xfId="1" applyFont="1" applyFill="1" applyAlignment="1">
      <alignment horizontal="center" vertical="center"/>
    </xf>
    <xf numFmtId="0" fontId="0" fillId="9" borderId="0" xfId="0" applyFill="1">
      <alignment vertical="center"/>
    </xf>
    <xf numFmtId="0" fontId="0" fillId="4" borderId="0" xfId="2" applyFont="1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</cellXfs>
  <cellStyles count="3">
    <cellStyle name="20% - Accent5" xfId="2" builtinId="46"/>
    <cellStyle name="Normal" xfId="0" builtinId="0"/>
    <cellStyle name="一般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tabSelected="1" topLeftCell="A2" zoomScale="115" zoomScaleNormal="115" workbookViewId="0">
      <selection activeCell="B34" sqref="B34"/>
    </sheetView>
  </sheetViews>
  <sheetFormatPr baseColWidth="10" defaultColWidth="8.83203125" defaultRowHeight="16"/>
  <cols>
    <col min="2" max="2" width="13.33203125" bestFit="1" customWidth="1"/>
    <col min="4" max="6" width="11" customWidth="1"/>
    <col min="7" max="8" width="11" hidden="1" customWidth="1"/>
    <col min="9" max="9" width="11" customWidth="1"/>
    <col min="11" max="14" width="0" hidden="1" customWidth="1"/>
    <col min="15" max="15" width="0" style="7" hidden="1" customWidth="1"/>
    <col min="16" max="18" width="0" hidden="1" customWidth="1"/>
    <col min="19" max="19" width="13.6640625" hidden="1" customWidth="1"/>
    <col min="20" max="20" width="0" hidden="1" customWidth="1"/>
    <col min="22" max="26" width="0" hidden="1" customWidth="1"/>
  </cols>
  <sheetData>
    <row r="1" spans="1:26">
      <c r="A1" t="s">
        <v>31</v>
      </c>
      <c r="D1" t="s">
        <v>80</v>
      </c>
    </row>
    <row r="3" spans="1:26">
      <c r="A3" t="s">
        <v>0</v>
      </c>
      <c r="B3" t="s">
        <v>1</v>
      </c>
      <c r="C3" t="s">
        <v>2</v>
      </c>
      <c r="D3" t="s">
        <v>3</v>
      </c>
    </row>
    <row r="5" spans="1:26">
      <c r="A5">
        <v>0.99480000000000002</v>
      </c>
      <c r="B5">
        <v>0.98960000000000004</v>
      </c>
      <c r="C5">
        <v>0.98270000000000002</v>
      </c>
      <c r="E5">
        <v>49.381999999999998</v>
      </c>
      <c r="H5" t="s">
        <v>79</v>
      </c>
      <c r="M5" t="s">
        <v>4</v>
      </c>
    </row>
    <row r="7" spans="1:26">
      <c r="A7" t="s">
        <v>5</v>
      </c>
      <c r="B7" t="s">
        <v>6</v>
      </c>
      <c r="C7" t="s">
        <v>7</v>
      </c>
      <c r="D7" t="s">
        <v>8</v>
      </c>
      <c r="E7" t="s">
        <v>9</v>
      </c>
    </row>
    <row r="9" spans="1:26">
      <c r="A9" t="s">
        <v>10</v>
      </c>
      <c r="B9">
        <v>20.871500000000001</v>
      </c>
      <c r="C9">
        <v>45.681100000000001</v>
      </c>
      <c r="D9">
        <v>0.45689999999999997</v>
      </c>
      <c r="E9">
        <v>0.67879999999999996</v>
      </c>
    </row>
    <row r="10" spans="1:26">
      <c r="A10" t="s">
        <v>11</v>
      </c>
      <c r="B10">
        <v>62.8506</v>
      </c>
      <c r="C10">
        <v>73.946100000000001</v>
      </c>
      <c r="D10">
        <v>0.85</v>
      </c>
      <c r="E10">
        <v>0.45779999999999998</v>
      </c>
    </row>
    <row r="11" spans="1:26">
      <c r="A11" t="s">
        <v>12</v>
      </c>
      <c r="B11">
        <v>63.157299999999999</v>
      </c>
      <c r="C11">
        <v>20.349499999999999</v>
      </c>
      <c r="D11">
        <v>3.1036000000000001</v>
      </c>
      <c r="E11">
        <v>5.3100000000000001E-2</v>
      </c>
      <c r="R11" s="1" t="s">
        <v>33</v>
      </c>
      <c r="S11" s="2"/>
      <c r="T11" s="2"/>
    </row>
    <row r="12" spans="1:26" ht="96">
      <c r="A12" s="3"/>
      <c r="B12" s="4" t="s">
        <v>13</v>
      </c>
      <c r="C12" s="5" t="s">
        <v>14</v>
      </c>
      <c r="D12" s="5" t="s">
        <v>77</v>
      </c>
      <c r="E12" s="5" t="s">
        <v>78</v>
      </c>
      <c r="F12" s="5" t="s">
        <v>82</v>
      </c>
      <c r="G12" s="5" t="s">
        <v>84</v>
      </c>
      <c r="H12" s="5" t="s">
        <v>81</v>
      </c>
      <c r="I12" s="5" t="s">
        <v>83</v>
      </c>
      <c r="J12" s="4" t="s">
        <v>15</v>
      </c>
      <c r="K12" s="5" t="s">
        <v>32</v>
      </c>
      <c r="L12" s="5" t="s">
        <v>16</v>
      </c>
      <c r="M12" s="5" t="s">
        <v>17</v>
      </c>
      <c r="N12" s="5" t="s">
        <v>18</v>
      </c>
      <c r="O12" s="8" t="s">
        <v>19</v>
      </c>
      <c r="P12" s="6" t="s">
        <v>20</v>
      </c>
      <c r="Q12" s="6" t="s">
        <v>21</v>
      </c>
      <c r="R12" s="4" t="s">
        <v>22</v>
      </c>
      <c r="S12" s="4" t="s">
        <v>23</v>
      </c>
      <c r="T12" s="4" t="s">
        <v>15</v>
      </c>
      <c r="U12" s="5" t="s">
        <v>24</v>
      </c>
      <c r="V12" s="5" t="s">
        <v>25</v>
      </c>
      <c r="W12" s="5" t="s">
        <v>26</v>
      </c>
      <c r="X12" s="5" t="s">
        <v>27</v>
      </c>
      <c r="Y12" s="5" t="s">
        <v>28</v>
      </c>
      <c r="Z12" s="4" t="s">
        <v>29</v>
      </c>
    </row>
    <row r="13" spans="1:26" s="11" customFormat="1">
      <c r="A13" s="9">
        <v>245</v>
      </c>
      <c r="B13" s="10" t="s">
        <v>34</v>
      </c>
      <c r="C13" s="11">
        <v>0.17849999999999999</v>
      </c>
      <c r="D13" s="11">
        <f t="shared" ref="D13:D54" si="0">$B$8+$B$9*C13+$B$10*C13^2</f>
        <v>5.7281242798499994</v>
      </c>
      <c r="E13" s="11">
        <f>D13*2</f>
        <v>11.456248559699999</v>
      </c>
      <c r="F13" s="11">
        <f>4.78224089246401</f>
        <v>4.7822408924640101</v>
      </c>
      <c r="G13" s="11">
        <f>F13*10</f>
        <v>47.822408924640101</v>
      </c>
      <c r="H13" s="11">
        <f>E13/F13</f>
        <v>2.3955816566566268</v>
      </c>
      <c r="I13" s="11">
        <f>E13/U13*10*0.001</f>
        <v>1.1444803755944055</v>
      </c>
      <c r="J13" s="12" t="s">
        <v>30</v>
      </c>
      <c r="R13" s="9"/>
      <c r="S13" s="10"/>
      <c r="T13" s="12"/>
      <c r="U13" s="11">
        <v>0.10009999999999999</v>
      </c>
      <c r="V13" s="13"/>
    </row>
    <row r="14" spans="1:26" s="11" customFormat="1">
      <c r="A14" s="9">
        <v>246</v>
      </c>
      <c r="B14" s="10" t="s">
        <v>35</v>
      </c>
      <c r="C14" s="11">
        <v>0.18149999999999999</v>
      </c>
      <c r="D14" s="11">
        <f t="shared" si="0"/>
        <v>5.8586174278499996</v>
      </c>
      <c r="E14" s="11">
        <f t="shared" ref="E14:E54" si="1">D14*2</f>
        <v>11.717234855699999</v>
      </c>
      <c r="F14" s="11">
        <v>9.5013792813440006</v>
      </c>
      <c r="G14" s="11">
        <f t="shared" ref="G14:G17" si="2">F14*10</f>
        <v>95.013792813440006</v>
      </c>
      <c r="H14" s="11">
        <f t="shared" ref="H14:H54" si="3">E14/F14</f>
        <v>1.2332140954215816</v>
      </c>
      <c r="I14" s="11">
        <f t="shared" ref="I14:I54" si="4">E14/U14*10*0.001</f>
        <v>1.2861948249945114</v>
      </c>
      <c r="J14" s="12" t="s">
        <v>30</v>
      </c>
      <c r="R14" s="9"/>
      <c r="S14" s="10"/>
      <c r="T14" s="12"/>
      <c r="U14" s="11">
        <v>9.11E-2</v>
      </c>
      <c r="V14" s="13"/>
    </row>
    <row r="15" spans="1:26" s="11" customFormat="1">
      <c r="A15" s="9">
        <v>247</v>
      </c>
      <c r="B15" s="10" t="s">
        <v>36</v>
      </c>
      <c r="C15" s="11">
        <v>0.16200000000000001</v>
      </c>
      <c r="D15" s="11">
        <f t="shared" si="0"/>
        <v>5.0306341464000006</v>
      </c>
      <c r="E15" s="11">
        <f t="shared" si="1"/>
        <v>10.061268292800001</v>
      </c>
      <c r="F15" s="11">
        <v>10.319494597296</v>
      </c>
      <c r="G15" s="11">
        <f t="shared" si="2"/>
        <v>103.19494597296</v>
      </c>
      <c r="H15" s="11">
        <f t="shared" si="3"/>
        <v>0.97497684580757848</v>
      </c>
      <c r="I15" s="11">
        <f t="shared" si="4"/>
        <v>1.0995921631475412</v>
      </c>
      <c r="J15" s="12" t="s">
        <v>30</v>
      </c>
      <c r="R15" s="9"/>
      <c r="S15" s="10"/>
      <c r="T15" s="12"/>
      <c r="U15" s="11">
        <v>9.1499999999999998E-2</v>
      </c>
      <c r="V15" s="13"/>
    </row>
    <row r="16" spans="1:26" s="11" customFormat="1">
      <c r="A16" s="9">
        <v>248</v>
      </c>
      <c r="B16" s="10" t="s">
        <v>37</v>
      </c>
      <c r="C16" s="11">
        <v>0.1605</v>
      </c>
      <c r="D16" s="11">
        <f t="shared" si="0"/>
        <v>4.9689229186500006</v>
      </c>
      <c r="E16" s="11">
        <f t="shared" si="1"/>
        <v>9.9378458373000012</v>
      </c>
      <c r="F16" s="11">
        <v>5.4149562410999987</v>
      </c>
      <c r="G16" s="11">
        <f t="shared" si="2"/>
        <v>54.149562410999991</v>
      </c>
      <c r="H16" s="11">
        <f t="shared" si="3"/>
        <v>1.8352587527616324</v>
      </c>
      <c r="I16" s="11">
        <f t="shared" si="4"/>
        <v>0.98297189290801201</v>
      </c>
      <c r="J16" s="12" t="s">
        <v>30</v>
      </c>
      <c r="R16" s="9"/>
      <c r="S16" s="10"/>
      <c r="T16" s="12"/>
      <c r="U16" s="11">
        <v>0.1011</v>
      </c>
      <c r="V16" s="13"/>
    </row>
    <row r="17" spans="1:22" s="11" customFormat="1">
      <c r="A17" s="9">
        <v>249</v>
      </c>
      <c r="B17" s="14" t="s">
        <v>38</v>
      </c>
      <c r="C17" s="33">
        <v>0.155</v>
      </c>
      <c r="D17" s="11">
        <f t="shared" si="0"/>
        <v>4.7450681650000002</v>
      </c>
      <c r="E17" s="11">
        <f t="shared" si="1"/>
        <v>9.4901363300000003</v>
      </c>
      <c r="F17" s="11">
        <v>5.9581316423159976</v>
      </c>
      <c r="G17" s="11">
        <f t="shared" si="2"/>
        <v>59.581316423159976</v>
      </c>
      <c r="H17" s="11">
        <f t="shared" si="3"/>
        <v>1.5928040700878288</v>
      </c>
      <c r="I17" s="11">
        <f t="shared" si="4"/>
        <v>0.8877583096351731</v>
      </c>
      <c r="J17" s="12" t="s">
        <v>30</v>
      </c>
      <c r="R17" s="9"/>
      <c r="S17" s="14"/>
      <c r="T17" s="12"/>
      <c r="U17" s="11">
        <v>0.1069</v>
      </c>
      <c r="V17" s="13"/>
    </row>
    <row r="18" spans="1:22" s="17" customFormat="1" hidden="1">
      <c r="A18" s="15">
        <v>251</v>
      </c>
      <c r="B18" s="20" t="s">
        <v>39</v>
      </c>
      <c r="C18" s="17">
        <v>0.17649999999999999</v>
      </c>
      <c r="D18" s="17">
        <f t="shared" si="0"/>
        <v>5.6417573538500001</v>
      </c>
      <c r="E18" s="17">
        <f t="shared" si="1"/>
        <v>11.2835147077</v>
      </c>
      <c r="F18" s="17">
        <v>6.7743623664000117</v>
      </c>
      <c r="G18" s="17">
        <f>F18*10</f>
        <v>67.743623664000111</v>
      </c>
      <c r="H18" s="17">
        <f t="shared" si="3"/>
        <v>1.6656201864347882</v>
      </c>
      <c r="I18" s="17">
        <f t="shared" si="4"/>
        <v>1.19782534052017</v>
      </c>
      <c r="J18" s="18" t="s">
        <v>30</v>
      </c>
      <c r="R18" s="15"/>
      <c r="S18" s="20"/>
      <c r="T18" s="18"/>
      <c r="U18" s="17">
        <v>9.4200000000000006E-2</v>
      </c>
      <c r="V18" s="19"/>
    </row>
    <row r="19" spans="1:22" s="17" customFormat="1" hidden="1">
      <c r="A19" s="15">
        <v>252</v>
      </c>
      <c r="B19" s="20" t="s">
        <v>40</v>
      </c>
      <c r="C19" s="17">
        <v>0.14749999999999999</v>
      </c>
      <c r="D19" s="17">
        <f t="shared" si="0"/>
        <v>4.4459396162499996</v>
      </c>
      <c r="E19" s="17">
        <f t="shared" si="1"/>
        <v>8.8918792324999991</v>
      </c>
      <c r="F19" s="17">
        <v>5.8675480524000045</v>
      </c>
      <c r="G19" s="17">
        <f t="shared" ref="G19:G22" si="5">F19*10</f>
        <v>58.675480524000044</v>
      </c>
      <c r="H19" s="17">
        <f t="shared" si="3"/>
        <v>1.5154335598262296</v>
      </c>
      <c r="I19" s="17">
        <f t="shared" si="4"/>
        <v>0.87604721502463034</v>
      </c>
      <c r="J19" s="18" t="s">
        <v>30</v>
      </c>
      <c r="R19" s="15"/>
      <c r="S19" s="20"/>
      <c r="T19" s="18"/>
      <c r="U19" s="17">
        <v>0.10150000000000001</v>
      </c>
      <c r="V19" s="19"/>
    </row>
    <row r="20" spans="1:22" s="17" customFormat="1" hidden="1">
      <c r="A20" s="15">
        <v>253</v>
      </c>
      <c r="B20" s="20" t="s">
        <v>41</v>
      </c>
      <c r="C20" s="17">
        <v>0.15</v>
      </c>
      <c r="D20" s="17">
        <f t="shared" si="0"/>
        <v>4.5448634999999999</v>
      </c>
      <c r="E20" s="17">
        <f t="shared" si="1"/>
        <v>9.0897269999999999</v>
      </c>
      <c r="F20" s="17">
        <v>9.5993041315959999</v>
      </c>
      <c r="G20" s="17">
        <f t="shared" si="5"/>
        <v>95.993041315959999</v>
      </c>
      <c r="H20" s="17">
        <f t="shared" si="3"/>
        <v>0.94691520087182857</v>
      </c>
      <c r="I20" s="17">
        <f t="shared" si="4"/>
        <v>1.0472035714285715</v>
      </c>
      <c r="J20" s="18" t="s">
        <v>30</v>
      </c>
      <c r="R20" s="15"/>
      <c r="S20" s="20"/>
      <c r="T20" s="18"/>
      <c r="U20" s="17">
        <v>8.6800000000000002E-2</v>
      </c>
      <c r="V20" s="19"/>
    </row>
    <row r="21" spans="1:22" s="17" customFormat="1" hidden="1">
      <c r="A21" s="15">
        <v>254</v>
      </c>
      <c r="B21" s="20" t="s">
        <v>42</v>
      </c>
      <c r="C21" s="17">
        <v>0.16450000000000001</v>
      </c>
      <c r="D21" s="17">
        <f t="shared" si="0"/>
        <v>5.1341146986500004</v>
      </c>
      <c r="E21" s="17">
        <f t="shared" si="1"/>
        <v>10.268229397300001</v>
      </c>
      <c r="F21" s="17">
        <v>6.4113757301760117</v>
      </c>
      <c r="G21" s="17">
        <f t="shared" si="5"/>
        <v>64.113757301760117</v>
      </c>
      <c r="H21" s="17">
        <f t="shared" si="3"/>
        <v>1.6015641306079105</v>
      </c>
      <c r="I21" s="17">
        <f t="shared" si="4"/>
        <v>0.89444506945121949</v>
      </c>
      <c r="J21" s="18" t="s">
        <v>30</v>
      </c>
      <c r="R21" s="15"/>
      <c r="S21" s="20"/>
      <c r="T21" s="18"/>
      <c r="U21" s="17">
        <v>0.1148</v>
      </c>
      <c r="V21" s="19"/>
    </row>
    <row r="22" spans="1:22" s="17" customFormat="1" hidden="1">
      <c r="A22" s="15">
        <v>255</v>
      </c>
      <c r="B22" s="20" t="s">
        <v>43</v>
      </c>
      <c r="C22" s="17">
        <v>0.14749999999999999</v>
      </c>
      <c r="D22" s="17">
        <f t="shared" si="0"/>
        <v>4.4459396162499996</v>
      </c>
      <c r="E22" s="17">
        <f t="shared" si="1"/>
        <v>8.8918792324999991</v>
      </c>
      <c r="F22" s="17">
        <v>6.1393640498039979</v>
      </c>
      <c r="G22" s="17">
        <f t="shared" si="5"/>
        <v>61.393640498039979</v>
      </c>
      <c r="H22" s="17">
        <f t="shared" si="3"/>
        <v>1.4483388117021463</v>
      </c>
      <c r="I22" s="17">
        <f t="shared" si="4"/>
        <v>0.83964865273843248</v>
      </c>
      <c r="J22" s="18" t="s">
        <v>30</v>
      </c>
      <c r="R22" s="15"/>
      <c r="S22" s="20"/>
      <c r="T22" s="18"/>
      <c r="U22" s="17">
        <v>0.10589999999999999</v>
      </c>
      <c r="V22" s="19"/>
    </row>
    <row r="23" spans="1:22" s="24" customFormat="1">
      <c r="A23" s="22">
        <v>257</v>
      </c>
      <c r="B23" s="23" t="s">
        <v>44</v>
      </c>
      <c r="C23" s="24">
        <v>0.1565</v>
      </c>
      <c r="D23" s="24">
        <f t="shared" si="0"/>
        <v>4.8057423578499998</v>
      </c>
      <c r="E23" s="24">
        <f t="shared" si="1"/>
        <v>9.6114847156999996</v>
      </c>
      <c r="F23" s="24">
        <v>13.182941710000009</v>
      </c>
      <c r="G23" s="24">
        <f>F23*10</f>
        <v>131.82941710000009</v>
      </c>
      <c r="H23" s="24">
        <f t="shared" si="3"/>
        <v>0.72908497413814277</v>
      </c>
      <c r="I23" s="24">
        <f t="shared" si="4"/>
        <v>0.95257529392467788</v>
      </c>
      <c r="J23" s="25" t="s">
        <v>30</v>
      </c>
      <c r="R23" s="22"/>
      <c r="S23" s="23"/>
      <c r="T23" s="25"/>
      <c r="U23" s="24">
        <v>0.1009</v>
      </c>
      <c r="V23" s="26"/>
    </row>
    <row r="24" spans="1:22" s="24" customFormat="1">
      <c r="A24" s="25">
        <v>258</v>
      </c>
      <c r="B24" s="23" t="s">
        <v>45</v>
      </c>
      <c r="C24" s="24">
        <v>0.1885</v>
      </c>
      <c r="D24" s="24">
        <f t="shared" si="0"/>
        <v>6.1675009818500008</v>
      </c>
      <c r="E24" s="24">
        <f t="shared" si="1"/>
        <v>12.335001963700002</v>
      </c>
      <c r="F24" s="24">
        <v>9.5993041315959999</v>
      </c>
      <c r="G24" s="24">
        <f t="shared" ref="G24:G54" si="6">F24*10</f>
        <v>95.993041315959999</v>
      </c>
      <c r="H24" s="24">
        <f t="shared" si="3"/>
        <v>1.2849891819865862</v>
      </c>
      <c r="I24" s="24">
        <f t="shared" si="4"/>
        <v>1.2997894587671235</v>
      </c>
      <c r="J24" s="25" t="s">
        <v>30</v>
      </c>
      <c r="R24" s="25"/>
      <c r="S24" s="23"/>
      <c r="T24" s="25"/>
      <c r="U24" s="24">
        <v>9.4899999999999998E-2</v>
      </c>
      <c r="V24" s="26"/>
    </row>
    <row r="25" spans="1:22" s="24" customFormat="1">
      <c r="A25" s="22">
        <v>259</v>
      </c>
      <c r="B25" s="23" t="s">
        <v>46</v>
      </c>
      <c r="C25" s="24">
        <v>0.309</v>
      </c>
      <c r="D25" s="24">
        <f t="shared" si="0"/>
        <v>12.4503316386</v>
      </c>
      <c r="E25" s="24">
        <f>D25</f>
        <v>12.4503316386</v>
      </c>
      <c r="F25" s="24">
        <v>6.6835830935159972</v>
      </c>
      <c r="G25" s="24">
        <f t="shared" si="6"/>
        <v>66.835830935159976</v>
      </c>
      <c r="H25" s="24">
        <f t="shared" si="3"/>
        <v>1.8628228996926137</v>
      </c>
      <c r="I25" s="24">
        <f t="shared" si="4"/>
        <v>1.3726936757001102</v>
      </c>
      <c r="J25" s="25" t="s">
        <v>30</v>
      </c>
      <c r="R25" s="22"/>
      <c r="S25" s="23"/>
      <c r="T25" s="25"/>
      <c r="U25" s="24">
        <v>9.0700000000000003E-2</v>
      </c>
      <c r="V25" s="26"/>
    </row>
    <row r="26" spans="1:22" s="24" customFormat="1">
      <c r="A26" s="25">
        <v>260</v>
      </c>
      <c r="B26" s="23" t="s">
        <v>47</v>
      </c>
      <c r="C26" s="24">
        <v>0.14399999999999999</v>
      </c>
      <c r="D26" s="24">
        <f t="shared" si="0"/>
        <v>4.3087660416000002</v>
      </c>
      <c r="E26" s="24">
        <f t="shared" si="1"/>
        <v>8.6175320832000004</v>
      </c>
      <c r="F26" s="24">
        <v>6.5020897754039977</v>
      </c>
      <c r="G26" s="24">
        <f t="shared" si="6"/>
        <v>65.020897754039979</v>
      </c>
      <c r="H26" s="24">
        <f t="shared" si="3"/>
        <v>1.3253480620643328</v>
      </c>
      <c r="I26" s="24">
        <f t="shared" si="4"/>
        <v>0.7927812404047837</v>
      </c>
      <c r="J26" s="25" t="s">
        <v>30</v>
      </c>
      <c r="R26" s="25"/>
      <c r="S26" s="23"/>
      <c r="T26" s="25"/>
      <c r="U26" s="24">
        <v>0.1087</v>
      </c>
      <c r="V26" s="26"/>
    </row>
    <row r="27" spans="1:22" s="24" customFormat="1">
      <c r="A27" s="22">
        <v>261</v>
      </c>
      <c r="B27" s="23" t="s">
        <v>48</v>
      </c>
      <c r="C27" s="24">
        <v>0.16700000000000001</v>
      </c>
      <c r="D27" s="24">
        <f t="shared" si="0"/>
        <v>5.2383808834000005</v>
      </c>
      <c r="E27" s="24">
        <f t="shared" si="1"/>
        <v>10.476761766800001</v>
      </c>
      <c r="F27" s="24">
        <v>7.2336214189239998</v>
      </c>
      <c r="G27" s="24">
        <f t="shared" si="6"/>
        <v>72.336214189239996</v>
      </c>
      <c r="H27" s="24">
        <f t="shared" si="3"/>
        <v>1.4483425603932722</v>
      </c>
      <c r="I27" s="24">
        <f t="shared" si="4"/>
        <v>0.9238766990123457</v>
      </c>
      <c r="J27" s="25" t="s">
        <v>30</v>
      </c>
      <c r="R27" s="22"/>
      <c r="S27" s="23"/>
      <c r="T27" s="25"/>
      <c r="U27" s="24">
        <v>0.1134</v>
      </c>
      <c r="V27" s="26"/>
    </row>
    <row r="28" spans="1:22" s="29" customFormat="1">
      <c r="A28" s="27">
        <v>262</v>
      </c>
      <c r="B28" s="28" t="s">
        <v>49</v>
      </c>
      <c r="C28" s="29">
        <v>0.252</v>
      </c>
      <c r="D28" s="29">
        <f t="shared" si="0"/>
        <v>9.2508825024000014</v>
      </c>
      <c r="E28" s="29">
        <f t="shared" si="1"/>
        <v>18.501765004800003</v>
      </c>
      <c r="F28" s="29">
        <v>5.1436620649440057</v>
      </c>
      <c r="G28" s="29">
        <f t="shared" si="6"/>
        <v>51.436620649440059</v>
      </c>
      <c r="H28" s="29">
        <f t="shared" si="3"/>
        <v>3.597002441294987</v>
      </c>
      <c r="I28" s="29">
        <f t="shared" si="4"/>
        <v>2.1072625290205016</v>
      </c>
      <c r="J28" s="27" t="s">
        <v>30</v>
      </c>
      <c r="R28" s="27"/>
      <c r="S28" s="28"/>
      <c r="T28" s="27"/>
      <c r="U28" s="29">
        <v>8.7800000000000003E-2</v>
      </c>
      <c r="V28" s="30"/>
    </row>
    <row r="29" spans="1:22" s="29" customFormat="1">
      <c r="A29" s="27">
        <v>263</v>
      </c>
      <c r="B29" s="28" t="s">
        <v>50</v>
      </c>
      <c r="C29" s="29">
        <v>0.214</v>
      </c>
      <c r="D29" s="29">
        <f t="shared" si="0"/>
        <v>7.3448070775999996</v>
      </c>
      <c r="E29" s="29">
        <f t="shared" si="1"/>
        <v>14.689614155199999</v>
      </c>
      <c r="F29" s="29">
        <v>7.7743693765559936</v>
      </c>
      <c r="G29" s="29">
        <f t="shared" si="6"/>
        <v>77.743693765559939</v>
      </c>
      <c r="H29" s="29">
        <f t="shared" si="3"/>
        <v>1.8894926962818719</v>
      </c>
      <c r="I29" s="29">
        <f t="shared" si="4"/>
        <v>1.7466842039476815</v>
      </c>
      <c r="J29" s="27" t="s">
        <v>30</v>
      </c>
      <c r="R29" s="27"/>
      <c r="S29" s="28"/>
      <c r="T29" s="27"/>
      <c r="U29" s="29">
        <v>8.4099999999999994E-2</v>
      </c>
      <c r="V29" s="30"/>
    </row>
    <row r="30" spans="1:22" s="29" customFormat="1">
      <c r="A30" s="27">
        <v>264</v>
      </c>
      <c r="B30" s="28" t="s">
        <v>51</v>
      </c>
      <c r="C30" s="29">
        <v>0.20499999999999999</v>
      </c>
      <c r="D30" s="29">
        <f t="shared" si="0"/>
        <v>6.9199539649999995</v>
      </c>
      <c r="E30" s="29">
        <f t="shared" si="1"/>
        <v>13.839907929999999</v>
      </c>
      <c r="F30" s="29">
        <v>6.3206834274999979</v>
      </c>
      <c r="G30" s="29">
        <f t="shared" si="6"/>
        <v>63.206834274999977</v>
      </c>
      <c r="H30" s="29">
        <f t="shared" si="3"/>
        <v>2.1896220699466449</v>
      </c>
      <c r="I30" s="29">
        <f t="shared" si="4"/>
        <v>1.7675489054916986</v>
      </c>
      <c r="J30" s="27" t="s">
        <v>30</v>
      </c>
      <c r="R30" s="27"/>
      <c r="S30" s="28"/>
      <c r="T30" s="27"/>
      <c r="U30" s="29">
        <v>7.8299999999999995E-2</v>
      </c>
      <c r="V30" s="30"/>
    </row>
    <row r="31" spans="1:22" s="29" customFormat="1">
      <c r="A31" s="27">
        <v>265</v>
      </c>
      <c r="B31" s="31" t="s">
        <v>52</v>
      </c>
      <c r="C31" s="29">
        <v>0.19900000000000001</v>
      </c>
      <c r="D31" s="29">
        <f t="shared" si="0"/>
        <v>6.6423751106000006</v>
      </c>
      <c r="E31" s="29">
        <f t="shared" si="1"/>
        <v>13.284750221200001</v>
      </c>
      <c r="F31" s="29">
        <v>8.2297877196159988</v>
      </c>
      <c r="G31" s="29">
        <f t="shared" si="6"/>
        <v>82.297877196159988</v>
      </c>
      <c r="H31" s="29">
        <f t="shared" si="3"/>
        <v>1.6142275686571252</v>
      </c>
      <c r="I31" s="29">
        <f t="shared" si="4"/>
        <v>1.1746021415738286</v>
      </c>
      <c r="J31" s="27" t="s">
        <v>76</v>
      </c>
      <c r="R31" s="27"/>
      <c r="S31" s="31"/>
      <c r="T31" s="27"/>
      <c r="U31" s="29">
        <v>0.11310000000000001</v>
      </c>
      <c r="V31" s="30"/>
    </row>
    <row r="32" spans="1:22" s="29" customFormat="1">
      <c r="A32" s="27">
        <v>266</v>
      </c>
      <c r="B32" s="31" t="s">
        <v>53</v>
      </c>
      <c r="C32" s="29">
        <v>0.23199999999999998</v>
      </c>
      <c r="D32" s="29">
        <f t="shared" si="0"/>
        <v>8.2250586943999995</v>
      </c>
      <c r="E32" s="29">
        <f t="shared" si="1"/>
        <v>16.450117388799999</v>
      </c>
      <c r="F32" s="29">
        <v>7.3194945972959999</v>
      </c>
      <c r="G32" s="29">
        <f t="shared" si="6"/>
        <v>73.194945972959999</v>
      </c>
      <c r="H32" s="29">
        <f t="shared" si="3"/>
        <v>2.2474389686518896</v>
      </c>
      <c r="I32" s="29">
        <f t="shared" si="4"/>
        <v>1.733415952455216</v>
      </c>
      <c r="J32" s="27" t="s">
        <v>76</v>
      </c>
      <c r="R32" s="27"/>
      <c r="S32" s="31"/>
      <c r="T32" s="27"/>
      <c r="U32" s="29">
        <v>9.4899999999999998E-2</v>
      </c>
      <c r="V32" s="30"/>
    </row>
    <row r="33" spans="1:22" s="29" customFormat="1">
      <c r="A33" s="27">
        <v>267</v>
      </c>
      <c r="B33" s="31" t="s">
        <v>54</v>
      </c>
      <c r="C33" s="29">
        <v>0.18</v>
      </c>
      <c r="D33" s="29">
        <f t="shared" si="0"/>
        <v>5.7932294400000002</v>
      </c>
      <c r="E33" s="29">
        <f t="shared" si="1"/>
        <v>11.58645888</v>
      </c>
      <c r="F33" s="29">
        <v>5.7769862050359988</v>
      </c>
      <c r="G33" s="29">
        <f t="shared" si="6"/>
        <v>57.76986205035999</v>
      </c>
      <c r="H33" s="29">
        <f t="shared" si="3"/>
        <v>2.0056234286832266</v>
      </c>
      <c r="I33" s="29">
        <f t="shared" si="4"/>
        <v>1.1216320309777348</v>
      </c>
      <c r="J33" s="27" t="s">
        <v>76</v>
      </c>
      <c r="R33" s="27"/>
      <c r="S33" s="31"/>
      <c r="T33" s="27"/>
      <c r="U33" s="29">
        <v>0.1033</v>
      </c>
      <c r="V33" s="30"/>
    </row>
    <row r="34" spans="1:22" s="17" customFormat="1">
      <c r="A34" s="18">
        <v>270</v>
      </c>
      <c r="B34" s="16" t="s">
        <v>55</v>
      </c>
      <c r="C34" s="17">
        <v>0.192</v>
      </c>
      <c r="D34" s="17">
        <f t="shared" si="0"/>
        <v>6.3242525183999998</v>
      </c>
      <c r="E34" s="17">
        <f t="shared" si="1"/>
        <v>12.6485050368</v>
      </c>
      <c r="F34" s="17">
        <v>8.412107254703999</v>
      </c>
      <c r="G34" s="17">
        <f t="shared" si="6"/>
        <v>84.121072547039986</v>
      </c>
      <c r="H34" s="17">
        <f t="shared" si="3"/>
        <v>1.503607200172945</v>
      </c>
      <c r="I34" s="17">
        <f t="shared" si="4"/>
        <v>1.6426629917922078</v>
      </c>
      <c r="J34" s="18" t="s">
        <v>76</v>
      </c>
      <c r="R34" s="18"/>
      <c r="S34" s="16"/>
      <c r="T34" s="18"/>
      <c r="U34" s="17">
        <v>7.6999999999999999E-2</v>
      </c>
      <c r="V34" s="19"/>
    </row>
    <row r="35" spans="1:22" s="17" customFormat="1">
      <c r="A35" s="18">
        <v>271</v>
      </c>
      <c r="B35" s="16" t="s">
        <v>56</v>
      </c>
      <c r="C35" s="17">
        <v>0.16850000000000001</v>
      </c>
      <c r="D35" s="17">
        <f t="shared" si="0"/>
        <v>5.301317697850001</v>
      </c>
      <c r="E35" s="17">
        <f t="shared" si="1"/>
        <v>10.602635395700002</v>
      </c>
      <c r="F35" s="17">
        <v>6.4857413851999972</v>
      </c>
      <c r="G35" s="17">
        <f t="shared" si="6"/>
        <v>64.857413851999979</v>
      </c>
      <c r="H35" s="17">
        <f t="shared" si="3"/>
        <v>1.6347607414465315</v>
      </c>
      <c r="I35" s="17">
        <f t="shared" si="4"/>
        <v>1.1676911228744493</v>
      </c>
      <c r="J35" s="18" t="s">
        <v>76</v>
      </c>
      <c r="R35" s="18"/>
      <c r="S35" s="16"/>
      <c r="T35" s="18"/>
      <c r="U35" s="17">
        <v>9.0800000000000006E-2</v>
      </c>
      <c r="V35" s="19"/>
    </row>
    <row r="36" spans="1:22" s="17" customFormat="1">
      <c r="A36" s="18">
        <v>272</v>
      </c>
      <c r="B36" s="18" t="s">
        <v>57</v>
      </c>
      <c r="C36" s="17">
        <v>0.18049999999999999</v>
      </c>
      <c r="D36" s="17">
        <f t="shared" si="0"/>
        <v>5.8149940106500004</v>
      </c>
      <c r="E36" s="17">
        <f t="shared" si="1"/>
        <v>11.629988021300001</v>
      </c>
      <c r="F36" s="17">
        <v>7.8138424491520002</v>
      </c>
      <c r="G36" s="17">
        <f t="shared" si="6"/>
        <v>78.138424491519999</v>
      </c>
      <c r="H36" s="17">
        <f t="shared" si="3"/>
        <v>1.4883827127282492</v>
      </c>
      <c r="I36" s="17">
        <f t="shared" si="4"/>
        <v>1.4096955177333335</v>
      </c>
      <c r="J36" s="18" t="s">
        <v>76</v>
      </c>
      <c r="U36" s="17">
        <v>8.2500000000000004E-2</v>
      </c>
    </row>
    <row r="37" spans="1:22" s="17" customFormat="1">
      <c r="A37" s="18">
        <v>273</v>
      </c>
      <c r="B37" s="18" t="s">
        <v>58</v>
      </c>
      <c r="C37" s="17">
        <v>0.17199999999999999</v>
      </c>
      <c r="D37" s="17">
        <f t="shared" si="0"/>
        <v>5.4492701503999994</v>
      </c>
      <c r="E37" s="17">
        <f t="shared" si="1"/>
        <v>10.898540300799999</v>
      </c>
      <c r="F37" s="17">
        <v>9.6345712700000004</v>
      </c>
      <c r="G37" s="17">
        <f t="shared" si="6"/>
        <v>96.345712700000007</v>
      </c>
      <c r="H37" s="17">
        <f t="shared" si="3"/>
        <v>1.1311909990988107</v>
      </c>
      <c r="I37" s="17">
        <f t="shared" si="4"/>
        <v>1.3210351879757574</v>
      </c>
      <c r="J37" s="18" t="s">
        <v>76</v>
      </c>
      <c r="U37" s="17">
        <v>8.2500000000000004E-2</v>
      </c>
    </row>
    <row r="38" spans="1:22" s="17" customFormat="1">
      <c r="A38" s="18">
        <v>274</v>
      </c>
      <c r="B38" s="18" t="s">
        <v>59</v>
      </c>
      <c r="C38" s="17">
        <v>0.254</v>
      </c>
      <c r="D38" s="17">
        <f t="shared" si="0"/>
        <v>9.3562303096000008</v>
      </c>
      <c r="E38" s="17">
        <f t="shared" si="1"/>
        <v>18.712460619200002</v>
      </c>
      <c r="F38" s="17">
        <v>5.5019990908000027</v>
      </c>
      <c r="G38" s="17">
        <f t="shared" si="6"/>
        <v>55.019990908000025</v>
      </c>
      <c r="H38" s="17">
        <f t="shared" si="3"/>
        <v>3.4010293913878433</v>
      </c>
      <c r="I38" s="17">
        <f t="shared" si="4"/>
        <v>1.7011327835636367</v>
      </c>
      <c r="J38" s="18" t="s">
        <v>76</v>
      </c>
      <c r="U38" s="17">
        <v>0.11</v>
      </c>
    </row>
    <row r="39" spans="1:22" s="24" customFormat="1">
      <c r="A39" s="25">
        <v>275</v>
      </c>
      <c r="B39" s="25" t="s">
        <v>60</v>
      </c>
      <c r="C39" s="24">
        <v>0.2235</v>
      </c>
      <c r="D39" s="24">
        <f t="shared" si="0"/>
        <v>7.8043091338500012</v>
      </c>
      <c r="E39" s="24">
        <f t="shared" si="1"/>
        <v>15.608618267700002</v>
      </c>
      <c r="F39" s="24">
        <v>9.6345712700000004</v>
      </c>
      <c r="G39" s="24">
        <f t="shared" si="6"/>
        <v>96.345712700000007</v>
      </c>
      <c r="H39" s="24">
        <f t="shared" si="3"/>
        <v>1.6200636053523119</v>
      </c>
      <c r="I39" s="24">
        <f t="shared" si="4"/>
        <v>1.5976067827737974</v>
      </c>
      <c r="J39" s="25" t="s">
        <v>76</v>
      </c>
      <c r="U39" s="24">
        <v>9.7699999999999995E-2</v>
      </c>
    </row>
    <row r="40" spans="1:22" s="24" customFormat="1">
      <c r="A40" s="25">
        <v>277</v>
      </c>
      <c r="B40" s="25" t="s">
        <v>61</v>
      </c>
      <c r="C40" s="24">
        <v>0.2175</v>
      </c>
      <c r="D40" s="24">
        <f t="shared" si="0"/>
        <v>7.5127774462500003</v>
      </c>
      <c r="E40" s="24">
        <f t="shared" si="1"/>
        <v>15.025554892500001</v>
      </c>
      <c r="F40" s="24">
        <v>6.7368228702999993</v>
      </c>
      <c r="G40" s="24">
        <f t="shared" si="6"/>
        <v>67.368228703</v>
      </c>
      <c r="H40" s="24">
        <f t="shared" si="3"/>
        <v>2.2303621724628919</v>
      </c>
      <c r="I40" s="24">
        <f t="shared" si="4"/>
        <v>1.5651619679687498</v>
      </c>
      <c r="J40" s="25" t="s">
        <v>76</v>
      </c>
      <c r="U40" s="24">
        <v>9.6000000000000002E-2</v>
      </c>
    </row>
    <row r="41" spans="1:22" s="24" customFormat="1">
      <c r="A41" s="25">
        <v>278</v>
      </c>
      <c r="B41" s="25" t="s">
        <v>62</v>
      </c>
      <c r="C41" s="24">
        <v>0.17949999999999999</v>
      </c>
      <c r="D41" s="24">
        <f t="shared" si="0"/>
        <v>5.7714962946499995</v>
      </c>
      <c r="E41" s="24">
        <f t="shared" si="1"/>
        <v>11.542992589299999</v>
      </c>
      <c r="F41" s="24">
        <v>7.9706664340119993</v>
      </c>
      <c r="G41" s="24">
        <f t="shared" si="6"/>
        <v>79.70666434012</v>
      </c>
      <c r="H41" s="24">
        <f t="shared" si="3"/>
        <v>1.4481841242338735</v>
      </c>
      <c r="I41" s="24">
        <f t="shared" si="4"/>
        <v>1.3222213733447881</v>
      </c>
      <c r="J41" s="25" t="s">
        <v>76</v>
      </c>
      <c r="U41" s="24">
        <v>8.7300000000000003E-2</v>
      </c>
    </row>
    <row r="42" spans="1:22" s="24" customFormat="1">
      <c r="A42" s="25">
        <v>279</v>
      </c>
      <c r="B42" s="25" t="s">
        <v>63</v>
      </c>
      <c r="C42" s="24">
        <v>0.16999999999999998</v>
      </c>
      <c r="D42" s="24">
        <f t="shared" si="0"/>
        <v>5.36453734</v>
      </c>
      <c r="E42" s="24">
        <f t="shared" si="1"/>
        <v>10.72907468</v>
      </c>
      <c r="F42" s="24">
        <v>8.4987647981720009</v>
      </c>
      <c r="G42" s="24">
        <f t="shared" si="6"/>
        <v>84.987647981720016</v>
      </c>
      <c r="H42" s="24">
        <f t="shared" si="3"/>
        <v>1.2624275332702131</v>
      </c>
      <c r="I42" s="24">
        <f t="shared" si="4"/>
        <v>1.0696983728813558</v>
      </c>
      <c r="J42" s="25" t="s">
        <v>76</v>
      </c>
      <c r="U42" s="24">
        <v>0.1003</v>
      </c>
    </row>
    <row r="43" spans="1:22" s="24" customFormat="1">
      <c r="A43" s="25">
        <v>280</v>
      </c>
      <c r="B43" s="25" t="s">
        <v>64</v>
      </c>
      <c r="C43" s="24">
        <v>0.184</v>
      </c>
      <c r="D43" s="24">
        <f t="shared" si="0"/>
        <v>5.9682259135999995</v>
      </c>
      <c r="E43" s="24">
        <f t="shared" si="1"/>
        <v>11.936451827199999</v>
      </c>
      <c r="F43" s="24">
        <v>9.0350966207319985</v>
      </c>
      <c r="G43" s="24">
        <f t="shared" si="6"/>
        <v>90.350966207319985</v>
      </c>
      <c r="H43" s="24">
        <f t="shared" si="3"/>
        <v>1.3211205511417032</v>
      </c>
      <c r="I43" s="24">
        <f t="shared" si="4"/>
        <v>1.1314172348056872</v>
      </c>
      <c r="J43" s="25" t="s">
        <v>76</v>
      </c>
      <c r="U43" s="24">
        <v>0.1055</v>
      </c>
    </row>
    <row r="44" spans="1:22" s="32" customFormat="1" hidden="1">
      <c r="A44" s="35">
        <v>282</v>
      </c>
      <c r="B44" s="35" t="s">
        <v>65</v>
      </c>
      <c r="C44" s="32">
        <v>0.19350000000000001</v>
      </c>
      <c r="D44" s="32">
        <f t="shared" si="0"/>
        <v>6.39190312785</v>
      </c>
      <c r="E44" s="32">
        <f t="shared" si="1"/>
        <v>12.7838062557</v>
      </c>
      <c r="F44" s="32">
        <v>9.0891826432000009</v>
      </c>
      <c r="G44" s="32">
        <f t="shared" si="6"/>
        <v>90.891826432000016</v>
      </c>
      <c r="H44" s="32">
        <f t="shared" si="3"/>
        <v>1.4064857927862306</v>
      </c>
      <c r="I44" s="32">
        <f t="shared" si="4"/>
        <v>1.400197837426068</v>
      </c>
      <c r="J44" s="35" t="s">
        <v>76</v>
      </c>
      <c r="U44" s="32">
        <v>9.1300000000000006E-2</v>
      </c>
    </row>
    <row r="45" spans="1:22" s="32" customFormat="1" hidden="1">
      <c r="A45" s="35">
        <v>283</v>
      </c>
      <c r="B45" s="35" t="s">
        <v>66</v>
      </c>
      <c r="C45" s="32">
        <v>0.22649999999999998</v>
      </c>
      <c r="D45" s="32">
        <f t="shared" si="0"/>
        <v>7.9517719438499999</v>
      </c>
      <c r="E45" s="32">
        <f t="shared" si="1"/>
        <v>15.9035438877</v>
      </c>
      <c r="F45" s="32">
        <v>8.4455844561279996</v>
      </c>
      <c r="G45" s="32">
        <f t="shared" si="6"/>
        <v>84.455844561280003</v>
      </c>
      <c r="H45" s="32">
        <f t="shared" si="3"/>
        <v>1.8830601920226619</v>
      </c>
      <c r="I45" s="32">
        <f t="shared" si="4"/>
        <v>1.7305270824483134</v>
      </c>
      <c r="J45" s="35" t="s">
        <v>76</v>
      </c>
      <c r="U45" s="32">
        <v>9.1899999999999996E-2</v>
      </c>
    </row>
    <row r="46" spans="1:22" s="32" customFormat="1" hidden="1">
      <c r="A46" s="35">
        <v>284</v>
      </c>
      <c r="B46" s="35" t="s">
        <v>67</v>
      </c>
      <c r="C46" s="32">
        <v>0.19</v>
      </c>
      <c r="D46" s="32">
        <f t="shared" si="0"/>
        <v>6.2344916599999998</v>
      </c>
      <c r="E46" s="32">
        <f t="shared" si="1"/>
        <v>12.46898332</v>
      </c>
      <c r="F46" s="32">
        <v>6.8378318064279977</v>
      </c>
      <c r="G46" s="32">
        <f t="shared" si="6"/>
        <v>68.378318064279981</v>
      </c>
      <c r="H46" s="32">
        <f t="shared" si="3"/>
        <v>1.8235288133701038</v>
      </c>
      <c r="I46" s="32">
        <f t="shared" si="4"/>
        <v>0.96959434836702951</v>
      </c>
      <c r="J46" s="35" t="s">
        <v>76</v>
      </c>
      <c r="U46" s="32">
        <v>0.12859999999999999</v>
      </c>
    </row>
    <row r="47" spans="1:22" s="32" customFormat="1" hidden="1">
      <c r="A47" s="35">
        <v>285</v>
      </c>
      <c r="B47" s="35" t="s">
        <v>68</v>
      </c>
      <c r="C47" s="32">
        <v>0.25600000000000001</v>
      </c>
      <c r="D47" s="32">
        <f t="shared" si="0"/>
        <v>9.4620809216000001</v>
      </c>
      <c r="E47" s="32">
        <f t="shared" si="1"/>
        <v>18.9241618432</v>
      </c>
      <c r="F47" s="32">
        <v>9.0350966207319985</v>
      </c>
      <c r="G47" s="32">
        <f t="shared" si="6"/>
        <v>90.350966207319985</v>
      </c>
      <c r="H47" s="32">
        <f t="shared" si="3"/>
        <v>2.0945168200831943</v>
      </c>
      <c r="I47" s="32">
        <f t="shared" si="4"/>
        <v>1.6023845760541915</v>
      </c>
      <c r="J47" s="35" t="s">
        <v>76</v>
      </c>
      <c r="U47" s="32">
        <v>0.1181</v>
      </c>
    </row>
    <row r="48" spans="1:22" s="32" customFormat="1" hidden="1">
      <c r="A48" s="35">
        <v>286</v>
      </c>
      <c r="B48" s="35" t="s">
        <v>69</v>
      </c>
      <c r="C48" s="32">
        <v>0.34850000000000003</v>
      </c>
      <c r="D48" s="32">
        <f t="shared" si="0"/>
        <v>14.907064533850003</v>
      </c>
      <c r="E48" s="32">
        <f t="shared" si="1"/>
        <v>29.814129067700005</v>
      </c>
      <c r="F48" s="32">
        <v>9.1976016918879999</v>
      </c>
      <c r="G48" s="32">
        <f t="shared" si="6"/>
        <v>91.976016918879992</v>
      </c>
      <c r="H48" s="32">
        <f t="shared" si="3"/>
        <v>3.2415112185163601</v>
      </c>
      <c r="I48" s="32">
        <f t="shared" si="4"/>
        <v>2.9200909958570036</v>
      </c>
      <c r="J48" s="35" t="s">
        <v>76</v>
      </c>
      <c r="U48" s="32">
        <v>0.1021</v>
      </c>
    </row>
    <row r="49" spans="1:21" s="32" customFormat="1" hidden="1">
      <c r="A49" s="35">
        <v>287</v>
      </c>
      <c r="B49" s="35" t="s">
        <v>70</v>
      </c>
      <c r="C49" s="32">
        <v>0.27800000000000002</v>
      </c>
      <c r="D49" s="32">
        <f t="shared" si="0"/>
        <v>10.659622770400002</v>
      </c>
      <c r="E49" s="32">
        <f t="shared" si="1"/>
        <v>21.319245540800004</v>
      </c>
      <c r="F49" s="32">
        <v>6.9899627199999967</v>
      </c>
      <c r="G49" s="32">
        <f t="shared" si="6"/>
        <v>69.899627199999969</v>
      </c>
      <c r="H49" s="32">
        <f t="shared" si="3"/>
        <v>3.0499798632402455</v>
      </c>
      <c r="I49" s="32">
        <f t="shared" si="4"/>
        <v>1.8315503041924401</v>
      </c>
      <c r="J49" s="35" t="s">
        <v>76</v>
      </c>
      <c r="U49" s="32">
        <v>0.1164</v>
      </c>
    </row>
    <row r="50" spans="1:21" s="21" customFormat="1" hidden="1">
      <c r="A50" s="34">
        <v>291</v>
      </c>
      <c r="B50" s="34" t="s">
        <v>71</v>
      </c>
      <c r="C50" s="21">
        <v>0.32199999999999995</v>
      </c>
      <c r="D50" s="21">
        <f t="shared" si="0"/>
        <v>13.237224610399998</v>
      </c>
      <c r="E50" s="21">
        <f t="shared" si="1"/>
        <v>26.474449220799997</v>
      </c>
      <c r="F50" s="21">
        <v>8.7659015271520015</v>
      </c>
      <c r="G50" s="21">
        <f t="shared" si="6"/>
        <v>87.659015271520019</v>
      </c>
      <c r="H50" s="21">
        <f t="shared" si="3"/>
        <v>3.0201627452460573</v>
      </c>
      <c r="I50" s="21">
        <f t="shared" si="4"/>
        <v>2.5431747570413061</v>
      </c>
      <c r="J50" s="34" t="s">
        <v>76</v>
      </c>
      <c r="U50" s="21">
        <v>0.1041</v>
      </c>
    </row>
    <row r="51" spans="1:21" s="21" customFormat="1" hidden="1">
      <c r="A51" s="34">
        <v>292</v>
      </c>
      <c r="B51" s="34" t="s">
        <v>72</v>
      </c>
      <c r="C51" s="21">
        <v>0.47699999999999998</v>
      </c>
      <c r="D51" s="21">
        <f t="shared" si="0"/>
        <v>24.2560396674</v>
      </c>
      <c r="E51" s="21">
        <f t="shared" si="1"/>
        <v>48.512079334799999</v>
      </c>
      <c r="F51" s="21">
        <v>7.450801528251997</v>
      </c>
      <c r="G51" s="21">
        <f t="shared" si="6"/>
        <v>74.508015282519978</v>
      </c>
      <c r="H51" s="21">
        <f t="shared" si="3"/>
        <v>6.5109879991906352</v>
      </c>
      <c r="I51" s="21">
        <f t="shared" si="4"/>
        <v>4.1042368303553296</v>
      </c>
      <c r="J51" s="34" t="s">
        <v>76</v>
      </c>
      <c r="U51" s="21">
        <v>0.1182</v>
      </c>
    </row>
    <row r="52" spans="1:21" s="21" customFormat="1" hidden="1">
      <c r="A52" s="34">
        <v>293</v>
      </c>
      <c r="B52" s="34" t="s">
        <v>73</v>
      </c>
      <c r="C52" s="21">
        <v>0.17599999999999999</v>
      </c>
      <c r="D52" s="21">
        <f t="shared" si="0"/>
        <v>5.6202441855999998</v>
      </c>
      <c r="E52" s="21">
        <f t="shared" si="1"/>
        <v>11.2404883712</v>
      </c>
      <c r="F52" s="21">
        <v>8.1282314301280003</v>
      </c>
      <c r="G52" s="21">
        <f t="shared" si="6"/>
        <v>81.282314301279996</v>
      </c>
      <c r="H52" s="21">
        <f t="shared" si="3"/>
        <v>1.3828947253563852</v>
      </c>
      <c r="I52" s="21">
        <f t="shared" si="4"/>
        <v>1.1411663321015229</v>
      </c>
      <c r="J52" s="34" t="s">
        <v>76</v>
      </c>
      <c r="U52" s="21">
        <v>9.8500000000000004E-2</v>
      </c>
    </row>
    <row r="53" spans="1:21" s="21" customFormat="1" hidden="1">
      <c r="A53" s="34">
        <v>294</v>
      </c>
      <c r="B53" s="34" t="s">
        <v>74</v>
      </c>
      <c r="C53" s="21">
        <v>0.1615</v>
      </c>
      <c r="D53" s="21">
        <f t="shared" si="0"/>
        <v>5.0100323118500008</v>
      </c>
      <c r="E53" s="21">
        <f t="shared" si="1"/>
        <v>10.020064623700002</v>
      </c>
      <c r="F53" s="21">
        <v>7.3992678778879988</v>
      </c>
      <c r="G53" s="21">
        <f t="shared" si="6"/>
        <v>73.992678778879991</v>
      </c>
      <c r="H53" s="21">
        <f t="shared" si="3"/>
        <v>1.3541967650129281</v>
      </c>
      <c r="I53" s="21">
        <f t="shared" si="4"/>
        <v>0.87435118880453777</v>
      </c>
      <c r="J53" s="34" t="s">
        <v>76</v>
      </c>
      <c r="U53" s="21">
        <v>0.11459999999999999</v>
      </c>
    </row>
    <row r="54" spans="1:21" s="21" customFormat="1" hidden="1">
      <c r="A54" s="34">
        <v>295</v>
      </c>
      <c r="B54" s="34" t="s">
        <v>75</v>
      </c>
      <c r="C54" s="21">
        <v>0.2235</v>
      </c>
      <c r="D54" s="21">
        <f t="shared" si="0"/>
        <v>7.8043091338500012</v>
      </c>
      <c r="E54" s="21">
        <f t="shared" si="1"/>
        <v>15.608618267700002</v>
      </c>
      <c r="F54" s="21">
        <v>6.9391700808919996</v>
      </c>
      <c r="G54" s="21">
        <f t="shared" si="6"/>
        <v>69.391700808919992</v>
      </c>
      <c r="H54" s="21">
        <f t="shared" si="3"/>
        <v>2.2493494302266162</v>
      </c>
      <c r="I54" s="21">
        <f t="shared" si="4"/>
        <v>1.363198101982533</v>
      </c>
      <c r="J54" s="34" t="s">
        <v>76</v>
      </c>
      <c r="U54" s="21">
        <v>0.1145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40"/>
  <sheetViews>
    <sheetView workbookViewId="0">
      <selection activeCell="N10" sqref="N10"/>
    </sheetView>
  </sheetViews>
  <sheetFormatPr baseColWidth="10" defaultColWidth="8.83203125" defaultRowHeight="16"/>
  <sheetData>
    <row r="2" spans="1:16">
      <c r="A2" t="s">
        <v>116</v>
      </c>
      <c r="B2" t="s">
        <v>123</v>
      </c>
    </row>
    <row r="4" spans="1:16">
      <c r="A4" t="s">
        <v>85</v>
      </c>
    </row>
    <row r="5" spans="1:16">
      <c r="K5" t="s">
        <v>122</v>
      </c>
      <c r="L5" t="s">
        <v>117</v>
      </c>
      <c r="M5" t="s">
        <v>118</v>
      </c>
      <c r="N5" t="s">
        <v>119</v>
      </c>
      <c r="O5" t="s">
        <v>120</v>
      </c>
      <c r="P5" t="s">
        <v>121</v>
      </c>
    </row>
    <row r="6" spans="1:16">
      <c r="A6" t="s">
        <v>86</v>
      </c>
      <c r="B6" t="s">
        <v>87</v>
      </c>
      <c r="C6" t="s">
        <v>124</v>
      </c>
      <c r="L6" t="s">
        <v>126</v>
      </c>
      <c r="M6" t="s">
        <v>127</v>
      </c>
      <c r="N6" t="s">
        <v>128</v>
      </c>
      <c r="O6" t="s">
        <v>129</v>
      </c>
      <c r="P6" t="s">
        <v>130</v>
      </c>
    </row>
    <row r="7" spans="1:16">
      <c r="L7">
        <v>1.0995921630000001</v>
      </c>
      <c r="M7">
        <v>0.95257529399999996</v>
      </c>
      <c r="N7">
        <v>1.7466842039999999</v>
      </c>
      <c r="O7">
        <v>1.167691123</v>
      </c>
      <c r="P7">
        <v>1.3222213730000001</v>
      </c>
    </row>
    <row r="8" spans="1:16">
      <c r="A8" t="s">
        <v>88</v>
      </c>
      <c r="B8" t="s">
        <v>87</v>
      </c>
      <c r="C8" t="s">
        <v>125</v>
      </c>
      <c r="L8">
        <v>0.98297189299999999</v>
      </c>
      <c r="M8">
        <v>0.79278124000000005</v>
      </c>
      <c r="N8">
        <v>1.7675489049999999</v>
      </c>
      <c r="O8">
        <v>1.4096955179999999</v>
      </c>
      <c r="P8">
        <v>1.069698373</v>
      </c>
    </row>
    <row r="9" spans="1:16">
      <c r="L9">
        <v>0.88775831000000005</v>
      </c>
      <c r="M9">
        <v>0.92387669900000002</v>
      </c>
      <c r="N9">
        <v>1.7334159520000001</v>
      </c>
      <c r="O9">
        <v>1.321035188</v>
      </c>
      <c r="P9">
        <v>1.131417235</v>
      </c>
    </row>
    <row r="10" spans="1:16">
      <c r="A10" t="s">
        <v>89</v>
      </c>
      <c r="B10" t="s">
        <v>90</v>
      </c>
      <c r="C10" t="s">
        <v>91</v>
      </c>
      <c r="D10" t="s">
        <v>92</v>
      </c>
      <c r="E10" t="s">
        <v>93</v>
      </c>
      <c r="F10" t="s">
        <v>94</v>
      </c>
    </row>
    <row r="11" spans="1:16">
      <c r="A11" t="s">
        <v>126</v>
      </c>
      <c r="B11">
        <v>3</v>
      </c>
      <c r="C11">
        <v>0</v>
      </c>
      <c r="D11">
        <v>0.99</v>
      </c>
      <c r="E11">
        <v>0.106</v>
      </c>
      <c r="F11">
        <v>6.13E-2</v>
      </c>
    </row>
    <row r="12" spans="1:16">
      <c r="A12" t="s">
        <v>127</v>
      </c>
      <c r="B12">
        <v>3</v>
      </c>
      <c r="C12">
        <v>0</v>
      </c>
      <c r="D12">
        <v>0.89</v>
      </c>
      <c r="E12">
        <v>8.5199999999999998E-2</v>
      </c>
      <c r="F12">
        <v>4.9200000000000001E-2</v>
      </c>
    </row>
    <row r="13" spans="1:16">
      <c r="A13" t="s">
        <v>128</v>
      </c>
      <c r="B13">
        <v>3</v>
      </c>
      <c r="C13">
        <v>0</v>
      </c>
      <c r="D13">
        <v>1.7490000000000001</v>
      </c>
      <c r="E13">
        <v>1.72E-2</v>
      </c>
      <c r="F13">
        <v>9.9299999999999996E-3</v>
      </c>
    </row>
    <row r="14" spans="1:16">
      <c r="A14" t="s">
        <v>129</v>
      </c>
      <c r="B14">
        <v>3</v>
      </c>
      <c r="C14">
        <v>0</v>
      </c>
      <c r="D14">
        <v>1.2989999999999999</v>
      </c>
      <c r="E14">
        <v>0.122</v>
      </c>
      <c r="F14">
        <v>7.0699999999999999E-2</v>
      </c>
    </row>
    <row r="15" spans="1:16">
      <c r="A15" t="s">
        <v>130</v>
      </c>
      <c r="B15">
        <v>3</v>
      </c>
      <c r="C15">
        <v>0</v>
      </c>
      <c r="D15">
        <v>1.1739999999999999</v>
      </c>
      <c r="E15">
        <v>0.13200000000000001</v>
      </c>
      <c r="F15">
        <v>7.5999999999999998E-2</v>
      </c>
    </row>
    <row r="17" spans="1:6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 t="s">
        <v>100</v>
      </c>
    </row>
    <row r="18" spans="1:6">
      <c r="A18" t="s">
        <v>101</v>
      </c>
      <c r="B18">
        <v>4</v>
      </c>
      <c r="C18">
        <v>1.351</v>
      </c>
      <c r="D18">
        <v>0.33800000000000002</v>
      </c>
      <c r="E18">
        <v>33.030999999999999</v>
      </c>
      <c r="F18" t="s">
        <v>102</v>
      </c>
    </row>
    <row r="19" spans="1:6">
      <c r="A19" t="s">
        <v>103</v>
      </c>
      <c r="B19">
        <v>10</v>
      </c>
      <c r="C19">
        <v>0.10199999999999999</v>
      </c>
      <c r="D19">
        <v>1.0200000000000001E-2</v>
      </c>
    </row>
    <row r="20" spans="1:6">
      <c r="A20" t="s">
        <v>104</v>
      </c>
      <c r="B20">
        <v>14</v>
      </c>
      <c r="C20">
        <v>1.4530000000000001</v>
      </c>
    </row>
    <row r="22" spans="1:6">
      <c r="A22" t="s">
        <v>105</v>
      </c>
    </row>
    <row r="24" spans="1:6">
      <c r="A24" t="s">
        <v>106</v>
      </c>
    </row>
    <row r="27" spans="1:6">
      <c r="A27" t="s">
        <v>107</v>
      </c>
    </row>
    <row r="29" spans="1:6">
      <c r="A29" t="s">
        <v>108</v>
      </c>
    </row>
    <row r="30" spans="1:6">
      <c r="A30" t="s">
        <v>109</v>
      </c>
      <c r="B30" t="s">
        <v>110</v>
      </c>
      <c r="C30" t="s">
        <v>111</v>
      </c>
      <c r="D30" t="s">
        <v>112</v>
      </c>
      <c r="E30" t="s">
        <v>9</v>
      </c>
      <c r="F30" t="s">
        <v>113</v>
      </c>
    </row>
    <row r="31" spans="1:6">
      <c r="A31" t="s">
        <v>131</v>
      </c>
      <c r="B31">
        <v>0.85899999999999999</v>
      </c>
      <c r="C31">
        <v>5</v>
      </c>
      <c r="D31">
        <v>14.721</v>
      </c>
      <c r="E31" t="s">
        <v>102</v>
      </c>
      <c r="F31" t="s">
        <v>114</v>
      </c>
    </row>
    <row r="32" spans="1:6">
      <c r="A32" t="s">
        <v>132</v>
      </c>
      <c r="B32">
        <v>0.75900000000000001</v>
      </c>
      <c r="C32">
        <v>5</v>
      </c>
      <c r="D32">
        <v>13.002000000000001</v>
      </c>
      <c r="E32" t="s">
        <v>102</v>
      </c>
      <c r="F32" t="s">
        <v>114</v>
      </c>
    </row>
    <row r="33" spans="1:6">
      <c r="A33" t="s">
        <v>133</v>
      </c>
      <c r="B33">
        <v>0.57499999999999996</v>
      </c>
      <c r="C33">
        <v>5</v>
      </c>
      <c r="D33">
        <v>9.8450000000000006</v>
      </c>
      <c r="E33" t="s">
        <v>102</v>
      </c>
      <c r="F33" t="s">
        <v>114</v>
      </c>
    </row>
    <row r="34" spans="1:6">
      <c r="A34" t="s">
        <v>134</v>
      </c>
      <c r="B34">
        <v>0.45</v>
      </c>
      <c r="C34">
        <v>5</v>
      </c>
      <c r="D34">
        <v>7.7030000000000003</v>
      </c>
      <c r="E34">
        <v>2E-3</v>
      </c>
      <c r="F34" t="s">
        <v>114</v>
      </c>
    </row>
    <row r="35" spans="1:6">
      <c r="A35" t="s">
        <v>135</v>
      </c>
      <c r="B35">
        <v>0.41</v>
      </c>
      <c r="C35">
        <v>5</v>
      </c>
      <c r="D35">
        <v>7.0179999999999998</v>
      </c>
      <c r="E35">
        <v>4.0000000000000001E-3</v>
      </c>
      <c r="F35" t="s">
        <v>114</v>
      </c>
    </row>
    <row r="36" spans="1:6">
      <c r="A36" t="s">
        <v>136</v>
      </c>
      <c r="B36">
        <v>0.309</v>
      </c>
      <c r="C36">
        <v>5</v>
      </c>
      <c r="D36">
        <v>5.2990000000000004</v>
      </c>
      <c r="E36">
        <v>2.5000000000000001E-2</v>
      </c>
      <c r="F36" t="s">
        <v>114</v>
      </c>
    </row>
    <row r="37" spans="1:6">
      <c r="A37" t="s">
        <v>137</v>
      </c>
      <c r="B37">
        <v>0.125</v>
      </c>
      <c r="C37">
        <v>5</v>
      </c>
      <c r="D37">
        <v>2.141</v>
      </c>
      <c r="E37">
        <v>0.57699999999999996</v>
      </c>
      <c r="F37" t="s">
        <v>115</v>
      </c>
    </row>
    <row r="38" spans="1:6">
      <c r="A38" t="s">
        <v>138</v>
      </c>
      <c r="B38">
        <v>0.28499999999999998</v>
      </c>
      <c r="C38">
        <v>5</v>
      </c>
      <c r="D38">
        <v>4.8760000000000003</v>
      </c>
      <c r="E38">
        <v>3.9E-2</v>
      </c>
      <c r="F38" t="s">
        <v>114</v>
      </c>
    </row>
    <row r="39" spans="1:6">
      <c r="A39" t="s">
        <v>139</v>
      </c>
      <c r="B39">
        <v>0.184</v>
      </c>
      <c r="C39">
        <v>5</v>
      </c>
      <c r="D39">
        <v>3.157</v>
      </c>
      <c r="E39">
        <v>0.24299999999999999</v>
      </c>
      <c r="F39" t="s">
        <v>115</v>
      </c>
    </row>
    <row r="40" spans="1:6">
      <c r="A40" t="s">
        <v>140</v>
      </c>
      <c r="B40">
        <v>0.1</v>
      </c>
      <c r="C40">
        <v>5</v>
      </c>
      <c r="D40">
        <v>1.7190000000000001</v>
      </c>
      <c r="E40">
        <v>0.74399999999999999</v>
      </c>
      <c r="F40" t="s">
        <v>115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IL-1 beta</vt:lpstr>
      <vt:lpstr>analyze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徐姊徐姊</dc:creator>
  <cp:lastModifiedBy>Microsoft Office User</cp:lastModifiedBy>
  <dcterms:created xsi:type="dcterms:W3CDTF">2019-02-11T11:05:15Z</dcterms:created>
  <dcterms:modified xsi:type="dcterms:W3CDTF">2020-06-18T15:33:18Z</dcterms:modified>
</cp:coreProperties>
</file>