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9E5DEF1E-6C9A-124B-B068-31CC5770DE91}" xr6:coauthVersionLast="45" xr6:coauthVersionMax="45" xr10:uidLastSave="{00000000-0000-0000-0000-000000000000}"/>
  <bookViews>
    <workbookView xWindow="840" yWindow="520" windowWidth="19160" windowHeight="7360" firstSheet="2" activeTab="2" xr2:uid="{00000000-000D-0000-FFFF-FFFF00000000}"/>
  </bookViews>
  <sheets>
    <sheet name="1211" sheetId="3" r:id="rId1"/>
    <sheet name="COX2" sheetId="6" r:id="rId2"/>
    <sheet name="Figure 11 (xi)-COX2 (mRNA)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7" l="1"/>
  <c r="I11" i="7"/>
  <c r="H12" i="7"/>
  <c r="I12" i="7"/>
  <c r="H13" i="7"/>
  <c r="L13" i="7" s="1"/>
  <c r="I13" i="7"/>
  <c r="H14" i="7"/>
  <c r="L14" i="7" s="1"/>
  <c r="I14" i="7"/>
  <c r="H15" i="7"/>
  <c r="L15" i="7" s="1"/>
  <c r="I15" i="7"/>
  <c r="H16" i="7"/>
  <c r="L16" i="7" s="1"/>
  <c r="I16" i="7"/>
  <c r="M14" i="7" l="1"/>
  <c r="M15" i="7"/>
  <c r="M16" i="7"/>
  <c r="I16" i="6"/>
  <c r="H16" i="6"/>
  <c r="L16" i="6" s="1"/>
  <c r="I15" i="6"/>
  <c r="H15" i="6"/>
  <c r="L15" i="6" s="1"/>
  <c r="I14" i="6"/>
  <c r="H14" i="6"/>
  <c r="L14" i="6" s="1"/>
  <c r="I13" i="6"/>
  <c r="H13" i="6"/>
  <c r="L13" i="6" s="1"/>
  <c r="I12" i="6"/>
  <c r="H12" i="6"/>
  <c r="I11" i="6"/>
  <c r="H11" i="6"/>
  <c r="M16" i="6" l="1"/>
  <c r="M15" i="6"/>
  <c r="M14" i="6"/>
  <c r="E20" i="3" l="1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H3" i="3" l="1"/>
  <c r="F5" i="3" s="1"/>
  <c r="F8" i="3"/>
  <c r="G8" i="3" s="1"/>
  <c r="F3" i="3" l="1"/>
  <c r="G3" i="3" s="1"/>
  <c r="F25" i="3"/>
  <c r="G25" i="3" s="1"/>
  <c r="F29" i="3"/>
  <c r="G29" i="3" s="1"/>
  <c r="F33" i="3"/>
  <c r="G33" i="3" s="1"/>
  <c r="F37" i="3"/>
  <c r="G37" i="3" s="1"/>
  <c r="F22" i="3"/>
  <c r="F30" i="3"/>
  <c r="G30" i="3" s="1"/>
  <c r="F26" i="3"/>
  <c r="G26" i="3" s="1"/>
  <c r="F34" i="3"/>
  <c r="G34" i="3" s="1"/>
  <c r="F27" i="3"/>
  <c r="G27" i="3" s="1"/>
  <c r="I26" i="3"/>
  <c r="J26" i="3" s="1"/>
  <c r="I25" i="3"/>
  <c r="J25" i="3" s="1"/>
  <c r="I24" i="3"/>
  <c r="J24" i="3" s="1"/>
  <c r="F24" i="3"/>
  <c r="G24" i="3" s="1"/>
  <c r="F23" i="3"/>
  <c r="I37" i="3"/>
  <c r="J37" i="3" s="1"/>
  <c r="I36" i="3"/>
  <c r="J36" i="3" s="1"/>
  <c r="I32" i="3"/>
  <c r="J32" i="3" s="1"/>
  <c r="I35" i="3"/>
  <c r="J35" i="3" s="1"/>
  <c r="F35" i="3"/>
  <c r="G35" i="3" s="1"/>
  <c r="I34" i="3"/>
  <c r="J34" i="3" s="1"/>
  <c r="I33" i="3"/>
  <c r="J33" i="3" s="1"/>
  <c r="F32" i="3"/>
  <c r="G32" i="3" s="1"/>
  <c r="F36" i="3"/>
  <c r="G36" i="3" s="1"/>
  <c r="I31" i="3"/>
  <c r="J31" i="3" s="1"/>
  <c r="F31" i="3"/>
  <c r="G31" i="3" s="1"/>
  <c r="I30" i="3"/>
  <c r="J30" i="3" s="1"/>
  <c r="I29" i="3"/>
  <c r="J29" i="3" s="1"/>
  <c r="I28" i="3"/>
  <c r="J28" i="3" s="1"/>
  <c r="F28" i="3"/>
  <c r="G28" i="3" s="1"/>
  <c r="I27" i="3"/>
  <c r="J27" i="3" s="1"/>
  <c r="I6" i="3"/>
  <c r="J6" i="3" s="1"/>
  <c r="F14" i="3"/>
  <c r="G14" i="3" s="1"/>
  <c r="I10" i="3"/>
  <c r="J10" i="3" s="1"/>
  <c r="I7" i="3"/>
  <c r="J7" i="3" s="1"/>
  <c r="F9" i="3"/>
  <c r="G9" i="3" s="1"/>
  <c r="I13" i="3"/>
  <c r="J13" i="3" s="1"/>
  <c r="I3" i="3"/>
  <c r="J3" i="3" s="1"/>
  <c r="F4" i="3"/>
  <c r="G4" i="3" s="1"/>
  <c r="G5" i="3"/>
  <c r="I9" i="3"/>
  <c r="J9" i="3" s="1"/>
  <c r="F15" i="3"/>
  <c r="G15" i="3" s="1"/>
  <c r="I14" i="3"/>
  <c r="J14" i="3" s="1"/>
  <c r="I11" i="3"/>
  <c r="J11" i="3" s="1"/>
  <c r="F13" i="3"/>
  <c r="G13" i="3" s="1"/>
  <c r="F6" i="3"/>
  <c r="G6" i="3" s="1"/>
  <c r="F7" i="3"/>
  <c r="G7" i="3" s="1"/>
  <c r="I12" i="3"/>
  <c r="J12" i="3" s="1"/>
  <c r="I4" i="3"/>
  <c r="J4" i="3" s="1"/>
  <c r="I8" i="3"/>
  <c r="J8" i="3" s="1"/>
  <c r="I15" i="3"/>
  <c r="J15" i="3" s="1"/>
  <c r="I5" i="3"/>
  <c r="J5" i="3" s="1"/>
  <c r="F10" i="3"/>
  <c r="G10" i="3" s="1"/>
  <c r="F11" i="3"/>
  <c r="G11" i="3" s="1"/>
  <c r="F12" i="3"/>
  <c r="G12" i="3" s="1"/>
  <c r="E17" i="3"/>
  <c r="E18" i="3"/>
  <c r="E19" i="3"/>
  <c r="F21" i="3" l="1"/>
  <c r="I21" i="3"/>
  <c r="F20" i="3"/>
  <c r="I20" i="3"/>
  <c r="I23" i="3"/>
  <c r="J23" i="3" s="1"/>
  <c r="F19" i="3"/>
  <c r="I19" i="3"/>
  <c r="I22" i="3"/>
  <c r="F18" i="3"/>
  <c r="I18" i="3"/>
  <c r="F17" i="3"/>
  <c r="I17" i="3"/>
  <c r="E16" i="3"/>
  <c r="F16" i="3" l="1"/>
  <c r="I16" i="3"/>
  <c r="G22" i="3" l="1"/>
  <c r="G21" i="3"/>
  <c r="G23" i="3"/>
  <c r="G17" i="3"/>
  <c r="G20" i="3"/>
  <c r="G18" i="3"/>
  <c r="G19" i="3"/>
  <c r="J17" i="3"/>
  <c r="J20" i="3"/>
  <c r="J22" i="3"/>
  <c r="J21" i="3"/>
  <c r="J19" i="3"/>
  <c r="J18" i="3"/>
  <c r="J16" i="3"/>
  <c r="G16" i="3"/>
</calcChain>
</file>

<file path=xl/sharedStrings.xml><?xml version="1.0" encoding="utf-8"?>
<sst xmlns="http://schemas.openxmlformats.org/spreadsheetml/2006/main" count="259" uniqueCount="108">
  <si>
    <t>Name</t>
  </si>
  <si>
    <t>Ct</t>
  </si>
  <si>
    <t>actin CT</t>
  </si>
  <si>
    <t>delta CT</t>
  </si>
  <si>
    <t>(-ΔΔCt)</t>
  </si>
  <si>
    <t>2^(-ΔΔCt)</t>
  </si>
  <si>
    <t>sham</t>
    <phoneticPr fontId="18" type="noConversion"/>
  </si>
  <si>
    <t>T+VE</t>
    <phoneticPr fontId="18" type="noConversion"/>
  </si>
  <si>
    <t>NO.</t>
    <phoneticPr fontId="18" type="noConversion"/>
  </si>
  <si>
    <t>sham</t>
  </si>
  <si>
    <t>T+VE</t>
  </si>
  <si>
    <t>T+0.1DP</t>
  </si>
  <si>
    <t>T+0.5DP</t>
  </si>
  <si>
    <t>T+Pom</t>
    <phoneticPr fontId="18" type="noConversion"/>
  </si>
  <si>
    <t>T+0.5DP</t>
    <phoneticPr fontId="18" type="noConversion"/>
  </si>
  <si>
    <t>sh</t>
    <phoneticPr fontId="18" type="noConversion"/>
  </si>
  <si>
    <t>shDP</t>
    <phoneticPr fontId="18" type="noConversion"/>
  </si>
  <si>
    <t>TBI+VEH</t>
    <phoneticPr fontId="18" type="noConversion"/>
  </si>
  <si>
    <t>T+Pom</t>
  </si>
  <si>
    <t>T+DP0.5</t>
    <phoneticPr fontId="18" type="noConversion"/>
  </si>
  <si>
    <t>T+DP0.1</t>
    <phoneticPr fontId="18" type="noConversion"/>
  </si>
  <si>
    <t>T+0.1DP</t>
    <phoneticPr fontId="18" type="noConversion"/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</si>
  <si>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</si>
  <si>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</si>
  <si>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</si>
  <si>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</si>
  <si>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</si>
  <si>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</si>
  <si>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</si>
  <si>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</si>
  <si>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</si>
  <si>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</si>
  <si>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</si>
  <si>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</si>
  <si>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</si>
  <si>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4</t>
  </si>
  <si>
    <t>Col 5</t>
  </si>
  <si>
    <t>Col 6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</si>
  <si>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</si>
  <si>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</si>
  <si>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</si>
  <si>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</si>
  <si>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</si>
  <si>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</si>
  <si>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</si>
  <si>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</si>
  <si>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</si>
  <si>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</si>
  <si>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</si>
  <si>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</si>
  <si>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</si>
  <si>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</si>
  <si>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</si>
  <si>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</si>
  <si>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</si>
  <si>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</si>
  <si>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</si>
  <si>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</si>
  <si>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Col 4 vs. Col 6</t>
  </si>
  <si>
    <t>Yes</t>
  </si>
  <si>
    <t>Col 4 vs. Col 2</t>
  </si>
  <si>
    <t>Col 4 vs. Col 5</t>
  </si>
  <si>
    <t>Col 5 vs. Col 2</t>
  </si>
  <si>
    <t>No</t>
  </si>
  <si>
    <t>Do Not Test</t>
  </si>
  <si>
    <t>Col 3 vs. Col 6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</si>
  <si>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</si>
  <si>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Mean</t>
    <phoneticPr fontId="18" type="noConversion"/>
  </si>
  <si>
    <t>SEM</t>
    <phoneticPr fontId="18" type="noConversion"/>
  </si>
  <si>
    <t>sham+0.5DP</t>
    <phoneticPr fontId="18" type="noConversion"/>
  </si>
  <si>
    <t>sham+0.5DP</t>
    <phoneticPr fontId="18" type="noConversion"/>
  </si>
  <si>
    <t>COX2</t>
    <phoneticPr fontId="18" type="noConversion"/>
  </si>
  <si>
    <t>星期二, 十二月 11, 2018, 下午 04:23:26</t>
  </si>
  <si>
    <t>(P = 0.282)</t>
  </si>
  <si>
    <t>(P = 0.171)</t>
  </si>
  <si>
    <t>Col 1</t>
  </si>
  <si>
    <t>Col 3 vs. Col 2</t>
  </si>
  <si>
    <t>Col 3 vs. Col 1</t>
  </si>
  <si>
    <t>Col 3 vs. Col 5</t>
  </si>
  <si>
    <t>Col 3 vs. Col 4</t>
  </si>
  <si>
    <t>Col 4 vs. Col 1</t>
  </si>
  <si>
    <t>Col 6 vs. Col 2</t>
  </si>
  <si>
    <t>Col 6 vs. Col 1</t>
  </si>
  <si>
    <t>Col 6 vs. Col 5</t>
  </si>
  <si>
    <t>Col 5 vs. Col 1</t>
  </si>
  <si>
    <t>Col 1 vs. Col 2</t>
  </si>
  <si>
    <t>COX2</t>
    <phoneticPr fontId="18" type="noConversion"/>
  </si>
  <si>
    <t>sham+0.5DP</t>
    <phoneticPr fontId="18" type="noConversion"/>
  </si>
  <si>
    <t>TBI+Veh V.S. Sham</t>
    <phoneticPr fontId="18" type="noConversion"/>
  </si>
  <si>
    <t>TBI+Veh V.S. Sham</t>
    <phoneticPr fontId="25" type="noConversion"/>
  </si>
  <si>
    <t>TBI+Pom(0.5) V.S. Sham</t>
    <phoneticPr fontId="25" type="noConversion"/>
  </si>
  <si>
    <t>TBI+Pom(0.5) V.S. TBI+Veh</t>
    <phoneticPr fontId="25" type="noConversion"/>
  </si>
  <si>
    <t>TBI+DP(0.5) V.S. Sham</t>
    <phoneticPr fontId="25" type="noConversion"/>
  </si>
  <si>
    <t>TBI+DP(0.5) V.S. TBI+Veh</t>
    <phoneticPr fontId="25" type="noConversion"/>
  </si>
  <si>
    <t>TBI+DP(0.1) V.S. Sham</t>
    <phoneticPr fontId="25" type="noConversion"/>
  </si>
  <si>
    <t>TBI+DP(0.1) V.S. TBI+Veh</t>
    <phoneticPr fontId="25" type="noConversion"/>
  </si>
  <si>
    <t>TBI+DP(0.1) V.S. TBI+Veh</t>
    <phoneticPr fontId="25" type="noConversion"/>
  </si>
  <si>
    <t>TBI+DP(0.1) V.S. Sham</t>
    <phoneticPr fontId="25" type="noConversion"/>
  </si>
  <si>
    <t>TBI+DP(0.5) V.S. TBI+Veh</t>
    <phoneticPr fontId="25" type="noConversion"/>
  </si>
  <si>
    <t>TBI+DP(0.5) V.S. Sham</t>
    <phoneticPr fontId="25" type="noConversion"/>
  </si>
  <si>
    <t>TBI+Pom(0.5) V.S. TBI+Veh</t>
    <phoneticPr fontId="25" type="noConversion"/>
  </si>
  <si>
    <t>TBI+Pom(0.5) V.S. Sham</t>
    <phoneticPr fontId="25" type="noConversion"/>
  </si>
  <si>
    <t>TBI+Veh V.S. Sham</t>
    <phoneticPr fontId="25" type="noConversion"/>
  </si>
  <si>
    <t>TBI+Veh V.S. Sham</t>
    <phoneticPr fontId="18" type="noConversion"/>
  </si>
  <si>
    <t>SEM</t>
    <phoneticPr fontId="18" type="noConversion"/>
  </si>
  <si>
    <t>Mean</t>
    <phoneticPr fontId="18" type="noConversion"/>
  </si>
  <si>
    <t>sham+0.5DP</t>
    <phoneticPr fontId="18" type="noConversion"/>
  </si>
  <si>
    <t>COX2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</si>
</sst>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6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color theme="9" tint="-0.249977111117893"/>
      <name val="Calibri"/>
      <family val="1"/>
      <charset val="136"/>
      <scheme val="minor"/>
    </font>
    <font>
      <sz val="12"/>
      <color theme="3" tint="0.39997558519241921"/>
      <name val="Calibri"/>
      <family val="1"/>
      <charset val="136"/>
      <scheme val="minor"/>
    </font>
    <font>
      <sz val="18"/>
      <color theme="3"/>
      <name val="Cambria"/>
      <family val="2"/>
      <charset val="136"/>
      <scheme val="major"/>
    </font>
    <font>
      <sz val="12"/>
      <name val="Calibri"/>
      <family val="2"/>
      <charset val="136"/>
      <scheme val="minor"/>
    </font>
    <font>
      <sz val="9"/>
      <name val="Calibri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42">
      <alignment vertical="center"/>
    </xf>
    <xf numFmtId="164" fontId="19" fillId="0" borderId="0" xfId="42" applyNumberForma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43" applyFont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9" fillId="0" borderId="0" xfId="43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3" borderId="0" xfId="7">
      <alignment vertical="center"/>
    </xf>
    <xf numFmtId="0" fontId="24" fillId="0" borderId="0" xfId="0" applyFont="1">
      <alignment vertical="center"/>
    </xf>
    <xf numFmtId="0" fontId="0" fillId="33" borderId="0" xfId="0" applyFill="1">
      <alignment vertical="center"/>
    </xf>
    <xf numFmtId="2" fontId="0" fillId="33" borderId="0" xfId="0" applyNumberFormat="1" applyFill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254000</xdr:colOff>
          <xdr:row>21</xdr:row>
          <xdr:rowOff>139700</xdr:rowOff>
        </xdr:from>
        <xdr:to>
          <xdr:col>28</xdr:col>
          <xdr:colOff>266700</xdr:colOff>
          <xdr:row>46</xdr:row>
          <xdr:rowOff>101600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37</xdr:row>
          <xdr:rowOff>127000</xdr:rowOff>
        </xdr:from>
        <xdr:to>
          <xdr:col>16</xdr:col>
          <xdr:colOff>393700</xdr:colOff>
          <xdr:row>58</xdr:row>
          <xdr:rowOff>127000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254000</xdr:colOff>
          <xdr:row>21</xdr:row>
          <xdr:rowOff>139700</xdr:rowOff>
        </xdr:from>
        <xdr:to>
          <xdr:col>28</xdr:col>
          <xdr:colOff>292100</xdr:colOff>
          <xdr:row>46</xdr:row>
          <xdr:rowOff>177800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37</xdr:row>
          <xdr:rowOff>127000</xdr:rowOff>
        </xdr:from>
        <xdr:to>
          <xdr:col>16</xdr:col>
          <xdr:colOff>393700</xdr:colOff>
          <xdr:row>58</xdr:row>
          <xdr:rowOff>190500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opLeftCell="C10" workbookViewId="0">
      <selection activeCell="R19" sqref="R19"/>
    </sheetView>
  </sheetViews>
  <sheetFormatPr baseColWidth="10" defaultColWidth="9" defaultRowHeight="16" x14ac:dyDescent="0.2"/>
  <cols>
    <col min="1" max="1" width="10.5" style="12" bestFit="1" customWidth="1"/>
    <col min="2" max="2" width="26.6640625" style="5" customWidth="1"/>
    <col min="3" max="10" width="9" style="5"/>
    <col min="11" max="11" width="10.5" style="5" bestFit="1" customWidth="1"/>
    <col min="12" max="12" width="9" style="5"/>
    <col min="13" max="13" width="12.5" style="12" bestFit="1" customWidth="1"/>
    <col min="14" max="16384" width="9" style="5"/>
  </cols>
  <sheetData>
    <row r="1" spans="1:21" s="12" customFormat="1" x14ac:dyDescent="0.2">
      <c r="A1" s="12" t="s">
        <v>71</v>
      </c>
      <c r="B1" s="12" t="s">
        <v>71</v>
      </c>
      <c r="C1" s="12" t="s">
        <v>71</v>
      </c>
    </row>
    <row r="2" spans="1:21" x14ac:dyDescent="0.2">
      <c r="A2" s="12" t="s">
        <v>8</v>
      </c>
      <c r="B2" s="5" t="s">
        <v>0</v>
      </c>
      <c r="C2" s="5" t="s">
        <v>1</v>
      </c>
      <c r="D2" s="1" t="s">
        <v>2</v>
      </c>
      <c r="E2" s="1" t="s">
        <v>3</v>
      </c>
      <c r="F2" s="2" t="s">
        <v>4</v>
      </c>
      <c r="G2" s="1" t="s">
        <v>5</v>
      </c>
      <c r="K2" s="12" t="s">
        <v>71</v>
      </c>
      <c r="L2" s="12" t="s">
        <v>6</v>
      </c>
      <c r="M2" s="12" t="s">
        <v>69</v>
      </c>
      <c r="N2" s="12" t="s">
        <v>7</v>
      </c>
      <c r="O2" s="12" t="s">
        <v>13</v>
      </c>
      <c r="P2" s="5" t="s">
        <v>14</v>
      </c>
      <c r="Q2" s="5" t="s">
        <v>21</v>
      </c>
    </row>
    <row r="3" spans="1:21" x14ac:dyDescent="0.2">
      <c r="A3" s="13">
        <v>137</v>
      </c>
      <c r="B3" s="9" t="s">
        <v>15</v>
      </c>
      <c r="C3" s="5">
        <v>21.83</v>
      </c>
      <c r="D3" s="12">
        <v>15.73</v>
      </c>
      <c r="E3" s="4">
        <f t="shared" ref="E3:E7" si="0">C3-D3</f>
        <v>6.0999999999999979</v>
      </c>
      <c r="F3" s="4">
        <f>-(E3-$H$3)</f>
        <v>-7.9999999999997407E-2</v>
      </c>
      <c r="G3" s="4">
        <f>POWER(2,F3)</f>
        <v>0.94605764672559756</v>
      </c>
      <c r="H3" s="5">
        <f>AVERAGE(E3:E7)</f>
        <v>6.0200000000000005</v>
      </c>
      <c r="I3" s="3">
        <f>-(E3-$H$3)</f>
        <v>-7.9999999999997407E-2</v>
      </c>
      <c r="J3" s="3">
        <f t="shared" ref="J3:J15" si="1">POWER(2,I3)</f>
        <v>0.94605764672559756</v>
      </c>
      <c r="K3" s="12"/>
      <c r="L3" s="12">
        <v>0.94605764672559756</v>
      </c>
      <c r="M3" s="12">
        <v>0.28322097132394947</v>
      </c>
      <c r="N3" s="12">
        <v>1.647182034535146</v>
      </c>
      <c r="O3" s="15">
        <v>0.72698625866015532</v>
      </c>
      <c r="P3" s="15">
        <v>3.6050018504433226</v>
      </c>
      <c r="Q3" s="12">
        <v>1.8150383106343222</v>
      </c>
    </row>
    <row r="4" spans="1:21" x14ac:dyDescent="0.2">
      <c r="A4" s="13">
        <v>138</v>
      </c>
      <c r="B4" s="9" t="s">
        <v>15</v>
      </c>
      <c r="C4" s="5">
        <v>22.42</v>
      </c>
      <c r="D4" s="12">
        <v>17.3</v>
      </c>
      <c r="E4" s="4">
        <f t="shared" si="0"/>
        <v>5.120000000000001</v>
      </c>
      <c r="F4" s="4">
        <f t="shared" ref="F4:F37" si="2">-(E4-$H$3)</f>
        <v>0.89999999999999947</v>
      </c>
      <c r="G4" s="4">
        <f t="shared" ref="G4:G15" si="3">POWER(2,F4)</f>
        <v>1.8660659830736142</v>
      </c>
      <c r="I4" s="3">
        <f t="shared" ref="I4:I37" si="4">-(E4-$H$3)</f>
        <v>0.89999999999999947</v>
      </c>
      <c r="J4" s="3">
        <f t="shared" si="1"/>
        <v>1.8660659830736142</v>
      </c>
      <c r="K4" s="12"/>
      <c r="L4" s="15">
        <v>1.8660659830736142</v>
      </c>
      <c r="M4" s="12">
        <v>0.55478473603392231</v>
      </c>
      <c r="N4" s="12">
        <v>3.4105395670718277</v>
      </c>
      <c r="O4" s="12">
        <v>1.5691681957935009</v>
      </c>
      <c r="P4" s="15">
        <v>1.9052759960878756</v>
      </c>
      <c r="Q4" s="12">
        <v>2.1584564730088549</v>
      </c>
    </row>
    <row r="5" spans="1:21" x14ac:dyDescent="0.2">
      <c r="A5" s="8">
        <v>139</v>
      </c>
      <c r="B5" s="9" t="s">
        <v>15</v>
      </c>
      <c r="C5" s="5">
        <v>22.82</v>
      </c>
      <c r="D5" s="12">
        <v>17.440000000000001</v>
      </c>
      <c r="E5" s="4">
        <f t="shared" si="0"/>
        <v>5.379999999999999</v>
      </c>
      <c r="F5" s="4">
        <f>-(E5-$H$3)</f>
        <v>0.64000000000000146</v>
      </c>
      <c r="G5" s="4">
        <f t="shared" si="3"/>
        <v>1.5583291593210014</v>
      </c>
      <c r="I5" s="3">
        <f t="shared" si="4"/>
        <v>0.64000000000000146</v>
      </c>
      <c r="J5" s="3">
        <f t="shared" si="1"/>
        <v>1.5583291593210014</v>
      </c>
      <c r="K5" s="12"/>
      <c r="L5" s="15">
        <v>1.5583291593210014</v>
      </c>
      <c r="M5" s="12">
        <v>0.97942029758692783</v>
      </c>
      <c r="N5" s="12">
        <v>1.9724654089867202</v>
      </c>
      <c r="O5" s="12">
        <v>1.9185282386505293</v>
      </c>
      <c r="P5" s="12">
        <v>1.0867348625260596</v>
      </c>
      <c r="Q5" s="12">
        <v>1.109569472067846</v>
      </c>
    </row>
    <row r="6" spans="1:21" x14ac:dyDescent="0.2">
      <c r="A6" s="14">
        <v>140</v>
      </c>
      <c r="B6" s="9" t="s">
        <v>15</v>
      </c>
      <c r="C6" s="5">
        <v>22.44</v>
      </c>
      <c r="D6" s="12">
        <v>15.87</v>
      </c>
      <c r="E6" s="4">
        <f t="shared" si="0"/>
        <v>6.5700000000000021</v>
      </c>
      <c r="F6" s="4">
        <f t="shared" si="2"/>
        <v>-0.5500000000000016</v>
      </c>
      <c r="G6" s="4">
        <f t="shared" si="3"/>
        <v>0.68302012837719706</v>
      </c>
      <c r="I6" s="3">
        <f t="shared" si="4"/>
        <v>-0.5500000000000016</v>
      </c>
      <c r="J6" s="3">
        <f t="shared" si="1"/>
        <v>0.68302012837719706</v>
      </c>
      <c r="K6" s="12"/>
      <c r="L6" s="12">
        <v>0.68302012837719706</v>
      </c>
      <c r="M6" s="12">
        <v>0.63728031365963211</v>
      </c>
      <c r="N6" s="12">
        <v>1.7171308728755057</v>
      </c>
      <c r="O6" s="12">
        <v>4.3771748050429631</v>
      </c>
      <c r="P6" s="15">
        <v>2.2657677705915953</v>
      </c>
      <c r="Q6" s="12">
        <v>2.7320805135087913</v>
      </c>
    </row>
    <row r="7" spans="1:21" x14ac:dyDescent="0.2">
      <c r="A7" s="8">
        <v>151</v>
      </c>
      <c r="B7" s="9" t="s">
        <v>15</v>
      </c>
      <c r="C7" s="5">
        <v>23.08</v>
      </c>
      <c r="D7" s="12">
        <v>16.149999999999999</v>
      </c>
      <c r="E7" s="4">
        <f t="shared" si="0"/>
        <v>6.93</v>
      </c>
      <c r="F7" s="4">
        <f t="shared" si="2"/>
        <v>-0.90999999999999925</v>
      </c>
      <c r="G7" s="4">
        <f t="shared" si="3"/>
        <v>0.53218509122668023</v>
      </c>
      <c r="I7" s="3">
        <f t="shared" si="4"/>
        <v>-0.90999999999999925</v>
      </c>
      <c r="J7" s="3">
        <f t="shared" si="1"/>
        <v>0.53218509122668023</v>
      </c>
      <c r="K7" s="12"/>
      <c r="L7" s="12">
        <v>0.53218509122668023</v>
      </c>
      <c r="M7" s="12">
        <v>0.38156480224013944</v>
      </c>
      <c r="N7" s="12">
        <v>2.8284271247461881</v>
      </c>
      <c r="O7" s="12">
        <v>5.775716782089992</v>
      </c>
      <c r="P7" s="12">
        <v>0.61557220667245804</v>
      </c>
      <c r="Q7" s="15">
        <v>0.39776824187745963</v>
      </c>
      <c r="T7" s="12"/>
    </row>
    <row r="8" spans="1:21" x14ac:dyDescent="0.2">
      <c r="A8" s="8">
        <v>146</v>
      </c>
      <c r="B8" s="10" t="s">
        <v>16</v>
      </c>
      <c r="C8" s="5">
        <v>23.19</v>
      </c>
      <c r="D8" s="12">
        <v>15.35</v>
      </c>
      <c r="E8" s="4">
        <f t="shared" ref="E8:E15" si="5">C8-D8</f>
        <v>7.8400000000000016</v>
      </c>
      <c r="F8" s="4">
        <f t="shared" si="2"/>
        <v>-1.8200000000000012</v>
      </c>
      <c r="G8" s="4">
        <f t="shared" si="3"/>
        <v>0.28322097132394947</v>
      </c>
      <c r="I8" s="3">
        <f t="shared" si="4"/>
        <v>-1.8200000000000012</v>
      </c>
      <c r="J8" s="3">
        <f t="shared" si="1"/>
        <v>0.28322097132394947</v>
      </c>
      <c r="K8" s="12"/>
      <c r="L8" s="12"/>
      <c r="N8" s="12">
        <v>2.1734697250521191</v>
      </c>
      <c r="O8" s="12"/>
      <c r="P8" s="12">
        <v>0.65519670192918233</v>
      </c>
      <c r="Q8" s="12">
        <v>1.0352649238413787</v>
      </c>
      <c r="T8" s="12"/>
      <c r="U8" s="12"/>
    </row>
    <row r="9" spans="1:21" x14ac:dyDescent="0.2">
      <c r="A9" s="8">
        <v>147</v>
      </c>
      <c r="B9" s="10" t="s">
        <v>16</v>
      </c>
      <c r="C9" s="5">
        <v>22.35</v>
      </c>
      <c r="D9" s="12">
        <v>15.48</v>
      </c>
      <c r="E9" s="4">
        <f t="shared" si="5"/>
        <v>6.870000000000001</v>
      </c>
      <c r="F9" s="4">
        <f t="shared" si="2"/>
        <v>-0.85000000000000053</v>
      </c>
      <c r="G9" s="4">
        <f t="shared" si="3"/>
        <v>0.55478473603392231</v>
      </c>
      <c r="I9" s="3">
        <f t="shared" si="4"/>
        <v>-0.85000000000000053</v>
      </c>
      <c r="J9" s="3">
        <f t="shared" si="1"/>
        <v>0.55478473603392231</v>
      </c>
      <c r="L9" s="12"/>
      <c r="N9" s="15">
        <v>9.646462621526096</v>
      </c>
      <c r="O9" s="12"/>
      <c r="P9" s="12">
        <v>1.0424657608411223</v>
      </c>
      <c r="Q9" s="12"/>
      <c r="T9" s="12"/>
      <c r="U9" s="12"/>
    </row>
    <row r="10" spans="1:21" x14ac:dyDescent="0.2">
      <c r="A10" s="8">
        <v>148</v>
      </c>
      <c r="B10" s="10" t="s">
        <v>16</v>
      </c>
      <c r="C10" s="5">
        <v>21.95</v>
      </c>
      <c r="D10" s="12">
        <v>15.9</v>
      </c>
      <c r="E10" s="4">
        <f t="shared" si="5"/>
        <v>6.0499999999999989</v>
      </c>
      <c r="F10" s="4">
        <f t="shared" si="2"/>
        <v>-2.9999999999998472E-2</v>
      </c>
      <c r="G10" s="4">
        <f t="shared" si="3"/>
        <v>0.97942029758692783</v>
      </c>
      <c r="I10" s="3">
        <f t="shared" si="4"/>
        <v>-2.9999999999998472E-2</v>
      </c>
      <c r="J10" s="3">
        <f t="shared" si="1"/>
        <v>0.97942029758692783</v>
      </c>
      <c r="L10" s="12"/>
      <c r="N10" s="12"/>
      <c r="O10" s="12"/>
      <c r="P10" s="12"/>
      <c r="Q10" s="12"/>
      <c r="U10" s="12"/>
    </row>
    <row r="11" spans="1:21" x14ac:dyDescent="0.2">
      <c r="A11" s="14">
        <v>149</v>
      </c>
      <c r="B11" s="10" t="s">
        <v>16</v>
      </c>
      <c r="C11" s="5">
        <v>22.99</v>
      </c>
      <c r="D11" s="12">
        <v>16.32</v>
      </c>
      <c r="E11" s="4">
        <f t="shared" si="5"/>
        <v>6.6699999999999982</v>
      </c>
      <c r="F11" s="4">
        <f t="shared" si="2"/>
        <v>-0.64999999999999769</v>
      </c>
      <c r="G11" s="4">
        <f t="shared" si="3"/>
        <v>0.63728031365963211</v>
      </c>
      <c r="I11" s="3">
        <f t="shared" si="4"/>
        <v>-0.64999999999999769</v>
      </c>
      <c r="J11" s="3">
        <f t="shared" si="1"/>
        <v>0.63728031365963211</v>
      </c>
      <c r="L11" s="12"/>
      <c r="N11" s="12"/>
      <c r="O11" s="12"/>
      <c r="P11" s="12"/>
      <c r="Q11" s="12"/>
    </row>
    <row r="12" spans="1:21" x14ac:dyDescent="0.2">
      <c r="A12" s="14">
        <v>150</v>
      </c>
      <c r="B12" s="10" t="s">
        <v>16</v>
      </c>
      <c r="C12" s="5">
        <v>22.53</v>
      </c>
      <c r="D12" s="12">
        <v>15.12</v>
      </c>
      <c r="E12" s="4">
        <f t="shared" si="5"/>
        <v>7.4100000000000019</v>
      </c>
      <c r="F12" s="4">
        <f t="shared" si="2"/>
        <v>-1.3900000000000015</v>
      </c>
      <c r="G12" s="4">
        <f t="shared" si="3"/>
        <v>0.38156480224013944</v>
      </c>
      <c r="I12" s="3">
        <f t="shared" si="4"/>
        <v>-1.3900000000000015</v>
      </c>
      <c r="J12" s="3">
        <f t="shared" si="1"/>
        <v>0.38156480224013944</v>
      </c>
      <c r="L12" s="12"/>
      <c r="N12" s="12"/>
      <c r="O12" s="12"/>
      <c r="P12" s="12"/>
      <c r="Q12" s="12"/>
    </row>
    <row r="13" spans="1:21" x14ac:dyDescent="0.2">
      <c r="A13" s="14">
        <v>7</v>
      </c>
      <c r="B13" s="10" t="s">
        <v>17</v>
      </c>
      <c r="C13" s="5">
        <v>22.54</v>
      </c>
      <c r="D13" s="12">
        <v>17.239999999999998</v>
      </c>
      <c r="E13" s="4">
        <f t="shared" si="5"/>
        <v>5.3000000000000007</v>
      </c>
      <c r="F13" s="4">
        <f t="shared" si="2"/>
        <v>0.71999999999999975</v>
      </c>
      <c r="G13" s="4">
        <f t="shared" si="3"/>
        <v>1.647182034535146</v>
      </c>
      <c r="I13" s="3">
        <f t="shared" si="4"/>
        <v>0.71999999999999975</v>
      </c>
      <c r="J13" s="3">
        <f t="shared" si="1"/>
        <v>1.647182034535146</v>
      </c>
      <c r="L13" s="12"/>
      <c r="N13" s="12"/>
      <c r="O13" s="12"/>
      <c r="P13" s="12"/>
      <c r="Q13" s="12"/>
    </row>
    <row r="14" spans="1:21" x14ac:dyDescent="0.2">
      <c r="A14" s="14">
        <v>12</v>
      </c>
      <c r="B14" s="10" t="s">
        <v>17</v>
      </c>
      <c r="C14" s="5">
        <v>21.14</v>
      </c>
      <c r="D14" s="12">
        <v>16.89</v>
      </c>
      <c r="E14" s="4">
        <f t="shared" si="5"/>
        <v>4.25</v>
      </c>
      <c r="F14" s="4">
        <f t="shared" si="2"/>
        <v>1.7700000000000005</v>
      </c>
      <c r="G14" s="4">
        <f t="shared" si="3"/>
        <v>3.4105395670718277</v>
      </c>
      <c r="I14" s="3">
        <f t="shared" si="4"/>
        <v>1.7700000000000005</v>
      </c>
      <c r="J14" s="3">
        <f t="shared" si="1"/>
        <v>3.4105395670718277</v>
      </c>
      <c r="P14" s="16"/>
    </row>
    <row r="15" spans="1:21" x14ac:dyDescent="0.2">
      <c r="A15" s="14">
        <v>19</v>
      </c>
      <c r="B15" s="10" t="s">
        <v>17</v>
      </c>
      <c r="C15" s="5">
        <v>22.11</v>
      </c>
      <c r="D15" s="12">
        <v>17.07</v>
      </c>
      <c r="E15" s="4">
        <f t="shared" si="5"/>
        <v>5.0399999999999991</v>
      </c>
      <c r="F15" s="4">
        <f t="shared" si="2"/>
        <v>0.98000000000000131</v>
      </c>
      <c r="G15" s="4">
        <f t="shared" si="3"/>
        <v>1.9724654089867202</v>
      </c>
      <c r="I15" s="3">
        <f t="shared" si="4"/>
        <v>0.98000000000000131</v>
      </c>
      <c r="J15" s="3">
        <f t="shared" si="1"/>
        <v>1.9724654089867202</v>
      </c>
      <c r="P15" s="16"/>
    </row>
    <row r="16" spans="1:21" x14ac:dyDescent="0.2">
      <c r="A16" s="14">
        <v>131</v>
      </c>
      <c r="B16" s="10" t="s">
        <v>17</v>
      </c>
      <c r="C16" s="5">
        <v>20.03</v>
      </c>
      <c r="D16" s="12">
        <v>14.79</v>
      </c>
      <c r="E16" s="4">
        <f t="shared" ref="E16:E37" si="6">C16-D16</f>
        <v>5.240000000000002</v>
      </c>
      <c r="F16" s="4">
        <f t="shared" si="2"/>
        <v>0.77999999999999847</v>
      </c>
      <c r="G16" s="4">
        <f t="shared" ref="G16:G37" si="7">POWER(2,F16)</f>
        <v>1.7171308728755057</v>
      </c>
      <c r="H16" s="4"/>
      <c r="I16" s="3">
        <f t="shared" si="4"/>
        <v>0.77999999999999847</v>
      </c>
      <c r="J16" s="3">
        <f t="shared" ref="J16:J37" si="8">POWER(2,I16)</f>
        <v>1.7171308728755057</v>
      </c>
      <c r="P16" s="16"/>
    </row>
    <row r="17" spans="1:18" x14ac:dyDescent="0.2">
      <c r="A17" s="14">
        <v>132</v>
      </c>
      <c r="B17" s="10" t="s">
        <v>17</v>
      </c>
      <c r="C17" s="5">
        <v>20.21</v>
      </c>
      <c r="D17" s="12">
        <v>15.69</v>
      </c>
      <c r="E17" s="4">
        <f t="shared" si="6"/>
        <v>4.5200000000000014</v>
      </c>
      <c r="F17" s="4">
        <f t="shared" si="2"/>
        <v>1.4999999999999991</v>
      </c>
      <c r="G17" s="4">
        <f t="shared" si="7"/>
        <v>2.8284271247461881</v>
      </c>
      <c r="H17" s="4"/>
      <c r="I17" s="3">
        <f t="shared" si="4"/>
        <v>1.4999999999999991</v>
      </c>
      <c r="J17" s="3">
        <f t="shared" si="8"/>
        <v>2.8284271247461881</v>
      </c>
      <c r="K17" s="12" t="s">
        <v>71</v>
      </c>
      <c r="L17" s="12" t="s">
        <v>6</v>
      </c>
      <c r="M17" s="12" t="s">
        <v>70</v>
      </c>
      <c r="N17" s="12" t="s">
        <v>7</v>
      </c>
      <c r="O17" s="12" t="s">
        <v>13</v>
      </c>
      <c r="P17" s="12" t="s">
        <v>14</v>
      </c>
      <c r="Q17" s="12" t="s">
        <v>21</v>
      </c>
    </row>
    <row r="18" spans="1:18" x14ac:dyDescent="0.2">
      <c r="A18" s="14">
        <v>134</v>
      </c>
      <c r="B18" s="10" t="s">
        <v>17</v>
      </c>
      <c r="C18" s="5">
        <v>20.63</v>
      </c>
      <c r="D18" s="12">
        <v>15.73</v>
      </c>
      <c r="E18" s="4">
        <f t="shared" si="6"/>
        <v>4.8999999999999986</v>
      </c>
      <c r="F18" s="4">
        <f t="shared" si="2"/>
        <v>1.1200000000000019</v>
      </c>
      <c r="G18" s="4">
        <f t="shared" si="7"/>
        <v>2.1734697250521191</v>
      </c>
      <c r="H18" s="4"/>
      <c r="I18" s="3">
        <f t="shared" si="4"/>
        <v>1.1200000000000019</v>
      </c>
      <c r="J18" s="3">
        <f t="shared" si="8"/>
        <v>2.1734697250521191</v>
      </c>
      <c r="K18" s="12"/>
      <c r="L18" s="12">
        <v>0.94605764672559756</v>
      </c>
      <c r="M18" s="12">
        <v>0.28322097132394947</v>
      </c>
      <c r="N18" s="12">
        <v>1.647182034535146</v>
      </c>
      <c r="O18" s="15"/>
      <c r="P18" s="15"/>
      <c r="Q18" s="12">
        <v>1.8150383106343222</v>
      </c>
    </row>
    <row r="19" spans="1:18" x14ac:dyDescent="0.2">
      <c r="A19" s="14">
        <v>135</v>
      </c>
      <c r="B19" s="10" t="s">
        <v>17</v>
      </c>
      <c r="C19" s="5">
        <v>18.059999999999999</v>
      </c>
      <c r="D19" s="12">
        <v>15.31</v>
      </c>
      <c r="E19" s="4">
        <f t="shared" si="6"/>
        <v>2.7499999999999982</v>
      </c>
      <c r="F19" s="4">
        <f t="shared" si="2"/>
        <v>3.2700000000000022</v>
      </c>
      <c r="G19" s="4">
        <f t="shared" si="7"/>
        <v>9.646462621526096</v>
      </c>
      <c r="H19" s="4"/>
      <c r="I19" s="3">
        <f t="shared" si="4"/>
        <v>3.2700000000000022</v>
      </c>
      <c r="J19" s="3">
        <f t="shared" si="8"/>
        <v>9.646462621526096</v>
      </c>
      <c r="L19" s="15"/>
      <c r="M19" s="12">
        <v>0.55478473603392231</v>
      </c>
      <c r="N19" s="12">
        <v>3.4105395670718277</v>
      </c>
      <c r="O19" s="12">
        <v>1.5691681957935009</v>
      </c>
      <c r="P19" s="15"/>
      <c r="Q19" s="12">
        <v>2.1584564730088549</v>
      </c>
    </row>
    <row r="20" spans="1:18" x14ac:dyDescent="0.2">
      <c r="A20" s="14">
        <v>21</v>
      </c>
      <c r="B20" s="10" t="s">
        <v>13</v>
      </c>
      <c r="C20" s="5">
        <v>24.59</v>
      </c>
      <c r="D20" s="12">
        <v>18.11</v>
      </c>
      <c r="E20" s="4">
        <f t="shared" si="6"/>
        <v>6.48</v>
      </c>
      <c r="F20" s="4">
        <f t="shared" si="2"/>
        <v>-0.45999999999999996</v>
      </c>
      <c r="G20" s="4">
        <f t="shared" si="7"/>
        <v>0.72698625866015532</v>
      </c>
      <c r="H20" s="7"/>
      <c r="I20" s="3">
        <f t="shared" si="4"/>
        <v>-0.45999999999999996</v>
      </c>
      <c r="J20" s="3">
        <f t="shared" si="8"/>
        <v>0.72698625866015532</v>
      </c>
      <c r="L20" s="15"/>
      <c r="M20" s="12">
        <v>0.97942029758692783</v>
      </c>
      <c r="N20" s="12">
        <v>1.9724654089867202</v>
      </c>
      <c r="O20" s="12">
        <v>1.9185282386505293</v>
      </c>
      <c r="P20" s="12">
        <v>1.0867348625260596</v>
      </c>
      <c r="Q20" s="12">
        <v>1.109569472067846</v>
      </c>
    </row>
    <row r="21" spans="1:18" x14ac:dyDescent="0.2">
      <c r="A21" s="14">
        <v>110</v>
      </c>
      <c r="B21" s="10" t="s">
        <v>13</v>
      </c>
      <c r="C21" s="5">
        <v>21.28</v>
      </c>
      <c r="D21" s="12">
        <v>15.91</v>
      </c>
      <c r="E21" s="4">
        <f t="shared" si="6"/>
        <v>5.370000000000001</v>
      </c>
      <c r="F21" s="4">
        <f t="shared" si="2"/>
        <v>0.64999999999999947</v>
      </c>
      <c r="G21" s="4">
        <f t="shared" si="7"/>
        <v>1.5691681957935009</v>
      </c>
      <c r="H21" s="7"/>
      <c r="I21" s="3">
        <f t="shared" si="4"/>
        <v>0.64999999999999947</v>
      </c>
      <c r="J21" s="3">
        <f t="shared" si="8"/>
        <v>1.5691681957935009</v>
      </c>
      <c r="L21" s="12">
        <v>0.68302012837719706</v>
      </c>
      <c r="M21" s="12">
        <v>0.63728031365963211</v>
      </c>
      <c r="N21" s="12">
        <v>1.7171308728755057</v>
      </c>
      <c r="O21" s="12">
        <v>4.3771748050429631</v>
      </c>
      <c r="P21" s="15"/>
      <c r="Q21" s="12">
        <v>2.7320805135087913</v>
      </c>
    </row>
    <row r="22" spans="1:18" x14ac:dyDescent="0.2">
      <c r="A22" s="14">
        <v>77</v>
      </c>
      <c r="B22" s="10" t="s">
        <v>13</v>
      </c>
      <c r="C22" s="5">
        <v>20.43</v>
      </c>
      <c r="D22" s="12">
        <v>15.35</v>
      </c>
      <c r="E22" s="4">
        <f t="shared" si="6"/>
        <v>5.08</v>
      </c>
      <c r="F22" s="4">
        <f t="shared" si="2"/>
        <v>0.94000000000000039</v>
      </c>
      <c r="G22" s="4">
        <f t="shared" si="7"/>
        <v>1.9185282386505293</v>
      </c>
      <c r="H22" s="7"/>
      <c r="I22" s="3">
        <f t="shared" si="4"/>
        <v>0.94000000000000039</v>
      </c>
      <c r="J22" s="3">
        <f t="shared" si="8"/>
        <v>1.9185282386505293</v>
      </c>
      <c r="L22" s="12">
        <v>0.53218509122668023</v>
      </c>
      <c r="M22" s="12">
        <v>0.38156480224013944</v>
      </c>
      <c r="N22" s="12">
        <v>2.8284271247461881</v>
      </c>
      <c r="O22" s="12">
        <v>5.775716782089992</v>
      </c>
      <c r="P22" s="12">
        <v>0.61557220667245804</v>
      </c>
      <c r="Q22" s="15"/>
    </row>
    <row r="23" spans="1:18" x14ac:dyDescent="0.2">
      <c r="A23" s="14">
        <v>78</v>
      </c>
      <c r="B23" s="10" t="s">
        <v>13</v>
      </c>
      <c r="C23" s="5">
        <v>18.97</v>
      </c>
      <c r="D23" s="12">
        <v>15.08</v>
      </c>
      <c r="E23" s="4">
        <f t="shared" si="6"/>
        <v>3.8899999999999988</v>
      </c>
      <c r="F23" s="4">
        <f t="shared" si="2"/>
        <v>2.1300000000000017</v>
      </c>
      <c r="G23" s="4">
        <f t="shared" si="7"/>
        <v>4.3771748050429631</v>
      </c>
      <c r="H23" s="7"/>
      <c r="I23" s="3">
        <f t="shared" si="4"/>
        <v>2.1300000000000017</v>
      </c>
      <c r="J23" s="3">
        <f t="shared" si="8"/>
        <v>4.3771748050429631</v>
      </c>
      <c r="L23" s="12"/>
      <c r="N23" s="12">
        <v>2.1734697250521191</v>
      </c>
      <c r="O23" s="12"/>
      <c r="P23" s="12">
        <v>0.65519670192918233</v>
      </c>
      <c r="Q23" s="12">
        <v>1.0352649238413787</v>
      </c>
    </row>
    <row r="24" spans="1:18" x14ac:dyDescent="0.2">
      <c r="A24" s="13">
        <v>79</v>
      </c>
      <c r="B24" s="10" t="s">
        <v>13</v>
      </c>
      <c r="C24" s="5">
        <v>18.79</v>
      </c>
      <c r="D24" s="12">
        <v>15.3</v>
      </c>
      <c r="E24" s="4">
        <f t="shared" si="6"/>
        <v>3.4899999999999984</v>
      </c>
      <c r="F24" s="4">
        <f t="shared" si="2"/>
        <v>2.530000000000002</v>
      </c>
      <c r="G24" s="4">
        <f t="shared" si="7"/>
        <v>5.775716782089992</v>
      </c>
      <c r="H24" s="7"/>
      <c r="I24" s="3">
        <f t="shared" si="4"/>
        <v>2.530000000000002</v>
      </c>
      <c r="J24" s="3">
        <f t="shared" si="8"/>
        <v>5.775716782089992</v>
      </c>
      <c r="L24" s="12"/>
      <c r="N24" s="15"/>
      <c r="O24" s="12"/>
      <c r="P24" s="12">
        <v>1.0424657608411223</v>
      </c>
      <c r="Q24" s="12"/>
    </row>
    <row r="25" spans="1:18" x14ac:dyDescent="0.2">
      <c r="A25" s="13">
        <v>141</v>
      </c>
      <c r="B25" s="9" t="s">
        <v>19</v>
      </c>
      <c r="C25" s="5">
        <v>19.64</v>
      </c>
      <c r="D25" s="12">
        <v>15.47</v>
      </c>
      <c r="E25" s="4">
        <f t="shared" si="6"/>
        <v>4.17</v>
      </c>
      <c r="F25" s="4">
        <f t="shared" si="2"/>
        <v>1.8500000000000005</v>
      </c>
      <c r="G25" s="4">
        <f t="shared" si="7"/>
        <v>3.6050018504433226</v>
      </c>
      <c r="H25" s="6"/>
      <c r="I25" s="3">
        <f t="shared" si="4"/>
        <v>1.8500000000000005</v>
      </c>
      <c r="J25" s="3">
        <f t="shared" si="8"/>
        <v>3.6050018504433226</v>
      </c>
      <c r="L25" s="12"/>
      <c r="Q25" s="12"/>
    </row>
    <row r="26" spans="1:18" x14ac:dyDescent="0.2">
      <c r="A26" s="13">
        <v>142</v>
      </c>
      <c r="B26" s="9" t="s">
        <v>19</v>
      </c>
      <c r="C26" s="5">
        <v>20.14</v>
      </c>
      <c r="D26" s="11">
        <v>15.05</v>
      </c>
      <c r="E26" s="4">
        <f t="shared" si="6"/>
        <v>5.09</v>
      </c>
      <c r="F26" s="4">
        <f t="shared" si="2"/>
        <v>0.9300000000000006</v>
      </c>
      <c r="G26" s="4">
        <f t="shared" si="7"/>
        <v>1.9052759960878756</v>
      </c>
      <c r="H26" s="6"/>
      <c r="I26" s="3">
        <f t="shared" si="4"/>
        <v>0.9300000000000006</v>
      </c>
      <c r="J26" s="3">
        <f t="shared" si="8"/>
        <v>1.9052759960878756</v>
      </c>
      <c r="L26" s="12"/>
      <c r="N26" s="12">
        <v>3.1080290751361983</v>
      </c>
      <c r="O26" s="12">
        <v>1.1141936508193322</v>
      </c>
      <c r="P26" s="12">
        <v>2.1674519336895637</v>
      </c>
      <c r="Q26" s="12"/>
    </row>
    <row r="27" spans="1:18" x14ac:dyDescent="0.2">
      <c r="A27" s="13">
        <v>143</v>
      </c>
      <c r="B27" s="9" t="s">
        <v>19</v>
      </c>
      <c r="C27" s="5">
        <v>22.61</v>
      </c>
      <c r="D27" s="11">
        <v>16.71</v>
      </c>
      <c r="E27" s="4">
        <f t="shared" si="6"/>
        <v>5.8999999999999986</v>
      </c>
      <c r="F27" s="4">
        <f t="shared" si="2"/>
        <v>0.12000000000000188</v>
      </c>
      <c r="G27" s="4">
        <f t="shared" si="7"/>
        <v>1.0867348625260596</v>
      </c>
      <c r="H27" s="6"/>
      <c r="I27" s="3">
        <f t="shared" si="4"/>
        <v>0.12000000000000188</v>
      </c>
      <c r="J27" s="3">
        <f t="shared" si="8"/>
        <v>1.0867348625260596</v>
      </c>
      <c r="L27" s="12"/>
      <c r="N27" s="12">
        <v>4.1295941419329676</v>
      </c>
      <c r="O27" s="12">
        <v>2.3391753281038974</v>
      </c>
      <c r="P27" s="12">
        <v>0.88025901356315084</v>
      </c>
      <c r="Q27" s="12"/>
    </row>
    <row r="28" spans="1:18" s="12" customFormat="1" x14ac:dyDescent="0.2">
      <c r="A28" s="10">
        <v>144</v>
      </c>
      <c r="B28" s="9" t="s">
        <v>19</v>
      </c>
      <c r="C28" s="10">
        <v>20.12</v>
      </c>
      <c r="D28" s="12">
        <v>15.28</v>
      </c>
      <c r="E28" s="4">
        <f t="shared" si="6"/>
        <v>4.8400000000000016</v>
      </c>
      <c r="F28" s="4">
        <f t="shared" si="2"/>
        <v>1.1799999999999988</v>
      </c>
      <c r="G28" s="4">
        <f t="shared" si="7"/>
        <v>2.2657677705915953</v>
      </c>
      <c r="I28" s="3">
        <f t="shared" si="4"/>
        <v>1.1799999999999988</v>
      </c>
      <c r="J28" s="3">
        <f t="shared" si="8"/>
        <v>2.2657677705915953</v>
      </c>
      <c r="K28" s="10"/>
      <c r="N28" s="12">
        <v>3.2400138945281847</v>
      </c>
      <c r="O28" s="12">
        <v>1.6540467368865353</v>
      </c>
      <c r="P28" s="12">
        <v>1.2192550940763036</v>
      </c>
    </row>
    <row r="29" spans="1:18" x14ac:dyDescent="0.2">
      <c r="A29" s="10">
        <v>145</v>
      </c>
      <c r="B29" s="9" t="s">
        <v>19</v>
      </c>
      <c r="C29" s="12">
        <v>21.66</v>
      </c>
      <c r="D29" s="1">
        <v>14.94</v>
      </c>
      <c r="E29" s="4">
        <f t="shared" si="6"/>
        <v>6.7200000000000006</v>
      </c>
      <c r="F29" s="4">
        <f t="shared" si="2"/>
        <v>-0.70000000000000018</v>
      </c>
      <c r="G29" s="4">
        <f t="shared" si="7"/>
        <v>0.61557220667245804</v>
      </c>
      <c r="I29" s="3">
        <f t="shared" si="4"/>
        <v>-0.70000000000000018</v>
      </c>
      <c r="J29" s="3">
        <f t="shared" si="8"/>
        <v>0.61557220667245804</v>
      </c>
      <c r="K29" s="10"/>
      <c r="L29" s="12"/>
      <c r="N29" s="12">
        <v>2.8205959209687816</v>
      </c>
      <c r="O29" s="12"/>
      <c r="P29" s="12"/>
      <c r="Q29" s="12"/>
    </row>
    <row r="30" spans="1:18" x14ac:dyDescent="0.2">
      <c r="A30" s="13">
        <v>191</v>
      </c>
      <c r="B30" s="9" t="s">
        <v>19</v>
      </c>
      <c r="C30" s="5">
        <v>21.68</v>
      </c>
      <c r="D30" s="12">
        <v>15.05</v>
      </c>
      <c r="E30" s="4">
        <f t="shared" si="6"/>
        <v>6.629999999999999</v>
      </c>
      <c r="F30" s="4">
        <f t="shared" si="2"/>
        <v>-0.60999999999999854</v>
      </c>
      <c r="G30" s="4">
        <f t="shared" si="7"/>
        <v>0.65519670192918233</v>
      </c>
      <c r="I30" s="3">
        <f t="shared" si="4"/>
        <v>-0.60999999999999854</v>
      </c>
      <c r="J30" s="3">
        <f t="shared" si="8"/>
        <v>0.65519670192918233</v>
      </c>
      <c r="L30" s="12"/>
      <c r="N30" s="12"/>
      <c r="O30" s="12"/>
      <c r="P30" s="16"/>
      <c r="Q30" s="12"/>
      <c r="R30" s="4"/>
    </row>
    <row r="31" spans="1:18" x14ac:dyDescent="0.2">
      <c r="A31" s="13">
        <v>192</v>
      </c>
      <c r="B31" s="9" t="s">
        <v>19</v>
      </c>
      <c r="C31" s="5">
        <v>20.81</v>
      </c>
      <c r="D31" s="12">
        <v>14.85</v>
      </c>
      <c r="E31" s="4">
        <f t="shared" si="6"/>
        <v>5.9599999999999991</v>
      </c>
      <c r="F31" s="4">
        <f t="shared" si="2"/>
        <v>6.0000000000001386E-2</v>
      </c>
      <c r="G31" s="4">
        <f t="shared" si="7"/>
        <v>1.0424657608411223</v>
      </c>
      <c r="I31" s="3">
        <f t="shared" si="4"/>
        <v>6.0000000000001386E-2</v>
      </c>
      <c r="J31" s="3">
        <f t="shared" si="8"/>
        <v>1.0424657608411223</v>
      </c>
      <c r="L31" s="12"/>
      <c r="N31" s="12"/>
      <c r="O31" s="12"/>
      <c r="P31" s="16"/>
      <c r="Q31" s="12"/>
    </row>
    <row r="32" spans="1:18" x14ac:dyDescent="0.2">
      <c r="A32" s="13">
        <v>183</v>
      </c>
      <c r="B32" s="10" t="s">
        <v>20</v>
      </c>
      <c r="C32" s="5">
        <v>20.82</v>
      </c>
      <c r="D32" s="12">
        <v>15.66</v>
      </c>
      <c r="E32" s="4">
        <f t="shared" si="6"/>
        <v>5.16</v>
      </c>
      <c r="F32" s="4">
        <f t="shared" si="2"/>
        <v>0.86000000000000032</v>
      </c>
      <c r="G32" s="4">
        <f t="shared" si="7"/>
        <v>1.8150383106343222</v>
      </c>
      <c r="I32" s="3">
        <f t="shared" si="4"/>
        <v>0.86000000000000032</v>
      </c>
      <c r="J32" s="3">
        <f t="shared" si="8"/>
        <v>1.8150383106343222</v>
      </c>
      <c r="L32" s="12"/>
      <c r="N32" s="12"/>
      <c r="O32" s="12"/>
      <c r="P32" s="12"/>
      <c r="Q32" s="12"/>
    </row>
    <row r="33" spans="1:17" x14ac:dyDescent="0.2">
      <c r="A33" s="8">
        <v>184</v>
      </c>
      <c r="B33" s="10" t="s">
        <v>20</v>
      </c>
      <c r="C33" s="5">
        <v>20.86</v>
      </c>
      <c r="D33" s="12">
        <v>15.95</v>
      </c>
      <c r="E33" s="4">
        <f t="shared" si="6"/>
        <v>4.91</v>
      </c>
      <c r="F33" s="4">
        <f t="shared" si="2"/>
        <v>1.1100000000000003</v>
      </c>
      <c r="G33" s="4">
        <f t="shared" si="7"/>
        <v>2.1584564730088549</v>
      </c>
      <c r="I33" s="3">
        <f t="shared" si="4"/>
        <v>1.1100000000000003</v>
      </c>
      <c r="J33" s="3">
        <f t="shared" si="8"/>
        <v>2.1584564730088549</v>
      </c>
      <c r="L33" s="12"/>
      <c r="N33" s="12"/>
      <c r="O33" s="12"/>
      <c r="P33" s="12"/>
      <c r="Q33" s="12"/>
    </row>
    <row r="34" spans="1:17" x14ac:dyDescent="0.2">
      <c r="A34" s="8">
        <v>185</v>
      </c>
      <c r="B34" s="10" t="s">
        <v>20</v>
      </c>
      <c r="C34" s="5">
        <v>20.38</v>
      </c>
      <c r="D34" s="12">
        <v>14.51</v>
      </c>
      <c r="E34" s="4">
        <f t="shared" si="6"/>
        <v>5.8699999999999992</v>
      </c>
      <c r="F34" s="4">
        <f t="shared" si="2"/>
        <v>0.15000000000000124</v>
      </c>
      <c r="G34" s="4">
        <f t="shared" si="7"/>
        <v>1.109569472067846</v>
      </c>
      <c r="I34" s="3">
        <f t="shared" si="4"/>
        <v>0.15000000000000124</v>
      </c>
      <c r="J34" s="3">
        <f t="shared" si="8"/>
        <v>1.109569472067846</v>
      </c>
      <c r="L34" s="12"/>
      <c r="N34" s="12"/>
      <c r="O34" s="12"/>
      <c r="P34" s="12"/>
      <c r="Q34" s="12"/>
    </row>
    <row r="35" spans="1:17" x14ac:dyDescent="0.2">
      <c r="A35" s="10">
        <v>186</v>
      </c>
      <c r="B35" s="10" t="s">
        <v>20</v>
      </c>
      <c r="C35" s="5">
        <v>19.77</v>
      </c>
      <c r="D35" s="12">
        <v>15.2</v>
      </c>
      <c r="E35" s="4">
        <f t="shared" si="6"/>
        <v>4.57</v>
      </c>
      <c r="F35" s="4">
        <f t="shared" si="2"/>
        <v>1.4500000000000002</v>
      </c>
      <c r="G35" s="4">
        <f t="shared" si="7"/>
        <v>2.7320805135087913</v>
      </c>
      <c r="I35" s="3">
        <f t="shared" si="4"/>
        <v>1.4500000000000002</v>
      </c>
      <c r="J35" s="3">
        <f t="shared" si="8"/>
        <v>2.7320805135087913</v>
      </c>
      <c r="L35" s="12"/>
      <c r="N35" s="12"/>
      <c r="O35" s="12"/>
      <c r="P35" s="12"/>
      <c r="Q35" s="12"/>
    </row>
    <row r="36" spans="1:17" x14ac:dyDescent="0.2">
      <c r="A36" s="13">
        <v>187</v>
      </c>
      <c r="B36" s="10" t="s">
        <v>20</v>
      </c>
      <c r="C36" s="5">
        <v>22.7</v>
      </c>
      <c r="D36" s="12">
        <v>15.35</v>
      </c>
      <c r="E36" s="4">
        <f t="shared" si="6"/>
        <v>7.35</v>
      </c>
      <c r="F36" s="4">
        <f t="shared" si="2"/>
        <v>-1.3299999999999992</v>
      </c>
      <c r="G36" s="4">
        <f t="shared" si="7"/>
        <v>0.39776824187745963</v>
      </c>
      <c r="I36" s="3">
        <f t="shared" si="4"/>
        <v>-1.3299999999999992</v>
      </c>
      <c r="J36" s="3">
        <f t="shared" si="8"/>
        <v>0.39776824187745963</v>
      </c>
      <c r="K36" s="10"/>
      <c r="L36" s="12"/>
      <c r="N36" s="12"/>
      <c r="O36" s="12"/>
    </row>
    <row r="37" spans="1:17" x14ac:dyDescent="0.2">
      <c r="A37" s="13">
        <v>188</v>
      </c>
      <c r="B37" s="10" t="s">
        <v>20</v>
      </c>
      <c r="C37" s="5">
        <v>22.22</v>
      </c>
      <c r="D37" s="12">
        <v>16.25</v>
      </c>
      <c r="E37" s="4">
        <f t="shared" si="6"/>
        <v>5.9699999999999989</v>
      </c>
      <c r="F37" s="4">
        <f t="shared" si="2"/>
        <v>5.0000000000001599E-2</v>
      </c>
      <c r="G37" s="4">
        <f t="shared" si="7"/>
        <v>1.0352649238413787</v>
      </c>
      <c r="I37" s="3">
        <f t="shared" si="4"/>
        <v>5.0000000000001599E-2</v>
      </c>
      <c r="J37" s="3">
        <f t="shared" si="8"/>
        <v>1.0352649238413787</v>
      </c>
      <c r="K37" s="12"/>
      <c r="L37" s="12"/>
      <c r="N37" s="12"/>
      <c r="O37" s="12"/>
    </row>
    <row r="38" spans="1:17" x14ac:dyDescent="0.2">
      <c r="A38" s="14"/>
      <c r="B38" s="9"/>
      <c r="D38" s="12"/>
      <c r="E38" s="4"/>
      <c r="F38" s="4"/>
      <c r="G38" s="4"/>
      <c r="I38" s="3"/>
      <c r="J38" s="3"/>
      <c r="K38" s="12"/>
      <c r="L38" s="12"/>
      <c r="N38" s="12"/>
      <c r="O38" s="12"/>
    </row>
    <row r="39" spans="1:17" x14ac:dyDescent="0.2">
      <c r="A39" s="14"/>
      <c r="B39" s="9"/>
      <c r="D39" s="12"/>
      <c r="E39" s="4"/>
      <c r="F39" s="4"/>
      <c r="G39" s="4"/>
      <c r="I39" s="3"/>
      <c r="J39" s="3"/>
      <c r="K39" s="12"/>
      <c r="L39" s="12"/>
      <c r="N39" s="12"/>
      <c r="O39" s="12"/>
    </row>
    <row r="40" spans="1:17" x14ac:dyDescent="0.2">
      <c r="A40" s="14"/>
      <c r="B40" s="10"/>
      <c r="D40" s="12"/>
      <c r="E40" s="4"/>
      <c r="F40" s="4"/>
      <c r="G40" s="4"/>
      <c r="I40" s="3"/>
      <c r="J40" s="3"/>
      <c r="K40" s="12"/>
      <c r="L40" s="12"/>
      <c r="N40" s="12"/>
      <c r="O40" s="12"/>
    </row>
    <row r="41" spans="1:17" x14ac:dyDescent="0.2">
      <c r="A41" s="14"/>
      <c r="B41" s="10"/>
      <c r="D41" s="12"/>
      <c r="E41" s="4"/>
      <c r="F41" s="4"/>
      <c r="G41" s="4"/>
      <c r="I41" s="3"/>
      <c r="J41" s="3"/>
      <c r="K41" s="12"/>
      <c r="L41" s="12"/>
      <c r="N41" s="12"/>
      <c r="O41" s="12"/>
    </row>
    <row r="42" spans="1:17" x14ac:dyDescent="0.2">
      <c r="A42" s="14"/>
      <c r="B42" s="10"/>
      <c r="D42" s="12"/>
      <c r="E42" s="4"/>
      <c r="F42" s="4"/>
      <c r="G42" s="4"/>
      <c r="I42" s="3"/>
      <c r="J42" s="3"/>
      <c r="K42" s="12"/>
      <c r="L42" s="12"/>
      <c r="N42" s="12"/>
      <c r="O42" s="12"/>
    </row>
    <row r="43" spans="1:17" x14ac:dyDescent="0.2">
      <c r="A43" s="14"/>
      <c r="B43" s="10"/>
      <c r="D43" s="12"/>
      <c r="E43" s="4"/>
      <c r="F43" s="4"/>
      <c r="G43" s="4"/>
      <c r="I43" s="3"/>
      <c r="J43" s="3"/>
    </row>
    <row r="44" spans="1:17" x14ac:dyDescent="0.2">
      <c r="A44" s="14"/>
      <c r="B44" s="10"/>
      <c r="D44" s="12"/>
      <c r="E44" s="4"/>
      <c r="F44" s="4"/>
      <c r="G44" s="4"/>
      <c r="I44" s="3"/>
      <c r="J44" s="3"/>
    </row>
    <row r="45" spans="1:17" x14ac:dyDescent="0.2">
      <c r="A45" s="14"/>
      <c r="B45" s="10"/>
      <c r="D45" s="12"/>
      <c r="E45" s="4"/>
      <c r="F45" s="4"/>
      <c r="G45" s="4"/>
      <c r="I45" s="3"/>
      <c r="J45" s="3"/>
    </row>
    <row r="46" spans="1:17" x14ac:dyDescent="0.2">
      <c r="A46" s="14"/>
      <c r="B46" s="10"/>
      <c r="D46" s="12"/>
      <c r="E46" s="4"/>
      <c r="F46" s="4"/>
      <c r="G46" s="4"/>
      <c r="I46" s="3"/>
      <c r="J46" s="3"/>
    </row>
    <row r="47" spans="1:17" x14ac:dyDescent="0.2">
      <c r="A47" s="14"/>
      <c r="B47" s="10"/>
      <c r="D47" s="12"/>
      <c r="E47" s="4"/>
      <c r="F47" s="4"/>
      <c r="G47" s="4"/>
      <c r="I47" s="3"/>
      <c r="J47" s="3"/>
    </row>
    <row r="48" spans="1:17" x14ac:dyDescent="0.2">
      <c r="A48" s="14"/>
      <c r="B48" s="10"/>
      <c r="D48" s="12"/>
      <c r="E48" s="4"/>
      <c r="F48" s="4"/>
      <c r="G48" s="4"/>
      <c r="I48" s="3"/>
      <c r="J48" s="3"/>
    </row>
    <row r="49" spans="1:10" x14ac:dyDescent="0.2">
      <c r="A49" s="14"/>
      <c r="B49" s="10"/>
      <c r="D49" s="12"/>
      <c r="E49" s="4"/>
      <c r="F49" s="4"/>
      <c r="G49" s="4"/>
      <c r="I49" s="3"/>
      <c r="J49" s="3"/>
    </row>
    <row r="50" spans="1:10" x14ac:dyDescent="0.2">
      <c r="A50" s="13"/>
      <c r="B50" s="9"/>
      <c r="D50" s="12"/>
      <c r="E50" s="4"/>
      <c r="F50" s="4"/>
      <c r="G50" s="4"/>
      <c r="I50" s="3"/>
      <c r="J50" s="3"/>
    </row>
    <row r="51" spans="1:10" x14ac:dyDescent="0.2">
      <c r="A51" s="13"/>
      <c r="B51" s="9"/>
      <c r="D51" s="12"/>
      <c r="E51" s="4"/>
      <c r="F51" s="4"/>
      <c r="G51" s="4"/>
      <c r="I51" s="3"/>
      <c r="J51" s="3"/>
    </row>
    <row r="52" spans="1:10" x14ac:dyDescent="0.2">
      <c r="A52" s="13"/>
      <c r="B52" s="9"/>
      <c r="D52" s="12"/>
      <c r="E52" s="4"/>
      <c r="F52" s="4"/>
      <c r="G52" s="4"/>
      <c r="I52" s="3"/>
      <c r="J52" s="3"/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topLeftCell="A5" zoomScale="55" zoomScaleNormal="55" workbookViewId="0">
      <selection activeCell="M20" sqref="M20"/>
    </sheetView>
  </sheetViews>
  <sheetFormatPr baseColWidth="10" defaultColWidth="9" defaultRowHeight="16" x14ac:dyDescent="0.2"/>
  <cols>
    <col min="1" max="1" width="30.1640625" style="12" customWidth="1"/>
    <col min="2" max="6" width="9" style="12"/>
    <col min="7" max="7" width="19.6640625" style="12" bestFit="1" customWidth="1"/>
    <col min="8" max="9" width="9" style="12"/>
    <col min="10" max="10" width="7.5" style="12" bestFit="1" customWidth="1"/>
    <col min="11" max="11" width="24.1640625" style="12" bestFit="1" customWidth="1"/>
    <col min="12" max="12" width="7.5" style="12" bestFit="1" customWidth="1"/>
    <col min="13" max="13" width="7.83203125" style="12" bestFit="1" customWidth="1"/>
    <col min="14" max="14" width="9.1640625" style="12" bestFit="1" customWidth="1"/>
    <col min="15" max="16384" width="9" style="12"/>
  </cols>
  <sheetData>
    <row r="1" spans="1:15" x14ac:dyDescent="0.2">
      <c r="I1" s="12" t="s">
        <v>86</v>
      </c>
      <c r="J1" s="12" t="s">
        <v>9</v>
      </c>
      <c r="K1" s="12" t="s">
        <v>87</v>
      </c>
      <c r="L1" s="12" t="s">
        <v>10</v>
      </c>
      <c r="M1" s="12" t="s">
        <v>18</v>
      </c>
      <c r="N1" s="12" t="s">
        <v>12</v>
      </c>
      <c r="O1" s="12" t="s">
        <v>11</v>
      </c>
    </row>
    <row r="2" spans="1:15" x14ac:dyDescent="0.2">
      <c r="A2" s="12" t="s">
        <v>22</v>
      </c>
      <c r="B2" s="12" t="s">
        <v>72</v>
      </c>
      <c r="J2" s="12">
        <v>0.94610000000000005</v>
      </c>
      <c r="K2" s="12">
        <v>0.55479999999999996</v>
      </c>
      <c r="L2" s="12">
        <v>3.4104999999999999</v>
      </c>
      <c r="M2" s="12">
        <v>1.5691999999999999</v>
      </c>
      <c r="N2" s="12">
        <v>1.0867</v>
      </c>
      <c r="O2" s="12">
        <v>1.8149999999999999</v>
      </c>
    </row>
    <row r="3" spans="1:15" x14ac:dyDescent="0.2">
      <c r="J3" s="12">
        <v>0.68300000000000005</v>
      </c>
      <c r="K3" s="12">
        <v>0.97940000000000005</v>
      </c>
      <c r="L3" s="12">
        <v>2.8283999999999998</v>
      </c>
      <c r="M3" s="12">
        <v>1.9185000000000001</v>
      </c>
      <c r="N3" s="12">
        <v>0.61560000000000004</v>
      </c>
      <c r="O3" s="12">
        <v>2.1585000000000001</v>
      </c>
    </row>
    <row r="4" spans="1:15" x14ac:dyDescent="0.2">
      <c r="A4" s="12" t="s">
        <v>23</v>
      </c>
      <c r="J4" s="12">
        <v>0.53220000000000001</v>
      </c>
      <c r="K4" s="12">
        <v>0.63729999999999998</v>
      </c>
      <c r="L4" s="12">
        <v>2.1735000000000002</v>
      </c>
      <c r="M4" s="12">
        <v>1.1142000000000001</v>
      </c>
      <c r="N4" s="12">
        <v>0.6552</v>
      </c>
      <c r="O4" s="12">
        <v>1.1095999999999999</v>
      </c>
    </row>
    <row r="5" spans="1:15" x14ac:dyDescent="0.2">
      <c r="J5" s="12">
        <v>0.44009999999999999</v>
      </c>
      <c r="K5" s="12">
        <v>0.38159999999999999</v>
      </c>
      <c r="L5" s="12">
        <v>3.1080000000000001</v>
      </c>
      <c r="M5" s="12">
        <v>2.3391999999999999</v>
      </c>
      <c r="N5" s="12">
        <v>1.0425</v>
      </c>
      <c r="O5" s="12">
        <v>1.0353000000000001</v>
      </c>
    </row>
    <row r="6" spans="1:15" x14ac:dyDescent="0.2">
      <c r="A6" s="12" t="s">
        <v>24</v>
      </c>
      <c r="B6" s="12" t="s">
        <v>25</v>
      </c>
      <c r="C6" s="12" t="s">
        <v>73</v>
      </c>
      <c r="J6" s="12">
        <v>0.69059999999999999</v>
      </c>
      <c r="L6" s="12">
        <v>4.1295999999999999</v>
      </c>
      <c r="M6" s="12">
        <v>1.6539999999999999</v>
      </c>
      <c r="N6" s="12">
        <v>0.88029999999999997</v>
      </c>
    </row>
    <row r="7" spans="1:15" x14ac:dyDescent="0.2">
      <c r="L7" s="12">
        <v>3.24</v>
      </c>
    </row>
    <row r="8" spans="1:15" x14ac:dyDescent="0.2">
      <c r="A8" s="12" t="s">
        <v>26</v>
      </c>
      <c r="B8" s="12" t="s">
        <v>25</v>
      </c>
      <c r="C8" s="12" t="s">
        <v>74</v>
      </c>
      <c r="L8" s="12">
        <v>2.8206000000000002</v>
      </c>
    </row>
    <row r="9" spans="1:15" x14ac:dyDescent="0.2">
      <c r="J9" s="12" t="s">
        <v>75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H10" s="12" t="s">
        <v>67</v>
      </c>
      <c r="I10" s="12" t="s">
        <v>68</v>
      </c>
    </row>
    <row r="11" spans="1:15" x14ac:dyDescent="0.2">
      <c r="A11" s="12" t="s">
        <v>75</v>
      </c>
      <c r="B11" s="12">
        <v>5</v>
      </c>
      <c r="C11" s="12">
        <v>0</v>
      </c>
      <c r="D11" s="12">
        <v>0.65800000000000003</v>
      </c>
      <c r="E11" s="12">
        <v>0.192</v>
      </c>
      <c r="F11" s="12">
        <v>8.5999999999999993E-2</v>
      </c>
      <c r="H11" s="12">
        <f>D11/D11</f>
        <v>1</v>
      </c>
      <c r="I11" s="12">
        <f>F11/D11</f>
        <v>0.13069908814589665</v>
      </c>
    </row>
    <row r="12" spans="1:15" x14ac:dyDescent="0.2">
      <c r="A12" s="12" t="s">
        <v>33</v>
      </c>
      <c r="B12" s="12">
        <v>4</v>
      </c>
      <c r="C12" s="12">
        <v>0</v>
      </c>
      <c r="D12" s="12">
        <v>0.63800000000000001</v>
      </c>
      <c r="E12" s="12">
        <v>0.251</v>
      </c>
      <c r="F12" s="12">
        <v>0.126</v>
      </c>
      <c r="H12" s="12">
        <f>D12/D11</f>
        <v>0.96960486322188444</v>
      </c>
      <c r="I12" s="12">
        <f>F12/D11</f>
        <v>0.19148936170212766</v>
      </c>
    </row>
    <row r="13" spans="1:15" x14ac:dyDescent="0.2">
      <c r="A13" s="12" t="s">
        <v>34</v>
      </c>
      <c r="B13" s="12">
        <v>7</v>
      </c>
      <c r="C13" s="12">
        <v>0</v>
      </c>
      <c r="D13" s="12">
        <v>3.1019999999999999</v>
      </c>
      <c r="E13" s="12">
        <v>0.60399999999999998</v>
      </c>
      <c r="F13" s="12">
        <v>0.22800000000000001</v>
      </c>
      <c r="G13" s="12" t="s">
        <v>88</v>
      </c>
      <c r="H13" s="17">
        <f>D13/D11</f>
        <v>4.7142857142857135</v>
      </c>
      <c r="I13" s="12">
        <f>F13/D11</f>
        <v>0.34650455927051671</v>
      </c>
      <c r="K13" s="12" t="s">
        <v>89</v>
      </c>
      <c r="L13" s="12">
        <f>(H13-$H$11)/$H$11</f>
        <v>3.7142857142857135</v>
      </c>
    </row>
    <row r="14" spans="1:15" x14ac:dyDescent="0.2">
      <c r="A14" s="12" t="s">
        <v>35</v>
      </c>
      <c r="B14" s="12">
        <v>5</v>
      </c>
      <c r="C14" s="12">
        <v>0</v>
      </c>
      <c r="D14" s="12">
        <v>1.7190000000000001</v>
      </c>
      <c r="E14" s="12">
        <v>0.45200000000000001</v>
      </c>
      <c r="F14" s="12">
        <v>0.20200000000000001</v>
      </c>
      <c r="H14" s="12">
        <f>D14/D11</f>
        <v>2.6124620060790273</v>
      </c>
      <c r="I14" s="12">
        <f>F14/D11</f>
        <v>0.30699088145896658</v>
      </c>
      <c r="K14" s="12" t="s">
        <v>90</v>
      </c>
      <c r="L14" s="12">
        <f>(H14-$H$11)/$H$11</f>
        <v>1.6124620060790273</v>
      </c>
      <c r="M14" s="18">
        <f>(($L$13-L14)/$L$13)*100</f>
        <v>56.587561374795413</v>
      </c>
      <c r="N14" s="12" t="s">
        <v>91</v>
      </c>
    </row>
    <row r="15" spans="1:15" x14ac:dyDescent="0.2">
      <c r="A15" s="12" t="s">
        <v>36</v>
      </c>
      <c r="B15" s="12">
        <v>5</v>
      </c>
      <c r="C15" s="12">
        <v>0</v>
      </c>
      <c r="D15" s="12">
        <v>0.85599999999999998</v>
      </c>
      <c r="E15" s="12">
        <v>0.216</v>
      </c>
      <c r="F15" s="12">
        <v>9.6600000000000005E-2</v>
      </c>
      <c r="H15" s="12">
        <f>D15/D11</f>
        <v>1.3009118541033433</v>
      </c>
      <c r="I15" s="12">
        <f>F15/D11</f>
        <v>0.14680851063829786</v>
      </c>
      <c r="K15" s="12" t="s">
        <v>92</v>
      </c>
      <c r="L15" s="12">
        <f>(H15-$H$11)/$H$11</f>
        <v>0.30091185410334331</v>
      </c>
      <c r="M15" s="18">
        <f>(($L$13-L15)/$L$13)*100</f>
        <v>91.898527004909994</v>
      </c>
      <c r="N15" s="12" t="s">
        <v>93</v>
      </c>
    </row>
    <row r="16" spans="1:15" x14ac:dyDescent="0.2">
      <c r="A16" s="12" t="s">
        <v>37</v>
      </c>
      <c r="B16" s="12">
        <v>4</v>
      </c>
      <c r="C16" s="12">
        <v>0</v>
      </c>
      <c r="D16" s="12">
        <v>1.53</v>
      </c>
      <c r="E16" s="12">
        <v>0.54700000000000004</v>
      </c>
      <c r="F16" s="12">
        <v>0.27400000000000002</v>
      </c>
      <c r="H16" s="12">
        <f>D16/D11</f>
        <v>2.3252279635258359</v>
      </c>
      <c r="I16" s="12">
        <f>F16/D11</f>
        <v>0.4164133738601824</v>
      </c>
      <c r="K16" s="12" t="s">
        <v>94</v>
      </c>
      <c r="L16" s="12">
        <f>(H16-$H$11)/$H$11</f>
        <v>1.3252279635258359</v>
      </c>
      <c r="M16" s="18">
        <f>(($L$13-L16)/$L$13)*100</f>
        <v>64.320785597381331</v>
      </c>
      <c r="N16" s="12" t="s">
        <v>95</v>
      </c>
    </row>
    <row r="18" spans="1:6" x14ac:dyDescent="0.2">
      <c r="A18" s="12" t="s">
        <v>38</v>
      </c>
      <c r="B18" s="12" t="s">
        <v>39</v>
      </c>
      <c r="C18" s="12" t="s">
        <v>40</v>
      </c>
      <c r="D18" s="12" t="s">
        <v>41</v>
      </c>
      <c r="E18" s="12" t="s">
        <v>42</v>
      </c>
      <c r="F18" s="12" t="s">
        <v>43</v>
      </c>
    </row>
    <row r="19" spans="1:6" x14ac:dyDescent="0.2">
      <c r="A19" s="12" t="s">
        <v>44</v>
      </c>
      <c r="B19" s="12">
        <v>5</v>
      </c>
      <c r="C19" s="12">
        <v>26.702999999999999</v>
      </c>
      <c r="D19" s="12">
        <v>5.3410000000000002</v>
      </c>
      <c r="E19" s="12">
        <v>28.966000000000001</v>
      </c>
      <c r="F19" s="12" t="s">
        <v>45</v>
      </c>
    </row>
    <row r="20" spans="1:6" x14ac:dyDescent="0.2">
      <c r="A20" s="12" t="s">
        <v>46</v>
      </c>
      <c r="B20" s="12">
        <v>24</v>
      </c>
      <c r="C20" s="12">
        <v>4.4249999999999998</v>
      </c>
      <c r="D20" s="12">
        <v>0.184</v>
      </c>
    </row>
    <row r="21" spans="1:6" x14ac:dyDescent="0.2">
      <c r="A21" s="12" t="s">
        <v>47</v>
      </c>
      <c r="B21" s="12">
        <v>29</v>
      </c>
      <c r="C21" s="12">
        <v>31.128</v>
      </c>
    </row>
    <row r="23" spans="1:6" x14ac:dyDescent="0.2">
      <c r="A23" s="12" t="s">
        <v>48</v>
      </c>
    </row>
    <row r="25" spans="1:6" x14ac:dyDescent="0.2">
      <c r="A25" s="12" t="s">
        <v>49</v>
      </c>
    </row>
    <row r="28" spans="1:6" x14ac:dyDescent="0.2">
      <c r="A28" s="12" t="s">
        <v>50</v>
      </c>
    </row>
    <row r="30" spans="1:6" x14ac:dyDescent="0.2">
      <c r="A30" s="12" t="s">
        <v>51</v>
      </c>
    </row>
    <row r="31" spans="1:6" x14ac:dyDescent="0.2">
      <c r="A31" s="12" t="s">
        <v>52</v>
      </c>
      <c r="B31" s="12" t="s">
        <v>53</v>
      </c>
      <c r="C31" s="12" t="s">
        <v>54</v>
      </c>
      <c r="D31" s="12" t="s">
        <v>55</v>
      </c>
      <c r="E31" s="12" t="s">
        <v>56</v>
      </c>
      <c r="F31" s="12" t="s">
        <v>57</v>
      </c>
    </row>
    <row r="32" spans="1:6" x14ac:dyDescent="0.2">
      <c r="A32" s="12" t="s">
        <v>76</v>
      </c>
      <c r="B32" s="12">
        <v>2.4630000000000001</v>
      </c>
      <c r="C32" s="12">
        <v>6</v>
      </c>
      <c r="D32" s="12">
        <v>12.944000000000001</v>
      </c>
      <c r="E32" s="12" t="s">
        <v>45</v>
      </c>
      <c r="F32" s="12" t="s">
        <v>59</v>
      </c>
    </row>
    <row r="33" spans="1:6" x14ac:dyDescent="0.2">
      <c r="A33" s="12" t="s">
        <v>77</v>
      </c>
      <c r="B33" s="12">
        <v>2.4430000000000001</v>
      </c>
      <c r="C33" s="12">
        <v>6</v>
      </c>
      <c r="D33" s="12">
        <v>13.742000000000001</v>
      </c>
      <c r="E33" s="12" t="s">
        <v>45</v>
      </c>
      <c r="F33" s="12" t="s">
        <v>59</v>
      </c>
    </row>
    <row r="34" spans="1:6" x14ac:dyDescent="0.2">
      <c r="A34" s="12" t="s">
        <v>78</v>
      </c>
      <c r="B34" s="12">
        <v>2.2450000000000001</v>
      </c>
      <c r="C34" s="12">
        <v>6</v>
      </c>
      <c r="D34" s="12">
        <v>12.63</v>
      </c>
      <c r="E34" s="12" t="s">
        <v>45</v>
      </c>
      <c r="F34" s="12" t="s">
        <v>59</v>
      </c>
    </row>
    <row r="35" spans="1:6" x14ac:dyDescent="0.2">
      <c r="A35" s="12" t="s">
        <v>65</v>
      </c>
      <c r="B35" s="12">
        <v>1.5720000000000001</v>
      </c>
      <c r="C35" s="12">
        <v>6</v>
      </c>
      <c r="D35" s="12">
        <v>8.26</v>
      </c>
      <c r="E35" s="12" t="s">
        <v>45</v>
      </c>
      <c r="F35" s="12" t="s">
        <v>59</v>
      </c>
    </row>
    <row r="36" spans="1:6" x14ac:dyDescent="0.2">
      <c r="A36" s="12" t="s">
        <v>79</v>
      </c>
      <c r="B36" s="12">
        <v>1.383</v>
      </c>
      <c r="C36" s="12">
        <v>6</v>
      </c>
      <c r="D36" s="12">
        <v>7.7759999999999998</v>
      </c>
      <c r="E36" s="12" t="s">
        <v>45</v>
      </c>
      <c r="F36" s="12" t="s">
        <v>59</v>
      </c>
    </row>
    <row r="37" spans="1:6" x14ac:dyDescent="0.2">
      <c r="A37" s="12" t="s">
        <v>60</v>
      </c>
      <c r="B37" s="12">
        <v>1.081</v>
      </c>
      <c r="C37" s="12">
        <v>6</v>
      </c>
      <c r="D37" s="12">
        <v>5.306</v>
      </c>
      <c r="E37" s="12">
        <v>1.0999999999999999E-2</v>
      </c>
      <c r="F37" s="12" t="s">
        <v>59</v>
      </c>
    </row>
    <row r="38" spans="1:6" x14ac:dyDescent="0.2">
      <c r="A38" s="12" t="s">
        <v>80</v>
      </c>
      <c r="B38" s="12">
        <v>1.0609999999999999</v>
      </c>
      <c r="C38" s="12">
        <v>6</v>
      </c>
      <c r="D38" s="12">
        <v>5.5229999999999997</v>
      </c>
      <c r="E38" s="12">
        <v>8.0000000000000002E-3</v>
      </c>
      <c r="F38" s="12" t="s">
        <v>59</v>
      </c>
    </row>
    <row r="39" spans="1:6" x14ac:dyDescent="0.2">
      <c r="A39" s="12" t="s">
        <v>61</v>
      </c>
      <c r="B39" s="12">
        <v>0.86299999999999999</v>
      </c>
      <c r="C39" s="12">
        <v>6</v>
      </c>
      <c r="D39" s="12">
        <v>4.4939999999999998</v>
      </c>
      <c r="E39" s="12">
        <v>4.2000000000000003E-2</v>
      </c>
      <c r="F39" s="12" t="s">
        <v>59</v>
      </c>
    </row>
    <row r="40" spans="1:6" x14ac:dyDescent="0.2">
      <c r="A40" s="12" t="s">
        <v>58</v>
      </c>
      <c r="B40" s="12">
        <v>0.189</v>
      </c>
      <c r="C40" s="12">
        <v>6</v>
      </c>
      <c r="D40" s="12">
        <v>0.93</v>
      </c>
      <c r="E40" s="12">
        <v>0.98499999999999999</v>
      </c>
      <c r="F40" s="12" t="s">
        <v>63</v>
      </c>
    </row>
    <row r="41" spans="1:6" x14ac:dyDescent="0.2">
      <c r="A41" s="12" t="s">
        <v>81</v>
      </c>
      <c r="B41" s="12">
        <v>0.89100000000000001</v>
      </c>
      <c r="C41" s="12">
        <v>6</v>
      </c>
      <c r="D41" s="12">
        <v>4.1520000000000001</v>
      </c>
      <c r="E41" s="12">
        <v>7.0000000000000007E-2</v>
      </c>
      <c r="F41" s="12" t="s">
        <v>63</v>
      </c>
    </row>
    <row r="42" spans="1:6" x14ac:dyDescent="0.2">
      <c r="A42" s="12" t="s">
        <v>82</v>
      </c>
      <c r="B42" s="12">
        <v>0.871</v>
      </c>
      <c r="C42" s="12">
        <v>6</v>
      </c>
      <c r="D42" s="12">
        <v>4.2770000000000001</v>
      </c>
      <c r="E42" s="12">
        <v>5.8000000000000003E-2</v>
      </c>
      <c r="F42" s="12" t="s">
        <v>64</v>
      </c>
    </row>
    <row r="43" spans="1:6" x14ac:dyDescent="0.2">
      <c r="A43" s="12" t="s">
        <v>83</v>
      </c>
      <c r="B43" s="12">
        <v>0.67400000000000004</v>
      </c>
      <c r="C43" s="12">
        <v>6</v>
      </c>
      <c r="D43" s="12">
        <v>3.3069999999999999</v>
      </c>
      <c r="E43" s="12">
        <v>0.218</v>
      </c>
      <c r="F43" s="12" t="s">
        <v>64</v>
      </c>
    </row>
    <row r="44" spans="1:6" x14ac:dyDescent="0.2">
      <c r="A44" s="12" t="s">
        <v>62</v>
      </c>
      <c r="B44" s="12">
        <v>0.218</v>
      </c>
      <c r="C44" s="12">
        <v>6</v>
      </c>
      <c r="D44" s="12">
        <v>1.069</v>
      </c>
      <c r="E44" s="12">
        <v>0.97199999999999998</v>
      </c>
      <c r="F44" s="12" t="s">
        <v>64</v>
      </c>
    </row>
    <row r="45" spans="1:6" x14ac:dyDescent="0.2">
      <c r="A45" s="12" t="s">
        <v>84</v>
      </c>
      <c r="B45" s="12">
        <v>0.19800000000000001</v>
      </c>
      <c r="C45" s="12">
        <v>6</v>
      </c>
      <c r="D45" s="12">
        <v>1.0289999999999999</v>
      </c>
      <c r="E45" s="12">
        <v>0.97699999999999998</v>
      </c>
      <c r="F45" s="12" t="s">
        <v>64</v>
      </c>
    </row>
    <row r="46" spans="1:6" x14ac:dyDescent="0.2">
      <c r="A46" s="12" t="s">
        <v>85</v>
      </c>
      <c r="B46" s="12">
        <v>2.01E-2</v>
      </c>
      <c r="C46" s="12">
        <v>6</v>
      </c>
      <c r="D46" s="12">
        <v>9.8900000000000002E-2</v>
      </c>
      <c r="E46" s="12">
        <v>1</v>
      </c>
      <c r="F46" s="12" t="s">
        <v>64</v>
      </c>
    </row>
    <row r="49" spans="1:1" x14ac:dyDescent="0.2">
      <c r="A49" s="12" t="s">
        <v>66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4097" r:id="rId3">
          <objectPr defaultSize="0" autoPict="0" r:id="rId4">
            <anchor moveWithCells="1">
              <from>
                <xdr:col>18</xdr:col>
                <xdr:colOff>254000</xdr:colOff>
                <xdr:row>21</xdr:row>
                <xdr:rowOff>139700</xdr:rowOff>
              </from>
              <to>
                <xdr:col>28</xdr:col>
                <xdr:colOff>266700</xdr:colOff>
                <xdr:row>46</xdr:row>
                <xdr:rowOff>101600</xdr:rowOff>
              </to>
            </anchor>
          </objectPr>
        </oleObject>
      </mc:Choice>
      <mc:Fallback>
        <oleObject progId="SigmaPlotGraphicObject.9" shapeId="4097" r:id="rId3"/>
      </mc:Fallback>
    </mc:AlternateContent>
    <mc:AlternateContent xmlns:mc="http://schemas.openxmlformats.org/markup-compatibility/2006">
      <mc:Choice Requires="x14">
        <oleObject progId="SigmaPlotGraphicObject.9" shapeId="4098" r:id="rId5">
          <objectPr defaultSize="0" autoPict="0" r:id="rId6">
            <anchor moveWithCells="1">
              <from>
                <xdr:col>9</xdr:col>
                <xdr:colOff>254000</xdr:colOff>
                <xdr:row>37</xdr:row>
                <xdr:rowOff>127000</xdr:rowOff>
              </from>
              <to>
                <xdr:col>16</xdr:col>
                <xdr:colOff>393700</xdr:colOff>
                <xdr:row>58</xdr:row>
                <xdr:rowOff>127000</xdr:rowOff>
              </to>
            </anchor>
          </objectPr>
        </oleObject>
      </mc:Choice>
      <mc:Fallback>
        <oleObject progId="SigmaPlotGraphicObject.9" shapeId="4098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abSelected="1" topLeftCell="A5" zoomScale="55" zoomScaleNormal="55" workbookViewId="0">
      <selection activeCell="O23" sqref="O23"/>
    </sheetView>
  </sheetViews>
  <sheetFormatPr baseColWidth="10" defaultColWidth="9" defaultRowHeight="16" x14ac:dyDescent="0.2"/>
  <cols>
    <col min="1" max="1" width="30.1640625" style="12" customWidth="1"/>
    <col min="2" max="6" width="9" style="12"/>
    <col min="7" max="7" width="19.6640625" style="12" bestFit="1" customWidth="1"/>
    <col min="8" max="9" width="9" style="12"/>
    <col min="10" max="10" width="7.5" style="12" bestFit="1" customWidth="1"/>
    <col min="11" max="11" width="24.1640625" style="12" bestFit="1" customWidth="1"/>
    <col min="12" max="12" width="7.5" style="12" bestFit="1" customWidth="1"/>
    <col min="13" max="13" width="7.83203125" style="12" bestFit="1" customWidth="1"/>
    <col min="14" max="14" width="9.1640625" style="12" bestFit="1" customWidth="1"/>
    <col min="15" max="16384" width="9" style="12"/>
  </cols>
  <sheetData>
    <row r="1" spans="1:15" x14ac:dyDescent="0.2">
      <c r="I1" s="12" t="s">
        <v>107</v>
      </c>
      <c r="J1" s="12" t="s">
        <v>9</v>
      </c>
      <c r="K1" s="12" t="s">
        <v>106</v>
      </c>
      <c r="L1" s="12" t="s">
        <v>10</v>
      </c>
      <c r="M1" s="12" t="s">
        <v>18</v>
      </c>
      <c r="N1" s="12" t="s">
        <v>12</v>
      </c>
      <c r="O1" s="12" t="s">
        <v>11</v>
      </c>
    </row>
    <row r="2" spans="1:15" x14ac:dyDescent="0.2">
      <c r="A2" s="12" t="s">
        <v>22</v>
      </c>
      <c r="B2" s="12" t="s">
        <v>72</v>
      </c>
      <c r="J2" s="12">
        <v>0.94610000000000005</v>
      </c>
      <c r="K2" s="12">
        <v>0.55479999999999996</v>
      </c>
      <c r="L2" s="12">
        <v>3.4104999999999999</v>
      </c>
      <c r="M2" s="12">
        <v>1.5691999999999999</v>
      </c>
      <c r="N2" s="12">
        <v>1.0867</v>
      </c>
      <c r="O2" s="12">
        <v>1.8149999999999999</v>
      </c>
    </row>
    <row r="3" spans="1:15" x14ac:dyDescent="0.2">
      <c r="J3" s="12">
        <v>0.68300000000000005</v>
      </c>
      <c r="K3" s="12">
        <v>0.97940000000000005</v>
      </c>
      <c r="L3" s="12">
        <v>2.8283999999999998</v>
      </c>
      <c r="M3" s="12">
        <v>1.9185000000000001</v>
      </c>
      <c r="N3" s="12">
        <v>0.61560000000000004</v>
      </c>
      <c r="O3" s="12">
        <v>2.1585000000000001</v>
      </c>
    </row>
    <row r="4" spans="1:15" x14ac:dyDescent="0.2">
      <c r="A4" s="12" t="s">
        <v>23</v>
      </c>
      <c r="J4" s="12">
        <v>0.53220000000000001</v>
      </c>
      <c r="K4" s="12">
        <v>0.63729999999999998</v>
      </c>
      <c r="L4" s="12">
        <v>2.1735000000000002</v>
      </c>
      <c r="M4" s="12">
        <v>1.1142000000000001</v>
      </c>
      <c r="N4" s="12">
        <v>0.6552</v>
      </c>
      <c r="O4" s="12">
        <v>1.1095999999999999</v>
      </c>
    </row>
    <row r="5" spans="1:15" x14ac:dyDescent="0.2">
      <c r="J5" s="12">
        <v>0.44009999999999999</v>
      </c>
      <c r="K5" s="12">
        <v>0.38159999999999999</v>
      </c>
      <c r="L5" s="12">
        <v>3.1080000000000001</v>
      </c>
      <c r="M5" s="12">
        <v>2.3391999999999999</v>
      </c>
      <c r="N5" s="12">
        <v>1.0425</v>
      </c>
      <c r="O5" s="12">
        <v>1.0353000000000001</v>
      </c>
    </row>
    <row r="6" spans="1:15" x14ac:dyDescent="0.2">
      <c r="A6" s="12" t="s">
        <v>24</v>
      </c>
      <c r="B6" s="12" t="s">
        <v>25</v>
      </c>
      <c r="C6" s="12" t="s">
        <v>73</v>
      </c>
      <c r="J6" s="12">
        <v>0.69059999999999999</v>
      </c>
      <c r="L6" s="12">
        <v>4.1295999999999999</v>
      </c>
      <c r="M6" s="12">
        <v>1.6539999999999999</v>
      </c>
      <c r="N6" s="12">
        <v>0.88029999999999997</v>
      </c>
    </row>
    <row r="7" spans="1:15" x14ac:dyDescent="0.2">
      <c r="L7" s="12">
        <v>3.24</v>
      </c>
    </row>
    <row r="8" spans="1:15" x14ac:dyDescent="0.2">
      <c r="A8" s="12" t="s">
        <v>26</v>
      </c>
      <c r="B8" s="12" t="s">
        <v>25</v>
      </c>
      <c r="C8" s="12" t="s">
        <v>74</v>
      </c>
      <c r="L8" s="12">
        <v>2.8206000000000002</v>
      </c>
    </row>
    <row r="9" spans="1:15" x14ac:dyDescent="0.2">
      <c r="J9" s="12" t="s">
        <v>75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</row>
    <row r="10" spans="1:15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H10" s="12" t="s">
        <v>105</v>
      </c>
      <c r="I10" s="12" t="s">
        <v>104</v>
      </c>
    </row>
    <row r="11" spans="1:15" x14ac:dyDescent="0.2">
      <c r="A11" s="12" t="s">
        <v>75</v>
      </c>
      <c r="B11" s="12">
        <v>5</v>
      </c>
      <c r="C11" s="12">
        <v>0</v>
      </c>
      <c r="D11" s="12">
        <v>0.65800000000000003</v>
      </c>
      <c r="E11" s="12">
        <v>0.192</v>
      </c>
      <c r="F11" s="12">
        <v>8.5999999999999993E-2</v>
      </c>
      <c r="H11" s="12">
        <f>D11/D11</f>
        <v>1</v>
      </c>
      <c r="I11" s="12">
        <f>F11/D11</f>
        <v>0.13069908814589665</v>
      </c>
    </row>
    <row r="12" spans="1:15" x14ac:dyDescent="0.2">
      <c r="A12" s="12" t="s">
        <v>33</v>
      </c>
      <c r="B12" s="12">
        <v>4</v>
      </c>
      <c r="C12" s="12">
        <v>0</v>
      </c>
      <c r="D12" s="12">
        <v>0.63800000000000001</v>
      </c>
      <c r="E12" s="12">
        <v>0.251</v>
      </c>
      <c r="F12" s="12">
        <v>0.126</v>
      </c>
      <c r="H12" s="12">
        <f>D12/D11</f>
        <v>0.96960486322188444</v>
      </c>
      <c r="I12" s="12">
        <f>F12/D11</f>
        <v>0.19148936170212766</v>
      </c>
    </row>
    <row r="13" spans="1:15" x14ac:dyDescent="0.2">
      <c r="A13" s="12" t="s">
        <v>34</v>
      </c>
      <c r="B13" s="12">
        <v>7</v>
      </c>
      <c r="C13" s="12">
        <v>0</v>
      </c>
      <c r="D13" s="12">
        <v>3.1019999999999999</v>
      </c>
      <c r="E13" s="12">
        <v>0.60399999999999998</v>
      </c>
      <c r="F13" s="12">
        <v>0.22800000000000001</v>
      </c>
      <c r="G13" s="12" t="s">
        <v>103</v>
      </c>
      <c r="H13" s="17">
        <f>D13/D11</f>
        <v>4.7142857142857135</v>
      </c>
      <c r="I13" s="12">
        <f>F13/D11</f>
        <v>0.34650455927051671</v>
      </c>
      <c r="K13" s="12" t="s">
        <v>102</v>
      </c>
      <c r="L13" s="12">
        <f>(H13-$H$11)/$H$11</f>
        <v>3.7142857142857135</v>
      </c>
    </row>
    <row r="14" spans="1:15" x14ac:dyDescent="0.2">
      <c r="A14" s="12" t="s">
        <v>35</v>
      </c>
      <c r="B14" s="12">
        <v>5</v>
      </c>
      <c r="C14" s="12">
        <v>0</v>
      </c>
      <c r="D14" s="12">
        <v>1.7190000000000001</v>
      </c>
      <c r="E14" s="12">
        <v>0.45200000000000001</v>
      </c>
      <c r="F14" s="12">
        <v>0.20200000000000001</v>
      </c>
      <c r="H14" s="12">
        <f>D14/D11</f>
        <v>2.6124620060790273</v>
      </c>
      <c r="I14" s="12">
        <f>F14/D11</f>
        <v>0.30699088145896658</v>
      </c>
      <c r="K14" s="12" t="s">
        <v>101</v>
      </c>
      <c r="L14" s="12">
        <f>(H14-$H$11)/$H$11</f>
        <v>1.6124620060790273</v>
      </c>
      <c r="M14" s="18">
        <f>(($L$13-L14)/$L$13)*100</f>
        <v>56.587561374795413</v>
      </c>
      <c r="N14" s="12" t="s">
        <v>100</v>
      </c>
    </row>
    <row r="15" spans="1:15" x14ac:dyDescent="0.2">
      <c r="A15" s="12" t="s">
        <v>36</v>
      </c>
      <c r="B15" s="12">
        <v>5</v>
      </c>
      <c r="C15" s="12">
        <v>0</v>
      </c>
      <c r="D15" s="12">
        <v>0.85599999999999998</v>
      </c>
      <c r="E15" s="12">
        <v>0.216</v>
      </c>
      <c r="F15" s="12">
        <v>9.6600000000000005E-2</v>
      </c>
      <c r="H15" s="12">
        <f>D15/D11</f>
        <v>1.3009118541033433</v>
      </c>
      <c r="I15" s="12">
        <f>F15/D11</f>
        <v>0.14680851063829786</v>
      </c>
      <c r="K15" s="12" t="s">
        <v>99</v>
      </c>
      <c r="L15" s="12">
        <f>(H15-$H$11)/$H$11</f>
        <v>0.30091185410334331</v>
      </c>
      <c r="M15" s="18">
        <f>(($L$13-L15)/$L$13)*100</f>
        <v>91.898527004909994</v>
      </c>
      <c r="N15" s="12" t="s">
        <v>98</v>
      </c>
    </row>
    <row r="16" spans="1:15" x14ac:dyDescent="0.2">
      <c r="A16" s="12" t="s">
        <v>37</v>
      </c>
      <c r="B16" s="12">
        <v>4</v>
      </c>
      <c r="C16" s="12">
        <v>0</v>
      </c>
      <c r="D16" s="12">
        <v>1.53</v>
      </c>
      <c r="E16" s="12">
        <v>0.54700000000000004</v>
      </c>
      <c r="F16" s="12">
        <v>0.27400000000000002</v>
      </c>
      <c r="H16" s="12">
        <f>D16/D11</f>
        <v>2.3252279635258359</v>
      </c>
      <c r="I16" s="12">
        <f>F16/D11</f>
        <v>0.4164133738601824</v>
      </c>
      <c r="K16" s="12" t="s">
        <v>97</v>
      </c>
      <c r="L16" s="12">
        <f>(H16-$H$11)/$H$11</f>
        <v>1.3252279635258359</v>
      </c>
      <c r="M16" s="18">
        <f>(($L$13-L16)/$L$13)*100</f>
        <v>64.320785597381331</v>
      </c>
      <c r="N16" s="12" t="s">
        <v>96</v>
      </c>
    </row>
    <row r="18" spans="1:6" x14ac:dyDescent="0.2">
      <c r="A18" s="12" t="s">
        <v>38</v>
      </c>
      <c r="B18" s="12" t="s">
        <v>39</v>
      </c>
      <c r="C18" s="12" t="s">
        <v>40</v>
      </c>
      <c r="D18" s="12" t="s">
        <v>41</v>
      </c>
      <c r="E18" s="12" t="s">
        <v>42</v>
      </c>
      <c r="F18" s="12" t="s">
        <v>43</v>
      </c>
    </row>
    <row r="19" spans="1:6" x14ac:dyDescent="0.2">
      <c r="A19" s="12" t="s">
        <v>44</v>
      </c>
      <c r="B19" s="12">
        <v>5</v>
      </c>
      <c r="C19" s="12">
        <v>26.702999999999999</v>
      </c>
      <c r="D19" s="12">
        <v>5.3410000000000002</v>
      </c>
      <c r="E19" s="12">
        <v>28.966000000000001</v>
      </c>
      <c r="F19" s="12" t="s">
        <v>45</v>
      </c>
    </row>
    <row r="20" spans="1:6" x14ac:dyDescent="0.2">
      <c r="A20" s="12" t="s">
        <v>46</v>
      </c>
      <c r="B20" s="12">
        <v>24</v>
      </c>
      <c r="C20" s="12">
        <v>4.4249999999999998</v>
      </c>
      <c r="D20" s="12">
        <v>0.184</v>
      </c>
    </row>
    <row r="21" spans="1:6" x14ac:dyDescent="0.2">
      <c r="A21" s="12" t="s">
        <v>47</v>
      </c>
      <c r="B21" s="12">
        <v>29</v>
      </c>
      <c r="C21" s="12">
        <v>31.128</v>
      </c>
    </row>
    <row r="23" spans="1:6" x14ac:dyDescent="0.2">
      <c r="A23" s="12" t="s">
        <v>48</v>
      </c>
    </row>
    <row r="25" spans="1:6" x14ac:dyDescent="0.2">
      <c r="A25" s="12" t="s">
        <v>49</v>
      </c>
    </row>
    <row r="28" spans="1:6" x14ac:dyDescent="0.2">
      <c r="A28" s="12" t="s">
        <v>50</v>
      </c>
    </row>
    <row r="30" spans="1:6" x14ac:dyDescent="0.2">
      <c r="A30" s="12" t="s">
        <v>51</v>
      </c>
    </row>
    <row r="31" spans="1:6" x14ac:dyDescent="0.2">
      <c r="A31" s="12" t="s">
        <v>52</v>
      </c>
      <c r="B31" s="12" t="s">
        <v>53</v>
      </c>
      <c r="C31" s="12" t="s">
        <v>54</v>
      </c>
      <c r="D31" s="12" t="s">
        <v>55</v>
      </c>
      <c r="E31" s="12" t="s">
        <v>56</v>
      </c>
      <c r="F31" s="12" t="s">
        <v>57</v>
      </c>
    </row>
    <row r="32" spans="1:6" x14ac:dyDescent="0.2">
      <c r="A32" s="12" t="s">
        <v>76</v>
      </c>
      <c r="B32" s="12">
        <v>2.4630000000000001</v>
      </c>
      <c r="C32" s="12">
        <v>6</v>
      </c>
      <c r="D32" s="12">
        <v>12.944000000000001</v>
      </c>
      <c r="E32" s="12" t="s">
        <v>45</v>
      </c>
      <c r="F32" s="12" t="s">
        <v>59</v>
      </c>
    </row>
    <row r="33" spans="1:6" x14ac:dyDescent="0.2">
      <c r="A33" s="12" t="s">
        <v>77</v>
      </c>
      <c r="B33" s="12">
        <v>2.4430000000000001</v>
      </c>
      <c r="C33" s="12">
        <v>6</v>
      </c>
      <c r="D33" s="12">
        <v>13.742000000000001</v>
      </c>
      <c r="E33" s="12" t="s">
        <v>45</v>
      </c>
      <c r="F33" s="12" t="s">
        <v>59</v>
      </c>
    </row>
    <row r="34" spans="1:6" x14ac:dyDescent="0.2">
      <c r="A34" s="12" t="s">
        <v>78</v>
      </c>
      <c r="B34" s="12">
        <v>2.2450000000000001</v>
      </c>
      <c r="C34" s="12">
        <v>6</v>
      </c>
      <c r="D34" s="12">
        <v>12.63</v>
      </c>
      <c r="E34" s="12" t="s">
        <v>45</v>
      </c>
      <c r="F34" s="12" t="s">
        <v>59</v>
      </c>
    </row>
    <row r="35" spans="1:6" x14ac:dyDescent="0.2">
      <c r="A35" s="12" t="s">
        <v>65</v>
      </c>
      <c r="B35" s="12">
        <v>1.5720000000000001</v>
      </c>
      <c r="C35" s="12">
        <v>6</v>
      </c>
      <c r="D35" s="12">
        <v>8.26</v>
      </c>
      <c r="E35" s="12" t="s">
        <v>45</v>
      </c>
      <c r="F35" s="12" t="s">
        <v>59</v>
      </c>
    </row>
    <row r="36" spans="1:6" x14ac:dyDescent="0.2">
      <c r="A36" s="12" t="s">
        <v>79</v>
      </c>
      <c r="B36" s="12">
        <v>1.383</v>
      </c>
      <c r="C36" s="12">
        <v>6</v>
      </c>
      <c r="D36" s="12">
        <v>7.7759999999999998</v>
      </c>
      <c r="E36" s="12" t="s">
        <v>45</v>
      </c>
      <c r="F36" s="12" t="s">
        <v>59</v>
      </c>
    </row>
    <row r="37" spans="1:6" x14ac:dyDescent="0.2">
      <c r="A37" s="12" t="s">
        <v>60</v>
      </c>
      <c r="B37" s="12">
        <v>1.081</v>
      </c>
      <c r="C37" s="12">
        <v>6</v>
      </c>
      <c r="D37" s="12">
        <v>5.306</v>
      </c>
      <c r="E37" s="12">
        <v>1.0999999999999999E-2</v>
      </c>
      <c r="F37" s="12" t="s">
        <v>59</v>
      </c>
    </row>
    <row r="38" spans="1:6" x14ac:dyDescent="0.2">
      <c r="A38" s="12" t="s">
        <v>80</v>
      </c>
      <c r="B38" s="12">
        <v>1.0609999999999999</v>
      </c>
      <c r="C38" s="12">
        <v>6</v>
      </c>
      <c r="D38" s="12">
        <v>5.5229999999999997</v>
      </c>
      <c r="E38" s="12">
        <v>8.0000000000000002E-3</v>
      </c>
      <c r="F38" s="12" t="s">
        <v>59</v>
      </c>
    </row>
    <row r="39" spans="1:6" x14ac:dyDescent="0.2">
      <c r="A39" s="12" t="s">
        <v>61</v>
      </c>
      <c r="B39" s="12">
        <v>0.86299999999999999</v>
      </c>
      <c r="C39" s="12">
        <v>6</v>
      </c>
      <c r="D39" s="12">
        <v>4.4939999999999998</v>
      </c>
      <c r="E39" s="12">
        <v>4.2000000000000003E-2</v>
      </c>
      <c r="F39" s="12" t="s">
        <v>59</v>
      </c>
    </row>
    <row r="40" spans="1:6" x14ac:dyDescent="0.2">
      <c r="A40" s="12" t="s">
        <v>58</v>
      </c>
      <c r="B40" s="12">
        <v>0.189</v>
      </c>
      <c r="C40" s="12">
        <v>6</v>
      </c>
      <c r="D40" s="12">
        <v>0.93</v>
      </c>
      <c r="E40" s="12">
        <v>0.98499999999999999</v>
      </c>
      <c r="F40" s="12" t="s">
        <v>63</v>
      </c>
    </row>
    <row r="41" spans="1:6" x14ac:dyDescent="0.2">
      <c r="A41" s="12" t="s">
        <v>81</v>
      </c>
      <c r="B41" s="12">
        <v>0.89100000000000001</v>
      </c>
      <c r="C41" s="12">
        <v>6</v>
      </c>
      <c r="D41" s="12">
        <v>4.1520000000000001</v>
      </c>
      <c r="E41" s="12">
        <v>7.0000000000000007E-2</v>
      </c>
      <c r="F41" s="12" t="s">
        <v>63</v>
      </c>
    </row>
    <row r="42" spans="1:6" x14ac:dyDescent="0.2">
      <c r="A42" s="12" t="s">
        <v>82</v>
      </c>
      <c r="B42" s="12">
        <v>0.871</v>
      </c>
      <c r="C42" s="12">
        <v>6</v>
      </c>
      <c r="D42" s="12">
        <v>4.2770000000000001</v>
      </c>
      <c r="E42" s="12">
        <v>5.8000000000000003E-2</v>
      </c>
      <c r="F42" s="12" t="s">
        <v>64</v>
      </c>
    </row>
    <row r="43" spans="1:6" x14ac:dyDescent="0.2">
      <c r="A43" s="12" t="s">
        <v>83</v>
      </c>
      <c r="B43" s="12">
        <v>0.67400000000000004</v>
      </c>
      <c r="C43" s="12">
        <v>6</v>
      </c>
      <c r="D43" s="12">
        <v>3.3069999999999999</v>
      </c>
      <c r="E43" s="12">
        <v>0.218</v>
      </c>
      <c r="F43" s="12" t="s">
        <v>64</v>
      </c>
    </row>
    <row r="44" spans="1:6" x14ac:dyDescent="0.2">
      <c r="A44" s="12" t="s">
        <v>62</v>
      </c>
      <c r="B44" s="12">
        <v>0.218</v>
      </c>
      <c r="C44" s="12">
        <v>6</v>
      </c>
      <c r="D44" s="12">
        <v>1.069</v>
      </c>
      <c r="E44" s="12">
        <v>0.97199999999999998</v>
      </c>
      <c r="F44" s="12" t="s">
        <v>64</v>
      </c>
    </row>
    <row r="45" spans="1:6" x14ac:dyDescent="0.2">
      <c r="A45" s="12" t="s">
        <v>84</v>
      </c>
      <c r="B45" s="12">
        <v>0.19800000000000001</v>
      </c>
      <c r="C45" s="12">
        <v>6</v>
      </c>
      <c r="D45" s="12">
        <v>1.0289999999999999</v>
      </c>
      <c r="E45" s="12">
        <v>0.97699999999999998</v>
      </c>
      <c r="F45" s="12" t="s">
        <v>64</v>
      </c>
    </row>
    <row r="46" spans="1:6" x14ac:dyDescent="0.2">
      <c r="A46" s="12" t="s">
        <v>85</v>
      </c>
      <c r="B46" s="12">
        <v>2.01E-2</v>
      </c>
      <c r="C46" s="12">
        <v>6</v>
      </c>
      <c r="D46" s="12">
        <v>9.8900000000000002E-2</v>
      </c>
      <c r="E46" s="12">
        <v>1</v>
      </c>
      <c r="F46" s="12" t="s">
        <v>64</v>
      </c>
    </row>
    <row r="49" spans="1:1" x14ac:dyDescent="0.2">
      <c r="A49" s="12" t="s">
        <v>66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5121" r:id="rId3">
          <objectPr defaultSize="0" autoPict="0" r:id="rId4">
            <anchor moveWithCells="1">
              <from>
                <xdr:col>18</xdr:col>
                <xdr:colOff>254000</xdr:colOff>
                <xdr:row>21</xdr:row>
                <xdr:rowOff>139700</xdr:rowOff>
              </from>
              <to>
                <xdr:col>28</xdr:col>
                <xdr:colOff>292100</xdr:colOff>
                <xdr:row>46</xdr:row>
                <xdr:rowOff>177800</xdr:rowOff>
              </to>
            </anchor>
          </objectPr>
        </oleObject>
      </mc:Choice>
      <mc:Fallback>
        <oleObject progId="SigmaPlotGraphicObject.9" shapeId="5121" r:id="rId3"/>
      </mc:Fallback>
    </mc:AlternateContent>
    <mc:AlternateContent xmlns:mc="http://schemas.openxmlformats.org/markup-compatibility/2006">
      <mc:Choice Requires="x14">
        <oleObject progId="SigmaPlotGraphicObject.9" shapeId="5122" r:id="rId5">
          <objectPr defaultSize="0" autoPict="0" r:id="rId6">
            <anchor moveWithCells="1">
              <from>
                <xdr:col>9</xdr:col>
                <xdr:colOff>254000</xdr:colOff>
                <xdr:row>37</xdr:row>
                <xdr:rowOff>127000</xdr:rowOff>
              </from>
              <to>
                <xdr:col>16</xdr:col>
                <xdr:colOff>393700</xdr:colOff>
                <xdr:row>58</xdr:row>
                <xdr:rowOff>190500</xdr:rowOff>
              </to>
            </anchor>
          </objectPr>
        </oleObject>
      </mc:Choice>
      <mc:Fallback>
        <oleObject progId="SigmaPlotGraphicObject.9" shapeId="512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1211</vt:lpstr>
      <vt:lpstr>COX2</vt:lpstr>
      <vt:lpstr>Figure 11 (xi)-COX2 (mRNA)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2020-06-18T15:35:11Z</dcterms:modified>
</cp:coreProperties>
</file>