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94DB63E4-605A-D64D-9E2C-6BE0EE4FF104}" xr6:coauthVersionLast="45" xr6:coauthVersionMax="45" xr10:uidLastSave="{00000000-0000-0000-0000-000000000000}"/>
  <bookViews>
    <workbookView xWindow="0" yWindow="460" windowWidth="20520" windowHeight="9420" firstSheet="1" activeTab="1" xr2:uid="{00000000-000D-0000-FFFF-FFFF00000000}"/>
  </bookViews>
  <sheets>
    <sheet name="GFAP" sheetId="1" r:id="rId1"/>
    <sheet name="Figure 8 (viii)-GF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" l="1"/>
  <c r="C20" i="2" s="1"/>
  <c r="B20" i="2"/>
  <c r="B21" i="2"/>
  <c r="B22" i="2"/>
  <c r="C21" i="2" l="1"/>
  <c r="C22" i="2"/>
  <c r="D77" i="1"/>
  <c r="D74" i="1"/>
  <c r="D71" i="1"/>
  <c r="D68" i="1"/>
  <c r="F61" i="1"/>
  <c r="F60" i="1"/>
  <c r="F59" i="1"/>
  <c r="G59" i="1" s="1"/>
  <c r="D59" i="1"/>
  <c r="F58" i="1"/>
  <c r="F57" i="1"/>
  <c r="F56" i="1"/>
  <c r="D56" i="1"/>
  <c r="F55" i="1"/>
  <c r="F54" i="1"/>
  <c r="F53" i="1"/>
  <c r="G53" i="1" s="1"/>
  <c r="D53" i="1"/>
  <c r="F52" i="1"/>
  <c r="F51" i="1"/>
  <c r="F50" i="1"/>
  <c r="G50" i="1" s="1"/>
  <c r="D50" i="1"/>
  <c r="F47" i="1"/>
  <c r="F46" i="1"/>
  <c r="G45" i="1"/>
  <c r="F45" i="1"/>
  <c r="D45" i="1"/>
  <c r="F44" i="1"/>
  <c r="F43" i="1"/>
  <c r="F42" i="1"/>
  <c r="G42" i="1" s="1"/>
  <c r="D42" i="1"/>
  <c r="F41" i="1"/>
  <c r="F40" i="1"/>
  <c r="F39" i="1"/>
  <c r="G39" i="1" s="1"/>
  <c r="D39" i="1"/>
  <c r="F38" i="1"/>
  <c r="F37" i="1"/>
  <c r="F36" i="1"/>
  <c r="G36" i="1" s="1"/>
  <c r="D36" i="1"/>
  <c r="F35" i="1"/>
  <c r="F34" i="1"/>
  <c r="F33" i="1"/>
  <c r="G33" i="1" s="1"/>
  <c r="D33" i="1"/>
  <c r="F32" i="1"/>
  <c r="F31" i="1"/>
  <c r="F30" i="1"/>
  <c r="D30" i="1"/>
  <c r="F29" i="1"/>
  <c r="F28" i="1"/>
  <c r="F27" i="1"/>
  <c r="G27" i="1" s="1"/>
  <c r="D27" i="1"/>
  <c r="F26" i="1"/>
  <c r="F25" i="1"/>
  <c r="F24" i="1"/>
  <c r="G24" i="1" s="1"/>
  <c r="D24" i="1"/>
  <c r="K21" i="1"/>
  <c r="F21" i="1"/>
  <c r="K20" i="1"/>
  <c r="F20" i="1"/>
  <c r="K19" i="1"/>
  <c r="F19" i="1"/>
  <c r="G19" i="1" s="1"/>
  <c r="D19" i="1"/>
  <c r="K18" i="1"/>
  <c r="L19" i="1" s="1"/>
  <c r="F18" i="1"/>
  <c r="G17" i="1"/>
  <c r="F17" i="1"/>
  <c r="D17" i="1"/>
  <c r="F16" i="1"/>
  <c r="F15" i="1"/>
  <c r="F14" i="1"/>
  <c r="G14" i="1" s="1"/>
  <c r="D14" i="1"/>
  <c r="D11" i="1"/>
  <c r="D8" i="1"/>
  <c r="G5" i="1"/>
  <c r="G6" i="1" s="1"/>
  <c r="D5" i="1"/>
  <c r="E5" i="1" s="1"/>
  <c r="D2" i="1"/>
  <c r="E68" i="1" l="1"/>
  <c r="H14" i="1"/>
  <c r="E36" i="1"/>
  <c r="L20" i="1"/>
  <c r="H53" i="1"/>
  <c r="E17" i="1"/>
  <c r="G30" i="1"/>
  <c r="H30" i="1" s="1"/>
  <c r="G56" i="1"/>
  <c r="H56" i="1" s="1"/>
  <c r="H27" i="1"/>
  <c r="L21" i="1"/>
  <c r="E45" i="1"/>
  <c r="H59" i="1"/>
  <c r="E14" i="1"/>
  <c r="E8" i="1"/>
  <c r="E53" i="1"/>
  <c r="E27" i="1"/>
  <c r="H24" i="1"/>
  <c r="H50" i="1"/>
  <c r="E39" i="1"/>
  <c r="H36" i="1"/>
  <c r="E71" i="1"/>
  <c r="E56" i="1"/>
  <c r="E42" i="1"/>
  <c r="E30" i="1"/>
  <c r="E19" i="1"/>
  <c r="H19" i="1"/>
  <c r="H39" i="1"/>
  <c r="H42" i="1"/>
  <c r="E50" i="1"/>
  <c r="E74" i="1"/>
  <c r="H33" i="1"/>
  <c r="H17" i="1"/>
  <c r="E24" i="1"/>
  <c r="E2" i="1"/>
  <c r="E11" i="1"/>
  <c r="E33" i="1"/>
  <c r="H45" i="1"/>
  <c r="E59" i="1"/>
</calcChain>
</file>

<file path=xl/sharedStrings.xml><?xml version="1.0" encoding="utf-8"?>
<sst xmlns="http://schemas.openxmlformats.org/spreadsheetml/2006/main" count="132" uniqueCount="118">
  <si>
    <t>GFAP</t>
    <phoneticPr fontId="2" type="noConversion"/>
  </si>
  <si>
    <t>average-GFAP</t>
    <phoneticPr fontId="2" type="noConversion"/>
  </si>
  <si>
    <t>面積</t>
    <phoneticPr fontId="3" type="noConversion"/>
  </si>
  <si>
    <t>sham</t>
    <phoneticPr fontId="2" type="noConversion"/>
  </si>
  <si>
    <t>sham+DP(0.5)</t>
    <phoneticPr fontId="2" type="noConversion"/>
  </si>
  <si>
    <t>TBI+Veh</t>
    <phoneticPr fontId="2" type="noConversion"/>
  </si>
  <si>
    <t>TBI+Pom(0.5)</t>
    <phoneticPr fontId="2" type="noConversion"/>
  </si>
  <si>
    <t>TBI+DP(0.5)</t>
    <phoneticPr fontId="2" type="noConversion"/>
  </si>
  <si>
    <t>TBI+DP(0.1)</t>
    <phoneticPr fontId="2" type="noConversion"/>
  </si>
  <si>
    <t>SH</t>
    <phoneticPr fontId="2" type="noConversion"/>
  </si>
  <si>
    <t>138-1</t>
    <phoneticPr fontId="2" type="noConversion"/>
  </si>
  <si>
    <t>um</t>
    <phoneticPr fontId="3" type="noConversion"/>
  </si>
  <si>
    <t>138-2</t>
  </si>
  <si>
    <t>um</t>
    <phoneticPr fontId="3" type="noConversion"/>
  </si>
  <si>
    <t>138-3</t>
  </si>
  <si>
    <t>140-1</t>
    <phoneticPr fontId="2" type="noConversion"/>
  </si>
  <si>
    <t>um2</t>
    <phoneticPr fontId="3" type="noConversion"/>
  </si>
  <si>
    <t>140-2</t>
  </si>
  <si>
    <t>mm2</t>
    <phoneticPr fontId="3" type="noConversion"/>
  </si>
  <si>
    <t>140-3</t>
  </si>
  <si>
    <t>151-1</t>
    <phoneticPr fontId="2" type="noConversion"/>
  </si>
  <si>
    <t>151-2</t>
  </si>
  <si>
    <t xml:space="preserve">Group Name </t>
  </si>
  <si>
    <t xml:space="preserve">N </t>
  </si>
  <si>
    <t>Missing</t>
  </si>
  <si>
    <t>Mean</t>
  </si>
  <si>
    <t>Std Dev</t>
  </si>
  <si>
    <t>SEM</t>
  </si>
  <si>
    <t>151-3</t>
  </si>
  <si>
    <t>sham</t>
    <phoneticPr fontId="2" type="noConversion"/>
  </si>
  <si>
    <t>152-1</t>
    <phoneticPr fontId="2" type="noConversion"/>
  </si>
  <si>
    <t>sham+DP(0.5)</t>
    <phoneticPr fontId="2" type="noConversion"/>
  </si>
  <si>
    <t>152-2</t>
  </si>
  <si>
    <t>TBI+Veh</t>
    <phoneticPr fontId="2" type="noConversion"/>
  </si>
  <si>
    <t>152-3</t>
  </si>
  <si>
    <t>TBI+Pom(0.5)</t>
    <phoneticPr fontId="2" type="noConversion"/>
  </si>
  <si>
    <t>SH+DP</t>
    <phoneticPr fontId="2" type="noConversion"/>
  </si>
  <si>
    <t>147-1</t>
    <phoneticPr fontId="2" type="noConversion"/>
  </si>
  <si>
    <t>TBI+DP(0.5)</t>
    <phoneticPr fontId="2" type="noConversion"/>
  </si>
  <si>
    <t>147-2</t>
  </si>
  <si>
    <t>TBI+DP(0.1)</t>
    <phoneticPr fontId="2" type="noConversion"/>
  </si>
  <si>
    <t>147-3</t>
  </si>
  <si>
    <t>148-1</t>
    <phoneticPr fontId="2" type="noConversion"/>
  </si>
  <si>
    <t>148-3</t>
  </si>
  <si>
    <t>TBI+Veh V.S. Sham</t>
    <phoneticPr fontId="2" type="noConversion"/>
  </si>
  <si>
    <t>166-1</t>
    <phoneticPr fontId="2" type="noConversion"/>
  </si>
  <si>
    <t>TBI+Pom(0.5) V.S. Sham</t>
    <phoneticPr fontId="2" type="noConversion"/>
  </si>
  <si>
    <t>TBI+Pom(0.5) V.S. TBI+Veh</t>
    <phoneticPr fontId="2" type="noConversion"/>
  </si>
  <si>
    <t>166-2</t>
  </si>
  <si>
    <t>TBI+DP(0.5) V.S. Sham</t>
    <phoneticPr fontId="2" type="noConversion"/>
  </si>
  <si>
    <t>TBI+DP(0.5) V.S. TBI+Veh</t>
    <phoneticPr fontId="2" type="noConversion"/>
  </si>
  <si>
    <t>166-3</t>
  </si>
  <si>
    <t>TBI+DP(0.1) V.S. Sham</t>
    <phoneticPr fontId="2" type="noConversion"/>
  </si>
  <si>
    <t>TBI+DP(0.1) V.S. TBI+Veh</t>
    <phoneticPr fontId="2" type="noConversion"/>
  </si>
  <si>
    <t>TBI+VEH</t>
    <phoneticPr fontId="2" type="noConversion"/>
  </si>
  <si>
    <t>132-1</t>
    <phoneticPr fontId="2" type="noConversion"/>
  </si>
  <si>
    <t>132-2</t>
  </si>
  <si>
    <t>132-3</t>
  </si>
  <si>
    <t>133-1</t>
    <phoneticPr fontId="2" type="noConversion"/>
  </si>
  <si>
    <t>133-2</t>
  </si>
  <si>
    <t>133-3</t>
  </si>
  <si>
    <t>134-1</t>
    <phoneticPr fontId="2" type="noConversion"/>
  </si>
  <si>
    <t>134-2</t>
  </si>
  <si>
    <t>134-3</t>
  </si>
  <si>
    <t>173-1</t>
    <phoneticPr fontId="2" type="noConversion"/>
  </si>
  <si>
    <t>173-2</t>
  </si>
  <si>
    <t>173-3</t>
  </si>
  <si>
    <t>TBI+Pom</t>
    <phoneticPr fontId="2" type="noConversion"/>
  </si>
  <si>
    <t>79-1</t>
    <phoneticPr fontId="2" type="noConversion"/>
  </si>
  <si>
    <t>79-2</t>
  </si>
  <si>
    <t>79-3</t>
  </si>
  <si>
    <t>179-1</t>
    <phoneticPr fontId="2" type="noConversion"/>
  </si>
  <si>
    <t>179-2</t>
    <phoneticPr fontId="2" type="noConversion"/>
  </si>
  <si>
    <t>179-3</t>
  </si>
  <si>
    <t>78-1</t>
    <phoneticPr fontId="2" type="noConversion"/>
  </si>
  <si>
    <t>78-2</t>
  </si>
  <si>
    <t>78-3</t>
  </si>
  <si>
    <t>178-1</t>
    <phoneticPr fontId="2" type="noConversion"/>
  </si>
  <si>
    <t>178-2</t>
  </si>
  <si>
    <t>178-3</t>
  </si>
  <si>
    <t>TBI+DP0.5</t>
    <phoneticPr fontId="2" type="noConversion"/>
  </si>
  <si>
    <t>143-1</t>
    <phoneticPr fontId="2" type="noConversion"/>
  </si>
  <si>
    <t>143-2</t>
  </si>
  <si>
    <t>143-3</t>
  </si>
  <si>
    <t>192-1</t>
    <phoneticPr fontId="2" type="noConversion"/>
  </si>
  <si>
    <t>192-2</t>
  </si>
  <si>
    <t>192-3</t>
  </si>
  <si>
    <t>144-1</t>
    <phoneticPr fontId="2" type="noConversion"/>
  </si>
  <si>
    <t>144-2</t>
  </si>
  <si>
    <t>144-3</t>
  </si>
  <si>
    <t>193-1</t>
    <phoneticPr fontId="2" type="noConversion"/>
  </si>
  <si>
    <t>193-2</t>
  </si>
  <si>
    <t>193-3</t>
  </si>
  <si>
    <t>TBI+DP0.1</t>
    <phoneticPr fontId="2" type="noConversion"/>
  </si>
  <si>
    <t>185-1</t>
    <phoneticPr fontId="2" type="noConversion"/>
  </si>
  <si>
    <t>185-2</t>
  </si>
  <si>
    <t>185-3</t>
  </si>
  <si>
    <t>184-1</t>
    <phoneticPr fontId="2" type="noConversion"/>
  </si>
  <si>
    <t>184-2</t>
  </si>
  <si>
    <t>184-3</t>
  </si>
  <si>
    <t>186-1</t>
    <phoneticPr fontId="2" type="noConversion"/>
  </si>
  <si>
    <t>186-2</t>
  </si>
  <si>
    <t>186-3</t>
  </si>
  <si>
    <t>188-1</t>
    <phoneticPr fontId="2" type="noConversion"/>
  </si>
  <si>
    <t>188-2</t>
  </si>
  <si>
    <t>188-3</t>
  </si>
  <si>
    <t>TBI+DP(0.1) V.S. TBI+Veh</t>
    <phoneticPr fontId="2" type="noConversion"/>
  </si>
  <si>
    <t>TBI+DP(0.1) V.S. Sham</t>
    <phoneticPr fontId="2" type="noConversion"/>
  </si>
  <si>
    <t>TBI+DP(0.5) V.S. Sham</t>
    <phoneticPr fontId="2" type="noConversion"/>
  </si>
  <si>
    <t>TBI+Pom(0.5) V.S. TBI+Veh</t>
    <phoneticPr fontId="2" type="noConversion"/>
  </si>
  <si>
    <t>TBI+Pom(0.5) V.S. Sham</t>
    <phoneticPr fontId="2" type="noConversion"/>
  </si>
  <si>
    <t>TBI+DP(0.1)</t>
    <phoneticPr fontId="2" type="noConversion"/>
  </si>
  <si>
    <t>TBI+DP(0.5)</t>
    <phoneticPr fontId="2" type="noConversion"/>
  </si>
  <si>
    <t>TBI+Pom(0.5)</t>
    <phoneticPr fontId="2" type="noConversion"/>
  </si>
  <si>
    <t>TBI+Veh</t>
    <phoneticPr fontId="2" type="noConversion"/>
  </si>
  <si>
    <t>sham+DP(0.5)</t>
    <phoneticPr fontId="2" type="noConversion"/>
  </si>
  <si>
    <t>sham</t>
    <phoneticPr fontId="2" type="noConversion"/>
  </si>
  <si>
    <t>GFAP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</si>
</sst>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0" xfId="1">
      <alignment vertical="center"/>
    </xf>
    <xf numFmtId="2" fontId="1" fillId="2" borderId="0" xfId="1" applyNumberFormat="1" applyFill="1">
      <alignment vertical="center"/>
    </xf>
    <xf numFmtId="2" fontId="1" fillId="0" borderId="0" xfId="1" applyNumberFormat="1">
      <alignment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</cellXfs>
  <cellStyles count="2">
    <cellStyle name="Normal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opLeftCell="D1" workbookViewId="0">
      <selection activeCell="J23" sqref="J23"/>
    </sheetView>
  </sheetViews>
  <sheetFormatPr baseColWidth="10" defaultColWidth="8.83203125" defaultRowHeight="16" x14ac:dyDescent="0.2"/>
  <cols>
    <col min="1" max="1" width="11.5" bestFit="1" customWidth="1"/>
    <col min="4" max="4" width="14.1640625" bestFit="1" customWidth="1"/>
    <col min="10" max="10" width="23" bestFit="1" customWidth="1"/>
    <col min="11" max="11" width="13" bestFit="1" customWidth="1"/>
    <col min="12" max="12" width="12.1640625" bestFit="1" customWidth="1"/>
    <col min="13" max="13" width="26.33203125" bestFit="1" customWidth="1"/>
    <col min="14" max="15" width="12.1640625" bestFit="1" customWidth="1"/>
  </cols>
  <sheetData>
    <row r="1" spans="1:15" x14ac:dyDescent="0.2">
      <c r="B1" s="1"/>
      <c r="C1" t="s">
        <v>0</v>
      </c>
      <c r="D1" t="s">
        <v>1</v>
      </c>
      <c r="G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</row>
    <row r="2" spans="1:15" x14ac:dyDescent="0.2">
      <c r="A2" t="s">
        <v>9</v>
      </c>
      <c r="B2" s="1" t="s">
        <v>10</v>
      </c>
      <c r="C2">
        <v>37</v>
      </c>
      <c r="D2">
        <f>AVERAGE(C2:C4)</f>
        <v>44.666666666666664</v>
      </c>
      <c r="E2">
        <f>D2/$G$6</f>
        <v>174.65493885132992</v>
      </c>
      <c r="G2">
        <v>583.94000000000005</v>
      </c>
      <c r="H2" t="s">
        <v>11</v>
      </c>
      <c r="J2">
        <v>174.65493885132992</v>
      </c>
      <c r="K2">
        <v>169.44135858711115</v>
      </c>
      <c r="L2">
        <v>280.22993920176071</v>
      </c>
      <c r="M2">
        <v>256.76882801277611</v>
      </c>
      <c r="N2">
        <v>199.41944510636927</v>
      </c>
      <c r="O2">
        <v>183.77870431371284</v>
      </c>
    </row>
    <row r="3" spans="1:15" x14ac:dyDescent="0.2">
      <c r="B3" s="1" t="s">
        <v>12</v>
      </c>
      <c r="C3">
        <v>51</v>
      </c>
      <c r="G3">
        <v>437.96</v>
      </c>
      <c r="H3" t="s">
        <v>13</v>
      </c>
      <c r="J3">
        <v>140.7666671339077</v>
      </c>
      <c r="K3">
        <v>127.08101894033335</v>
      </c>
      <c r="L3">
        <v>289.35370466414361</v>
      </c>
      <c r="M3">
        <v>188.99228457793166</v>
      </c>
      <c r="N3">
        <v>151.19382766234531</v>
      </c>
      <c r="O3">
        <v>169.44135858711115</v>
      </c>
    </row>
    <row r="4" spans="1:15" x14ac:dyDescent="0.2">
      <c r="B4" s="1" t="s">
        <v>14</v>
      </c>
      <c r="C4">
        <v>46</v>
      </c>
      <c r="J4">
        <v>143.37345726601711</v>
      </c>
      <c r="K4">
        <v>145.98024739812652</v>
      </c>
      <c r="L4">
        <v>229.39753162562738</v>
      </c>
      <c r="M4">
        <v>238.5212970880103</v>
      </c>
      <c r="N4">
        <v>160.31759312472823</v>
      </c>
      <c r="O4">
        <v>192.90246977609576</v>
      </c>
    </row>
    <row r="5" spans="1:15" x14ac:dyDescent="0.2">
      <c r="B5" s="1" t="s">
        <v>15</v>
      </c>
      <c r="C5">
        <v>35</v>
      </c>
      <c r="D5">
        <f>AVERAGE(C5:C7)</f>
        <v>36</v>
      </c>
      <c r="E5">
        <f>D5/$G$6</f>
        <v>140.7666671339077</v>
      </c>
      <c r="G5">
        <f>G2*G3</f>
        <v>255742.36240000001</v>
      </c>
      <c r="H5" t="s">
        <v>16</v>
      </c>
      <c r="J5">
        <v>121.2157411430872</v>
      </c>
      <c r="L5">
        <v>261.98240827699493</v>
      </c>
      <c r="M5">
        <v>237.21790202195558</v>
      </c>
      <c r="N5">
        <v>164.22777832289233</v>
      </c>
    </row>
    <row r="6" spans="1:15" x14ac:dyDescent="0.2">
      <c r="B6" s="1" t="s">
        <v>17</v>
      </c>
      <c r="C6">
        <v>37</v>
      </c>
      <c r="G6">
        <f>G5/1000000</f>
        <v>0.25574236240000003</v>
      </c>
      <c r="H6" t="s">
        <v>18</v>
      </c>
    </row>
    <row r="7" spans="1:15" x14ac:dyDescent="0.2">
      <c r="B7" s="1" t="s">
        <v>19</v>
      </c>
      <c r="C7">
        <v>36</v>
      </c>
    </row>
    <row r="8" spans="1:15" x14ac:dyDescent="0.2">
      <c r="B8" s="1" t="s">
        <v>20</v>
      </c>
      <c r="C8">
        <v>35</v>
      </c>
      <c r="D8">
        <f>AVERAGE(C8:C10)</f>
        <v>36.666666666666664</v>
      </c>
      <c r="E8">
        <f>D8/$G$6</f>
        <v>143.37345726601711</v>
      </c>
    </row>
    <row r="9" spans="1:15" x14ac:dyDescent="0.2">
      <c r="B9" s="1" t="s">
        <v>21</v>
      </c>
      <c r="C9">
        <v>39</v>
      </c>
      <c r="J9" t="s">
        <v>22</v>
      </c>
      <c r="K9" t="s">
        <v>23</v>
      </c>
      <c r="L9" t="s">
        <v>24</v>
      </c>
      <c r="M9" t="s">
        <v>25</v>
      </c>
      <c r="N9" t="s">
        <v>26</v>
      </c>
      <c r="O9" t="s">
        <v>27</v>
      </c>
    </row>
    <row r="10" spans="1:15" x14ac:dyDescent="0.2">
      <c r="B10" s="1" t="s">
        <v>28</v>
      </c>
      <c r="C10">
        <v>36</v>
      </c>
      <c r="J10" t="s">
        <v>29</v>
      </c>
      <c r="K10">
        <v>4</v>
      </c>
      <c r="L10">
        <v>0</v>
      </c>
      <c r="M10">
        <v>145.00299999999999</v>
      </c>
      <c r="N10">
        <v>22.103000000000002</v>
      </c>
      <c r="O10">
        <v>11.052</v>
      </c>
    </row>
    <row r="11" spans="1:15" x14ac:dyDescent="0.2">
      <c r="B11" s="1" t="s">
        <v>30</v>
      </c>
      <c r="C11">
        <v>35</v>
      </c>
      <c r="D11">
        <f>AVERAGE(C11:C13)</f>
        <v>31</v>
      </c>
      <c r="E11">
        <f>D11/$G$6</f>
        <v>121.2157411430872</v>
      </c>
      <c r="J11" t="s">
        <v>31</v>
      </c>
      <c r="K11">
        <v>3</v>
      </c>
      <c r="L11">
        <v>0</v>
      </c>
      <c r="M11">
        <v>147.501</v>
      </c>
      <c r="N11">
        <v>21.221</v>
      </c>
      <c r="O11">
        <v>12.252000000000001</v>
      </c>
    </row>
    <row r="12" spans="1:15" x14ac:dyDescent="0.2">
      <c r="B12" s="1" t="s">
        <v>32</v>
      </c>
      <c r="C12">
        <v>35</v>
      </c>
      <c r="J12" t="s">
        <v>33</v>
      </c>
      <c r="K12">
        <v>4</v>
      </c>
      <c r="L12">
        <v>0</v>
      </c>
      <c r="M12">
        <v>265.24099999999999</v>
      </c>
      <c r="N12">
        <v>26.466999999999999</v>
      </c>
      <c r="O12">
        <v>13.233000000000001</v>
      </c>
    </row>
    <row r="13" spans="1:15" ht="18" customHeight="1" x14ac:dyDescent="0.2">
      <c r="B13" s="1" t="s">
        <v>34</v>
      </c>
      <c r="C13">
        <v>23</v>
      </c>
      <c r="J13" t="s">
        <v>35</v>
      </c>
      <c r="K13">
        <v>4</v>
      </c>
      <c r="L13">
        <v>0</v>
      </c>
      <c r="M13">
        <v>230.375</v>
      </c>
      <c r="N13">
        <v>28.995999999999999</v>
      </c>
      <c r="O13">
        <v>14.497999999999999</v>
      </c>
    </row>
    <row r="14" spans="1:15" x14ac:dyDescent="0.2">
      <c r="A14" t="s">
        <v>36</v>
      </c>
      <c r="B14" s="1" t="s">
        <v>37</v>
      </c>
      <c r="C14">
        <v>38</v>
      </c>
      <c r="D14">
        <f>AVERAGE(C14:C16)</f>
        <v>43.333333333333336</v>
      </c>
      <c r="E14">
        <f>D14/$G$6</f>
        <v>169.44135858711115</v>
      </c>
      <c r="F14">
        <f>C14*1.4</f>
        <v>53.199999999999996</v>
      </c>
      <c r="G14">
        <f>AVERAGE(F14:F16)</f>
        <v>60.666666666666657</v>
      </c>
      <c r="H14">
        <f>G14/$G$6</f>
        <v>237.21790202195555</v>
      </c>
      <c r="J14" t="s">
        <v>38</v>
      </c>
      <c r="K14">
        <v>4</v>
      </c>
      <c r="L14">
        <v>0</v>
      </c>
      <c r="M14">
        <v>168.79</v>
      </c>
      <c r="N14">
        <v>21.138000000000002</v>
      </c>
      <c r="O14">
        <v>10.569000000000001</v>
      </c>
    </row>
    <row r="15" spans="1:15" x14ac:dyDescent="0.2">
      <c r="B15" s="1" t="s">
        <v>39</v>
      </c>
      <c r="C15">
        <v>49</v>
      </c>
      <c r="F15">
        <f t="shared" ref="F15:F16" si="0">C15*1.4</f>
        <v>68.599999999999994</v>
      </c>
      <c r="J15" t="s">
        <v>40</v>
      </c>
      <c r="K15">
        <v>3</v>
      </c>
      <c r="L15">
        <v>0</v>
      </c>
      <c r="M15">
        <v>182.041</v>
      </c>
      <c r="N15">
        <v>11.827</v>
      </c>
      <c r="O15">
        <v>6.8280000000000003</v>
      </c>
    </row>
    <row r="16" spans="1:15" x14ac:dyDescent="0.2">
      <c r="B16" s="1" t="s">
        <v>41</v>
      </c>
      <c r="C16">
        <v>43</v>
      </c>
      <c r="F16">
        <f t="shared" si="0"/>
        <v>60.199999999999996</v>
      </c>
    </row>
    <row r="17" spans="1:13" x14ac:dyDescent="0.2">
      <c r="B17" s="1" t="s">
        <v>42</v>
      </c>
      <c r="C17">
        <v>32</v>
      </c>
      <c r="D17">
        <f>AVERAGE(C17:C18)</f>
        <v>32.5</v>
      </c>
      <c r="E17">
        <f>D17/$G$6</f>
        <v>127.08101894033335</v>
      </c>
      <c r="F17">
        <f>C17*1.4</f>
        <v>44.8</v>
      </c>
      <c r="G17">
        <f>AVERAGE(F17:F18)</f>
        <v>45.5</v>
      </c>
      <c r="H17">
        <f>G17/$G$6</f>
        <v>177.9134265164667</v>
      </c>
    </row>
    <row r="18" spans="1:13" x14ac:dyDescent="0.2">
      <c r="B18" s="1" t="s">
        <v>43</v>
      </c>
      <c r="C18">
        <v>33</v>
      </c>
      <c r="F18">
        <f t="shared" ref="F18" si="1">C18*1.4</f>
        <v>46.199999999999996</v>
      </c>
      <c r="J18" t="s">
        <v>44</v>
      </c>
      <c r="K18">
        <f>(M12-$M$10)/$M$10</f>
        <v>0.82921043012903184</v>
      </c>
    </row>
    <row r="19" spans="1:13" x14ac:dyDescent="0.2">
      <c r="B19" s="1" t="s">
        <v>45</v>
      </c>
      <c r="C19">
        <v>36</v>
      </c>
      <c r="D19">
        <f>AVERAGE(C19:C21)</f>
        <v>37.333333333333336</v>
      </c>
      <c r="E19">
        <f>D19/$G$6</f>
        <v>145.98024739812652</v>
      </c>
      <c r="F19">
        <f>C19*1.4</f>
        <v>50.4</v>
      </c>
      <c r="G19">
        <f>AVERAGE(F19:F21)</f>
        <v>52.266666666666673</v>
      </c>
      <c r="H19">
        <f>G19/$G$6</f>
        <v>204.37234635737715</v>
      </c>
      <c r="J19" t="s">
        <v>46</v>
      </c>
      <c r="K19">
        <f t="shared" ref="K19:K21" si="2">(M13-$M$10)/$M$10</f>
        <v>0.58876023254691301</v>
      </c>
      <c r="L19" s="2">
        <f>($K$18-K19)/$K$18*100</f>
        <v>28.997488314842208</v>
      </c>
      <c r="M19" t="s">
        <v>47</v>
      </c>
    </row>
    <row r="20" spans="1:13" x14ac:dyDescent="0.2">
      <c r="B20" s="1" t="s">
        <v>48</v>
      </c>
      <c r="C20">
        <v>39</v>
      </c>
      <c r="F20">
        <f t="shared" ref="F20:F21" si="3">C20*1.4</f>
        <v>54.599999999999994</v>
      </c>
      <c r="J20" t="s">
        <v>49</v>
      </c>
      <c r="K20">
        <f t="shared" si="2"/>
        <v>0.16404488183003116</v>
      </c>
      <c r="L20" s="2">
        <f t="shared" ref="L20:L21" si="4">($K$18-K20)/$K$18*100</f>
        <v>80.216736805336069</v>
      </c>
      <c r="M20" t="s">
        <v>50</v>
      </c>
    </row>
    <row r="21" spans="1:13" x14ac:dyDescent="0.2">
      <c r="B21" s="1" t="s">
        <v>51</v>
      </c>
      <c r="C21">
        <v>37</v>
      </c>
      <c r="F21">
        <f t="shared" si="3"/>
        <v>51.8</v>
      </c>
      <c r="J21" t="s">
        <v>52</v>
      </c>
      <c r="K21">
        <f t="shared" si="2"/>
        <v>0.25542919801659286</v>
      </c>
      <c r="L21" s="2">
        <f t="shared" si="4"/>
        <v>69.196094412748039</v>
      </c>
      <c r="M21" t="s">
        <v>53</v>
      </c>
    </row>
    <row r="22" spans="1:13" x14ac:dyDescent="0.2">
      <c r="B22" s="1"/>
    </row>
    <row r="23" spans="1:13" x14ac:dyDescent="0.2">
      <c r="B23" s="1"/>
    </row>
    <row r="24" spans="1:13" x14ac:dyDescent="0.2">
      <c r="A24" t="s">
        <v>54</v>
      </c>
      <c r="B24" s="1" t="s">
        <v>55</v>
      </c>
      <c r="C24">
        <v>80</v>
      </c>
      <c r="D24">
        <f>AVERAGE(C24:C26)</f>
        <v>71.666666666666671</v>
      </c>
      <c r="E24">
        <f>D24/$G$6</f>
        <v>280.22993920176071</v>
      </c>
      <c r="F24">
        <f>C24*1.4</f>
        <v>112</v>
      </c>
      <c r="G24">
        <f>AVERAGE(F24:F26)</f>
        <v>100.33333333333333</v>
      </c>
      <c r="H24">
        <f>G24/$G$6</f>
        <v>392.32191488246497</v>
      </c>
    </row>
    <row r="25" spans="1:13" x14ac:dyDescent="0.2">
      <c r="B25" s="1" t="s">
        <v>56</v>
      </c>
      <c r="C25">
        <v>65</v>
      </c>
      <c r="F25">
        <f t="shared" ref="F25:F26" si="5">C25*1.4</f>
        <v>91</v>
      </c>
    </row>
    <row r="26" spans="1:13" x14ac:dyDescent="0.2">
      <c r="B26" s="1" t="s">
        <v>57</v>
      </c>
      <c r="C26">
        <v>70</v>
      </c>
      <c r="F26">
        <f t="shared" si="5"/>
        <v>98</v>
      </c>
    </row>
    <row r="27" spans="1:13" x14ac:dyDescent="0.2">
      <c r="B27" s="1" t="s">
        <v>58</v>
      </c>
      <c r="C27">
        <v>78</v>
      </c>
      <c r="D27">
        <f>AVERAGE(C27:C29)</f>
        <v>74</v>
      </c>
      <c r="E27">
        <f>D27/$G$6</f>
        <v>289.35370466414361</v>
      </c>
      <c r="F27">
        <f>C27*1.4</f>
        <v>109.19999999999999</v>
      </c>
      <c r="G27">
        <f>AVERAGE(F27:F29)</f>
        <v>103.59999999999998</v>
      </c>
      <c r="H27">
        <f>G27/$G$6</f>
        <v>405.09518652980103</v>
      </c>
    </row>
    <row r="28" spans="1:13" x14ac:dyDescent="0.2">
      <c r="B28" s="1" t="s">
        <v>59</v>
      </c>
      <c r="C28">
        <v>75</v>
      </c>
      <c r="F28">
        <f t="shared" ref="F28:F29" si="6">C28*1.4</f>
        <v>105</v>
      </c>
    </row>
    <row r="29" spans="1:13" x14ac:dyDescent="0.2">
      <c r="B29" s="1" t="s">
        <v>60</v>
      </c>
      <c r="C29">
        <v>69</v>
      </c>
      <c r="F29">
        <f t="shared" si="6"/>
        <v>96.6</v>
      </c>
    </row>
    <row r="30" spans="1:13" x14ac:dyDescent="0.2">
      <c r="B30" s="1" t="s">
        <v>61</v>
      </c>
      <c r="C30">
        <v>64</v>
      </c>
      <c r="D30">
        <f>AVERAGE(C30:C32)</f>
        <v>58.666666666666664</v>
      </c>
      <c r="E30">
        <f>D30/$G$6</f>
        <v>229.39753162562738</v>
      </c>
      <c r="F30">
        <f>C30*1.4</f>
        <v>89.6</v>
      </c>
      <c r="G30">
        <f>AVERAGE(F30:F32)</f>
        <v>82.133333333333326</v>
      </c>
      <c r="H30">
        <f>G30/$G$6</f>
        <v>321.15654427587833</v>
      </c>
    </row>
    <row r="31" spans="1:13" x14ac:dyDescent="0.2">
      <c r="B31" s="1" t="s">
        <v>62</v>
      </c>
      <c r="C31">
        <v>61</v>
      </c>
      <c r="F31">
        <f t="shared" ref="F31:F32" si="7">C31*1.4</f>
        <v>85.399999999999991</v>
      </c>
    </row>
    <row r="32" spans="1:13" x14ac:dyDescent="0.2">
      <c r="B32" s="1" t="s">
        <v>63</v>
      </c>
      <c r="C32">
        <v>51</v>
      </c>
      <c r="F32">
        <f t="shared" si="7"/>
        <v>71.399999999999991</v>
      </c>
    </row>
    <row r="33" spans="1:8" x14ac:dyDescent="0.2">
      <c r="B33" s="1" t="s">
        <v>64</v>
      </c>
      <c r="C33">
        <v>75</v>
      </c>
      <c r="D33">
        <f>AVERAGE(C33:C35)</f>
        <v>67</v>
      </c>
      <c r="E33">
        <f>D33/$G$6</f>
        <v>261.98240827699493</v>
      </c>
      <c r="F33">
        <f>C33*1.4</f>
        <v>105</v>
      </c>
      <c r="G33">
        <f>AVERAGE(F33:F35)</f>
        <v>93.8</v>
      </c>
      <c r="H33">
        <f>G33/$G$6</f>
        <v>366.77537158779285</v>
      </c>
    </row>
    <row r="34" spans="1:8" x14ac:dyDescent="0.2">
      <c r="B34" s="1" t="s">
        <v>65</v>
      </c>
      <c r="C34">
        <v>63</v>
      </c>
      <c r="F34">
        <f t="shared" ref="F34:F35" si="8">C34*1.4</f>
        <v>88.199999999999989</v>
      </c>
    </row>
    <row r="35" spans="1:8" x14ac:dyDescent="0.2">
      <c r="B35" s="1" t="s">
        <v>66</v>
      </c>
      <c r="C35">
        <v>63</v>
      </c>
      <c r="F35">
        <f t="shared" si="8"/>
        <v>88.199999999999989</v>
      </c>
    </row>
    <row r="36" spans="1:8" x14ac:dyDescent="0.2">
      <c r="A36" t="s">
        <v>67</v>
      </c>
      <c r="B36" s="1" t="s">
        <v>68</v>
      </c>
      <c r="C36">
        <v>62</v>
      </c>
      <c r="D36">
        <f>AVERAGE(C36:C38)</f>
        <v>65.666666666666671</v>
      </c>
      <c r="E36">
        <f>D36/$G$6</f>
        <v>256.76882801277611</v>
      </c>
      <c r="F36">
        <f>C36*1.4</f>
        <v>86.8</v>
      </c>
      <c r="G36">
        <f>AVERAGE(F36:F38)</f>
        <v>91.933333333333323</v>
      </c>
      <c r="H36">
        <f>G36/$G$6</f>
        <v>359.47635921788651</v>
      </c>
    </row>
    <row r="37" spans="1:8" x14ac:dyDescent="0.2">
      <c r="B37" s="1" t="s">
        <v>69</v>
      </c>
      <c r="C37">
        <v>66</v>
      </c>
      <c r="F37">
        <f t="shared" ref="F37:F38" si="9">C37*1.4</f>
        <v>92.399999999999991</v>
      </c>
    </row>
    <row r="38" spans="1:8" x14ac:dyDescent="0.2">
      <c r="B38" s="1" t="s">
        <v>70</v>
      </c>
      <c r="C38">
        <v>69</v>
      </c>
      <c r="F38">
        <f t="shared" si="9"/>
        <v>96.6</v>
      </c>
    </row>
    <row r="39" spans="1:8" x14ac:dyDescent="0.2">
      <c r="B39" s="1" t="s">
        <v>71</v>
      </c>
      <c r="C39">
        <v>49</v>
      </c>
      <c r="D39">
        <f>AVERAGE(C39:C41)</f>
        <v>48.333333333333336</v>
      </c>
      <c r="E39">
        <f>D39/$G$6</f>
        <v>188.99228457793166</v>
      </c>
      <c r="F39">
        <f>C39*1.4</f>
        <v>68.599999999999994</v>
      </c>
      <c r="G39">
        <f>AVERAGE(F39:F41)</f>
        <v>67.666666666666671</v>
      </c>
      <c r="H39">
        <f>G39/$G$6</f>
        <v>264.58919840910431</v>
      </c>
    </row>
    <row r="40" spans="1:8" x14ac:dyDescent="0.2">
      <c r="B40" s="1" t="s">
        <v>72</v>
      </c>
      <c r="C40">
        <v>40</v>
      </c>
      <c r="F40">
        <f t="shared" ref="F40:F41" si="10">C40*1.4</f>
        <v>56</v>
      </c>
    </row>
    <row r="41" spans="1:8" x14ac:dyDescent="0.2">
      <c r="B41" s="1" t="s">
        <v>73</v>
      </c>
      <c r="C41">
        <v>56</v>
      </c>
      <c r="F41">
        <f t="shared" si="10"/>
        <v>78.399999999999991</v>
      </c>
    </row>
    <row r="42" spans="1:8" x14ac:dyDescent="0.2">
      <c r="B42" s="1" t="s">
        <v>74</v>
      </c>
      <c r="C42">
        <v>54</v>
      </c>
      <c r="D42">
        <f>AVERAGE(C42:C44)</f>
        <v>61</v>
      </c>
      <c r="E42">
        <f>D42/$G$6</f>
        <v>238.5212970880103</v>
      </c>
      <c r="F42">
        <f>C42*1.4</f>
        <v>75.599999999999994</v>
      </c>
      <c r="G42">
        <f>AVERAGE(F42:F44)</f>
        <v>85.399999999999991</v>
      </c>
      <c r="H42">
        <f>G42/$G$6</f>
        <v>333.92981592321439</v>
      </c>
    </row>
    <row r="43" spans="1:8" x14ac:dyDescent="0.2">
      <c r="B43" s="1" t="s">
        <v>75</v>
      </c>
      <c r="C43">
        <v>53</v>
      </c>
      <c r="F43">
        <f t="shared" ref="F43:F44" si="11">C43*1.4</f>
        <v>74.199999999999989</v>
      </c>
    </row>
    <row r="44" spans="1:8" x14ac:dyDescent="0.2">
      <c r="B44" s="1" t="s">
        <v>76</v>
      </c>
      <c r="C44">
        <v>76</v>
      </c>
      <c r="F44">
        <f t="shared" si="11"/>
        <v>106.39999999999999</v>
      </c>
    </row>
    <row r="45" spans="1:8" x14ac:dyDescent="0.2">
      <c r="B45" s="1" t="s">
        <v>77</v>
      </c>
      <c r="C45">
        <v>49</v>
      </c>
      <c r="D45">
        <f>AVERAGE(C45:C47)</f>
        <v>60.666666666666664</v>
      </c>
      <c r="E45">
        <f>D45/$G$6</f>
        <v>237.21790202195558</v>
      </c>
      <c r="F45">
        <f>C45*1.4</f>
        <v>68.599999999999994</v>
      </c>
      <c r="G45">
        <f>AVERAGE(F45:F47)</f>
        <v>84.933333333333323</v>
      </c>
      <c r="H45">
        <f>G45/$G$6</f>
        <v>332.10506283073778</v>
      </c>
    </row>
    <row r="46" spans="1:8" x14ac:dyDescent="0.2">
      <c r="B46" s="1" t="s">
        <v>78</v>
      </c>
      <c r="C46">
        <v>64</v>
      </c>
      <c r="F46">
        <f t="shared" ref="F46:F47" si="12">C46*1.4</f>
        <v>89.6</v>
      </c>
    </row>
    <row r="47" spans="1:8" x14ac:dyDescent="0.2">
      <c r="B47" s="1" t="s">
        <v>79</v>
      </c>
      <c r="C47">
        <v>69</v>
      </c>
      <c r="F47">
        <f t="shared" si="12"/>
        <v>96.6</v>
      </c>
    </row>
    <row r="48" spans="1:8" x14ac:dyDescent="0.2">
      <c r="B48" s="1"/>
    </row>
    <row r="49" spans="1:8" x14ac:dyDescent="0.2">
      <c r="B49" s="1"/>
    </row>
    <row r="50" spans="1:8" x14ac:dyDescent="0.2">
      <c r="A50" t="s">
        <v>80</v>
      </c>
      <c r="B50" s="1" t="s">
        <v>81</v>
      </c>
      <c r="C50">
        <v>70</v>
      </c>
      <c r="D50">
        <f>AVERAGE(C50:C52)</f>
        <v>51</v>
      </c>
      <c r="E50">
        <f>D50/$G$6</f>
        <v>199.41944510636927</v>
      </c>
      <c r="F50">
        <f>C50*1.8</f>
        <v>126</v>
      </c>
      <c r="G50">
        <f>AVERAGE(F50:F52)</f>
        <v>91.8</v>
      </c>
      <c r="H50">
        <f>G50/$G$6</f>
        <v>358.95500119146465</v>
      </c>
    </row>
    <row r="51" spans="1:8" x14ac:dyDescent="0.2">
      <c r="B51" s="1" t="s">
        <v>82</v>
      </c>
      <c r="C51">
        <v>39</v>
      </c>
      <c r="F51">
        <f t="shared" ref="F51:F61" si="13">C51*1.8</f>
        <v>70.2</v>
      </c>
    </row>
    <row r="52" spans="1:8" x14ac:dyDescent="0.2">
      <c r="B52" s="1" t="s">
        <v>83</v>
      </c>
      <c r="C52">
        <v>44</v>
      </c>
      <c r="F52">
        <f t="shared" si="13"/>
        <v>79.2</v>
      </c>
    </row>
    <row r="53" spans="1:8" x14ac:dyDescent="0.2">
      <c r="B53" s="1" t="s">
        <v>84</v>
      </c>
      <c r="C53">
        <v>40</v>
      </c>
      <c r="D53">
        <f>AVERAGE(C53:C55)</f>
        <v>38.666666666666664</v>
      </c>
      <c r="E53">
        <f>D53/$G$6</f>
        <v>151.19382766234531</v>
      </c>
      <c r="F53">
        <f t="shared" si="13"/>
        <v>72</v>
      </c>
      <c r="G53">
        <f>AVERAGE(F53:F55)</f>
        <v>69.600000000000009</v>
      </c>
      <c r="H53">
        <f>G53/$G$6</f>
        <v>272.14888979222161</v>
      </c>
    </row>
    <row r="54" spans="1:8" x14ac:dyDescent="0.2">
      <c r="B54" s="1" t="s">
        <v>85</v>
      </c>
      <c r="C54">
        <v>41</v>
      </c>
      <c r="F54">
        <f t="shared" si="13"/>
        <v>73.8</v>
      </c>
    </row>
    <row r="55" spans="1:8" x14ac:dyDescent="0.2">
      <c r="B55" s="1" t="s">
        <v>86</v>
      </c>
      <c r="C55">
        <v>35</v>
      </c>
      <c r="F55">
        <f t="shared" si="13"/>
        <v>63</v>
      </c>
    </row>
    <row r="56" spans="1:8" x14ac:dyDescent="0.2">
      <c r="B56" s="1" t="s">
        <v>87</v>
      </c>
      <c r="C56">
        <v>38</v>
      </c>
      <c r="D56">
        <f>AVERAGE(C56:C58)</f>
        <v>41</v>
      </c>
      <c r="E56">
        <f>D56/$G$6</f>
        <v>160.31759312472823</v>
      </c>
      <c r="F56">
        <f t="shared" si="13"/>
        <v>68.400000000000006</v>
      </c>
      <c r="G56">
        <f>AVERAGE(F56:F58)</f>
        <v>73.8</v>
      </c>
      <c r="H56">
        <f>G56/$G$6</f>
        <v>288.57166762451078</v>
      </c>
    </row>
    <row r="57" spans="1:8" x14ac:dyDescent="0.2">
      <c r="B57" s="1" t="s">
        <v>88</v>
      </c>
      <c r="C57">
        <v>37</v>
      </c>
      <c r="F57">
        <f t="shared" si="13"/>
        <v>66.600000000000009</v>
      </c>
    </row>
    <row r="58" spans="1:8" x14ac:dyDescent="0.2">
      <c r="B58" s="1" t="s">
        <v>89</v>
      </c>
      <c r="C58">
        <v>48</v>
      </c>
      <c r="F58">
        <f t="shared" si="13"/>
        <v>86.4</v>
      </c>
    </row>
    <row r="59" spans="1:8" x14ac:dyDescent="0.2">
      <c r="B59" s="1" t="s">
        <v>90</v>
      </c>
      <c r="C59">
        <v>41</v>
      </c>
      <c r="D59">
        <f>AVERAGE(C59:C61)</f>
        <v>42</v>
      </c>
      <c r="E59">
        <f>D59/$G$6</f>
        <v>164.22777832289233</v>
      </c>
      <c r="F59">
        <f t="shared" si="13"/>
        <v>73.8</v>
      </c>
      <c r="G59">
        <f>AVERAGE(F59:F61)</f>
        <v>75.600000000000009</v>
      </c>
      <c r="H59">
        <f>G59/$G$6</f>
        <v>295.61000098120621</v>
      </c>
    </row>
    <row r="60" spans="1:8" x14ac:dyDescent="0.2">
      <c r="B60" s="1" t="s">
        <v>91</v>
      </c>
      <c r="C60">
        <v>33</v>
      </c>
      <c r="F60">
        <f t="shared" si="13"/>
        <v>59.4</v>
      </c>
    </row>
    <row r="61" spans="1:8" x14ac:dyDescent="0.2">
      <c r="B61" s="1" t="s">
        <v>92</v>
      </c>
      <c r="C61">
        <v>52</v>
      </c>
      <c r="F61">
        <f t="shared" si="13"/>
        <v>93.600000000000009</v>
      </c>
    </row>
    <row r="62" spans="1:8" x14ac:dyDescent="0.2">
      <c r="B62" s="1"/>
    </row>
    <row r="63" spans="1:8" x14ac:dyDescent="0.2">
      <c r="B63" s="1"/>
    </row>
    <row r="64" spans="1:8" x14ac:dyDescent="0.2">
      <c r="B64" s="1"/>
    </row>
    <row r="65" spans="1:5" x14ac:dyDescent="0.2">
      <c r="B65" s="1"/>
    </row>
    <row r="66" spans="1:5" x14ac:dyDescent="0.2">
      <c r="B66" s="1"/>
    </row>
    <row r="67" spans="1:5" x14ac:dyDescent="0.2">
      <c r="B67" s="1"/>
    </row>
    <row r="68" spans="1:5" x14ac:dyDescent="0.2">
      <c r="A68" t="s">
        <v>93</v>
      </c>
      <c r="B68" s="1" t="s">
        <v>94</v>
      </c>
      <c r="C68">
        <v>44</v>
      </c>
      <c r="D68">
        <f>AVERAGE(C68:C70)</f>
        <v>47</v>
      </c>
      <c r="E68">
        <f>D68/$G$6</f>
        <v>183.77870431371284</v>
      </c>
    </row>
    <row r="69" spans="1:5" x14ac:dyDescent="0.2">
      <c r="B69" s="1" t="s">
        <v>95</v>
      </c>
      <c r="C69">
        <v>51</v>
      </c>
    </row>
    <row r="70" spans="1:5" x14ac:dyDescent="0.2">
      <c r="B70" s="1" t="s">
        <v>96</v>
      </c>
      <c r="C70">
        <v>46</v>
      </c>
    </row>
    <row r="71" spans="1:5" x14ac:dyDescent="0.2">
      <c r="B71" s="1" t="s">
        <v>97</v>
      </c>
      <c r="C71">
        <v>57</v>
      </c>
      <c r="D71">
        <f>AVERAGE(C71:C73)</f>
        <v>43.333333333333336</v>
      </c>
      <c r="E71">
        <f>D71/$G$6</f>
        <v>169.44135858711115</v>
      </c>
    </row>
    <row r="72" spans="1:5" x14ac:dyDescent="0.2">
      <c r="B72" s="1" t="s">
        <v>98</v>
      </c>
      <c r="C72">
        <v>38</v>
      </c>
    </row>
    <row r="73" spans="1:5" x14ac:dyDescent="0.2">
      <c r="B73" s="1" t="s">
        <v>99</v>
      </c>
      <c r="C73">
        <v>35</v>
      </c>
    </row>
    <row r="74" spans="1:5" x14ac:dyDescent="0.2">
      <c r="B74" s="1" t="s">
        <v>100</v>
      </c>
      <c r="C74">
        <v>54</v>
      </c>
      <c r="D74">
        <f>AVERAGE(C74:C76)</f>
        <v>49.333333333333336</v>
      </c>
      <c r="E74">
        <f>D74/$G$6</f>
        <v>192.90246977609576</v>
      </c>
    </row>
    <row r="75" spans="1:5" x14ac:dyDescent="0.2">
      <c r="B75" s="1" t="s">
        <v>101</v>
      </c>
      <c r="C75">
        <v>58</v>
      </c>
    </row>
    <row r="76" spans="1:5" x14ac:dyDescent="0.2">
      <c r="B76" s="1" t="s">
        <v>102</v>
      </c>
      <c r="C76">
        <v>36</v>
      </c>
    </row>
    <row r="77" spans="1:5" x14ac:dyDescent="0.2">
      <c r="B77" s="1" t="s">
        <v>103</v>
      </c>
      <c r="C77">
        <v>36</v>
      </c>
      <c r="D77">
        <f>AVERAGE(C77:C79)</f>
        <v>41</v>
      </c>
    </row>
    <row r="78" spans="1:5" x14ac:dyDescent="0.2">
      <c r="B78" s="1" t="s">
        <v>104</v>
      </c>
      <c r="C78">
        <v>48</v>
      </c>
    </row>
    <row r="79" spans="1:5" x14ac:dyDescent="0.2">
      <c r="B79" s="1" t="s">
        <v>105</v>
      </c>
      <c r="C79">
        <v>39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workbookViewId="0">
      <selection activeCell="D20" sqref="D20:D22"/>
    </sheetView>
  </sheetViews>
  <sheetFormatPr baseColWidth="10" defaultColWidth="9" defaultRowHeight="16" x14ac:dyDescent="0.2"/>
  <cols>
    <col min="1" max="1" width="23" style="3" bestFit="1" customWidth="1"/>
    <col min="2" max="2" width="13" style="3" bestFit="1" customWidth="1"/>
    <col min="3" max="3" width="12.1640625" style="3" bestFit="1" customWidth="1"/>
    <col min="4" max="4" width="26.33203125" style="3" bestFit="1" customWidth="1"/>
    <col min="5" max="6" width="12.1640625" style="3" bestFit="1" customWidth="1"/>
    <col min="7" max="16384" width="9" style="3"/>
  </cols>
  <sheetData>
    <row r="1" spans="1:6" ht="21" x14ac:dyDescent="0.2">
      <c r="A1" s="7" t="s">
        <v>117</v>
      </c>
    </row>
    <row r="2" spans="1:6" x14ac:dyDescent="0.2">
      <c r="A2" s="3" t="s">
        <v>116</v>
      </c>
      <c r="B2" s="3" t="s">
        <v>115</v>
      </c>
      <c r="C2" s="3" t="s">
        <v>114</v>
      </c>
      <c r="D2" s="3" t="s">
        <v>6</v>
      </c>
      <c r="E2" s="3" t="s">
        <v>112</v>
      </c>
      <c r="F2" s="3" t="s">
        <v>111</v>
      </c>
    </row>
    <row r="3" spans="1:6" x14ac:dyDescent="0.2">
      <c r="A3" s="3">
        <v>174.65493885132992</v>
      </c>
      <c r="B3" s="3">
        <v>169.44135858711115</v>
      </c>
      <c r="C3" s="3">
        <v>280.22993920176071</v>
      </c>
      <c r="D3" s="3">
        <v>256.76882801277611</v>
      </c>
      <c r="E3" s="3">
        <v>199.41944510636927</v>
      </c>
      <c r="F3" s="3">
        <v>183.77870431371284</v>
      </c>
    </row>
    <row r="4" spans="1:6" x14ac:dyDescent="0.2">
      <c r="A4" s="3">
        <v>140.7666671339077</v>
      </c>
      <c r="B4" s="3">
        <v>127.08101894033335</v>
      </c>
      <c r="C4" s="3">
        <v>289.35370466414361</v>
      </c>
      <c r="D4" s="3">
        <v>188.99228457793166</v>
      </c>
      <c r="E4" s="3">
        <v>151.19382766234531</v>
      </c>
      <c r="F4" s="3">
        <v>169.44135858711115</v>
      </c>
    </row>
    <row r="5" spans="1:6" x14ac:dyDescent="0.2">
      <c r="A5" s="3">
        <v>143.37345726601711</v>
      </c>
      <c r="B5" s="3">
        <v>145.98024739812652</v>
      </c>
      <c r="C5" s="3">
        <v>229.39753162562738</v>
      </c>
      <c r="D5" s="3">
        <v>238.5212970880103</v>
      </c>
      <c r="E5" s="3">
        <v>160.31759312472823</v>
      </c>
      <c r="F5" s="3">
        <v>192.90246977609576</v>
      </c>
    </row>
    <row r="6" spans="1:6" x14ac:dyDescent="0.2">
      <c r="A6" s="3">
        <v>121.2157411430872</v>
      </c>
      <c r="C6" s="3">
        <v>261.98240827699493</v>
      </c>
      <c r="D6" s="3">
        <v>237.21790202195558</v>
      </c>
      <c r="E6" s="3">
        <v>164.22777832289233</v>
      </c>
    </row>
    <row r="10" spans="1:6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</row>
    <row r="11" spans="1:6" x14ac:dyDescent="0.2">
      <c r="A11" s="3" t="s">
        <v>116</v>
      </c>
      <c r="B11" s="3">
        <v>4</v>
      </c>
      <c r="C11" s="3">
        <v>0</v>
      </c>
      <c r="D11" s="3">
        <v>145.00299999999999</v>
      </c>
      <c r="E11" s="3">
        <v>22.103000000000002</v>
      </c>
      <c r="F11" s="3">
        <v>11.052</v>
      </c>
    </row>
    <row r="12" spans="1:6" x14ac:dyDescent="0.2">
      <c r="A12" s="3" t="s">
        <v>115</v>
      </c>
      <c r="B12" s="3">
        <v>3</v>
      </c>
      <c r="C12" s="3">
        <v>0</v>
      </c>
      <c r="D12" s="3">
        <v>147.501</v>
      </c>
      <c r="E12" s="3">
        <v>21.221</v>
      </c>
      <c r="F12" s="3">
        <v>12.252000000000001</v>
      </c>
    </row>
    <row r="13" spans="1:6" x14ac:dyDescent="0.2">
      <c r="A13" s="3" t="s">
        <v>114</v>
      </c>
      <c r="B13" s="3">
        <v>4</v>
      </c>
      <c r="C13" s="3">
        <v>0</v>
      </c>
      <c r="D13" s="3">
        <v>265.24099999999999</v>
      </c>
      <c r="E13" s="3">
        <v>26.466999999999999</v>
      </c>
      <c r="F13" s="3">
        <v>13.233000000000001</v>
      </c>
    </row>
    <row r="14" spans="1:6" x14ac:dyDescent="0.2">
      <c r="A14" s="3" t="s">
        <v>113</v>
      </c>
      <c r="B14" s="3">
        <v>4</v>
      </c>
      <c r="C14" s="3">
        <v>0</v>
      </c>
      <c r="D14" s="3">
        <v>230.375</v>
      </c>
      <c r="E14" s="3">
        <v>28.995999999999999</v>
      </c>
      <c r="F14" s="3">
        <v>14.497999999999999</v>
      </c>
    </row>
    <row r="15" spans="1:6" x14ac:dyDescent="0.2">
      <c r="A15" s="3" t="s">
        <v>112</v>
      </c>
      <c r="B15" s="3">
        <v>4</v>
      </c>
      <c r="C15" s="3">
        <v>0</v>
      </c>
      <c r="D15" s="3">
        <v>168.79</v>
      </c>
      <c r="E15" s="3">
        <v>21.138000000000002</v>
      </c>
      <c r="F15" s="3">
        <v>10.569000000000001</v>
      </c>
    </row>
    <row r="16" spans="1:6" x14ac:dyDescent="0.2">
      <c r="A16" s="3" t="s">
        <v>111</v>
      </c>
      <c r="B16" s="3">
        <v>3</v>
      </c>
      <c r="C16" s="3">
        <v>0</v>
      </c>
      <c r="D16" s="3">
        <v>182.041</v>
      </c>
      <c r="E16" s="3">
        <v>11.827</v>
      </c>
      <c r="F16" s="3">
        <v>6.8280000000000003</v>
      </c>
    </row>
    <row r="19" spans="1:4" x14ac:dyDescent="0.2">
      <c r="A19" s="3" t="s">
        <v>44</v>
      </c>
      <c r="B19" s="6">
        <f>(D13-$D$11)/$D$11</f>
        <v>0.82921043012903184</v>
      </c>
    </row>
    <row r="20" spans="1:4" x14ac:dyDescent="0.2">
      <c r="A20" s="3" t="s">
        <v>110</v>
      </c>
      <c r="B20" s="3">
        <f>(D14-$D$11)/$D$11</f>
        <v>0.58876023254691301</v>
      </c>
      <c r="C20" s="5">
        <f>($B$19-B20)/$B$19*100</f>
        <v>28.997488314842208</v>
      </c>
      <c r="D20" s="3" t="s">
        <v>109</v>
      </c>
    </row>
    <row r="21" spans="1:4" x14ac:dyDescent="0.2">
      <c r="A21" s="3" t="s">
        <v>108</v>
      </c>
      <c r="B21" s="3">
        <f>(D15-$D$11)/$D$11</f>
        <v>0.16404488183003116</v>
      </c>
      <c r="C21" s="4">
        <f>($B$19-B21)/$B$19*100</f>
        <v>80.216736805336069</v>
      </c>
      <c r="D21" s="3" t="s">
        <v>50</v>
      </c>
    </row>
    <row r="22" spans="1:4" x14ac:dyDescent="0.2">
      <c r="A22" s="3" t="s">
        <v>107</v>
      </c>
      <c r="B22" s="3">
        <f>(D16-$D$11)/$D$11</f>
        <v>0.25542919801659286</v>
      </c>
      <c r="C22" s="4">
        <f>($B$19-B22)/$B$19*100</f>
        <v>69.196094412748039</v>
      </c>
      <c r="D22" s="3" t="s">
        <v>106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GFAP</vt:lpstr>
      <vt:lpstr>Figure 8 (viii)-GFAP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2020-05-05T14:42:18Z</dcterms:created>
  <dcterms:modified xsi:type="dcterms:W3CDTF">2020-06-18T15:25:10Z</dcterms:modified>
</cp:coreProperties>
</file>