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rigge/Dropbox/tir1afb manu/Final Figures/"/>
    </mc:Choice>
  </mc:AlternateContent>
  <xr:revisionPtr revIDLastSave="0" documentId="8_{3D0EFF2E-0D4C-5344-A95C-90F0C0BE9428}" xr6:coauthVersionLast="36" xr6:coauthVersionMax="36" xr10:uidLastSave="{00000000-0000-0000-0000-000000000000}"/>
  <bookViews>
    <workbookView xWindow="12340" yWindow="6460" windowWidth="27300" windowHeight="16440" xr2:uid="{CB6B280D-3BB1-0040-B0CA-D4B319042425}"/>
  </bookViews>
  <sheets>
    <sheet name="Figure 1—figure supplement 5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3" i="1" l="1"/>
  <c r="O93" i="1"/>
  <c r="L93" i="1"/>
  <c r="R93" i="1" s="1"/>
  <c r="Q92" i="1"/>
  <c r="N92" i="1"/>
  <c r="L92" i="1"/>
  <c r="R92" i="1" s="1"/>
  <c r="W91" i="1"/>
  <c r="V91" i="1"/>
  <c r="U91" i="1"/>
  <c r="U92" i="1" s="1"/>
  <c r="T91" i="1"/>
  <c r="P91" i="1"/>
  <c r="O91" i="1"/>
  <c r="L91" i="1"/>
  <c r="R91" i="1" s="1"/>
  <c r="R90" i="1"/>
  <c r="X90" i="1" s="1"/>
  <c r="O90" i="1"/>
  <c r="N90" i="1"/>
  <c r="L90" i="1"/>
  <c r="Q90" i="1" s="1"/>
  <c r="Q88" i="1"/>
  <c r="P88" i="1"/>
  <c r="L88" i="1"/>
  <c r="T87" i="1"/>
  <c r="R87" i="1"/>
  <c r="O87" i="1"/>
  <c r="N87" i="1"/>
  <c r="L87" i="1"/>
  <c r="Q87" i="1" s="1"/>
  <c r="W86" i="1"/>
  <c r="V86" i="1"/>
  <c r="U86" i="1"/>
  <c r="U87" i="1" s="1"/>
  <c r="T86" i="1"/>
  <c r="R85" i="1"/>
  <c r="Q85" i="1"/>
  <c r="W85" i="1" s="1"/>
  <c r="N85" i="1"/>
  <c r="L85" i="1"/>
  <c r="P82" i="1"/>
  <c r="O82" i="1"/>
  <c r="L82" i="1"/>
  <c r="R82" i="1" s="1"/>
  <c r="W81" i="1"/>
  <c r="W82" i="1" s="1"/>
  <c r="V81" i="1"/>
  <c r="U81" i="1"/>
  <c r="T81" i="1"/>
  <c r="R81" i="1"/>
  <c r="X80" i="1" s="1"/>
  <c r="L81" i="1"/>
  <c r="L78" i="1"/>
  <c r="R77" i="1"/>
  <c r="O77" i="1"/>
  <c r="N77" i="1"/>
  <c r="L77" i="1"/>
  <c r="Q77" i="1" s="1"/>
  <c r="W76" i="1"/>
  <c r="V76" i="1"/>
  <c r="V77" i="1" s="1"/>
  <c r="U76" i="1"/>
  <c r="T77" i="1" s="1"/>
  <c r="T76" i="1"/>
  <c r="Q76" i="1"/>
  <c r="P76" i="1"/>
  <c r="L76" i="1"/>
  <c r="P75" i="1"/>
  <c r="O75" i="1"/>
  <c r="L75" i="1"/>
  <c r="R75" i="1" s="1"/>
  <c r="L73" i="1"/>
  <c r="K73" i="1"/>
  <c r="J73" i="1"/>
  <c r="I73" i="1"/>
  <c r="H73" i="1"/>
  <c r="R72" i="1"/>
  <c r="O72" i="1"/>
  <c r="N72" i="1"/>
  <c r="L72" i="1"/>
  <c r="Q72" i="1" s="1"/>
  <c r="Q71" i="1"/>
  <c r="P71" i="1"/>
  <c r="L71" i="1"/>
  <c r="W70" i="1"/>
  <c r="V70" i="1"/>
  <c r="U70" i="1"/>
  <c r="T70" i="1"/>
  <c r="T71" i="1" s="1"/>
  <c r="R70" i="1"/>
  <c r="O70" i="1"/>
  <c r="N70" i="1"/>
  <c r="L70" i="1"/>
  <c r="Q70" i="1" s="1"/>
  <c r="R69" i="1"/>
  <c r="L69" i="1"/>
  <c r="K68" i="1"/>
  <c r="J68" i="1"/>
  <c r="I68" i="1"/>
  <c r="H68" i="1"/>
  <c r="Q67" i="1"/>
  <c r="P67" i="1"/>
  <c r="L67" i="1"/>
  <c r="T66" i="1"/>
  <c r="R66" i="1"/>
  <c r="O66" i="1"/>
  <c r="N66" i="1"/>
  <c r="L66" i="1"/>
  <c r="Q66" i="1" s="1"/>
  <c r="W65" i="1"/>
  <c r="V65" i="1"/>
  <c r="U65" i="1"/>
  <c r="U66" i="1" s="1"/>
  <c r="T65" i="1"/>
  <c r="L65" i="1"/>
  <c r="L64" i="1"/>
  <c r="L68" i="1" s="1"/>
  <c r="K63" i="1"/>
  <c r="J63" i="1"/>
  <c r="I63" i="1"/>
  <c r="H63" i="1"/>
  <c r="R62" i="1"/>
  <c r="L62" i="1"/>
  <c r="U61" i="1"/>
  <c r="P61" i="1"/>
  <c r="O61" i="1"/>
  <c r="L61" i="1"/>
  <c r="R61" i="1" s="1"/>
  <c r="W60" i="1"/>
  <c r="W61" i="1" s="1"/>
  <c r="V60" i="1"/>
  <c r="U60" i="1"/>
  <c r="T60" i="1"/>
  <c r="L60" i="1"/>
  <c r="Q60" i="1" s="1"/>
  <c r="Q59" i="1"/>
  <c r="P59" i="1"/>
  <c r="L59" i="1"/>
  <c r="K58" i="1"/>
  <c r="J58" i="1"/>
  <c r="I58" i="1"/>
  <c r="H58" i="1"/>
  <c r="R57" i="1"/>
  <c r="P57" i="1"/>
  <c r="O57" i="1"/>
  <c r="N57" i="1"/>
  <c r="L57" i="1"/>
  <c r="Q57" i="1" s="1"/>
  <c r="Q56" i="1"/>
  <c r="N56" i="1"/>
  <c r="L56" i="1"/>
  <c r="L58" i="1" s="1"/>
  <c r="W55" i="1"/>
  <c r="V55" i="1"/>
  <c r="U55" i="1"/>
  <c r="U56" i="1" s="1"/>
  <c r="T55" i="1"/>
  <c r="R55" i="1"/>
  <c r="P55" i="1"/>
  <c r="O55" i="1"/>
  <c r="N55" i="1"/>
  <c r="L55" i="1"/>
  <c r="Q55" i="1" s="1"/>
  <c r="W54" i="1"/>
  <c r="R54" i="1"/>
  <c r="O54" i="1"/>
  <c r="N54" i="1"/>
  <c r="T54" i="1" s="1"/>
  <c r="L54" i="1"/>
  <c r="Q54" i="1" s="1"/>
  <c r="K53" i="1"/>
  <c r="J53" i="1"/>
  <c r="I53" i="1"/>
  <c r="H53" i="1"/>
  <c r="Q52" i="1"/>
  <c r="N52" i="1"/>
  <c r="L52" i="1"/>
  <c r="R52" i="1" s="1"/>
  <c r="T51" i="1"/>
  <c r="R51" i="1"/>
  <c r="P51" i="1"/>
  <c r="O51" i="1"/>
  <c r="N51" i="1"/>
  <c r="L51" i="1"/>
  <c r="Q51" i="1" s="1"/>
  <c r="W50" i="1"/>
  <c r="W51" i="1" s="1"/>
  <c r="V50" i="1"/>
  <c r="U50" i="1"/>
  <c r="T50" i="1"/>
  <c r="L50" i="1"/>
  <c r="Q49" i="1"/>
  <c r="P49" i="1"/>
  <c r="L49" i="1"/>
  <c r="K48" i="1"/>
  <c r="J48" i="1"/>
  <c r="I48" i="1"/>
  <c r="H48" i="1"/>
  <c r="R47" i="1"/>
  <c r="P47" i="1"/>
  <c r="O47" i="1"/>
  <c r="N47" i="1"/>
  <c r="L47" i="1"/>
  <c r="Q47" i="1" s="1"/>
  <c r="R46" i="1"/>
  <c r="X43" i="1" s="1"/>
  <c r="L46" i="1"/>
  <c r="R45" i="1"/>
  <c r="P45" i="1"/>
  <c r="O45" i="1"/>
  <c r="N45" i="1"/>
  <c r="L45" i="1"/>
  <c r="Q45" i="1" s="1"/>
  <c r="W44" i="1"/>
  <c r="V44" i="1"/>
  <c r="V45" i="1" s="1"/>
  <c r="U44" i="1"/>
  <c r="T44" i="1"/>
  <c r="R43" i="1"/>
  <c r="O43" i="1"/>
  <c r="N43" i="1"/>
  <c r="L43" i="1"/>
  <c r="Q43" i="1" s="1"/>
  <c r="K42" i="1"/>
  <c r="J42" i="1"/>
  <c r="I42" i="1"/>
  <c r="H42" i="1"/>
  <c r="Q41" i="1"/>
  <c r="N41" i="1"/>
  <c r="L41" i="1"/>
  <c r="R41" i="1" s="1"/>
  <c r="T40" i="1"/>
  <c r="R40" i="1"/>
  <c r="P40" i="1"/>
  <c r="O40" i="1"/>
  <c r="N40" i="1"/>
  <c r="L40" i="1"/>
  <c r="Q40" i="1" s="1"/>
  <c r="W39" i="1"/>
  <c r="W40" i="1" s="1"/>
  <c r="V39" i="1"/>
  <c r="U39" i="1"/>
  <c r="T39" i="1"/>
  <c r="L39" i="1"/>
  <c r="Q38" i="1"/>
  <c r="P38" i="1"/>
  <c r="L38" i="1"/>
  <c r="K37" i="1"/>
  <c r="J37" i="1"/>
  <c r="I37" i="1"/>
  <c r="H37" i="1"/>
  <c r="R36" i="1"/>
  <c r="P36" i="1"/>
  <c r="O36" i="1"/>
  <c r="N36" i="1"/>
  <c r="L36" i="1"/>
  <c r="Q36" i="1" s="1"/>
  <c r="W35" i="1"/>
  <c r="Q35" i="1"/>
  <c r="N35" i="1"/>
  <c r="L35" i="1"/>
  <c r="L37" i="1" s="1"/>
  <c r="W34" i="1"/>
  <c r="V34" i="1"/>
  <c r="U34" i="1"/>
  <c r="U35" i="1" s="1"/>
  <c r="T34" i="1"/>
  <c r="R34" i="1"/>
  <c r="P34" i="1"/>
  <c r="O34" i="1"/>
  <c r="N34" i="1"/>
  <c r="L34" i="1"/>
  <c r="Q34" i="1" s="1"/>
  <c r="W33" i="1"/>
  <c r="R33" i="1"/>
  <c r="O33" i="1"/>
  <c r="N33" i="1"/>
  <c r="T33" i="1" s="1"/>
  <c r="L33" i="1"/>
  <c r="Q33" i="1" s="1"/>
  <c r="K32" i="1"/>
  <c r="J32" i="1"/>
  <c r="I32" i="1"/>
  <c r="H32" i="1"/>
  <c r="Q31" i="1"/>
  <c r="N31" i="1"/>
  <c r="L31" i="1"/>
  <c r="R31" i="1" s="1"/>
  <c r="L30" i="1"/>
  <c r="R30" i="1" s="1"/>
  <c r="W29" i="1"/>
  <c r="V29" i="1"/>
  <c r="U29" i="1"/>
  <c r="U30" i="1" s="1"/>
  <c r="T29" i="1"/>
  <c r="T30" i="1" s="1"/>
  <c r="R29" i="1"/>
  <c r="P29" i="1"/>
  <c r="O29" i="1"/>
  <c r="N29" i="1"/>
  <c r="L29" i="1"/>
  <c r="Q29" i="1" s="1"/>
  <c r="R28" i="1"/>
  <c r="X28" i="1" s="1"/>
  <c r="O28" i="1"/>
  <c r="N28" i="1"/>
  <c r="L28" i="1"/>
  <c r="P28" i="1" s="1"/>
  <c r="K27" i="1"/>
  <c r="J27" i="1"/>
  <c r="I27" i="1"/>
  <c r="H27" i="1"/>
  <c r="L26" i="1"/>
  <c r="P26" i="1" s="1"/>
  <c r="R25" i="1"/>
  <c r="P25" i="1"/>
  <c r="O25" i="1"/>
  <c r="N25" i="1"/>
  <c r="L25" i="1"/>
  <c r="Q25" i="1" s="1"/>
  <c r="W24" i="1"/>
  <c r="W25" i="1" s="1"/>
  <c r="V24" i="1"/>
  <c r="T25" i="1" s="1"/>
  <c r="U24" i="1"/>
  <c r="T24" i="1"/>
  <c r="L24" i="1"/>
  <c r="P24" i="1" s="1"/>
  <c r="P23" i="1"/>
  <c r="L23" i="1"/>
  <c r="O23" i="1" s="1"/>
  <c r="K22" i="1"/>
  <c r="J22" i="1"/>
  <c r="I22" i="1"/>
  <c r="H22" i="1"/>
  <c r="R21" i="1"/>
  <c r="P21" i="1"/>
  <c r="O21" i="1"/>
  <c r="N21" i="1"/>
  <c r="L21" i="1"/>
  <c r="Q21" i="1" s="1"/>
  <c r="L20" i="1"/>
  <c r="P20" i="1" s="1"/>
  <c r="W19" i="1"/>
  <c r="V19" i="1"/>
  <c r="U19" i="1"/>
  <c r="U20" i="1" s="1"/>
  <c r="T19" i="1"/>
  <c r="V20" i="1" s="1"/>
  <c r="R19" i="1"/>
  <c r="P19" i="1"/>
  <c r="O19" i="1"/>
  <c r="N19" i="1"/>
  <c r="L19" i="1"/>
  <c r="Q19" i="1" s="1"/>
  <c r="R18" i="1"/>
  <c r="O18" i="1"/>
  <c r="N18" i="1"/>
  <c r="L18" i="1"/>
  <c r="Q18" i="1" s="1"/>
  <c r="K17" i="1"/>
  <c r="J17" i="1"/>
  <c r="I17" i="1"/>
  <c r="H17" i="1"/>
  <c r="L16" i="1"/>
  <c r="P16" i="1" s="1"/>
  <c r="R15" i="1"/>
  <c r="P15" i="1"/>
  <c r="O15" i="1"/>
  <c r="N15" i="1"/>
  <c r="L15" i="1"/>
  <c r="Q15" i="1" s="1"/>
  <c r="W14" i="1"/>
  <c r="W15" i="1" s="1"/>
  <c r="V14" i="1"/>
  <c r="T15" i="1" s="1"/>
  <c r="U14" i="1"/>
  <c r="T14" i="1"/>
  <c r="L14" i="1"/>
  <c r="P14" i="1" s="1"/>
  <c r="P13" i="1"/>
  <c r="L13" i="1"/>
  <c r="O13" i="1" s="1"/>
  <c r="L12" i="1"/>
  <c r="K12" i="1"/>
  <c r="J12" i="1"/>
  <c r="I12" i="1"/>
  <c r="H12" i="1"/>
  <c r="R11" i="1"/>
  <c r="P11" i="1"/>
  <c r="O11" i="1"/>
  <c r="N11" i="1"/>
  <c r="L11" i="1"/>
  <c r="Q11" i="1" s="1"/>
  <c r="L10" i="1"/>
  <c r="P10" i="1" s="1"/>
  <c r="W9" i="1"/>
  <c r="V9" i="1"/>
  <c r="U9" i="1"/>
  <c r="U10" i="1" s="1"/>
  <c r="T9" i="1"/>
  <c r="V10" i="1" s="1"/>
  <c r="R9" i="1"/>
  <c r="P9" i="1"/>
  <c r="O9" i="1"/>
  <c r="N9" i="1"/>
  <c r="L9" i="1"/>
  <c r="Q9" i="1" s="1"/>
  <c r="R8" i="1"/>
  <c r="O8" i="1"/>
  <c r="N8" i="1"/>
  <c r="L8" i="1"/>
  <c r="Q8" i="1" s="1"/>
  <c r="K7" i="1"/>
  <c r="J7" i="1"/>
  <c r="I7" i="1"/>
  <c r="H7" i="1"/>
  <c r="AF6" i="1"/>
  <c r="R6" i="1"/>
  <c r="O6" i="1"/>
  <c r="N6" i="1"/>
  <c r="L6" i="1"/>
  <c r="Q6" i="1" s="1"/>
  <c r="P5" i="1"/>
  <c r="L5" i="1"/>
  <c r="O5" i="1" s="1"/>
  <c r="AF4" i="1"/>
  <c r="W4" i="1"/>
  <c r="W5" i="1" s="1"/>
  <c r="V4" i="1"/>
  <c r="U4" i="1"/>
  <c r="T4" i="1"/>
  <c r="T5" i="1" s="1"/>
  <c r="O4" i="1"/>
  <c r="L4" i="1"/>
  <c r="R4" i="1" s="1"/>
  <c r="R3" i="1"/>
  <c r="P3" i="1"/>
  <c r="O3" i="1"/>
  <c r="N3" i="1"/>
  <c r="L3" i="1"/>
  <c r="L7" i="1" s="1"/>
  <c r="V13" i="1" l="1"/>
  <c r="W18" i="1"/>
  <c r="V23" i="1"/>
  <c r="U13" i="1"/>
  <c r="U3" i="1"/>
  <c r="X75" i="1"/>
  <c r="U5" i="1"/>
  <c r="Q30" i="1"/>
  <c r="P39" i="1"/>
  <c r="V38" i="1" s="1"/>
  <c r="O39" i="1"/>
  <c r="P50" i="1"/>
  <c r="O50" i="1"/>
  <c r="O78" i="1"/>
  <c r="R78" i="1"/>
  <c r="N78" i="1"/>
  <c r="P4" i="1"/>
  <c r="V3" i="1" s="1"/>
  <c r="Q5" i="1"/>
  <c r="V5" i="1"/>
  <c r="N10" i="1"/>
  <c r="T8" i="1" s="1"/>
  <c r="R10" i="1"/>
  <c r="X8" i="1" s="1"/>
  <c r="W10" i="1"/>
  <c r="Q13" i="1"/>
  <c r="N14" i="1"/>
  <c r="R14" i="1"/>
  <c r="U15" i="1"/>
  <c r="N16" i="1"/>
  <c r="R16" i="1"/>
  <c r="N20" i="1"/>
  <c r="T18" i="1" s="1"/>
  <c r="R20" i="1"/>
  <c r="X18" i="1" s="1"/>
  <c r="W20" i="1"/>
  <c r="Q23" i="1"/>
  <c r="N24" i="1"/>
  <c r="R24" i="1"/>
  <c r="U25" i="1"/>
  <c r="N26" i="1"/>
  <c r="R26" i="1"/>
  <c r="N30" i="1"/>
  <c r="T28" i="1" s="1"/>
  <c r="N39" i="1"/>
  <c r="U43" i="1"/>
  <c r="W45" i="1"/>
  <c r="P46" i="1"/>
  <c r="O46" i="1"/>
  <c r="N50" i="1"/>
  <c r="N60" i="1"/>
  <c r="P62" i="1"/>
  <c r="O62" i="1"/>
  <c r="O65" i="1"/>
  <c r="R65" i="1"/>
  <c r="X64" i="1" s="1"/>
  <c r="N65" i="1"/>
  <c r="W66" i="1"/>
  <c r="P69" i="1"/>
  <c r="O69" i="1"/>
  <c r="U69" i="1" s="1"/>
  <c r="P78" i="1"/>
  <c r="P81" i="1"/>
  <c r="V80" i="1" s="1"/>
  <c r="O81" i="1"/>
  <c r="U80" i="1" s="1"/>
  <c r="U82" i="1"/>
  <c r="W87" i="1"/>
  <c r="Q10" i="1"/>
  <c r="W8" i="1" s="1"/>
  <c r="Q14" i="1"/>
  <c r="Q20" i="1"/>
  <c r="L22" i="1"/>
  <c r="W56" i="1"/>
  <c r="Q3" i="1"/>
  <c r="W3" i="1" s="1"/>
  <c r="Q4" i="1"/>
  <c r="N5" i="1"/>
  <c r="R5" i="1"/>
  <c r="X3" i="1" s="1"/>
  <c r="P6" i="1"/>
  <c r="P8" i="1"/>
  <c r="V8" i="1" s="1"/>
  <c r="O10" i="1"/>
  <c r="U8" i="1" s="1"/>
  <c r="T10" i="1"/>
  <c r="N13" i="1"/>
  <c r="T13" i="1" s="1"/>
  <c r="R13" i="1"/>
  <c r="O14" i="1"/>
  <c r="V15" i="1"/>
  <c r="O16" i="1"/>
  <c r="L17" i="1"/>
  <c r="P18" i="1"/>
  <c r="V18" i="1" s="1"/>
  <c r="O20" i="1"/>
  <c r="U18" i="1" s="1"/>
  <c r="T20" i="1"/>
  <c r="N23" i="1"/>
  <c r="R23" i="1"/>
  <c r="O24" i="1"/>
  <c r="U23" i="1" s="1"/>
  <c r="V25" i="1"/>
  <c r="O26" i="1"/>
  <c r="L27" i="1"/>
  <c r="M4" i="1" s="1"/>
  <c r="V30" i="1"/>
  <c r="O30" i="1"/>
  <c r="U28" i="1" s="1"/>
  <c r="R35" i="1"/>
  <c r="X33" i="1" s="1"/>
  <c r="Q39" i="1"/>
  <c r="W38" i="1" s="1"/>
  <c r="V40" i="1"/>
  <c r="U40" i="1"/>
  <c r="N46" i="1"/>
  <c r="T43" i="1" s="1"/>
  <c r="L48" i="1"/>
  <c r="Q50" i="1"/>
  <c r="W49" i="1" s="1"/>
  <c r="V51" i="1"/>
  <c r="U51" i="1"/>
  <c r="R56" i="1"/>
  <c r="X54" i="1" s="1"/>
  <c r="V61" i="1"/>
  <c r="N62" i="1"/>
  <c r="P65" i="1"/>
  <c r="V66" i="1"/>
  <c r="O67" i="1"/>
  <c r="R67" i="1"/>
  <c r="N67" i="1"/>
  <c r="N69" i="1"/>
  <c r="T69" i="1" s="1"/>
  <c r="W71" i="1"/>
  <c r="U71" i="1"/>
  <c r="Q78" i="1"/>
  <c r="N81" i="1"/>
  <c r="T80" i="1" s="1"/>
  <c r="P85" i="1"/>
  <c r="V85" i="1" s="1"/>
  <c r="O85" i="1"/>
  <c r="V87" i="1"/>
  <c r="O88" i="1"/>
  <c r="R88" i="1"/>
  <c r="X85" i="1" s="1"/>
  <c r="N88" i="1"/>
  <c r="Q16" i="1"/>
  <c r="Q24" i="1"/>
  <c r="Q26" i="1"/>
  <c r="U45" i="1"/>
  <c r="P60" i="1"/>
  <c r="V59" i="1" s="1"/>
  <c r="O60" i="1"/>
  <c r="T82" i="1"/>
  <c r="W92" i="1"/>
  <c r="N4" i="1"/>
  <c r="T3" i="1" s="1"/>
  <c r="L32" i="1"/>
  <c r="Q28" i="1"/>
  <c r="W30" i="1"/>
  <c r="P30" i="1"/>
  <c r="V28" i="1" s="1"/>
  <c r="P31" i="1"/>
  <c r="O31" i="1"/>
  <c r="T35" i="1"/>
  <c r="P35" i="1"/>
  <c r="O35" i="1"/>
  <c r="U33" i="1" s="1"/>
  <c r="V35" i="1"/>
  <c r="O38" i="1"/>
  <c r="L42" i="1"/>
  <c r="R38" i="1"/>
  <c r="X38" i="1" s="1"/>
  <c r="N38" i="1"/>
  <c r="R39" i="1"/>
  <c r="P41" i="1"/>
  <c r="O41" i="1"/>
  <c r="T45" i="1"/>
  <c r="Q46" i="1"/>
  <c r="W43" i="1" s="1"/>
  <c r="O49" i="1"/>
  <c r="U49" i="1" s="1"/>
  <c r="L53" i="1"/>
  <c r="R49" i="1"/>
  <c r="N49" i="1"/>
  <c r="T49" i="1" s="1"/>
  <c r="R50" i="1"/>
  <c r="P52" i="1"/>
  <c r="V49" i="1" s="1"/>
  <c r="O52" i="1"/>
  <c r="T56" i="1"/>
  <c r="P56" i="1"/>
  <c r="O56" i="1"/>
  <c r="U54" i="1" s="1"/>
  <c r="V56" i="1"/>
  <c r="O59" i="1"/>
  <c r="L63" i="1"/>
  <c r="R59" i="1"/>
  <c r="X59" i="1" s="1"/>
  <c r="N59" i="1"/>
  <c r="R60" i="1"/>
  <c r="T61" i="1"/>
  <c r="Q62" i="1"/>
  <c r="Q65" i="1"/>
  <c r="W64" i="1" s="1"/>
  <c r="Q69" i="1"/>
  <c r="W69" i="1" s="1"/>
  <c r="O71" i="1"/>
  <c r="R71" i="1"/>
  <c r="X69" i="1" s="1"/>
  <c r="N71" i="1"/>
  <c r="V71" i="1"/>
  <c r="V75" i="1"/>
  <c r="O76" i="1"/>
  <c r="U75" i="1" s="1"/>
  <c r="R76" i="1"/>
  <c r="N76" i="1"/>
  <c r="U77" i="1"/>
  <c r="W77" i="1"/>
  <c r="Q81" i="1"/>
  <c r="W80" i="1" s="1"/>
  <c r="V82" i="1"/>
  <c r="T85" i="1"/>
  <c r="U90" i="1"/>
  <c r="T92" i="1"/>
  <c r="P92" i="1"/>
  <c r="O92" i="1"/>
  <c r="V92" i="1"/>
  <c r="P33" i="1"/>
  <c r="P43" i="1"/>
  <c r="V43" i="1" s="1"/>
  <c r="P54" i="1"/>
  <c r="V54" i="1" s="1"/>
  <c r="Q61" i="1"/>
  <c r="W59" i="1" s="1"/>
  <c r="P66" i="1"/>
  <c r="P70" i="1"/>
  <c r="P72" i="1"/>
  <c r="Q75" i="1"/>
  <c r="W75" i="1" s="1"/>
  <c r="P77" i="1"/>
  <c r="Q82" i="1"/>
  <c r="P87" i="1"/>
  <c r="P90" i="1"/>
  <c r="V90" i="1" s="1"/>
  <c r="Q91" i="1"/>
  <c r="W90" i="1" s="1"/>
  <c r="Q93" i="1"/>
  <c r="N61" i="1"/>
  <c r="N75" i="1"/>
  <c r="T75" i="1" s="1"/>
  <c r="N82" i="1"/>
  <c r="N91" i="1"/>
  <c r="N93" i="1"/>
  <c r="V33" i="1" l="1"/>
  <c r="T59" i="1"/>
  <c r="X49" i="1"/>
  <c r="T38" i="1"/>
  <c r="W28" i="1"/>
  <c r="U85" i="1"/>
  <c r="T64" i="1"/>
  <c r="W13" i="1"/>
  <c r="X23" i="1"/>
  <c r="V69" i="1"/>
  <c r="U64" i="1"/>
  <c r="T90" i="1"/>
  <c r="U59" i="1"/>
  <c r="U38" i="1"/>
  <c r="V64" i="1"/>
  <c r="T23" i="1"/>
  <c r="X13" i="1"/>
  <c r="W2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A44" authorId="0" shapeId="0" xr:uid="{B4CC3437-678B-2B4F-9124-5BF0F9B7F927}">
      <text>
        <r>
          <rPr>
            <sz val="10"/>
            <color rgb="FF000000"/>
            <rFont val="Tahoma"/>
            <family val="2"/>
          </rPr>
          <t>Microsoft Office User:</t>
        </r>
        <r>
          <rPr>
            <sz val="12"/>
            <color rgb="FF000000"/>
            <rFont val="Calibri"/>
            <family val="2"/>
            <charset val="134"/>
          </rPr>
          <t xml:space="preserve">
</t>
        </r>
        <r>
          <rPr>
            <sz val="12"/>
            <color rgb="FF000000"/>
            <rFont val="Calibri"/>
            <family val="2"/>
            <charset val="134"/>
          </rPr>
          <t xml:space="preserve">BAD
</t>
        </r>
      </text>
    </comment>
  </commentList>
</comments>
</file>

<file path=xl/sharedStrings.xml><?xml version="1.0" encoding="utf-8"?>
<sst xmlns="http://schemas.openxmlformats.org/spreadsheetml/2006/main" count="437" uniqueCount="170">
  <si>
    <t>Parent ling information</t>
  </si>
  <si>
    <t>Counts of seedlings with give phenotypes</t>
  </si>
  <si>
    <t>% of seedlings with give phenotypes</t>
  </si>
  <si>
    <t>Combined results as averages of families and combined</t>
  </si>
  <si>
    <t>Values in making graph</t>
  </si>
  <si>
    <t>Statistical comparisons</t>
  </si>
  <si>
    <t xml:space="preserve"> Parent ID Geno/Temp - #</t>
  </si>
  <si>
    <t>Parent Genotype</t>
  </si>
  <si>
    <t>Background</t>
  </si>
  <si>
    <t>Notes</t>
  </si>
  <si>
    <t>Sterilized</t>
  </si>
  <si>
    <t>Plated</t>
  </si>
  <si>
    <t>Normal Root</t>
  </si>
  <si>
    <t>Rootless with hypocotyl</t>
  </si>
  <si>
    <t>Rootless without hypocotyl</t>
  </si>
  <si>
    <t>Did not germinate</t>
  </si>
  <si>
    <t>n</t>
  </si>
  <si>
    <t>% Normal Root</t>
  </si>
  <si>
    <t>% Rootless with hypocotyl</t>
  </si>
  <si>
    <t>% Rootless without hypocotyl</t>
  </si>
  <si>
    <t>% Did not germinate</t>
  </si>
  <si>
    <t>% Aberrant</t>
  </si>
  <si>
    <t>Root</t>
  </si>
  <si>
    <t>Do not germinate</t>
  </si>
  <si>
    <t>SE Aberrant</t>
  </si>
  <si>
    <t>Summary</t>
  </si>
  <si>
    <t>*G-tests of independence</t>
  </si>
  <si>
    <t>Fisher's Exact Test*</t>
  </si>
  <si>
    <t>Col/23-1</t>
  </si>
  <si>
    <t>Col-0 Ref</t>
  </si>
  <si>
    <t>Col</t>
  </si>
  <si>
    <t>Parent grown in 5155 (23°C)</t>
  </si>
  <si>
    <t>min</t>
  </si>
  <si>
    <t>Col-0 23°C</t>
  </si>
  <si>
    <t>Temp</t>
  </si>
  <si>
    <t>% Normal</t>
  </si>
  <si>
    <t>% Rootless</t>
  </si>
  <si>
    <t>% Non-germ</t>
  </si>
  <si>
    <r>
      <t xml:space="preserve">min </t>
    </r>
    <r>
      <rPr>
        <i/>
        <sz val="12"/>
        <color theme="1"/>
        <rFont val="ArialMT"/>
      </rPr>
      <t>n</t>
    </r>
  </si>
  <si>
    <t>tir1afb23 17°C</t>
  </si>
  <si>
    <t>tir1afb23 20°C</t>
  </si>
  <si>
    <t>Col/23-2</t>
  </si>
  <si>
    <t>Combined</t>
  </si>
  <si>
    <t>Col-0</t>
  </si>
  <si>
    <t>17°C</t>
  </si>
  <si>
    <t>tir1afb23 23°C</t>
  </si>
  <si>
    <t>Col/23-3</t>
  </si>
  <si>
    <t>max</t>
  </si>
  <si>
    <t>20°C</t>
  </si>
  <si>
    <t>tir1afb123 17°C</t>
  </si>
  <si>
    <t>tir1afb123 20°C</t>
  </si>
  <si>
    <t>Col/23-4</t>
  </si>
  <si>
    <t>23°C</t>
  </si>
  <si>
    <t>tir1afb123 23°C</t>
  </si>
  <si>
    <t>Average:</t>
  </si>
  <si>
    <t>tir1afb2</t>
  </si>
  <si>
    <t>tir1afb245 17°C</t>
  </si>
  <si>
    <t>tir1afb245 20°C</t>
  </si>
  <si>
    <t>Col/20-1</t>
  </si>
  <si>
    <t>Parent grown in 1240B (20°C)</t>
  </si>
  <si>
    <t>Col-0 20°C</t>
  </si>
  <si>
    <t>tir1afb23</t>
  </si>
  <si>
    <t>tir1afb245 23°C</t>
  </si>
  <si>
    <t>Col/20-2</t>
  </si>
  <si>
    <t>Col/20-3</t>
  </si>
  <si>
    <t>Col/20-4</t>
  </si>
  <si>
    <t>tir1afb123</t>
  </si>
  <si>
    <t>*Used Fishers instead</t>
  </si>
  <si>
    <t>Used http://www.biostathandbook.com/fishers.html template</t>
  </si>
  <si>
    <t>Col/17-1</t>
  </si>
  <si>
    <t>Parent grown in 1127A (17°C)</t>
  </si>
  <si>
    <t>Col-0 17°C</t>
  </si>
  <si>
    <t>Col/17-2</t>
  </si>
  <si>
    <t>tir1afb24</t>
  </si>
  <si>
    <t>Col/17-3</t>
  </si>
  <si>
    <t>tir1afb25</t>
  </si>
  <si>
    <t>Col/17-4</t>
  </si>
  <si>
    <t>tir1afb245</t>
  </si>
  <si>
    <t>t2/20-1</t>
  </si>
  <si>
    <t>tir1-1 afb2-3</t>
  </si>
  <si>
    <t>tir1 afb2 20°C</t>
  </si>
  <si>
    <t>t2/20-2</t>
  </si>
  <si>
    <t>tir1afb234</t>
  </si>
  <si>
    <t>22°C*</t>
  </si>
  <si>
    <t>t2/20-3</t>
  </si>
  <si>
    <t>tir1afb1234</t>
  </si>
  <si>
    <t>t2/20-4</t>
  </si>
  <si>
    <r>
      <t xml:space="preserve">* tir1afb234 </t>
    </r>
    <r>
      <rPr>
        <sz val="12"/>
        <color rgb="FFFF0000"/>
        <rFont val="ArialMT"/>
      </rPr>
      <t>and</t>
    </r>
    <r>
      <rPr>
        <i/>
        <sz val="12"/>
        <color rgb="FFFF0000"/>
        <rFont val="ArialMT"/>
      </rPr>
      <t xml:space="preserve"> tir1afb1234</t>
    </r>
    <r>
      <rPr>
        <sz val="12"/>
        <color rgb="FFFF0000"/>
        <rFont val="ArialMT"/>
      </rPr>
      <t xml:space="preserve"> not grown in parallel</t>
    </r>
    <r>
      <rPr>
        <i/>
        <sz val="12"/>
        <color rgb="FFFF0000"/>
        <rFont val="ArialMT"/>
      </rPr>
      <t xml:space="preserve"> with others</t>
    </r>
  </si>
  <si>
    <t>t23/23-1</t>
  </si>
  <si>
    <t>tir1-1 afb2-3 afb3-4</t>
  </si>
  <si>
    <t>tir1 afb2 afb3 23°C</t>
  </si>
  <si>
    <t>t23/23-2</t>
  </si>
  <si>
    <t>t23/23-3</t>
  </si>
  <si>
    <t>t23/23-4</t>
  </si>
  <si>
    <t>t23/20-1</t>
  </si>
  <si>
    <t>tir1 afb2 afb3 20°C</t>
  </si>
  <si>
    <t>t23/20-2</t>
  </si>
  <si>
    <t>t23/20-3</t>
  </si>
  <si>
    <t>t23/20-4</t>
  </si>
  <si>
    <t>t23/17-1</t>
  </si>
  <si>
    <t>tir1 afb2 afb3 17°C</t>
  </si>
  <si>
    <t>t23/17-2</t>
  </si>
  <si>
    <t>t23/17-3</t>
  </si>
  <si>
    <t>t23/17-4</t>
  </si>
  <si>
    <t>2187/20-1</t>
  </si>
  <si>
    <t>tir1-1 afb2-1 afb3-1</t>
  </si>
  <si>
    <t>4XCol</t>
  </si>
  <si>
    <t>tir1 afb2-1 afb3-1 (4×Col) 20°C</t>
  </si>
  <si>
    <t>2188/20-2</t>
  </si>
  <si>
    <t>2187/20-5</t>
  </si>
  <si>
    <t>2188/20-4</t>
  </si>
  <si>
    <t>t123/20-1</t>
  </si>
  <si>
    <t>tir1-1 afb1-3 afb2-3 afb3-4</t>
  </si>
  <si>
    <t>tir1 afb1 afb2 afb3 20°C</t>
  </si>
  <si>
    <t xml:space="preserve">t123/20-2 </t>
  </si>
  <si>
    <t>Bad (not tir1afb123)</t>
  </si>
  <si>
    <t>t123/20-3</t>
  </si>
  <si>
    <t>t123/20-4</t>
  </si>
  <si>
    <t>t123/20-5</t>
  </si>
  <si>
    <t>t24/20-1</t>
  </si>
  <si>
    <t>tir1-1 afb2-3 afb4-8</t>
  </si>
  <si>
    <t>tir1 afb2 afb4 20°C</t>
  </si>
  <si>
    <t>t24/20-2</t>
  </si>
  <si>
    <t>t24/20-3</t>
  </si>
  <si>
    <t>t24/20-4</t>
  </si>
  <si>
    <t>t25/20-1</t>
  </si>
  <si>
    <t>tir1-1 afb2-3 afb5-5</t>
  </si>
  <si>
    <t>tir1 afb2 afb5 20°C</t>
  </si>
  <si>
    <t>t25/20-2</t>
  </si>
  <si>
    <t>t25/20-3</t>
  </si>
  <si>
    <t>t25/20-4</t>
  </si>
  <si>
    <t>t245/23-1</t>
  </si>
  <si>
    <t>tir1-1 afb2-3 afb4-8 afb5-5</t>
  </si>
  <si>
    <t>tir1 afb2 afb4 afb5 23°C</t>
  </si>
  <si>
    <t>t245/23-2</t>
  </si>
  <si>
    <t>t245/23-3</t>
  </si>
  <si>
    <t>t245/23-4</t>
  </si>
  <si>
    <t>t245/20-1</t>
  </si>
  <si>
    <t>Fungal contamination, could not be scored reliably)</t>
  </si>
  <si>
    <t>tir1 afb2 afb4 afb5 20°C</t>
  </si>
  <si>
    <t>t245/20-2</t>
  </si>
  <si>
    <t>t245/20-3</t>
  </si>
  <si>
    <t>t245/20-4</t>
  </si>
  <si>
    <t>t245/17-1</t>
  </si>
  <si>
    <t>tir1 afb2 afb4 afb5 17°C</t>
  </si>
  <si>
    <t>t245/17-2</t>
  </si>
  <si>
    <t>t245/17-3</t>
  </si>
  <si>
    <t>t245/17-4</t>
  </si>
  <si>
    <t>t123/23-1</t>
  </si>
  <si>
    <t>tir1 afb1 afb2 afb3 23°C</t>
  </si>
  <si>
    <t>t123/23-2</t>
  </si>
  <si>
    <t>t123/23-3</t>
  </si>
  <si>
    <t>t123/23-4</t>
  </si>
  <si>
    <t>t123/17-1</t>
  </si>
  <si>
    <t>tir1 afb1 afb2 afb3 17°C</t>
  </si>
  <si>
    <t>t123/17-2</t>
  </si>
  <si>
    <t>t123/17-3</t>
  </si>
  <si>
    <t>t123/17-4</t>
  </si>
  <si>
    <t>Not included in Figure:</t>
  </si>
  <si>
    <t>t25/23-1</t>
  </si>
  <si>
    <t>tir1 afb2 afb5 23°C</t>
  </si>
  <si>
    <t>t25/23-2</t>
  </si>
  <si>
    <t xml:space="preserve">Genotype not confirmed </t>
  </si>
  <si>
    <t>t25/23-3</t>
  </si>
  <si>
    <t>t25/23-4</t>
  </si>
  <si>
    <t>t25/17-1</t>
  </si>
  <si>
    <t>tir1 afb2 afb5 17°C</t>
  </si>
  <si>
    <t>t25/17-2</t>
  </si>
  <si>
    <t>t25/17-3</t>
  </si>
  <si>
    <t>t25/17-4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</si>
</sst>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[&gt;0.01]0.###;[&gt;0.00001]0.######;0.00E-####"/>
    <numFmt numFmtId="166" formatCode="0.00000"/>
  </numFmts>
  <fonts count="14">
    <font>
      <sz val="12"/>
      <color theme="1"/>
      <name val="ArialMT"/>
      <family val="2"/>
    </font>
    <font>
      <sz val="12"/>
      <color theme="1"/>
      <name val="ArialMT"/>
      <family val="2"/>
    </font>
    <font>
      <sz val="12"/>
      <color rgb="FF9C0006"/>
      <name val="ArialMT"/>
      <family val="2"/>
    </font>
    <font>
      <sz val="12"/>
      <color rgb="FFFF0000"/>
      <name val="ArialMT"/>
      <family val="2"/>
    </font>
    <font>
      <i/>
      <sz val="12"/>
      <color theme="1"/>
      <name val="ArialMT"/>
    </font>
    <font>
      <sz val="12"/>
      <color rgb="FFC00000"/>
      <name val="ArialMT"/>
      <family val="2"/>
    </font>
    <font>
      <sz val="12"/>
      <name val="Arial"/>
      <family val="2"/>
    </font>
    <font>
      <i/>
      <sz val="12"/>
      <color rgb="FF000000"/>
      <name val="ArialMT"/>
    </font>
    <font>
      <i/>
      <sz val="12"/>
      <color theme="1"/>
      <name val="Calibri"/>
      <family val="2"/>
      <scheme val="minor"/>
    </font>
    <font>
      <i/>
      <sz val="12"/>
      <color rgb="FFFF0000"/>
      <name val="ArialMT"/>
    </font>
    <font>
      <sz val="12"/>
      <color rgb="FFFF0000"/>
      <name val="ArialMT"/>
    </font>
    <font>
      <sz val="12"/>
      <color rgb="FF000000"/>
      <name val="Calibri"/>
      <family val="2"/>
      <charset val="134"/>
      <scheme val="minor"/>
    </font>
    <font>
      <sz val="10"/>
      <color rgb="FF000000"/>
      <name val="Tahoma"/>
      <family val="2"/>
    </font>
    <font>
      <sz val="12"/>
      <color rgb="FF000000"/>
      <name val="Calibri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6DFDE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49">
    <xf numFmtId="0" fontId="0" fillId="0" borderId="0" xfId="0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right"/>
    </xf>
    <xf numFmtId="0" fontId="0" fillId="0" borderId="1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textRotation="90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right"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3" borderId="0" xfId="0" applyFont="1" applyFill="1" applyAlignment="1">
      <alignment horizontal="center"/>
    </xf>
    <xf numFmtId="14" fontId="0" fillId="3" borderId="0" xfId="0" applyNumberFormat="1" applyFont="1" applyFill="1" applyAlignment="1">
      <alignment horizontal="center"/>
    </xf>
    <xf numFmtId="9" fontId="0" fillId="0" borderId="0" xfId="1" applyFont="1" applyFill="1"/>
    <xf numFmtId="9" fontId="0" fillId="0" borderId="0" xfId="1" applyFont="1" applyFill="1" applyAlignment="1">
      <alignment horizontal="right"/>
    </xf>
    <xf numFmtId="164" fontId="0" fillId="0" borderId="0" xfId="0" applyNumberFormat="1" applyFont="1" applyFill="1"/>
    <xf numFmtId="10" fontId="0" fillId="0" borderId="0" xfId="1" applyNumberFormat="1" applyFont="1" applyFill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11" fontId="0" fillId="0" borderId="0" xfId="0" applyNumberFormat="1"/>
    <xf numFmtId="9" fontId="5" fillId="0" borderId="0" xfId="1" applyFont="1" applyFill="1" applyAlignment="1">
      <alignment horizontal="right"/>
    </xf>
    <xf numFmtId="1" fontId="5" fillId="0" borderId="0" xfId="1" applyNumberFormat="1" applyFont="1" applyFill="1"/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Font="1" applyFill="1" applyAlignment="1">
      <alignment horizontal="left"/>
    </xf>
    <xf numFmtId="164" fontId="5" fillId="0" borderId="0" xfId="1" applyNumberFormat="1" applyFont="1" applyFill="1"/>
    <xf numFmtId="10" fontId="0" fillId="0" borderId="0" xfId="0" applyNumberFormat="1" applyFont="1" applyFill="1"/>
    <xf numFmtId="14" fontId="0" fillId="0" borderId="0" xfId="0" applyNumberFormat="1" applyFont="1" applyFill="1" applyAlignment="1">
      <alignment horizontal="center"/>
    </xf>
    <xf numFmtId="0" fontId="3" fillId="0" borderId="0" xfId="0" applyFont="1"/>
    <xf numFmtId="9" fontId="0" fillId="0" borderId="0" xfId="0" applyNumberFormat="1" applyFont="1" applyFill="1"/>
    <xf numFmtId="165" fontId="6" fillId="0" borderId="0" xfId="0" applyNumberFormat="1" applyFont="1" applyFill="1" applyBorder="1" applyAlignment="1">
      <alignment wrapText="1"/>
    </xf>
    <xf numFmtId="0" fontId="0" fillId="4" borderId="0" xfId="0" applyFont="1" applyFill="1" applyAlignment="1">
      <alignment horizontal="center"/>
    </xf>
    <xf numFmtId="14" fontId="0" fillId="4" borderId="0" xfId="0" applyNumberFormat="1" applyFont="1" applyFill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10" fillId="0" borderId="0" xfId="1" applyNumberFormat="1" applyFont="1" applyAlignment="1">
      <alignment horizontal="center"/>
    </xf>
    <xf numFmtId="0" fontId="9" fillId="0" borderId="0" xfId="0" applyFont="1" applyFill="1" applyAlignment="1">
      <alignment horizontal="left"/>
    </xf>
    <xf numFmtId="0" fontId="10" fillId="0" borderId="0" xfId="0" applyFont="1" applyFill="1"/>
    <xf numFmtId="0" fontId="8" fillId="3" borderId="0" xfId="0" applyFont="1" applyFill="1" applyAlignment="1">
      <alignment horizontal="center"/>
    </xf>
    <xf numFmtId="166" fontId="0" fillId="0" borderId="0" xfId="1" applyNumberFormat="1" applyFont="1" applyFill="1"/>
    <xf numFmtId="0" fontId="2" fillId="0" borderId="0" xfId="2" applyFill="1" applyAlignment="1">
      <alignment horizontal="center"/>
    </xf>
    <xf numFmtId="0" fontId="8" fillId="4" borderId="0" xfId="0" applyFont="1" applyFill="1" applyAlignment="1">
      <alignment horizontal="center"/>
    </xf>
    <xf numFmtId="9" fontId="11" fillId="0" borderId="0" xfId="0" applyNumberFormat="1" applyFont="1" applyAlignment="1">
      <alignment horizontal="right"/>
    </xf>
    <xf numFmtId="14" fontId="0" fillId="0" borderId="0" xfId="0" applyNumberFormat="1" applyFont="1" applyFill="1" applyAlignment="1">
      <alignment horizontal="left"/>
    </xf>
    <xf numFmtId="0" fontId="2" fillId="2" borderId="0" xfId="2"/>
    <xf numFmtId="0" fontId="5" fillId="0" borderId="0" xfId="0" applyFont="1" applyFill="1"/>
  </cellXfs>
  <cellStyles count="3">
    <cellStyle name="Bad" xfId="2" builtinId="2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B504D-EF0C-0443-8FB4-4DBD2B0FB14B}">
  <dimension ref="A1:AJ121"/>
  <sheetViews>
    <sheetView tabSelected="1" zoomScale="52" zoomScaleNormal="52" workbookViewId="0">
      <selection activeCell="Z22" sqref="Z22"/>
    </sheetView>
  </sheetViews>
  <sheetFormatPr baseColWidth="10" defaultRowHeight="16"/>
  <cols>
    <col min="1" max="1" width="14.42578125" style="2" customWidth="1"/>
    <col min="2" max="2" width="10.140625" style="2" hidden="1" customWidth="1"/>
    <col min="3" max="3" width="20.42578125" style="2" customWidth="1"/>
    <col min="4" max="4" width="4.28515625" style="2" customWidth="1"/>
    <col min="5" max="5" width="25.42578125" style="2" customWidth="1"/>
    <col min="6" max="7" width="9.28515625" style="2" customWidth="1"/>
    <col min="8" max="11" width="9" style="3" customWidth="1"/>
    <col min="12" max="12" width="5.28515625" style="3" customWidth="1"/>
    <col min="13" max="13" width="10.7109375" style="3"/>
    <col min="14" max="18" width="8.85546875" style="3" customWidth="1"/>
    <col min="19" max="19" width="31.140625" style="4" customWidth="1"/>
    <col min="20" max="23" width="8.85546875" style="3" customWidth="1"/>
    <col min="24" max="24" width="8.7109375" style="3" customWidth="1"/>
    <col min="25" max="32" width="10.7109375" style="3"/>
    <col min="33" max="33" width="13.85546875" style="3" customWidth="1"/>
    <col min="34" max="34" width="13.5703125" style="3" customWidth="1"/>
    <col min="35" max="35" width="13.140625" style="3" customWidth="1"/>
    <col min="36" max="16384" width="10.7109375" style="3"/>
  </cols>
  <sheetData>
    <row r="1" spans="1:36">
      <c r="A1" s="1" t="s">
        <v>0</v>
      </c>
      <c r="H1" s="1" t="s">
        <v>1</v>
      </c>
      <c r="N1" s="1" t="s">
        <v>2</v>
      </c>
      <c r="T1" s="3" t="s">
        <v>3</v>
      </c>
      <c r="Z1" s="3" t="s">
        <v>4</v>
      </c>
      <c r="AG1" s="3" t="s">
        <v>5</v>
      </c>
    </row>
    <row r="2" spans="1:36" ht="57" customHeight="1" thickBot="1">
      <c r="A2" s="5" t="s">
        <v>6</v>
      </c>
      <c r="B2" s="6"/>
      <c r="C2" s="6" t="s">
        <v>7</v>
      </c>
      <c r="D2" s="7" t="s">
        <v>8</v>
      </c>
      <c r="E2" s="6" t="s">
        <v>9</v>
      </c>
      <c r="F2" s="6" t="s">
        <v>10</v>
      </c>
      <c r="G2" s="6" t="s">
        <v>11</v>
      </c>
      <c r="H2" s="8" t="s">
        <v>12</v>
      </c>
      <c r="I2" s="8" t="s">
        <v>13</v>
      </c>
      <c r="J2" s="8" t="s">
        <v>14</v>
      </c>
      <c r="K2" s="8" t="s">
        <v>15</v>
      </c>
      <c r="L2" s="8" t="s">
        <v>16</v>
      </c>
      <c r="N2" s="8" t="s">
        <v>17</v>
      </c>
      <c r="O2" s="8" t="s">
        <v>18</v>
      </c>
      <c r="P2" s="8" t="s">
        <v>19</v>
      </c>
      <c r="Q2" s="8" t="s">
        <v>20</v>
      </c>
      <c r="R2" s="8" t="s">
        <v>21</v>
      </c>
      <c r="S2" s="9"/>
      <c r="T2" s="8" t="s">
        <v>22</v>
      </c>
      <c r="U2" s="8" t="s">
        <v>13</v>
      </c>
      <c r="V2" s="8" t="s">
        <v>14</v>
      </c>
      <c r="W2" s="8" t="s">
        <v>23</v>
      </c>
      <c r="X2" s="8" t="s">
        <v>24</v>
      </c>
      <c r="Z2" s="10" t="s">
        <v>25</v>
      </c>
      <c r="AG2"/>
      <c r="AH2"/>
      <c r="AI2" s="11" t="s">
        <v>26</v>
      </c>
      <c r="AJ2" s="11" t="s">
        <v>27</v>
      </c>
    </row>
    <row r="3" spans="1:36">
      <c r="A3" s="12" t="s">
        <v>28</v>
      </c>
      <c r="B3" s="12"/>
      <c r="C3" s="12" t="s">
        <v>29</v>
      </c>
      <c r="D3" s="12" t="s">
        <v>30</v>
      </c>
      <c r="E3" s="12" t="s">
        <v>31</v>
      </c>
      <c r="F3" s="13">
        <v>42414</v>
      </c>
      <c r="G3" s="13">
        <v>42416</v>
      </c>
      <c r="H3" s="3">
        <v>51</v>
      </c>
      <c r="I3" s="3">
        <v>1</v>
      </c>
      <c r="J3" s="3">
        <v>0</v>
      </c>
      <c r="K3" s="3">
        <v>0</v>
      </c>
      <c r="L3" s="3">
        <f>SUM(H3:K3)</f>
        <v>52</v>
      </c>
      <c r="M3" s="3" t="s">
        <v>32</v>
      </c>
      <c r="N3" s="14">
        <f>H3/L3</f>
        <v>0.98076923076923073</v>
      </c>
      <c r="O3" s="14">
        <f>I3/L3</f>
        <v>1.9230769230769232E-2</v>
      </c>
      <c r="P3" s="14">
        <f>J3/L3</f>
        <v>0</v>
      </c>
      <c r="Q3" s="14">
        <f>K3/L3</f>
        <v>0</v>
      </c>
      <c r="R3" s="14">
        <f>(I3+J3+K3)/L3</f>
        <v>1.9230769230769232E-2</v>
      </c>
      <c r="S3" s="15" t="s">
        <v>33</v>
      </c>
      <c r="T3" s="16">
        <f>AVERAGE(N3:N6)</f>
        <v>0.99109394703657006</v>
      </c>
      <c r="U3" s="16">
        <f t="shared" ref="U3:W3" si="0">AVERAGE(O3:O6)</f>
        <v>8.906052963430014E-3</v>
      </c>
      <c r="V3" s="16">
        <f t="shared" si="0"/>
        <v>0</v>
      </c>
      <c r="W3" s="16">
        <f t="shared" si="0"/>
        <v>0</v>
      </c>
      <c r="X3" s="17">
        <f>STDEV(R3:R6)/SQRT(COUNT(R3:R6))</f>
        <v>5.1744269303421351E-3</v>
      </c>
      <c r="Z3" s="18"/>
      <c r="AA3" s="18" t="s">
        <v>34</v>
      </c>
      <c r="AB3" s="18" t="s">
        <v>35</v>
      </c>
      <c r="AC3" s="18" t="s">
        <v>36</v>
      </c>
      <c r="AD3" s="18" t="s">
        <v>37</v>
      </c>
      <c r="AE3" s="19" t="s">
        <v>16</v>
      </c>
      <c r="AF3" s="3" t="s">
        <v>38</v>
      </c>
      <c r="AG3" t="s">
        <v>39</v>
      </c>
      <c r="AH3" t="s">
        <v>40</v>
      </c>
      <c r="AI3">
        <v>2.5896962247764061E-5</v>
      </c>
      <c r="AJ3" s="20">
        <v>3.6578640104382003E-5</v>
      </c>
    </row>
    <row r="4" spans="1:36">
      <c r="A4" s="12" t="s">
        <v>41</v>
      </c>
      <c r="B4" s="12"/>
      <c r="C4" s="12" t="s">
        <v>29</v>
      </c>
      <c r="D4" s="12" t="s">
        <v>30</v>
      </c>
      <c r="E4" s="12" t="s">
        <v>31</v>
      </c>
      <c r="F4" s="13">
        <v>42414</v>
      </c>
      <c r="G4" s="13">
        <v>42416</v>
      </c>
      <c r="H4" s="3">
        <v>62</v>
      </c>
      <c r="I4" s="3">
        <v>0</v>
      </c>
      <c r="J4" s="3">
        <v>0</v>
      </c>
      <c r="K4" s="3">
        <v>0</v>
      </c>
      <c r="L4" s="3">
        <f t="shared" ref="L4:L67" si="1">SUM(H4:K4)</f>
        <v>62</v>
      </c>
      <c r="M4" s="3">
        <f>MIN(L3:L93)</f>
        <v>0</v>
      </c>
      <c r="N4" s="14">
        <f t="shared" ref="N4:N6" si="2">H4/L4</f>
        <v>1</v>
      </c>
      <c r="O4" s="14">
        <f t="shared" ref="O4:O6" si="3">I4/L4</f>
        <v>0</v>
      </c>
      <c r="P4" s="14">
        <f t="shared" ref="P4:P6" si="4">J4/L4</f>
        <v>0</v>
      </c>
      <c r="Q4" s="14">
        <f t="shared" ref="Q4:Q6" si="5">K4/L4</f>
        <v>0</v>
      </c>
      <c r="R4" s="14">
        <f>(I4+J4+K4)/L4</f>
        <v>0</v>
      </c>
      <c r="S4" s="21" t="s">
        <v>42</v>
      </c>
      <c r="T4" s="22">
        <f>SUM(H3:H6)</f>
        <v>227</v>
      </c>
      <c r="U4" s="22">
        <f>SUM(I3:I6)</f>
        <v>2</v>
      </c>
      <c r="V4" s="22">
        <f>SUM(J3:J6)</f>
        <v>0</v>
      </c>
      <c r="W4" s="22">
        <f>SUM(K3:K6)</f>
        <v>0</v>
      </c>
      <c r="X4" s="17"/>
      <c r="Z4" s="18" t="s">
        <v>43</v>
      </c>
      <c r="AA4" s="18" t="s">
        <v>44</v>
      </c>
      <c r="AB4" s="23">
        <v>0.995</v>
      </c>
      <c r="AC4" s="23">
        <v>0</v>
      </c>
      <c r="AD4" s="23">
        <v>5.0000000000000001E-3</v>
      </c>
      <c r="AE4" s="24">
        <v>216</v>
      </c>
      <c r="AF4" s="25">
        <f>MIN(AE4:AE18)</f>
        <v>142</v>
      </c>
      <c r="AG4" t="s">
        <v>45</v>
      </c>
      <c r="AH4" t="s">
        <v>40</v>
      </c>
      <c r="AI4">
        <v>1.4119595315676826E-18</v>
      </c>
      <c r="AJ4">
        <v>1.2876363261035644E-20</v>
      </c>
    </row>
    <row r="5" spans="1:36">
      <c r="A5" s="12" t="s">
        <v>46</v>
      </c>
      <c r="B5" s="12"/>
      <c r="C5" s="12" t="s">
        <v>29</v>
      </c>
      <c r="D5" s="12" t="s">
        <v>30</v>
      </c>
      <c r="E5" s="12" t="s">
        <v>31</v>
      </c>
      <c r="F5" s="13">
        <v>42414</v>
      </c>
      <c r="G5" s="13">
        <v>42416</v>
      </c>
      <c r="H5" s="3">
        <v>60</v>
      </c>
      <c r="I5" s="3">
        <v>1</v>
      </c>
      <c r="J5" s="3">
        <v>0</v>
      </c>
      <c r="K5" s="3">
        <v>0</v>
      </c>
      <c r="L5" s="3">
        <f t="shared" si="1"/>
        <v>61</v>
      </c>
      <c r="M5" s="3" t="s">
        <v>47</v>
      </c>
      <c r="N5" s="14">
        <f t="shared" si="2"/>
        <v>0.98360655737704916</v>
      </c>
      <c r="O5" s="14">
        <f t="shared" si="3"/>
        <v>1.6393442622950821E-2</v>
      </c>
      <c r="P5" s="14">
        <f t="shared" si="4"/>
        <v>0</v>
      </c>
      <c r="Q5" s="14">
        <f t="shared" si="5"/>
        <v>0</v>
      </c>
      <c r="R5" s="14">
        <f>(I5+J5+K5)/L5</f>
        <v>1.6393442622950821E-2</v>
      </c>
      <c r="S5" s="21"/>
      <c r="T5" s="26">
        <f>T4/SUM($T4:$W4)</f>
        <v>0.99126637554585151</v>
      </c>
      <c r="U5" s="26">
        <f>U4/SUM($T4:$W4)</f>
        <v>8.7336244541484712E-3</v>
      </c>
      <c r="V5" s="26">
        <f>V4/SUM($T4:$W4)</f>
        <v>0</v>
      </c>
      <c r="W5" s="26">
        <f>W4/SUM($T4:$W4)</f>
        <v>0</v>
      </c>
      <c r="X5" s="27"/>
      <c r="Z5" s="18" t="s">
        <v>43</v>
      </c>
      <c r="AA5" s="18" t="s">
        <v>48</v>
      </c>
      <c r="AB5" s="23">
        <v>0.99099999999999999</v>
      </c>
      <c r="AC5" s="23">
        <v>8.9999999999999993E-3</v>
      </c>
      <c r="AD5" s="23">
        <v>0</v>
      </c>
      <c r="AE5" s="24">
        <v>221</v>
      </c>
      <c r="AF5" s="3" t="s">
        <v>47</v>
      </c>
      <c r="AG5" t="s">
        <v>49</v>
      </c>
      <c r="AH5" t="s">
        <v>50</v>
      </c>
      <c r="AI5">
        <v>2.5758767579312176E-17</v>
      </c>
      <c r="AJ5">
        <v>5.706434035012365E-6</v>
      </c>
    </row>
    <row r="6" spans="1:36">
      <c r="A6" s="12" t="s">
        <v>51</v>
      </c>
      <c r="B6" s="12"/>
      <c r="C6" s="12" t="s">
        <v>29</v>
      </c>
      <c r="D6" s="12" t="s">
        <v>30</v>
      </c>
      <c r="E6" s="12" t="s">
        <v>31</v>
      </c>
      <c r="F6" s="13">
        <v>42414</v>
      </c>
      <c r="G6" s="13">
        <v>42416</v>
      </c>
      <c r="H6" s="3">
        <v>54</v>
      </c>
      <c r="I6" s="3">
        <v>0</v>
      </c>
      <c r="J6" s="3">
        <v>0</v>
      </c>
      <c r="K6" s="3">
        <v>0</v>
      </c>
      <c r="L6" s="3">
        <f t="shared" si="1"/>
        <v>54</v>
      </c>
      <c r="N6" s="14">
        <f t="shared" si="2"/>
        <v>1</v>
      </c>
      <c r="O6" s="14">
        <f t="shared" si="3"/>
        <v>0</v>
      </c>
      <c r="P6" s="14">
        <f t="shared" si="4"/>
        <v>0</v>
      </c>
      <c r="Q6" s="14">
        <f t="shared" si="5"/>
        <v>0</v>
      </c>
      <c r="R6" s="14">
        <f>(I6+J6+K6)/L6</f>
        <v>0</v>
      </c>
      <c r="S6" s="15"/>
      <c r="X6" s="27"/>
      <c r="Z6" s="18" t="s">
        <v>43</v>
      </c>
      <c r="AA6" s="18" t="s">
        <v>52</v>
      </c>
      <c r="AB6" s="23">
        <v>0.99099999999999999</v>
      </c>
      <c r="AC6" s="23">
        <v>8.9999999999999993E-3</v>
      </c>
      <c r="AD6" s="23">
        <v>0</v>
      </c>
      <c r="AE6" s="24">
        <v>229</v>
      </c>
      <c r="AF6" s="25">
        <f>MAX(AE4:AE18)</f>
        <v>255</v>
      </c>
      <c r="AG6" t="s">
        <v>53</v>
      </c>
      <c r="AH6" t="s">
        <v>50</v>
      </c>
      <c r="AI6">
        <v>2.9890647796557498E-6</v>
      </c>
      <c r="AJ6">
        <v>5.1805893409907942E-17</v>
      </c>
    </row>
    <row r="7" spans="1:36">
      <c r="F7" s="28"/>
      <c r="G7" s="13" t="s">
        <v>54</v>
      </c>
      <c r="H7" s="3">
        <f>AVERAGE(H3:H6)</f>
        <v>56.75</v>
      </c>
      <c r="I7" s="3">
        <f t="shared" ref="I7:J7" si="6">AVERAGE(I3:I6)</f>
        <v>0.5</v>
      </c>
      <c r="J7" s="3">
        <f t="shared" si="6"/>
        <v>0</v>
      </c>
      <c r="K7" s="3">
        <f>AVERAGE(K3:K6)</f>
        <v>0</v>
      </c>
      <c r="L7" s="3">
        <f t="shared" ref="L7" si="7">AVERAGE(L3:L6)</f>
        <v>57.25</v>
      </c>
      <c r="X7" s="27"/>
      <c r="Z7" s="19" t="s">
        <v>55</v>
      </c>
      <c r="AA7" s="18" t="s">
        <v>48</v>
      </c>
      <c r="AB7" s="23">
        <v>1</v>
      </c>
      <c r="AC7" s="23">
        <v>0</v>
      </c>
      <c r="AD7" s="23">
        <v>0</v>
      </c>
      <c r="AE7" s="24">
        <v>218</v>
      </c>
      <c r="AG7" t="s">
        <v>56</v>
      </c>
      <c r="AH7" t="s">
        <v>57</v>
      </c>
      <c r="AI7" s="29">
        <v>0.2250680340456887</v>
      </c>
      <c r="AJ7" s="29">
        <v>0.24631074730575853</v>
      </c>
    </row>
    <row r="8" spans="1:36">
      <c r="A8" s="2" t="s">
        <v>58</v>
      </c>
      <c r="C8" s="2" t="s">
        <v>29</v>
      </c>
      <c r="D8" s="2" t="s">
        <v>30</v>
      </c>
      <c r="E8" s="2" t="s">
        <v>59</v>
      </c>
      <c r="F8" s="28">
        <v>42403</v>
      </c>
      <c r="G8" s="28">
        <v>42405</v>
      </c>
      <c r="H8" s="3">
        <v>53</v>
      </c>
      <c r="I8" s="3">
        <v>1</v>
      </c>
      <c r="J8" s="3">
        <v>0</v>
      </c>
      <c r="K8" s="3">
        <v>0</v>
      </c>
      <c r="L8" s="3">
        <f t="shared" si="1"/>
        <v>54</v>
      </c>
      <c r="N8" s="14">
        <f>H8/L8</f>
        <v>0.98148148148148151</v>
      </c>
      <c r="O8" s="14">
        <f>I8/L8</f>
        <v>1.8518518518518517E-2</v>
      </c>
      <c r="P8" s="14">
        <f>J8/L8</f>
        <v>0</v>
      </c>
      <c r="Q8" s="14">
        <f>K8/L8</f>
        <v>0</v>
      </c>
      <c r="R8" s="14">
        <f>(I8+J8+K8)/L8</f>
        <v>1.8518518518518517E-2</v>
      </c>
      <c r="S8" s="15" t="s">
        <v>60</v>
      </c>
      <c r="T8" s="30">
        <f>AVERAGE(N8:N11)</f>
        <v>0.99065338923829493</v>
      </c>
      <c r="U8" s="30">
        <f t="shared" ref="U8:W8" si="8">AVERAGE(O8:O11)</f>
        <v>9.3466107617051E-3</v>
      </c>
      <c r="V8" s="30">
        <f t="shared" si="8"/>
        <v>0</v>
      </c>
      <c r="W8" s="30">
        <f t="shared" si="8"/>
        <v>0</v>
      </c>
      <c r="X8" s="17">
        <f>STDEV(R8:R11)/SQRT(COUNT(R8:R11))</f>
        <v>5.3967395496657888E-3</v>
      </c>
      <c r="Z8" s="19" t="s">
        <v>61</v>
      </c>
      <c r="AA8" s="18" t="s">
        <v>44</v>
      </c>
      <c r="AB8" s="23">
        <v>0.26</v>
      </c>
      <c r="AC8" s="23">
        <v>0.71299999999999997</v>
      </c>
      <c r="AD8" s="23">
        <v>2.7999999999999997E-2</v>
      </c>
      <c r="AE8" s="24">
        <v>194</v>
      </c>
      <c r="AG8" t="s">
        <v>62</v>
      </c>
      <c r="AH8" t="s">
        <v>57</v>
      </c>
      <c r="AI8">
        <v>2.7622805746553494E-5</v>
      </c>
      <c r="AJ8" s="20">
        <v>3.5094487906125352E-5</v>
      </c>
    </row>
    <row r="9" spans="1:36">
      <c r="A9" s="2" t="s">
        <v>63</v>
      </c>
      <c r="C9" s="2" t="s">
        <v>29</v>
      </c>
      <c r="D9" s="2" t="s">
        <v>30</v>
      </c>
      <c r="E9" s="2" t="s">
        <v>59</v>
      </c>
      <c r="F9" s="28">
        <v>42403</v>
      </c>
      <c r="G9" s="28">
        <v>42405</v>
      </c>
      <c r="H9" s="3">
        <v>52</v>
      </c>
      <c r="I9" s="3">
        <v>1</v>
      </c>
      <c r="J9" s="3">
        <v>0</v>
      </c>
      <c r="K9" s="3">
        <v>0</v>
      </c>
      <c r="L9" s="3">
        <f t="shared" si="1"/>
        <v>53</v>
      </c>
      <c r="N9" s="14">
        <f t="shared" ref="N9:N11" si="9">H9/L9</f>
        <v>0.98113207547169812</v>
      </c>
      <c r="O9" s="14">
        <f t="shared" ref="O9:O11" si="10">I9/L9</f>
        <v>1.8867924528301886E-2</v>
      </c>
      <c r="P9" s="14">
        <f t="shared" ref="P9:P11" si="11">J9/L9</f>
        <v>0</v>
      </c>
      <c r="Q9" s="14">
        <f t="shared" ref="Q9:Q11" si="12">K9/L9</f>
        <v>0</v>
      </c>
      <c r="R9" s="14">
        <f>(I9+J9+K9)/L9</f>
        <v>1.8867924528301886E-2</v>
      </c>
      <c r="S9" s="21" t="s">
        <v>42</v>
      </c>
      <c r="T9" s="22">
        <f>SUM(H8:H11)</f>
        <v>219</v>
      </c>
      <c r="U9" s="22">
        <f>SUM(I8:I11)</f>
        <v>2</v>
      </c>
      <c r="V9" s="22">
        <f>SUM(J8:J11)</f>
        <v>0</v>
      </c>
      <c r="W9" s="22">
        <f>SUM(K8:K11)</f>
        <v>0</v>
      </c>
      <c r="X9" s="17"/>
      <c r="Z9" s="19" t="s">
        <v>61</v>
      </c>
      <c r="AA9" s="18" t="s">
        <v>48</v>
      </c>
      <c r="AB9" s="23">
        <v>0.45600000000000002</v>
      </c>
      <c r="AC9" s="23">
        <v>0.54</v>
      </c>
      <c r="AD9" s="23">
        <v>5.0000000000000001E-3</v>
      </c>
      <c r="AE9" s="24">
        <v>214</v>
      </c>
      <c r="AG9" t="s">
        <v>39</v>
      </c>
      <c r="AH9" t="s">
        <v>49</v>
      </c>
      <c r="AI9">
        <v>9.5100000000000002E-4</v>
      </c>
      <c r="AJ9">
        <v>1.4573049384516824E-3</v>
      </c>
    </row>
    <row r="10" spans="1:36">
      <c r="A10" s="2" t="s">
        <v>64</v>
      </c>
      <c r="C10" s="2" t="s">
        <v>29</v>
      </c>
      <c r="D10" s="2" t="s">
        <v>30</v>
      </c>
      <c r="E10" s="2" t="s">
        <v>59</v>
      </c>
      <c r="F10" s="28">
        <v>42403</v>
      </c>
      <c r="G10" s="28">
        <v>42405</v>
      </c>
      <c r="H10" s="3">
        <v>56</v>
      </c>
      <c r="I10" s="3">
        <v>0</v>
      </c>
      <c r="J10" s="3">
        <v>0</v>
      </c>
      <c r="K10" s="3">
        <v>0</v>
      </c>
      <c r="L10" s="3">
        <f t="shared" si="1"/>
        <v>56</v>
      </c>
      <c r="N10" s="14">
        <f t="shared" si="9"/>
        <v>1</v>
      </c>
      <c r="O10" s="14">
        <f t="shared" si="10"/>
        <v>0</v>
      </c>
      <c r="P10" s="14">
        <f t="shared" si="11"/>
        <v>0</v>
      </c>
      <c r="Q10" s="14">
        <f t="shared" si="12"/>
        <v>0</v>
      </c>
      <c r="R10" s="14">
        <f>(I10+J10+K10)/L10</f>
        <v>0</v>
      </c>
      <c r="S10" s="21"/>
      <c r="T10" s="26">
        <f>T9/SUM($T9:$W9)</f>
        <v>0.99095022624434392</v>
      </c>
      <c r="U10" s="26">
        <f>U9/SUM($T9:$W9)</f>
        <v>9.0497737556561094E-3</v>
      </c>
      <c r="V10" s="26">
        <f>V9/SUM($T9:$W9)</f>
        <v>0</v>
      </c>
      <c r="W10" s="26">
        <f>W9/SUM($T9:$W9)</f>
        <v>0</v>
      </c>
      <c r="X10" s="27"/>
      <c r="Z10" s="19" t="s">
        <v>61</v>
      </c>
      <c r="AA10" s="18" t="s">
        <v>52</v>
      </c>
      <c r="AB10" s="23">
        <v>8.5000000000000006E-2</v>
      </c>
      <c r="AC10" s="23">
        <v>0.88400000000000001</v>
      </c>
      <c r="AD10" s="23">
        <v>3.1E-2</v>
      </c>
      <c r="AE10" s="24">
        <v>237</v>
      </c>
      <c r="AG10" t="s">
        <v>40</v>
      </c>
      <c r="AH10" t="s">
        <v>50</v>
      </c>
      <c r="AI10" s="31">
        <v>7.3140814647550626E-3</v>
      </c>
      <c r="AJ10">
        <v>8.8534712561844104E-3</v>
      </c>
    </row>
    <row r="11" spans="1:36">
      <c r="A11" s="2" t="s">
        <v>65</v>
      </c>
      <c r="C11" s="2" t="s">
        <v>29</v>
      </c>
      <c r="D11" s="2" t="s">
        <v>30</v>
      </c>
      <c r="E11" s="2" t="s">
        <v>59</v>
      </c>
      <c r="F11" s="28">
        <v>42403</v>
      </c>
      <c r="G11" s="28">
        <v>42405</v>
      </c>
      <c r="H11" s="3">
        <v>58</v>
      </c>
      <c r="I11" s="3">
        <v>0</v>
      </c>
      <c r="J11" s="3">
        <v>0</v>
      </c>
      <c r="K11" s="3">
        <v>0</v>
      </c>
      <c r="L11" s="3">
        <f t="shared" si="1"/>
        <v>58</v>
      </c>
      <c r="N11" s="14">
        <f t="shared" si="9"/>
        <v>1</v>
      </c>
      <c r="O11" s="14">
        <f t="shared" si="10"/>
        <v>0</v>
      </c>
      <c r="P11" s="14">
        <f t="shared" si="11"/>
        <v>0</v>
      </c>
      <c r="Q11" s="14">
        <f t="shared" si="12"/>
        <v>0</v>
      </c>
      <c r="R11" s="14">
        <f>(I11+J11+K11)/L11</f>
        <v>0</v>
      </c>
      <c r="S11" s="15"/>
      <c r="X11" s="27"/>
      <c r="Z11" s="19" t="s">
        <v>66</v>
      </c>
      <c r="AA11" s="18" t="s">
        <v>44</v>
      </c>
      <c r="AB11" s="23">
        <v>0.121</v>
      </c>
      <c r="AC11" s="23">
        <v>0.84399999999999997</v>
      </c>
      <c r="AD11" s="23">
        <v>3.6000000000000004E-2</v>
      </c>
      <c r="AE11" s="24">
        <v>142</v>
      </c>
      <c r="AG11" t="s">
        <v>45</v>
      </c>
      <c r="AH11" t="s">
        <v>53</v>
      </c>
      <c r="AI11">
        <v>4.3661357412870735E-3</v>
      </c>
      <c r="AJ11">
        <v>3.6425754981171968E-2</v>
      </c>
    </row>
    <row r="12" spans="1:36">
      <c r="F12" s="28"/>
      <c r="G12" s="28" t="s">
        <v>54</v>
      </c>
      <c r="H12" s="3">
        <f>AVERAGE(H8:H11)</f>
        <v>54.75</v>
      </c>
      <c r="I12" s="3">
        <f t="shared" ref="I12:K12" si="13">AVERAGE(I8:I11)</f>
        <v>0.5</v>
      </c>
      <c r="J12" s="3">
        <f t="shared" si="13"/>
        <v>0</v>
      </c>
      <c r="K12" s="3">
        <f t="shared" si="13"/>
        <v>0</v>
      </c>
      <c r="L12" s="3">
        <f>AVERAGE(L8:L11)</f>
        <v>55.25</v>
      </c>
      <c r="X12" s="27"/>
      <c r="Z12" s="19" t="s">
        <v>66</v>
      </c>
      <c r="AA12" s="18" t="s">
        <v>48</v>
      </c>
      <c r="AB12" s="23">
        <v>0.33300000000000002</v>
      </c>
      <c r="AC12" s="23">
        <v>0.64300000000000002</v>
      </c>
      <c r="AD12" s="23">
        <v>2.4E-2</v>
      </c>
      <c r="AE12" s="24">
        <v>198</v>
      </c>
      <c r="AI12" s="3" t="s">
        <v>67</v>
      </c>
      <c r="AJ12" s="3" t="s">
        <v>68</v>
      </c>
    </row>
    <row r="13" spans="1:36">
      <c r="A13" s="32" t="s">
        <v>69</v>
      </c>
      <c r="B13" s="32"/>
      <c r="C13" s="32" t="s">
        <v>29</v>
      </c>
      <c r="D13" s="32" t="s">
        <v>30</v>
      </c>
      <c r="E13" s="32" t="s">
        <v>70</v>
      </c>
      <c r="F13" s="33">
        <v>42414</v>
      </c>
      <c r="G13" s="33">
        <v>42416</v>
      </c>
      <c r="H13" s="3">
        <v>56</v>
      </c>
      <c r="I13" s="3">
        <v>0</v>
      </c>
      <c r="J13" s="3">
        <v>0</v>
      </c>
      <c r="K13" s="3">
        <v>0</v>
      </c>
      <c r="L13" s="3">
        <f t="shared" si="1"/>
        <v>56</v>
      </c>
      <c r="N13" s="14">
        <f>H13/L13</f>
        <v>1</v>
      </c>
      <c r="O13" s="14">
        <f>I13/L13</f>
        <v>0</v>
      </c>
      <c r="P13" s="14">
        <f>J13/L13</f>
        <v>0</v>
      </c>
      <c r="Q13" s="14">
        <f>K13/L13</f>
        <v>0</v>
      </c>
      <c r="R13" s="14">
        <f>(I13+J13+K13)/L13</f>
        <v>0</v>
      </c>
      <c r="S13" s="15" t="s">
        <v>71</v>
      </c>
      <c r="T13" s="30">
        <f>AVERAGE(N13:N16)</f>
        <v>0.99509803921568629</v>
      </c>
      <c r="U13" s="30">
        <f t="shared" ref="U13:W13" si="14">AVERAGE(O13:O16)</f>
        <v>0</v>
      </c>
      <c r="V13" s="30">
        <f t="shared" si="14"/>
        <v>0</v>
      </c>
      <c r="W13" s="30">
        <f t="shared" si="14"/>
        <v>4.9019607843137254E-3</v>
      </c>
      <c r="X13" s="17">
        <f>STDEV(R13:R16)/SQRT(COUNT(R13:R16))</f>
        <v>4.9019607843137254E-3</v>
      </c>
      <c r="Z13" s="19" t="s">
        <v>66</v>
      </c>
      <c r="AA13" s="18" t="s">
        <v>52</v>
      </c>
      <c r="AB13" s="23">
        <v>3.5999999999999997E-2</v>
      </c>
      <c r="AC13" s="23">
        <v>0.80500000000000005</v>
      </c>
      <c r="AD13" s="23">
        <v>0.159</v>
      </c>
      <c r="AE13" s="24">
        <v>238</v>
      </c>
    </row>
    <row r="14" spans="1:36">
      <c r="A14" s="32" t="s">
        <v>72</v>
      </c>
      <c r="B14" s="32"/>
      <c r="C14" s="32" t="s">
        <v>29</v>
      </c>
      <c r="D14" s="32" t="s">
        <v>30</v>
      </c>
      <c r="E14" s="32" t="s">
        <v>70</v>
      </c>
      <c r="F14" s="33">
        <v>42414</v>
      </c>
      <c r="G14" s="33">
        <v>42416</v>
      </c>
      <c r="H14" s="3">
        <v>51</v>
      </c>
      <c r="I14" s="3">
        <v>0</v>
      </c>
      <c r="J14" s="3">
        <v>0</v>
      </c>
      <c r="K14" s="3">
        <v>0</v>
      </c>
      <c r="L14" s="3">
        <f t="shared" si="1"/>
        <v>51</v>
      </c>
      <c r="N14" s="14">
        <f t="shared" ref="N14:N16" si="15">H14/L14</f>
        <v>1</v>
      </c>
      <c r="O14" s="14">
        <f t="shared" ref="O14:O16" si="16">I14/L14</f>
        <v>0</v>
      </c>
      <c r="P14" s="14">
        <f t="shared" ref="P14:P16" si="17">J14/L14</f>
        <v>0</v>
      </c>
      <c r="Q14" s="14">
        <f t="shared" ref="Q14:Q16" si="18">K14/L14</f>
        <v>0</v>
      </c>
      <c r="R14" s="14">
        <f>(I14+J14+K14)/L14</f>
        <v>0</v>
      </c>
      <c r="S14" s="21" t="s">
        <v>42</v>
      </c>
      <c r="T14" s="22">
        <f>SUM(H13:H16)</f>
        <v>215</v>
      </c>
      <c r="U14" s="22">
        <f>SUM(I13:I16)</f>
        <v>0</v>
      </c>
      <c r="V14" s="22">
        <f>SUM(J13:J16)</f>
        <v>0</v>
      </c>
      <c r="W14" s="22">
        <f>SUM(K13:K16)</f>
        <v>1</v>
      </c>
      <c r="X14" s="17"/>
      <c r="Z14" s="19" t="s">
        <v>73</v>
      </c>
      <c r="AA14" s="18" t="s">
        <v>48</v>
      </c>
      <c r="AB14" s="23">
        <v>0.99099999999999999</v>
      </c>
      <c r="AC14" s="23">
        <v>8.9999999999999993E-3</v>
      </c>
      <c r="AD14" s="23">
        <v>0</v>
      </c>
      <c r="AE14" s="24">
        <v>224</v>
      </c>
    </row>
    <row r="15" spans="1:36">
      <c r="A15" s="32" t="s">
        <v>74</v>
      </c>
      <c r="B15" s="32"/>
      <c r="C15" s="32" t="s">
        <v>29</v>
      </c>
      <c r="D15" s="32" t="s">
        <v>30</v>
      </c>
      <c r="E15" s="32" t="s">
        <v>70</v>
      </c>
      <c r="F15" s="33">
        <v>42414</v>
      </c>
      <c r="G15" s="33">
        <v>42416</v>
      </c>
      <c r="H15" s="3">
        <v>50</v>
      </c>
      <c r="I15" s="3">
        <v>0</v>
      </c>
      <c r="J15" s="3">
        <v>0</v>
      </c>
      <c r="K15" s="3">
        <v>1</v>
      </c>
      <c r="L15" s="3">
        <f t="shared" si="1"/>
        <v>51</v>
      </c>
      <c r="N15" s="14">
        <f t="shared" si="15"/>
        <v>0.98039215686274506</v>
      </c>
      <c r="O15" s="14">
        <f t="shared" si="16"/>
        <v>0</v>
      </c>
      <c r="P15" s="14">
        <f t="shared" si="17"/>
        <v>0</v>
      </c>
      <c r="Q15" s="14">
        <f t="shared" si="18"/>
        <v>1.9607843137254902E-2</v>
      </c>
      <c r="R15" s="14">
        <f>(I15+J15+K15)/L15</f>
        <v>1.9607843137254902E-2</v>
      </c>
      <c r="S15" s="21"/>
      <c r="T15" s="26">
        <f>T14/SUM($T14:$W14)</f>
        <v>0.99537037037037035</v>
      </c>
      <c r="U15" s="26">
        <f>U14/SUM($T14:$W14)</f>
        <v>0</v>
      </c>
      <c r="V15" s="26">
        <f>V14/SUM($T14:$W14)</f>
        <v>0</v>
      </c>
      <c r="W15" s="26">
        <f>W14/SUM($T14:$W14)</f>
        <v>4.6296296296296294E-3</v>
      </c>
      <c r="X15" s="27"/>
      <c r="Z15" s="19" t="s">
        <v>75</v>
      </c>
      <c r="AA15" s="18" t="s">
        <v>48</v>
      </c>
      <c r="AB15" s="23">
        <v>0.753</v>
      </c>
      <c r="AC15" s="23">
        <v>0.19700000000000001</v>
      </c>
      <c r="AD15" s="23">
        <v>0.05</v>
      </c>
      <c r="AE15" s="24">
        <v>181</v>
      </c>
    </row>
    <row r="16" spans="1:36">
      <c r="A16" s="32" t="s">
        <v>76</v>
      </c>
      <c r="B16" s="32"/>
      <c r="C16" s="32" t="s">
        <v>29</v>
      </c>
      <c r="D16" s="32" t="s">
        <v>30</v>
      </c>
      <c r="E16" s="32" t="s">
        <v>70</v>
      </c>
      <c r="F16" s="33">
        <v>42414</v>
      </c>
      <c r="G16" s="33">
        <v>42416</v>
      </c>
      <c r="H16" s="3">
        <v>58</v>
      </c>
      <c r="I16" s="3">
        <v>0</v>
      </c>
      <c r="J16" s="3">
        <v>0</v>
      </c>
      <c r="K16" s="3">
        <v>0</v>
      </c>
      <c r="L16" s="3">
        <f t="shared" si="1"/>
        <v>58</v>
      </c>
      <c r="N16" s="14">
        <f t="shared" si="15"/>
        <v>1</v>
      </c>
      <c r="O16" s="14">
        <f t="shared" si="16"/>
        <v>0</v>
      </c>
      <c r="P16" s="14">
        <f t="shared" si="17"/>
        <v>0</v>
      </c>
      <c r="Q16" s="14">
        <f t="shared" si="18"/>
        <v>0</v>
      </c>
      <c r="R16" s="14">
        <f>(I16+J16+K16)/L16</f>
        <v>0</v>
      </c>
      <c r="S16" s="15"/>
      <c r="X16" s="27"/>
      <c r="Z16" s="34" t="s">
        <v>77</v>
      </c>
      <c r="AA16" s="18" t="s">
        <v>44</v>
      </c>
      <c r="AB16" s="23">
        <v>0.57299999999999995</v>
      </c>
      <c r="AC16" s="23">
        <v>0.4</v>
      </c>
      <c r="AD16" s="23">
        <v>2.7000000000000003E-2</v>
      </c>
      <c r="AE16" s="24">
        <v>222</v>
      </c>
    </row>
    <row r="17" spans="1:31">
      <c r="F17" s="28"/>
      <c r="G17" s="32" t="s">
        <v>54</v>
      </c>
      <c r="H17" s="3">
        <f>AVERAGE(H13:H16)</f>
        <v>53.75</v>
      </c>
      <c r="I17" s="3">
        <f t="shared" ref="I17:K17" si="19">AVERAGE(I13:I16)</f>
        <v>0</v>
      </c>
      <c r="J17" s="3">
        <f t="shared" si="19"/>
        <v>0</v>
      </c>
      <c r="K17" s="3">
        <f t="shared" si="19"/>
        <v>0.25</v>
      </c>
      <c r="L17" s="3">
        <f>AVERAGE(L13:L16)</f>
        <v>54</v>
      </c>
      <c r="X17" s="27"/>
      <c r="Z17" s="34" t="s">
        <v>77</v>
      </c>
      <c r="AA17" s="18" t="s">
        <v>48</v>
      </c>
      <c r="AB17" s="23">
        <v>0.63100000000000001</v>
      </c>
      <c r="AC17" s="23">
        <v>0.36899999999999999</v>
      </c>
      <c r="AD17" s="23">
        <v>0</v>
      </c>
      <c r="AE17" s="24">
        <v>161</v>
      </c>
    </row>
    <row r="18" spans="1:31">
      <c r="A18" s="2" t="s">
        <v>78</v>
      </c>
      <c r="B18" s="2">
        <v>2184</v>
      </c>
      <c r="C18" s="35" t="s">
        <v>79</v>
      </c>
      <c r="D18" s="2" t="s">
        <v>30</v>
      </c>
      <c r="E18" s="2" t="s">
        <v>59</v>
      </c>
      <c r="F18" s="28">
        <v>42414</v>
      </c>
      <c r="G18" s="28">
        <v>42416</v>
      </c>
      <c r="H18" s="3">
        <v>61</v>
      </c>
      <c r="I18" s="3">
        <v>0</v>
      </c>
      <c r="J18" s="3">
        <v>0</v>
      </c>
      <c r="K18" s="3">
        <v>0</v>
      </c>
      <c r="L18" s="3">
        <f t="shared" si="1"/>
        <v>61</v>
      </c>
      <c r="N18" s="14">
        <f>H18/L18</f>
        <v>1</v>
      </c>
      <c r="O18" s="14">
        <f>I18/L18</f>
        <v>0</v>
      </c>
      <c r="P18" s="14">
        <f>J18/L18</f>
        <v>0</v>
      </c>
      <c r="Q18" s="14">
        <f>K18/L18</f>
        <v>0</v>
      </c>
      <c r="R18" s="14">
        <f>(I18+J18+K18)/L18</f>
        <v>0</v>
      </c>
      <c r="S18" s="15" t="s">
        <v>80</v>
      </c>
      <c r="T18" s="30">
        <f>AVERAGE(N18:N21)</f>
        <v>1</v>
      </c>
      <c r="U18" s="30">
        <f t="shared" ref="U18:W18" si="20">AVERAGE(O18:O21)</f>
        <v>0</v>
      </c>
      <c r="V18" s="30">
        <f t="shared" si="20"/>
        <v>0</v>
      </c>
      <c r="W18" s="30">
        <f t="shared" si="20"/>
        <v>0</v>
      </c>
      <c r="X18" s="17">
        <f>STDEV(R18:R21)/SQRT(COUNT(R18:R21))</f>
        <v>0</v>
      </c>
      <c r="Z18" s="34" t="s">
        <v>77</v>
      </c>
      <c r="AA18" s="18" t="s">
        <v>52</v>
      </c>
      <c r="AB18" s="23">
        <v>0.42</v>
      </c>
      <c r="AC18" s="23">
        <v>0.57199999999999995</v>
      </c>
      <c r="AD18" s="23">
        <v>8.0000000000000002E-3</v>
      </c>
      <c r="AE18" s="24">
        <v>255</v>
      </c>
    </row>
    <row r="19" spans="1:31">
      <c r="A19" s="2" t="s">
        <v>81</v>
      </c>
      <c r="C19" s="35" t="s">
        <v>79</v>
      </c>
      <c r="D19" s="2" t="s">
        <v>30</v>
      </c>
      <c r="E19" s="2" t="s">
        <v>59</v>
      </c>
      <c r="F19" s="28">
        <v>42414</v>
      </c>
      <c r="G19" s="28">
        <v>42416</v>
      </c>
      <c r="H19" s="3">
        <v>50</v>
      </c>
      <c r="I19" s="3">
        <v>0</v>
      </c>
      <c r="J19" s="3">
        <v>0</v>
      </c>
      <c r="K19" s="3">
        <v>0</v>
      </c>
      <c r="L19" s="3">
        <f t="shared" si="1"/>
        <v>50</v>
      </c>
      <c r="N19" s="14">
        <f t="shared" ref="N19:N21" si="21">H19/L19</f>
        <v>1</v>
      </c>
      <c r="O19" s="14">
        <f t="shared" ref="O19:O21" si="22">I19/L19</f>
        <v>0</v>
      </c>
      <c r="P19" s="14">
        <f t="shared" ref="P19:P21" si="23">J19/L19</f>
        <v>0</v>
      </c>
      <c r="Q19" s="14">
        <f t="shared" ref="Q19:Q21" si="24">K19/L19</f>
        <v>0</v>
      </c>
      <c r="R19" s="14">
        <f>(I19+J19+K19)/L19</f>
        <v>0</v>
      </c>
      <c r="S19" s="21" t="s">
        <v>42</v>
      </c>
      <c r="T19" s="22">
        <f>SUM(H18:H21)</f>
        <v>218</v>
      </c>
      <c r="U19" s="22">
        <f>SUM(I18:I21)</f>
        <v>0</v>
      </c>
      <c r="V19" s="22">
        <f>SUM(J18:J21)</f>
        <v>0</v>
      </c>
      <c r="W19" s="22">
        <f>SUM(K18:K21)</f>
        <v>0</v>
      </c>
      <c r="X19" s="17"/>
      <c r="Z19" s="36" t="s">
        <v>82</v>
      </c>
      <c r="AA19" s="37" t="s">
        <v>83</v>
      </c>
      <c r="AB19" s="38">
        <v>1.6E-2</v>
      </c>
      <c r="AC19" s="38">
        <v>0.40179999999999999</v>
      </c>
      <c r="AD19" s="38">
        <v>0.58220000000000005</v>
      </c>
      <c r="AE19" s="37">
        <v>438</v>
      </c>
    </row>
    <row r="20" spans="1:31">
      <c r="A20" s="2" t="s">
        <v>84</v>
      </c>
      <c r="C20" s="35" t="s">
        <v>79</v>
      </c>
      <c r="D20" s="2" t="s">
        <v>30</v>
      </c>
      <c r="E20" s="2" t="s">
        <v>59</v>
      </c>
      <c r="F20" s="28">
        <v>42414</v>
      </c>
      <c r="G20" s="28">
        <v>42416</v>
      </c>
      <c r="H20" s="3">
        <v>52</v>
      </c>
      <c r="I20" s="3">
        <v>0</v>
      </c>
      <c r="J20" s="3">
        <v>0</v>
      </c>
      <c r="K20" s="3">
        <v>0</v>
      </c>
      <c r="L20" s="3">
        <f t="shared" si="1"/>
        <v>52</v>
      </c>
      <c r="N20" s="14">
        <f t="shared" si="21"/>
        <v>1</v>
      </c>
      <c r="O20" s="14">
        <f t="shared" si="22"/>
        <v>0</v>
      </c>
      <c r="P20" s="14">
        <f t="shared" si="23"/>
        <v>0</v>
      </c>
      <c r="Q20" s="14">
        <f t="shared" si="24"/>
        <v>0</v>
      </c>
      <c r="R20" s="14">
        <f>(I20+J20+K20)/L20</f>
        <v>0</v>
      </c>
      <c r="S20" s="21"/>
      <c r="T20" s="26">
        <f>T19/SUM($T19:$W19)</f>
        <v>1</v>
      </c>
      <c r="U20" s="26">
        <f>U19/SUM($T19:$W19)</f>
        <v>0</v>
      </c>
      <c r="V20" s="26">
        <f>V19/SUM($T19:$W19)</f>
        <v>0</v>
      </c>
      <c r="W20" s="26">
        <f>W19/SUM($T19:$W19)</f>
        <v>0</v>
      </c>
      <c r="X20" s="27"/>
      <c r="Z20" s="36" t="s">
        <v>85</v>
      </c>
      <c r="AA20" s="37" t="s">
        <v>83</v>
      </c>
      <c r="AB20" s="38">
        <v>1.29E-2</v>
      </c>
      <c r="AC20" s="38">
        <v>0.58660000000000001</v>
      </c>
      <c r="AD20" s="38">
        <v>0.40050000000000002</v>
      </c>
      <c r="AE20" s="37">
        <v>387</v>
      </c>
    </row>
    <row r="21" spans="1:31">
      <c r="A21" s="2" t="s">
        <v>86</v>
      </c>
      <c r="C21" s="35" t="s">
        <v>79</v>
      </c>
      <c r="D21" s="2" t="s">
        <v>30</v>
      </c>
      <c r="E21" s="2" t="s">
        <v>59</v>
      </c>
      <c r="F21" s="28">
        <v>42414</v>
      </c>
      <c r="G21" s="28">
        <v>42416</v>
      </c>
      <c r="H21" s="3">
        <v>55</v>
      </c>
      <c r="I21" s="3">
        <v>0</v>
      </c>
      <c r="J21" s="3">
        <v>0</v>
      </c>
      <c r="K21" s="3">
        <v>0</v>
      </c>
      <c r="L21" s="3">
        <f t="shared" si="1"/>
        <v>55</v>
      </c>
      <c r="N21" s="14">
        <f t="shared" si="21"/>
        <v>1</v>
      </c>
      <c r="O21" s="14">
        <f t="shared" si="22"/>
        <v>0</v>
      </c>
      <c r="P21" s="14">
        <f t="shared" si="23"/>
        <v>0</v>
      </c>
      <c r="Q21" s="14">
        <f t="shared" si="24"/>
        <v>0</v>
      </c>
      <c r="R21" s="14">
        <f>(I21+J21+K21)/L21</f>
        <v>0</v>
      </c>
      <c r="S21" s="15"/>
      <c r="X21" s="27"/>
      <c r="Z21" s="39" t="s">
        <v>87</v>
      </c>
      <c r="AA21" s="40"/>
      <c r="AB21" s="40"/>
      <c r="AC21" s="40"/>
      <c r="AD21" s="40"/>
      <c r="AE21" s="40"/>
    </row>
    <row r="22" spans="1:31">
      <c r="C22" s="35"/>
      <c r="F22" s="28"/>
      <c r="G22" s="28" t="s">
        <v>54</v>
      </c>
      <c r="H22" s="3">
        <f>AVERAGE(H18:H21)</f>
        <v>54.5</v>
      </c>
      <c r="I22" s="3">
        <f t="shared" ref="I22:L22" si="25">AVERAGE(I18:I21)</f>
        <v>0</v>
      </c>
      <c r="J22" s="3">
        <f t="shared" si="25"/>
        <v>0</v>
      </c>
      <c r="K22" s="3">
        <f t="shared" si="25"/>
        <v>0</v>
      </c>
      <c r="L22" s="3">
        <f t="shared" si="25"/>
        <v>54.5</v>
      </c>
      <c r="X22" s="27"/>
    </row>
    <row r="23" spans="1:31">
      <c r="A23" s="12" t="s">
        <v>88</v>
      </c>
      <c r="B23" s="12">
        <v>2185</v>
      </c>
      <c r="C23" s="41" t="s">
        <v>89</v>
      </c>
      <c r="D23" s="12" t="s">
        <v>30</v>
      </c>
      <c r="E23" s="12" t="s">
        <v>31</v>
      </c>
      <c r="F23" s="13">
        <v>42414</v>
      </c>
      <c r="G23" s="13">
        <v>42416</v>
      </c>
      <c r="H23" s="3">
        <v>8</v>
      </c>
      <c r="I23" s="3">
        <v>31</v>
      </c>
      <c r="J23" s="3">
        <v>15</v>
      </c>
      <c r="K23" s="3">
        <v>1</v>
      </c>
      <c r="L23" s="3">
        <f t="shared" si="1"/>
        <v>55</v>
      </c>
      <c r="N23" s="14">
        <f>H23/L23</f>
        <v>0.14545454545454545</v>
      </c>
      <c r="O23" s="14">
        <f>I23/L23</f>
        <v>0.5636363636363636</v>
      </c>
      <c r="P23" s="14">
        <f>J23/L23</f>
        <v>0.27272727272727271</v>
      </c>
      <c r="Q23" s="14">
        <f>K23/L23</f>
        <v>1.8181818181818181E-2</v>
      </c>
      <c r="R23" s="14">
        <f>(I23+J23+K23)/L23</f>
        <v>0.8545454545454545</v>
      </c>
      <c r="S23" s="15" t="s">
        <v>90</v>
      </c>
      <c r="T23" s="16">
        <f>AVERAGE(N23:N26)</f>
        <v>8.4960668234530856E-2</v>
      </c>
      <c r="U23" s="30">
        <f t="shared" ref="U23:W23" si="26">AVERAGE(O23:O26)</f>
        <v>0.42831143729894844</v>
      </c>
      <c r="V23" s="30">
        <f t="shared" si="26"/>
        <v>0.45601532722406946</v>
      </c>
      <c r="W23" s="30">
        <f t="shared" si="26"/>
        <v>3.0712567242451274E-2</v>
      </c>
      <c r="X23" s="17">
        <f>STDEV(R23:R26)/SQRT(COUNT(R23:R26))</f>
        <v>2.2180648595694866E-2</v>
      </c>
    </row>
    <row r="24" spans="1:31">
      <c r="A24" s="12" t="s">
        <v>91</v>
      </c>
      <c r="B24" s="12"/>
      <c r="C24" s="41" t="s">
        <v>89</v>
      </c>
      <c r="D24" s="12" t="s">
        <v>30</v>
      </c>
      <c r="E24" s="12" t="s">
        <v>31</v>
      </c>
      <c r="F24" s="13">
        <v>42414</v>
      </c>
      <c r="G24" s="13">
        <v>42416</v>
      </c>
      <c r="H24" s="3">
        <v>3</v>
      </c>
      <c r="I24" s="3">
        <v>26</v>
      </c>
      <c r="J24" s="3">
        <v>29</v>
      </c>
      <c r="K24" s="3">
        <v>1</v>
      </c>
      <c r="L24" s="3">
        <f t="shared" si="1"/>
        <v>59</v>
      </c>
      <c r="N24" s="14">
        <f t="shared" ref="N24:N26" si="27">H24/L24</f>
        <v>5.0847457627118647E-2</v>
      </c>
      <c r="O24" s="14">
        <f t="shared" ref="O24:O26" si="28">I24/L24</f>
        <v>0.44067796610169491</v>
      </c>
      <c r="P24" s="14">
        <f t="shared" ref="P24:P26" si="29">J24/L24</f>
        <v>0.49152542372881358</v>
      </c>
      <c r="Q24" s="14">
        <f t="shared" ref="Q24:Q26" si="30">K24/L24</f>
        <v>1.6949152542372881E-2</v>
      </c>
      <c r="R24" s="14">
        <f>(I24+J24+K24)/L24</f>
        <v>0.94915254237288138</v>
      </c>
      <c r="S24" s="21" t="s">
        <v>42</v>
      </c>
      <c r="T24" s="22">
        <f>SUM(H23:H26)</f>
        <v>20</v>
      </c>
      <c r="U24" s="22">
        <f>SUM(I23:I26)</f>
        <v>100</v>
      </c>
      <c r="V24" s="22">
        <f>SUM(J23:J26)</f>
        <v>110</v>
      </c>
      <c r="W24" s="22">
        <f>SUM(K23:K26)</f>
        <v>7</v>
      </c>
      <c r="X24" s="17"/>
    </row>
    <row r="25" spans="1:31">
      <c r="A25" s="12" t="s">
        <v>92</v>
      </c>
      <c r="B25" s="12"/>
      <c r="C25" s="41" t="s">
        <v>89</v>
      </c>
      <c r="D25" s="12" t="s">
        <v>30</v>
      </c>
      <c r="E25" s="12" t="s">
        <v>31</v>
      </c>
      <c r="F25" s="13">
        <v>42414</v>
      </c>
      <c r="G25" s="13">
        <v>42416</v>
      </c>
      <c r="H25" s="3">
        <v>3</v>
      </c>
      <c r="I25" s="3">
        <v>24</v>
      </c>
      <c r="J25" s="3">
        <v>25</v>
      </c>
      <c r="K25" s="3">
        <v>5</v>
      </c>
      <c r="L25" s="3">
        <f t="shared" si="1"/>
        <v>57</v>
      </c>
      <c r="N25" s="14">
        <f t="shared" si="27"/>
        <v>5.2631578947368418E-2</v>
      </c>
      <c r="O25" s="14">
        <f t="shared" si="28"/>
        <v>0.42105263157894735</v>
      </c>
      <c r="P25" s="14">
        <f t="shared" si="29"/>
        <v>0.43859649122807015</v>
      </c>
      <c r="Q25" s="14">
        <f t="shared" si="30"/>
        <v>8.771929824561403E-2</v>
      </c>
      <c r="R25" s="14">
        <f>(I25+J25+K25)/L25</f>
        <v>0.94736842105263153</v>
      </c>
      <c r="S25" s="21"/>
      <c r="T25" s="26">
        <f>T24/SUM($T24:$W24)</f>
        <v>8.4388185654008435E-2</v>
      </c>
      <c r="U25" s="26">
        <f>U24/SUM($T24:$W24)</f>
        <v>0.4219409282700422</v>
      </c>
      <c r="V25" s="26">
        <f>V24/SUM($T24:$W24)</f>
        <v>0.46413502109704641</v>
      </c>
      <c r="W25" s="26">
        <f>W24/SUM($T24:$W24)</f>
        <v>2.9535864978902954E-2</v>
      </c>
      <c r="X25" s="27"/>
    </row>
    <row r="26" spans="1:31">
      <c r="A26" s="12" t="s">
        <v>93</v>
      </c>
      <c r="B26" s="12"/>
      <c r="C26" s="41" t="s">
        <v>89</v>
      </c>
      <c r="D26" s="12" t="s">
        <v>30</v>
      </c>
      <c r="E26" s="12" t="s">
        <v>31</v>
      </c>
      <c r="F26" s="13">
        <v>42414</v>
      </c>
      <c r="G26" s="13">
        <v>42416</v>
      </c>
      <c r="H26" s="3">
        <v>6</v>
      </c>
      <c r="I26" s="3">
        <v>19</v>
      </c>
      <c r="J26" s="3">
        <v>41</v>
      </c>
      <c r="K26" s="3">
        <v>0</v>
      </c>
      <c r="L26" s="3">
        <f t="shared" si="1"/>
        <v>66</v>
      </c>
      <c r="N26" s="14">
        <f t="shared" si="27"/>
        <v>9.0909090909090912E-2</v>
      </c>
      <c r="O26" s="14">
        <f t="shared" si="28"/>
        <v>0.2878787878787879</v>
      </c>
      <c r="P26" s="14">
        <f t="shared" si="29"/>
        <v>0.62121212121212122</v>
      </c>
      <c r="Q26" s="14">
        <f t="shared" si="30"/>
        <v>0</v>
      </c>
      <c r="R26" s="14">
        <f>(I26+J26+K26)/L26</f>
        <v>0.90909090909090906</v>
      </c>
      <c r="S26" s="15"/>
      <c r="X26" s="27"/>
    </row>
    <row r="27" spans="1:31">
      <c r="C27" s="35"/>
      <c r="F27" s="28"/>
      <c r="G27" s="13" t="s">
        <v>54</v>
      </c>
      <c r="H27" s="3">
        <f>AVERAGE(H23:H26)</f>
        <v>5</v>
      </c>
      <c r="I27" s="3">
        <f t="shared" ref="I27:L27" si="31">AVERAGE(I23:I26)</f>
        <v>25</v>
      </c>
      <c r="J27" s="3">
        <f t="shared" si="31"/>
        <v>27.5</v>
      </c>
      <c r="K27" s="3">
        <f t="shared" si="31"/>
        <v>1.75</v>
      </c>
      <c r="L27" s="3">
        <f t="shared" si="31"/>
        <v>59.25</v>
      </c>
      <c r="Q27" s="4"/>
      <c r="R27" s="42"/>
      <c r="X27" s="27"/>
    </row>
    <row r="28" spans="1:31">
      <c r="A28" s="2" t="s">
        <v>94</v>
      </c>
      <c r="B28" s="2">
        <v>2185</v>
      </c>
      <c r="C28" s="35" t="s">
        <v>89</v>
      </c>
      <c r="D28" s="2" t="s">
        <v>30</v>
      </c>
      <c r="E28" s="2" t="s">
        <v>59</v>
      </c>
      <c r="F28" s="28">
        <v>42403</v>
      </c>
      <c r="G28" s="28">
        <v>42405</v>
      </c>
      <c r="H28" s="3">
        <v>37</v>
      </c>
      <c r="I28" s="3">
        <v>12</v>
      </c>
      <c r="J28" s="3">
        <v>14</v>
      </c>
      <c r="K28" s="3">
        <v>0</v>
      </c>
      <c r="L28" s="3">
        <f t="shared" si="1"/>
        <v>63</v>
      </c>
      <c r="N28" s="14">
        <f>H28/L28</f>
        <v>0.58730158730158732</v>
      </c>
      <c r="O28" s="14">
        <f>I28/L28</f>
        <v>0.19047619047619047</v>
      </c>
      <c r="P28" s="14">
        <f>J28/L28</f>
        <v>0.22222222222222221</v>
      </c>
      <c r="Q28" s="14">
        <f>K28/L28</f>
        <v>0</v>
      </c>
      <c r="R28" s="14">
        <f>(I28+J28+K28)/L28</f>
        <v>0.41269841269841268</v>
      </c>
      <c r="S28" s="15" t="s">
        <v>95</v>
      </c>
      <c r="T28" s="30">
        <f>AVERAGE(N28:N31)</f>
        <v>0.4555075235222294</v>
      </c>
      <c r="U28" s="30">
        <f t="shared" ref="U28:W28" si="32">AVERAGE(O28:O31)</f>
        <v>0.26073650614091792</v>
      </c>
      <c r="V28" s="30">
        <f t="shared" si="32"/>
        <v>0.27894827802916033</v>
      </c>
      <c r="W28" s="30">
        <f t="shared" si="32"/>
        <v>4.807692307692308E-3</v>
      </c>
      <c r="X28" s="17">
        <f>STDEV(R28:R31)/SQRT(COUNT(R28:R31))</f>
        <v>4.7371467271174521E-2</v>
      </c>
    </row>
    <row r="29" spans="1:31">
      <c r="A29" s="2" t="s">
        <v>96</v>
      </c>
      <c r="C29" s="35" t="s">
        <v>89</v>
      </c>
      <c r="D29" s="2" t="s">
        <v>30</v>
      </c>
      <c r="E29" s="2" t="s">
        <v>59</v>
      </c>
      <c r="F29" s="28">
        <v>42403</v>
      </c>
      <c r="G29" s="28">
        <v>42405</v>
      </c>
      <c r="H29" s="3">
        <v>21</v>
      </c>
      <c r="I29" s="3">
        <v>11</v>
      </c>
      <c r="J29" s="3">
        <v>19</v>
      </c>
      <c r="K29" s="3">
        <v>1</v>
      </c>
      <c r="L29" s="3">
        <f t="shared" si="1"/>
        <v>52</v>
      </c>
      <c r="N29" s="14">
        <f t="shared" ref="N29:N31" si="33">H29/L29</f>
        <v>0.40384615384615385</v>
      </c>
      <c r="O29" s="14">
        <f t="shared" ref="O29:O31" si="34">I29/L29</f>
        <v>0.21153846153846154</v>
      </c>
      <c r="P29" s="14">
        <f t="shared" ref="P29:P31" si="35">J29/L29</f>
        <v>0.36538461538461536</v>
      </c>
      <c r="Q29" s="14">
        <f t="shared" ref="Q29:Q31" si="36">K29/L29</f>
        <v>1.9230769230769232E-2</v>
      </c>
      <c r="R29" s="14">
        <f>(I29+J29+K29)/L29</f>
        <v>0.59615384615384615</v>
      </c>
      <c r="S29" s="21" t="s">
        <v>42</v>
      </c>
      <c r="T29" s="22">
        <f>SUM(H28:H31)</f>
        <v>99</v>
      </c>
      <c r="U29" s="22">
        <f>SUM(I28:I31)</f>
        <v>55</v>
      </c>
      <c r="V29" s="22">
        <f>SUM(J28:J31)</f>
        <v>59</v>
      </c>
      <c r="W29" s="22">
        <f>SUM(K28:K31)</f>
        <v>1</v>
      </c>
      <c r="X29" s="17"/>
    </row>
    <row r="30" spans="1:31">
      <c r="A30" s="2" t="s">
        <v>97</v>
      </c>
      <c r="C30" s="35" t="s">
        <v>89</v>
      </c>
      <c r="D30" s="2" t="s">
        <v>30</v>
      </c>
      <c r="E30" s="2" t="s">
        <v>59</v>
      </c>
      <c r="F30" s="28">
        <v>42403</v>
      </c>
      <c r="G30" s="28">
        <v>42405</v>
      </c>
      <c r="H30" s="3">
        <v>22</v>
      </c>
      <c r="I30" s="3">
        <v>11</v>
      </c>
      <c r="J30" s="3">
        <v>15</v>
      </c>
      <c r="K30" s="3">
        <v>0</v>
      </c>
      <c r="L30" s="3">
        <f t="shared" si="1"/>
        <v>48</v>
      </c>
      <c r="N30" s="14">
        <f t="shared" si="33"/>
        <v>0.45833333333333331</v>
      </c>
      <c r="O30" s="14">
        <f t="shared" si="34"/>
        <v>0.22916666666666666</v>
      </c>
      <c r="P30" s="14">
        <f t="shared" si="35"/>
        <v>0.3125</v>
      </c>
      <c r="Q30" s="14">
        <f t="shared" si="36"/>
        <v>0</v>
      </c>
      <c r="R30" s="14">
        <f>(I30+J30+K30)/L30</f>
        <v>0.54166666666666663</v>
      </c>
      <c r="S30" s="21"/>
      <c r="T30" s="26">
        <f>T29/SUM($T29:$W29)</f>
        <v>0.46261682242990654</v>
      </c>
      <c r="U30" s="26">
        <f>U29/SUM($T29:$W29)</f>
        <v>0.2570093457943925</v>
      </c>
      <c r="V30" s="26">
        <f>V29/SUM($T29:$W29)</f>
        <v>0.27570093457943923</v>
      </c>
      <c r="W30" s="26">
        <f>W29/SUM($T29:$W29)</f>
        <v>4.6728971962616819E-3</v>
      </c>
      <c r="X30" s="27"/>
    </row>
    <row r="31" spans="1:31">
      <c r="A31" s="43" t="s">
        <v>98</v>
      </c>
      <c r="C31" s="35" t="s">
        <v>89</v>
      </c>
      <c r="D31" s="2" t="s">
        <v>30</v>
      </c>
      <c r="E31" s="2" t="s">
        <v>59</v>
      </c>
      <c r="F31" s="28">
        <v>42403</v>
      </c>
      <c r="G31" s="28">
        <v>42405</v>
      </c>
      <c r="H31" s="3">
        <v>19</v>
      </c>
      <c r="I31" s="3">
        <v>21</v>
      </c>
      <c r="J31" s="3">
        <v>11</v>
      </c>
      <c r="K31" s="3">
        <v>0</v>
      </c>
      <c r="L31" s="3">
        <f t="shared" si="1"/>
        <v>51</v>
      </c>
      <c r="N31" s="14">
        <f t="shared" si="33"/>
        <v>0.37254901960784315</v>
      </c>
      <c r="O31" s="14">
        <f t="shared" si="34"/>
        <v>0.41176470588235292</v>
      </c>
      <c r="P31" s="14">
        <f t="shared" si="35"/>
        <v>0.21568627450980393</v>
      </c>
      <c r="Q31" s="14">
        <f t="shared" si="36"/>
        <v>0</v>
      </c>
      <c r="R31" s="14">
        <f>(I31+J31+K31)/L31</f>
        <v>0.62745098039215685</v>
      </c>
      <c r="S31" s="15"/>
      <c r="X31" s="27"/>
    </row>
    <row r="32" spans="1:31">
      <c r="C32" s="35"/>
      <c r="F32" s="28"/>
      <c r="G32" s="28"/>
      <c r="H32" s="3">
        <f>AVERAGE(H28:H31)</f>
        <v>24.75</v>
      </c>
      <c r="I32" s="3">
        <f t="shared" ref="I32:L32" si="37">AVERAGE(I28:I31)</f>
        <v>13.75</v>
      </c>
      <c r="J32" s="3">
        <f t="shared" si="37"/>
        <v>14.75</v>
      </c>
      <c r="K32" s="3">
        <f t="shared" si="37"/>
        <v>0.25</v>
      </c>
      <c r="L32" s="3">
        <f t="shared" si="37"/>
        <v>53.5</v>
      </c>
      <c r="N32" s="4"/>
      <c r="O32" s="42"/>
      <c r="Q32" s="4"/>
      <c r="R32" s="42"/>
      <c r="X32" s="27"/>
    </row>
    <row r="33" spans="1:24">
      <c r="A33" s="32" t="s">
        <v>99</v>
      </c>
      <c r="B33" s="32"/>
      <c r="C33" s="44" t="s">
        <v>89</v>
      </c>
      <c r="D33" s="32" t="s">
        <v>30</v>
      </c>
      <c r="E33" s="32" t="s">
        <v>70</v>
      </c>
      <c r="F33" s="33">
        <v>42415</v>
      </c>
      <c r="G33" s="33">
        <v>42417</v>
      </c>
      <c r="H33" s="3">
        <v>16</v>
      </c>
      <c r="I33" s="3">
        <v>23</v>
      </c>
      <c r="J33" s="3">
        <v>16</v>
      </c>
      <c r="K33" s="3">
        <v>1</v>
      </c>
      <c r="L33" s="3">
        <f t="shared" si="1"/>
        <v>56</v>
      </c>
      <c r="N33" s="14">
        <f>H33/L33</f>
        <v>0.2857142857142857</v>
      </c>
      <c r="O33" s="14">
        <f>I33/L33</f>
        <v>0.4107142857142857</v>
      </c>
      <c r="P33" s="14">
        <f>J33/L33</f>
        <v>0.2857142857142857</v>
      </c>
      <c r="Q33" s="14">
        <f>K33/L33</f>
        <v>1.7857142857142856E-2</v>
      </c>
      <c r="R33" s="14">
        <f>(I33+J33+K33)/L33</f>
        <v>0.7142857142857143</v>
      </c>
      <c r="S33" s="45" t="s">
        <v>100</v>
      </c>
      <c r="T33" s="30">
        <f>AVERAGE(N33:N36)</f>
        <v>0.25972010747872815</v>
      </c>
      <c r="U33" s="30">
        <f t="shared" ref="U33:W33" si="38">AVERAGE(O33:O36)</f>
        <v>0.3309074115539633</v>
      </c>
      <c r="V33" s="30">
        <f t="shared" si="38"/>
        <v>0.38174205105239584</v>
      </c>
      <c r="W33" s="30">
        <f t="shared" si="38"/>
        <v>2.7630429914912675E-2</v>
      </c>
      <c r="X33" s="17">
        <f>STDEV(R33:R36)/SQRT(COUNT(R33:R36))</f>
        <v>9.5418625612137594E-3</v>
      </c>
    </row>
    <row r="34" spans="1:24">
      <c r="A34" s="32" t="s">
        <v>101</v>
      </c>
      <c r="B34" s="32"/>
      <c r="C34" s="44" t="s">
        <v>89</v>
      </c>
      <c r="D34" s="32" t="s">
        <v>30</v>
      </c>
      <c r="E34" s="32" t="s">
        <v>70</v>
      </c>
      <c r="F34" s="33">
        <v>42415</v>
      </c>
      <c r="G34" s="33">
        <v>42417</v>
      </c>
      <c r="H34" s="3">
        <v>14</v>
      </c>
      <c r="I34" s="3">
        <v>13</v>
      </c>
      <c r="J34" s="3">
        <v>27</v>
      </c>
      <c r="K34" s="3">
        <v>1</v>
      </c>
      <c r="L34" s="3">
        <f t="shared" si="1"/>
        <v>55</v>
      </c>
      <c r="N34" s="14">
        <f t="shared" ref="N34:N36" si="39">H34/L34</f>
        <v>0.25454545454545452</v>
      </c>
      <c r="O34" s="14">
        <f t="shared" ref="O34:O36" si="40">I34/L34</f>
        <v>0.23636363636363636</v>
      </c>
      <c r="P34" s="14">
        <f t="shared" ref="P34:P36" si="41">J34/L34</f>
        <v>0.49090909090909091</v>
      </c>
      <c r="Q34" s="14">
        <f t="shared" ref="Q34:Q36" si="42">K34/L34</f>
        <v>1.8181818181818181E-2</v>
      </c>
      <c r="R34" s="14">
        <f>(I34+J34+K34)/L34</f>
        <v>0.74545454545454548</v>
      </c>
      <c r="S34" s="21" t="s">
        <v>42</v>
      </c>
      <c r="T34" s="22">
        <f>SUM(H33:H36)</f>
        <v>51</v>
      </c>
      <c r="U34" s="22">
        <f>SUM(I33:I36)</f>
        <v>66</v>
      </c>
      <c r="V34" s="22">
        <f>SUM(J33:J36)</f>
        <v>72</v>
      </c>
      <c r="W34" s="22">
        <f>SUM(K33:K36)</f>
        <v>5</v>
      </c>
      <c r="X34" s="17"/>
    </row>
    <row r="35" spans="1:24">
      <c r="A35" s="32" t="s">
        <v>102</v>
      </c>
      <c r="B35" s="32"/>
      <c r="C35" s="44" t="s">
        <v>89</v>
      </c>
      <c r="D35" s="32" t="s">
        <v>30</v>
      </c>
      <c r="E35" s="32" t="s">
        <v>70</v>
      </c>
      <c r="F35" s="33">
        <v>42415</v>
      </c>
      <c r="G35" s="33">
        <v>42417</v>
      </c>
      <c r="H35" s="3">
        <v>6</v>
      </c>
      <c r="I35" s="3">
        <v>7</v>
      </c>
      <c r="J35" s="3">
        <v>11</v>
      </c>
      <c r="K35" s="3">
        <v>1</v>
      </c>
      <c r="L35" s="3">
        <f t="shared" si="1"/>
        <v>25</v>
      </c>
      <c r="N35" s="14">
        <f t="shared" si="39"/>
        <v>0.24</v>
      </c>
      <c r="O35" s="14">
        <f t="shared" si="40"/>
        <v>0.28000000000000003</v>
      </c>
      <c r="P35" s="14">
        <f t="shared" si="41"/>
        <v>0.44</v>
      </c>
      <c r="Q35" s="14">
        <f t="shared" si="42"/>
        <v>0.04</v>
      </c>
      <c r="R35" s="14">
        <f>(I35+J35+K35)/L35</f>
        <v>0.76</v>
      </c>
      <c r="S35" s="21"/>
      <c r="T35" s="26">
        <f>T34/SUM($T34:$W34)</f>
        <v>0.26288659793814434</v>
      </c>
      <c r="U35" s="26">
        <f>U34/SUM($T34:$W34)</f>
        <v>0.34020618556701032</v>
      </c>
      <c r="V35" s="26">
        <f>V34/SUM($T34:$W34)</f>
        <v>0.37113402061855671</v>
      </c>
      <c r="W35" s="26">
        <f>W34/SUM($T34:$W34)</f>
        <v>2.5773195876288658E-2</v>
      </c>
      <c r="X35" s="27"/>
    </row>
    <row r="36" spans="1:24">
      <c r="A36" s="32" t="s">
        <v>103</v>
      </c>
      <c r="B36" s="32"/>
      <c r="C36" s="44" t="s">
        <v>89</v>
      </c>
      <c r="D36" s="32" t="s">
        <v>30</v>
      </c>
      <c r="E36" s="32" t="s">
        <v>70</v>
      </c>
      <c r="F36" s="33">
        <v>42415</v>
      </c>
      <c r="G36" s="33">
        <v>42417</v>
      </c>
      <c r="H36" s="3">
        <v>15</v>
      </c>
      <c r="I36" s="3">
        <v>23</v>
      </c>
      <c r="J36" s="3">
        <v>18</v>
      </c>
      <c r="K36" s="3">
        <v>2</v>
      </c>
      <c r="L36" s="3">
        <f t="shared" si="1"/>
        <v>58</v>
      </c>
      <c r="N36" s="14">
        <f t="shared" si="39"/>
        <v>0.25862068965517243</v>
      </c>
      <c r="O36" s="14">
        <f t="shared" si="40"/>
        <v>0.39655172413793105</v>
      </c>
      <c r="P36" s="14">
        <f t="shared" si="41"/>
        <v>0.31034482758620691</v>
      </c>
      <c r="Q36" s="14">
        <f t="shared" si="42"/>
        <v>3.4482758620689655E-2</v>
      </c>
      <c r="R36" s="14">
        <f>(I36+J36+K36)/L36</f>
        <v>0.74137931034482762</v>
      </c>
      <c r="S36" s="15"/>
      <c r="X36" s="27"/>
    </row>
    <row r="37" spans="1:24">
      <c r="C37" s="35"/>
      <c r="F37" s="28"/>
      <c r="G37" s="32" t="s">
        <v>54</v>
      </c>
      <c r="H37" s="3">
        <f>AVERAGE(H33:H36)</f>
        <v>12.75</v>
      </c>
      <c r="I37" s="3">
        <f t="shared" ref="I37:L37" si="43">AVERAGE(I33:I36)</f>
        <v>16.5</v>
      </c>
      <c r="J37" s="3">
        <f t="shared" si="43"/>
        <v>18</v>
      </c>
      <c r="K37" s="3">
        <f t="shared" si="43"/>
        <v>1.25</v>
      </c>
      <c r="L37" s="3">
        <f t="shared" si="43"/>
        <v>48.5</v>
      </c>
      <c r="X37" s="27"/>
    </row>
    <row r="38" spans="1:24">
      <c r="A38" s="2" t="s">
        <v>104</v>
      </c>
      <c r="C38" s="35" t="s">
        <v>105</v>
      </c>
      <c r="D38" s="2" t="s">
        <v>106</v>
      </c>
      <c r="E38" s="2" t="s">
        <v>59</v>
      </c>
      <c r="F38" s="28">
        <v>42429</v>
      </c>
      <c r="G38" s="28">
        <v>42433</v>
      </c>
      <c r="H38" s="3">
        <v>27</v>
      </c>
      <c r="I38" s="3">
        <v>15</v>
      </c>
      <c r="J38" s="3">
        <v>15</v>
      </c>
      <c r="K38" s="3">
        <v>4</v>
      </c>
      <c r="L38" s="3">
        <f t="shared" si="1"/>
        <v>61</v>
      </c>
      <c r="N38" s="14">
        <f>H38/L38</f>
        <v>0.44262295081967212</v>
      </c>
      <c r="O38" s="14">
        <f>I38/L38</f>
        <v>0.24590163934426229</v>
      </c>
      <c r="P38" s="14">
        <f>J38/L38</f>
        <v>0.24590163934426229</v>
      </c>
      <c r="Q38" s="14">
        <f>K38/L38</f>
        <v>6.5573770491803282E-2</v>
      </c>
      <c r="R38" s="14">
        <f>(I38+J38+K38)/L38</f>
        <v>0.55737704918032782</v>
      </c>
      <c r="S38" s="15" t="s">
        <v>107</v>
      </c>
      <c r="T38" s="30">
        <f>AVERAGE(N38:N41)</f>
        <v>0.47588100208272482</v>
      </c>
      <c r="U38" s="30">
        <f t="shared" ref="U38:W38" si="44">AVERAGE(O38:O41)</f>
        <v>0.15644654040041647</v>
      </c>
      <c r="V38" s="30">
        <f t="shared" si="44"/>
        <v>0.32254720056887326</v>
      </c>
      <c r="W38" s="30">
        <f t="shared" si="44"/>
        <v>4.5125256947985484E-2</v>
      </c>
      <c r="X38" s="17">
        <f>STDEV(R38:R41)/SQRT(COUNT(R38:R41))</f>
        <v>2.8123102422894699E-2</v>
      </c>
    </row>
    <row r="39" spans="1:24">
      <c r="A39" s="2" t="s">
        <v>108</v>
      </c>
      <c r="C39" s="35" t="s">
        <v>105</v>
      </c>
      <c r="D39" s="2" t="s">
        <v>106</v>
      </c>
      <c r="E39" s="2" t="s">
        <v>59</v>
      </c>
      <c r="F39" s="28">
        <v>42429</v>
      </c>
      <c r="G39" s="28">
        <v>42433</v>
      </c>
      <c r="H39" s="3">
        <v>28</v>
      </c>
      <c r="I39" s="3">
        <v>11</v>
      </c>
      <c r="J39" s="3">
        <v>25</v>
      </c>
      <c r="K39" s="3">
        <v>1</v>
      </c>
      <c r="L39" s="3">
        <f t="shared" si="1"/>
        <v>65</v>
      </c>
      <c r="N39" s="14">
        <f t="shared" ref="N39:N41" si="45">H39/L39</f>
        <v>0.43076923076923079</v>
      </c>
      <c r="O39" s="14">
        <f t="shared" ref="O39:O41" si="46">I39/L39</f>
        <v>0.16923076923076924</v>
      </c>
      <c r="P39" s="14">
        <f t="shared" ref="P39:P41" si="47">J39/L39</f>
        <v>0.38461538461538464</v>
      </c>
      <c r="Q39" s="14">
        <f t="shared" ref="Q39:Q41" si="48">K39/L39</f>
        <v>1.5384615384615385E-2</v>
      </c>
      <c r="R39" s="14">
        <f>(I39+J39+K39)/L39</f>
        <v>0.56923076923076921</v>
      </c>
      <c r="S39" s="21" t="s">
        <v>42</v>
      </c>
      <c r="T39" s="22">
        <f>SUM(H38:H41)</f>
        <v>118</v>
      </c>
      <c r="U39" s="22">
        <f>SUM(I38:I41)</f>
        <v>39</v>
      </c>
      <c r="V39" s="22">
        <f>SUM(J38:J41)</f>
        <v>80</v>
      </c>
      <c r="W39" s="22">
        <f>SUM(K38:K41)</f>
        <v>11</v>
      </c>
      <c r="X39" s="17"/>
    </row>
    <row r="40" spans="1:24">
      <c r="A40" s="2" t="s">
        <v>109</v>
      </c>
      <c r="C40" s="35" t="s">
        <v>105</v>
      </c>
      <c r="D40" s="2" t="s">
        <v>106</v>
      </c>
      <c r="E40" s="2" t="s">
        <v>59</v>
      </c>
      <c r="F40" s="28">
        <v>42429</v>
      </c>
      <c r="G40" s="28">
        <v>42433</v>
      </c>
      <c r="H40" s="3">
        <v>28</v>
      </c>
      <c r="I40" s="3">
        <v>4</v>
      </c>
      <c r="J40" s="3">
        <v>23</v>
      </c>
      <c r="K40" s="3">
        <v>4</v>
      </c>
      <c r="L40" s="3">
        <f t="shared" si="1"/>
        <v>59</v>
      </c>
      <c r="N40" s="14">
        <f t="shared" si="45"/>
        <v>0.47457627118644069</v>
      </c>
      <c r="O40" s="14">
        <f t="shared" si="46"/>
        <v>6.7796610169491525E-2</v>
      </c>
      <c r="P40" s="14">
        <f t="shared" si="47"/>
        <v>0.38983050847457629</v>
      </c>
      <c r="Q40" s="14">
        <f t="shared" si="48"/>
        <v>6.7796610169491525E-2</v>
      </c>
      <c r="R40" s="14">
        <f>(I40+J40+K40)/L40</f>
        <v>0.52542372881355937</v>
      </c>
      <c r="S40" s="21"/>
      <c r="T40" s="26">
        <f>T39/SUM($T39:$W39)</f>
        <v>0.47580645161290325</v>
      </c>
      <c r="U40" s="26">
        <f>U39/SUM($T39:$W39)</f>
        <v>0.15725806451612903</v>
      </c>
      <c r="V40" s="26">
        <f>V39/SUM($T39:$W39)</f>
        <v>0.32258064516129031</v>
      </c>
      <c r="W40" s="26">
        <f>W39/SUM($T39:$W39)</f>
        <v>4.4354838709677422E-2</v>
      </c>
      <c r="X40" s="27"/>
    </row>
    <row r="41" spans="1:24">
      <c r="A41" s="2" t="s">
        <v>110</v>
      </c>
      <c r="C41" s="35" t="s">
        <v>105</v>
      </c>
      <c r="D41" s="2" t="s">
        <v>106</v>
      </c>
      <c r="E41" s="2" t="s">
        <v>59</v>
      </c>
      <c r="F41" s="28">
        <v>42415</v>
      </c>
      <c r="G41" s="28">
        <v>42417</v>
      </c>
      <c r="H41" s="3">
        <v>35</v>
      </c>
      <c r="I41" s="3">
        <v>9</v>
      </c>
      <c r="J41" s="3">
        <v>17</v>
      </c>
      <c r="K41" s="3">
        <v>2</v>
      </c>
      <c r="L41" s="3">
        <f t="shared" si="1"/>
        <v>63</v>
      </c>
      <c r="N41" s="14">
        <f t="shared" si="45"/>
        <v>0.55555555555555558</v>
      </c>
      <c r="O41" s="14">
        <f t="shared" si="46"/>
        <v>0.14285714285714285</v>
      </c>
      <c r="P41" s="14">
        <f t="shared" si="47"/>
        <v>0.26984126984126983</v>
      </c>
      <c r="Q41" s="14">
        <f t="shared" si="48"/>
        <v>3.1746031746031744E-2</v>
      </c>
      <c r="R41" s="14">
        <f>(I41+J41+K41)/L41</f>
        <v>0.44444444444444442</v>
      </c>
      <c r="S41" s="15"/>
      <c r="X41" s="27"/>
    </row>
    <row r="42" spans="1:24">
      <c r="C42" s="35"/>
      <c r="H42" s="3">
        <f>AVERAGE(H38:H41)</f>
        <v>29.5</v>
      </c>
      <c r="I42" s="3">
        <f t="shared" ref="I42:L42" si="49">AVERAGE(I38:I41)</f>
        <v>9.75</v>
      </c>
      <c r="J42" s="3">
        <f t="shared" si="49"/>
        <v>20</v>
      </c>
      <c r="K42" s="3">
        <f t="shared" si="49"/>
        <v>2.75</v>
      </c>
      <c r="L42" s="3">
        <f t="shared" si="49"/>
        <v>62</v>
      </c>
      <c r="Q42" s="4"/>
      <c r="R42" s="42"/>
      <c r="X42" s="27"/>
    </row>
    <row r="43" spans="1:24">
      <c r="A43" s="2" t="s">
        <v>111</v>
      </c>
      <c r="B43" s="2">
        <v>2186</v>
      </c>
      <c r="C43" s="35" t="s">
        <v>112</v>
      </c>
      <c r="D43" s="2" t="s">
        <v>30</v>
      </c>
      <c r="E43" s="2" t="s">
        <v>59</v>
      </c>
      <c r="F43" s="28">
        <v>42403</v>
      </c>
      <c r="G43" s="28">
        <v>42405</v>
      </c>
      <c r="H43" s="3">
        <v>12</v>
      </c>
      <c r="I43" s="3">
        <v>18</v>
      </c>
      <c r="J43" s="3">
        <v>8</v>
      </c>
      <c r="K43" s="3">
        <v>0</v>
      </c>
      <c r="L43" s="3">
        <f t="shared" si="1"/>
        <v>38</v>
      </c>
      <c r="N43" s="14">
        <f>H43/L43</f>
        <v>0.31578947368421051</v>
      </c>
      <c r="O43" s="14">
        <f>I43/L43</f>
        <v>0.47368421052631576</v>
      </c>
      <c r="P43" s="14">
        <f>J43/L43</f>
        <v>0.21052631578947367</v>
      </c>
      <c r="Q43" s="14">
        <f>K43/L43</f>
        <v>0</v>
      </c>
      <c r="R43" s="14">
        <f>(I43+J43+K43)/L43</f>
        <v>0.68421052631578949</v>
      </c>
      <c r="S43" s="15" t="s">
        <v>113</v>
      </c>
      <c r="T43" s="30">
        <f>AVERAGE(N43:N47)</f>
        <v>0.33269241272299765</v>
      </c>
      <c r="U43" s="30">
        <f>AVERAGE(O43:O47)</f>
        <v>0.33732155285774507</v>
      </c>
      <c r="V43" s="30">
        <f>AVERAGE(P43:P47)</f>
        <v>0.30563493152699217</v>
      </c>
      <c r="W43" s="30">
        <f>AVERAGE(Q43:Q47)</f>
        <v>2.4351102892265119E-2</v>
      </c>
      <c r="X43" s="17">
        <f>STDEV(R43:R47)/SQRT(COUNT(R43:R47))</f>
        <v>4.4171291510618479E-2</v>
      </c>
    </row>
    <row r="44" spans="1:24">
      <c r="A44" s="2" t="s">
        <v>114</v>
      </c>
      <c r="C44" s="35" t="s">
        <v>112</v>
      </c>
      <c r="D44" s="2" t="s">
        <v>30</v>
      </c>
      <c r="E44" s="2" t="s">
        <v>59</v>
      </c>
      <c r="F44" s="28">
        <v>42403</v>
      </c>
      <c r="G44" s="28">
        <v>42405</v>
      </c>
      <c r="H44" s="3" t="s">
        <v>115</v>
      </c>
      <c r="K44" s="3">
        <v>0</v>
      </c>
      <c r="N44" s="14"/>
      <c r="O44" s="14"/>
      <c r="P44" s="14"/>
      <c r="Q44" s="14"/>
      <c r="R44" s="14"/>
      <c r="S44" s="21" t="s">
        <v>42</v>
      </c>
      <c r="T44" s="22">
        <f>SUM(H43:H47)</f>
        <v>66</v>
      </c>
      <c r="U44" s="22">
        <f>SUM(I43:I47)</f>
        <v>66</v>
      </c>
      <c r="V44" s="22">
        <f>SUM(J43:J47)</f>
        <v>61</v>
      </c>
      <c r="W44" s="22">
        <f>SUM(K43:K47)</f>
        <v>5</v>
      </c>
      <c r="X44" s="17"/>
    </row>
    <row r="45" spans="1:24">
      <c r="A45" s="2" t="s">
        <v>116</v>
      </c>
      <c r="C45" s="35" t="s">
        <v>112</v>
      </c>
      <c r="D45" s="2" t="s">
        <v>30</v>
      </c>
      <c r="E45" s="2" t="s">
        <v>59</v>
      </c>
      <c r="F45" s="28">
        <v>42403</v>
      </c>
      <c r="G45" s="28">
        <v>42405</v>
      </c>
      <c r="H45" s="3">
        <v>17</v>
      </c>
      <c r="I45" s="3">
        <v>27</v>
      </c>
      <c r="J45" s="3">
        <v>14</v>
      </c>
      <c r="K45" s="3">
        <v>1</v>
      </c>
      <c r="L45" s="3">
        <f t="shared" si="1"/>
        <v>59</v>
      </c>
      <c r="N45" s="14">
        <f>H45/L45</f>
        <v>0.28813559322033899</v>
      </c>
      <c r="O45" s="14">
        <f t="shared" ref="O45:O47" si="50">I45/L45</f>
        <v>0.4576271186440678</v>
      </c>
      <c r="P45" s="14">
        <f t="shared" ref="P45:P47" si="51">J45/L45</f>
        <v>0.23728813559322035</v>
      </c>
      <c r="Q45" s="14">
        <f t="shared" ref="Q45:Q47" si="52">K45/L45</f>
        <v>1.6949152542372881E-2</v>
      </c>
      <c r="R45" s="14">
        <f>(I45+J45+K45)/L45</f>
        <v>0.71186440677966101</v>
      </c>
      <c r="S45" s="21"/>
      <c r="T45" s="26">
        <f>T44/SUM($T44:$W44)</f>
        <v>0.33333333333333331</v>
      </c>
      <c r="U45" s="26">
        <f>U44/SUM($T44:$W44)</f>
        <v>0.33333333333333331</v>
      </c>
      <c r="V45" s="26">
        <f>V44/SUM($T44:$W44)</f>
        <v>0.30808080808080807</v>
      </c>
      <c r="W45" s="26">
        <f>W44/SUM($T44:$W44)</f>
        <v>2.5252525252525252E-2</v>
      </c>
      <c r="X45" s="27"/>
    </row>
    <row r="46" spans="1:24">
      <c r="A46" s="2" t="s">
        <v>117</v>
      </c>
      <c r="C46" s="35" t="s">
        <v>112</v>
      </c>
      <c r="D46" s="2" t="s">
        <v>30</v>
      </c>
      <c r="E46" s="2" t="s">
        <v>59</v>
      </c>
      <c r="F46" s="28">
        <v>42403</v>
      </c>
      <c r="G46" s="28">
        <v>42405</v>
      </c>
      <c r="H46" s="3">
        <v>13</v>
      </c>
      <c r="I46" s="3">
        <v>12</v>
      </c>
      <c r="J46" s="3">
        <v>21</v>
      </c>
      <c r="K46" s="3">
        <v>3</v>
      </c>
      <c r="L46" s="3">
        <f t="shared" si="1"/>
        <v>49</v>
      </c>
      <c r="N46" s="14">
        <f t="shared" ref="N46:N47" si="53">H46/L46</f>
        <v>0.26530612244897961</v>
      </c>
      <c r="O46" s="14">
        <f t="shared" si="50"/>
        <v>0.24489795918367346</v>
      </c>
      <c r="P46" s="14">
        <f t="shared" si="51"/>
        <v>0.42857142857142855</v>
      </c>
      <c r="Q46" s="14">
        <f t="shared" si="52"/>
        <v>6.1224489795918366E-2</v>
      </c>
      <c r="R46" s="14">
        <f>(I46+J46+K46)/L46</f>
        <v>0.73469387755102045</v>
      </c>
      <c r="S46" s="15"/>
      <c r="X46" s="27"/>
    </row>
    <row r="47" spans="1:24">
      <c r="A47" s="2" t="s">
        <v>118</v>
      </c>
      <c r="C47" s="35" t="s">
        <v>112</v>
      </c>
      <c r="D47" s="2" t="s">
        <v>30</v>
      </c>
      <c r="E47" s="2" t="s">
        <v>59</v>
      </c>
      <c r="F47" s="28">
        <v>42049</v>
      </c>
      <c r="G47" s="28">
        <v>42416</v>
      </c>
      <c r="H47" s="3">
        <v>24</v>
      </c>
      <c r="I47" s="3">
        <v>9</v>
      </c>
      <c r="J47" s="3">
        <v>18</v>
      </c>
      <c r="K47" s="3">
        <v>1</v>
      </c>
      <c r="L47" s="3">
        <f>SUM(H47:K47)</f>
        <v>52</v>
      </c>
      <c r="N47" s="14">
        <f t="shared" si="53"/>
        <v>0.46153846153846156</v>
      </c>
      <c r="O47" s="14">
        <f t="shared" si="50"/>
        <v>0.17307692307692307</v>
      </c>
      <c r="P47" s="14">
        <f t="shared" si="51"/>
        <v>0.34615384615384615</v>
      </c>
      <c r="Q47" s="14">
        <f t="shared" si="52"/>
        <v>1.9230769230769232E-2</v>
      </c>
      <c r="R47" s="14">
        <f>(I47+J47+K47)/L47</f>
        <v>0.53846153846153844</v>
      </c>
      <c r="S47" s="15"/>
      <c r="X47" s="27"/>
    </row>
    <row r="48" spans="1:24">
      <c r="C48" s="35"/>
      <c r="F48" s="28"/>
      <c r="G48" s="28"/>
      <c r="H48" s="3">
        <f>AVERAGE(H43:H47)</f>
        <v>16.5</v>
      </c>
      <c r="I48" s="3">
        <f>AVERAGE(I43:I47)</f>
        <v>16.5</v>
      </c>
      <c r="J48" s="3">
        <f t="shared" ref="J48" si="54">AVERAGE(J43:J47)</f>
        <v>15.25</v>
      </c>
      <c r="K48" s="3">
        <f>AVERAGE(K43:K47)</f>
        <v>1</v>
      </c>
      <c r="L48" s="3">
        <f>AVERAGE(L43:L47)</f>
        <v>49.5</v>
      </c>
      <c r="N48" s="4"/>
      <c r="O48" s="42"/>
      <c r="Q48" s="4"/>
      <c r="R48" s="42"/>
      <c r="X48" s="27"/>
    </row>
    <row r="49" spans="1:24">
      <c r="A49" s="2" t="s">
        <v>119</v>
      </c>
      <c r="C49" s="35" t="s">
        <v>120</v>
      </c>
      <c r="D49" s="2" t="s">
        <v>30</v>
      </c>
      <c r="E49" s="2" t="s">
        <v>59</v>
      </c>
      <c r="F49" s="28">
        <v>42415</v>
      </c>
      <c r="G49" s="28">
        <v>42417</v>
      </c>
      <c r="H49" s="3">
        <v>54</v>
      </c>
      <c r="I49" s="3">
        <v>2</v>
      </c>
      <c r="J49" s="3">
        <v>0</v>
      </c>
      <c r="K49" s="3">
        <v>0</v>
      </c>
      <c r="L49" s="3">
        <f t="shared" si="1"/>
        <v>56</v>
      </c>
      <c r="N49" s="14">
        <f>H49/L49</f>
        <v>0.9642857142857143</v>
      </c>
      <c r="O49" s="14">
        <f>I49/L49</f>
        <v>3.5714285714285712E-2</v>
      </c>
      <c r="P49" s="14">
        <f>J49/L49</f>
        <v>0</v>
      </c>
      <c r="Q49" s="14">
        <f>K49/L49</f>
        <v>0</v>
      </c>
      <c r="R49" s="14">
        <f>(I49+J49+K49)/L49</f>
        <v>3.5714285714285712E-2</v>
      </c>
      <c r="S49" s="15" t="s">
        <v>121</v>
      </c>
      <c r="T49" s="30">
        <f>AVERAGE(N49:N52)</f>
        <v>0.9910714285714286</v>
      </c>
      <c r="U49" s="30">
        <f t="shared" ref="U49:W49" si="55">AVERAGE(O49:O52)</f>
        <v>8.9285714285714281E-3</v>
      </c>
      <c r="V49" s="30">
        <f t="shared" si="55"/>
        <v>0</v>
      </c>
      <c r="W49" s="30">
        <f t="shared" si="55"/>
        <v>0</v>
      </c>
      <c r="X49" s="17">
        <f>STDEV(R49:R52)/SQRT(COUNT(R49:R52))</f>
        <v>8.9285714285714281E-3</v>
      </c>
    </row>
    <row r="50" spans="1:24">
      <c r="A50" s="2" t="s">
        <v>122</v>
      </c>
      <c r="C50" s="35" t="s">
        <v>120</v>
      </c>
      <c r="D50" s="2" t="s">
        <v>30</v>
      </c>
      <c r="E50" s="2" t="s">
        <v>59</v>
      </c>
      <c r="F50" s="28">
        <v>42415</v>
      </c>
      <c r="G50" s="28">
        <v>42417</v>
      </c>
      <c r="H50" s="3">
        <v>61</v>
      </c>
      <c r="I50" s="3">
        <v>0</v>
      </c>
      <c r="J50" s="3">
        <v>0</v>
      </c>
      <c r="K50" s="3">
        <v>0</v>
      </c>
      <c r="L50" s="3">
        <f t="shared" si="1"/>
        <v>61</v>
      </c>
      <c r="N50" s="14">
        <f t="shared" ref="N50:N52" si="56">H50/L50</f>
        <v>1</v>
      </c>
      <c r="O50" s="14">
        <f t="shared" ref="O50:O52" si="57">I50/L50</f>
        <v>0</v>
      </c>
      <c r="P50" s="14">
        <f t="shared" ref="P50:P52" si="58">J50/L50</f>
        <v>0</v>
      </c>
      <c r="Q50" s="14">
        <f t="shared" ref="Q50:Q52" si="59">K50/L50</f>
        <v>0</v>
      </c>
      <c r="R50" s="14">
        <f>(I50+J50+K50)/L50</f>
        <v>0</v>
      </c>
      <c r="S50" s="21" t="s">
        <v>42</v>
      </c>
      <c r="T50" s="22">
        <f>SUM(H49:H52)</f>
        <v>222</v>
      </c>
      <c r="U50" s="22">
        <f>SUM(I49:I52)</f>
        <v>2</v>
      </c>
      <c r="V50" s="22">
        <f>SUM(J49:J52)</f>
        <v>0</v>
      </c>
      <c r="W50" s="22">
        <f>SUM(K49:K52)</f>
        <v>0</v>
      </c>
      <c r="X50" s="17"/>
    </row>
    <row r="51" spans="1:24">
      <c r="A51" s="2" t="s">
        <v>123</v>
      </c>
      <c r="C51" s="35" t="s">
        <v>120</v>
      </c>
      <c r="D51" s="2" t="s">
        <v>30</v>
      </c>
      <c r="E51" s="2" t="s">
        <v>59</v>
      </c>
      <c r="F51" s="28">
        <v>42415</v>
      </c>
      <c r="G51" s="28">
        <v>42417</v>
      </c>
      <c r="H51" s="3">
        <v>51</v>
      </c>
      <c r="I51" s="3">
        <v>0</v>
      </c>
      <c r="J51" s="3">
        <v>0</v>
      </c>
      <c r="K51" s="3">
        <v>0</v>
      </c>
      <c r="L51" s="3">
        <f t="shared" si="1"/>
        <v>51</v>
      </c>
      <c r="N51" s="14">
        <f t="shared" si="56"/>
        <v>1</v>
      </c>
      <c r="O51" s="14">
        <f t="shared" si="57"/>
        <v>0</v>
      </c>
      <c r="P51" s="14">
        <f t="shared" si="58"/>
        <v>0</v>
      </c>
      <c r="Q51" s="14">
        <f t="shared" si="59"/>
        <v>0</v>
      </c>
      <c r="R51" s="14">
        <f>(I51+J51+K51)/L51</f>
        <v>0</v>
      </c>
      <c r="S51" s="21"/>
      <c r="T51" s="26">
        <f>T50/SUM($T50:$W50)</f>
        <v>0.9910714285714286</v>
      </c>
      <c r="U51" s="26">
        <f>U50/SUM($T50:$W50)</f>
        <v>8.9285714285714281E-3</v>
      </c>
      <c r="V51" s="26">
        <f>V50/SUM($T50:$W50)</f>
        <v>0</v>
      </c>
      <c r="W51" s="26">
        <f>W50/SUM($T50:$W50)</f>
        <v>0</v>
      </c>
      <c r="X51" s="27"/>
    </row>
    <row r="52" spans="1:24">
      <c r="A52" s="2" t="s">
        <v>124</v>
      </c>
      <c r="C52" s="35" t="s">
        <v>120</v>
      </c>
      <c r="D52" s="2" t="s">
        <v>30</v>
      </c>
      <c r="E52" s="2" t="s">
        <v>59</v>
      </c>
      <c r="F52" s="28">
        <v>42415</v>
      </c>
      <c r="G52" s="28">
        <v>42417</v>
      </c>
      <c r="H52" s="3">
        <v>56</v>
      </c>
      <c r="I52" s="3">
        <v>0</v>
      </c>
      <c r="J52" s="3">
        <v>0</v>
      </c>
      <c r="K52" s="3">
        <v>0</v>
      </c>
      <c r="L52" s="3">
        <f t="shared" si="1"/>
        <v>56</v>
      </c>
      <c r="N52" s="14">
        <f t="shared" si="56"/>
        <v>1</v>
      </c>
      <c r="O52" s="14">
        <f t="shared" si="57"/>
        <v>0</v>
      </c>
      <c r="P52" s="14">
        <f t="shared" si="58"/>
        <v>0</v>
      </c>
      <c r="Q52" s="14">
        <f t="shared" si="59"/>
        <v>0</v>
      </c>
      <c r="R52" s="14">
        <f>(I52+J52+K52)/L52</f>
        <v>0</v>
      </c>
      <c r="S52" s="15"/>
      <c r="X52" s="27"/>
    </row>
    <row r="53" spans="1:24">
      <c r="C53" s="35"/>
      <c r="F53" s="28"/>
      <c r="G53" s="28">
        <v>42417</v>
      </c>
      <c r="H53" s="3">
        <f>AVERAGE(H49:H52)</f>
        <v>55.5</v>
      </c>
      <c r="I53" s="3">
        <f t="shared" ref="I53:K53" si="60">AVERAGE(I49:I52)</f>
        <v>0.5</v>
      </c>
      <c r="J53" s="3">
        <f t="shared" si="60"/>
        <v>0</v>
      </c>
      <c r="K53" s="3">
        <f t="shared" si="60"/>
        <v>0</v>
      </c>
      <c r="L53" s="3">
        <f>AVERAGE(L49:L52)</f>
        <v>56</v>
      </c>
      <c r="X53" s="27"/>
    </row>
    <row r="54" spans="1:24">
      <c r="A54" s="2" t="s">
        <v>125</v>
      </c>
      <c r="C54" s="35" t="s">
        <v>126</v>
      </c>
      <c r="D54" s="2" t="s">
        <v>30</v>
      </c>
      <c r="E54" s="2" t="s">
        <v>59</v>
      </c>
      <c r="F54" s="28">
        <v>42415</v>
      </c>
      <c r="G54" s="28">
        <v>42417</v>
      </c>
      <c r="H54" s="3">
        <v>31</v>
      </c>
      <c r="I54" s="3">
        <v>5</v>
      </c>
      <c r="J54" s="3">
        <v>3</v>
      </c>
      <c r="K54" s="3">
        <v>2</v>
      </c>
      <c r="L54" s="3">
        <f t="shared" si="1"/>
        <v>41</v>
      </c>
      <c r="N54" s="14">
        <f>H54/L54</f>
        <v>0.75609756097560976</v>
      </c>
      <c r="O54" s="14">
        <f>I54/L54</f>
        <v>0.12195121951219512</v>
      </c>
      <c r="P54" s="14">
        <f>J54/L54</f>
        <v>7.3170731707317069E-2</v>
      </c>
      <c r="Q54" s="14">
        <f>K54/L54</f>
        <v>4.878048780487805E-2</v>
      </c>
      <c r="R54" s="14">
        <f>(I54+J54+K54)/L54</f>
        <v>0.24390243902439024</v>
      </c>
      <c r="S54" s="15" t="s">
        <v>127</v>
      </c>
      <c r="T54" s="30">
        <f>AVERAGE(N54:N57)</f>
        <v>0.75298120420071646</v>
      </c>
      <c r="U54" s="30">
        <f t="shared" ref="U54:W54" si="61">AVERAGE(O54:O57)</f>
        <v>0.13631301784611888</v>
      </c>
      <c r="V54" s="30">
        <f t="shared" si="61"/>
        <v>6.0528796591514361E-2</v>
      </c>
      <c r="W54" s="30">
        <f t="shared" si="61"/>
        <v>5.0176981361650344E-2</v>
      </c>
      <c r="X54" s="17">
        <f>STDEV(R54:R57)/SQRT(COUNT(R54:R57))</f>
        <v>3.0463055420689718E-2</v>
      </c>
    </row>
    <row r="55" spans="1:24">
      <c r="A55" s="2" t="s">
        <v>128</v>
      </c>
      <c r="C55" s="35" t="s">
        <v>126</v>
      </c>
      <c r="D55" s="2" t="s">
        <v>30</v>
      </c>
      <c r="E55" s="2" t="s">
        <v>59</v>
      </c>
      <c r="F55" s="28">
        <v>42415</v>
      </c>
      <c r="G55" s="28">
        <v>42417</v>
      </c>
      <c r="H55" s="3">
        <v>31</v>
      </c>
      <c r="I55" s="3">
        <v>4</v>
      </c>
      <c r="J55" s="3">
        <v>2</v>
      </c>
      <c r="K55" s="3">
        <v>0</v>
      </c>
      <c r="L55" s="3">
        <f t="shared" si="1"/>
        <v>37</v>
      </c>
      <c r="N55" s="14">
        <f t="shared" ref="N55:N57" si="62">H55/L55</f>
        <v>0.83783783783783783</v>
      </c>
      <c r="O55" s="14">
        <f t="shared" ref="O55:O57" si="63">I55/L55</f>
        <v>0.10810810810810811</v>
      </c>
      <c r="P55" s="14">
        <f t="shared" ref="P55:P57" si="64">J55/L55</f>
        <v>5.4054054054054057E-2</v>
      </c>
      <c r="Q55" s="14">
        <f t="shared" ref="Q55:Q57" si="65">K55/L55</f>
        <v>0</v>
      </c>
      <c r="R55" s="14">
        <f>(I55+J55+K55)/L55</f>
        <v>0.16216216216216217</v>
      </c>
      <c r="S55" s="21" t="s">
        <v>42</v>
      </c>
      <c r="T55" s="22">
        <f>SUM(H54:H57)</f>
        <v>135</v>
      </c>
      <c r="U55" s="22">
        <f>SUM(I54:I57)</f>
        <v>25</v>
      </c>
      <c r="V55" s="22">
        <f>SUM(J54:J57)</f>
        <v>11</v>
      </c>
      <c r="W55" s="22">
        <f>SUM(K54:K57)</f>
        <v>10</v>
      </c>
      <c r="X55" s="17"/>
    </row>
    <row r="56" spans="1:24">
      <c r="A56" s="2" t="s">
        <v>129</v>
      </c>
      <c r="C56" s="35" t="s">
        <v>126</v>
      </c>
      <c r="D56" s="2" t="s">
        <v>30</v>
      </c>
      <c r="E56" s="2" t="s">
        <v>59</v>
      </c>
      <c r="F56" s="28">
        <v>42415</v>
      </c>
      <c r="G56" s="28">
        <v>42417</v>
      </c>
      <c r="H56" s="3">
        <v>38</v>
      </c>
      <c r="I56" s="3">
        <v>6</v>
      </c>
      <c r="J56" s="3">
        <v>4</v>
      </c>
      <c r="K56" s="3">
        <v>6</v>
      </c>
      <c r="L56" s="3">
        <f t="shared" si="1"/>
        <v>54</v>
      </c>
      <c r="N56" s="14">
        <f t="shared" si="62"/>
        <v>0.70370370370370372</v>
      </c>
      <c r="O56" s="14">
        <f t="shared" si="63"/>
        <v>0.1111111111111111</v>
      </c>
      <c r="P56" s="14">
        <f t="shared" si="64"/>
        <v>7.407407407407407E-2</v>
      </c>
      <c r="Q56" s="14">
        <f t="shared" si="65"/>
        <v>0.1111111111111111</v>
      </c>
      <c r="R56" s="14">
        <f>(I56+J56+K56)/L56</f>
        <v>0.29629629629629628</v>
      </c>
      <c r="S56" s="21"/>
      <c r="T56" s="26">
        <f>T55/SUM($T55:$W55)</f>
        <v>0.7458563535911602</v>
      </c>
      <c r="U56" s="26">
        <f>U55/SUM($T55:$W55)</f>
        <v>0.13812154696132597</v>
      </c>
      <c r="V56" s="26">
        <f>V55/SUM($T55:$W55)</f>
        <v>6.0773480662983423E-2</v>
      </c>
      <c r="W56" s="26">
        <f>W55/SUM($T55:$W55)</f>
        <v>5.5248618784530384E-2</v>
      </c>
      <c r="X56" s="27"/>
    </row>
    <row r="57" spans="1:24">
      <c r="A57" s="2" t="s">
        <v>130</v>
      </c>
      <c r="C57" s="35" t="s">
        <v>126</v>
      </c>
      <c r="D57" s="2" t="s">
        <v>30</v>
      </c>
      <c r="E57" s="2" t="s">
        <v>59</v>
      </c>
      <c r="F57" s="28">
        <v>42415</v>
      </c>
      <c r="G57" s="28">
        <v>42417</v>
      </c>
      <c r="H57" s="3">
        <v>35</v>
      </c>
      <c r="I57" s="3">
        <v>10</v>
      </c>
      <c r="J57" s="3">
        <v>2</v>
      </c>
      <c r="K57" s="3">
        <v>2</v>
      </c>
      <c r="L57" s="3">
        <f t="shared" si="1"/>
        <v>49</v>
      </c>
      <c r="N57" s="14">
        <f t="shared" si="62"/>
        <v>0.7142857142857143</v>
      </c>
      <c r="O57" s="14">
        <f t="shared" si="63"/>
        <v>0.20408163265306123</v>
      </c>
      <c r="P57" s="14">
        <f t="shared" si="64"/>
        <v>4.0816326530612242E-2</v>
      </c>
      <c r="Q57" s="14">
        <f t="shared" si="65"/>
        <v>4.0816326530612242E-2</v>
      </c>
      <c r="R57" s="14">
        <f>(I57+J57+K57)/L57</f>
        <v>0.2857142857142857</v>
      </c>
      <c r="S57" s="15"/>
      <c r="X57" s="27"/>
    </row>
    <row r="58" spans="1:24">
      <c r="C58" s="35"/>
      <c r="F58" s="28"/>
      <c r="G58" s="28">
        <v>42417</v>
      </c>
      <c r="H58" s="3">
        <f>AVERAGE(H54:H57)</f>
        <v>33.75</v>
      </c>
      <c r="I58" s="3">
        <f t="shared" ref="I58:K58" si="66">AVERAGE(I54:I57)</f>
        <v>6.25</v>
      </c>
      <c r="J58" s="3">
        <f t="shared" si="66"/>
        <v>2.75</v>
      </c>
      <c r="K58" s="3">
        <f t="shared" si="66"/>
        <v>2.5</v>
      </c>
      <c r="L58" s="3">
        <f>AVERAGE(L54:L57)</f>
        <v>45.25</v>
      </c>
      <c r="X58" s="27"/>
    </row>
    <row r="59" spans="1:24">
      <c r="A59" s="12" t="s">
        <v>131</v>
      </c>
      <c r="B59" s="12"/>
      <c r="C59" s="41" t="s">
        <v>132</v>
      </c>
      <c r="D59" s="12" t="s">
        <v>30</v>
      </c>
      <c r="E59" s="12" t="s">
        <v>31</v>
      </c>
      <c r="F59" s="13">
        <v>42415</v>
      </c>
      <c r="G59" s="13">
        <v>42417</v>
      </c>
      <c r="H59" s="3">
        <v>36</v>
      </c>
      <c r="I59" s="3">
        <v>14</v>
      </c>
      <c r="J59" s="3">
        <v>22</v>
      </c>
      <c r="K59" s="3">
        <v>0</v>
      </c>
      <c r="L59" s="3">
        <f t="shared" si="1"/>
        <v>72</v>
      </c>
      <c r="N59" s="14">
        <f>H59/L59</f>
        <v>0.5</v>
      </c>
      <c r="O59" s="14">
        <f>I59/L59</f>
        <v>0.19444444444444445</v>
      </c>
      <c r="P59" s="14">
        <f>J59/L59</f>
        <v>0.30555555555555558</v>
      </c>
      <c r="Q59" s="14">
        <f>K59/L59</f>
        <v>0</v>
      </c>
      <c r="R59" s="14">
        <f>(I59+J59+K59)/L59</f>
        <v>0.5</v>
      </c>
      <c r="S59" s="15" t="s">
        <v>133</v>
      </c>
      <c r="T59" s="30">
        <f>AVERAGE(N59:N62)</f>
        <v>0.41980213291027674</v>
      </c>
      <c r="U59" s="30">
        <f t="shared" ref="U59:W59" si="67">AVERAGE(O59:O62)</f>
        <v>0.19241509489394207</v>
      </c>
      <c r="V59" s="30">
        <f t="shared" si="67"/>
        <v>0.37951774487337681</v>
      </c>
      <c r="W59" s="30">
        <f t="shared" si="67"/>
        <v>8.2650273224043717E-3</v>
      </c>
      <c r="X59" s="17">
        <f>STDEV(R59:R62)/SQRT(COUNT(R59:R62))</f>
        <v>3.4736944112763686E-2</v>
      </c>
    </row>
    <row r="60" spans="1:24">
      <c r="A60" s="12" t="s">
        <v>134</v>
      </c>
      <c r="B60" s="12"/>
      <c r="C60" s="41" t="s">
        <v>132</v>
      </c>
      <c r="D60" s="12" t="s">
        <v>30</v>
      </c>
      <c r="E60" s="12" t="s">
        <v>31</v>
      </c>
      <c r="F60" s="13">
        <v>42415</v>
      </c>
      <c r="G60" s="13">
        <v>42417</v>
      </c>
      <c r="H60" s="3">
        <v>23</v>
      </c>
      <c r="I60" s="3">
        <v>14</v>
      </c>
      <c r="J60" s="3">
        <v>22</v>
      </c>
      <c r="K60" s="3">
        <v>1</v>
      </c>
      <c r="L60" s="3">
        <f t="shared" si="1"/>
        <v>60</v>
      </c>
      <c r="N60" s="14">
        <f t="shared" ref="N60:N62" si="68">H60/L60</f>
        <v>0.38333333333333336</v>
      </c>
      <c r="O60" s="14">
        <f t="shared" ref="O60:O62" si="69">I60/L60</f>
        <v>0.23333333333333334</v>
      </c>
      <c r="P60" s="14">
        <f t="shared" ref="P60:P62" si="70">J60/L60</f>
        <v>0.36666666666666664</v>
      </c>
      <c r="Q60" s="14">
        <f t="shared" ref="Q60:Q62" si="71">K60/L60</f>
        <v>1.6666666666666666E-2</v>
      </c>
      <c r="R60" s="14">
        <f>(I60+J60+K60)/L60</f>
        <v>0.6166666666666667</v>
      </c>
      <c r="S60" s="21" t="s">
        <v>42</v>
      </c>
      <c r="T60" s="22">
        <f>SUM(H59:H62)</f>
        <v>108</v>
      </c>
      <c r="U60" s="22">
        <f>SUM(I59:I62)</f>
        <v>49</v>
      </c>
      <c r="V60" s="22">
        <f>SUM(J59:J62)</f>
        <v>96</v>
      </c>
      <c r="W60" s="22">
        <f>SUM(K59:K62)</f>
        <v>2</v>
      </c>
      <c r="X60" s="17"/>
    </row>
    <row r="61" spans="1:24">
      <c r="A61" s="12" t="s">
        <v>135</v>
      </c>
      <c r="B61" s="12"/>
      <c r="C61" s="41" t="s">
        <v>132</v>
      </c>
      <c r="D61" s="12" t="s">
        <v>30</v>
      </c>
      <c r="E61" s="12" t="s">
        <v>31</v>
      </c>
      <c r="F61" s="13">
        <v>42415</v>
      </c>
      <c r="G61" s="13">
        <v>42417</v>
      </c>
      <c r="H61" s="3">
        <v>28</v>
      </c>
      <c r="I61" s="3">
        <v>9</v>
      </c>
      <c r="J61" s="3">
        <v>25</v>
      </c>
      <c r="K61" s="3">
        <v>0</v>
      </c>
      <c r="L61" s="3">
        <f t="shared" si="1"/>
        <v>62</v>
      </c>
      <c r="N61" s="14">
        <f t="shared" si="68"/>
        <v>0.45161290322580644</v>
      </c>
      <c r="O61" s="14">
        <f t="shared" si="69"/>
        <v>0.14516129032258066</v>
      </c>
      <c r="P61" s="14">
        <f t="shared" si="70"/>
        <v>0.40322580645161288</v>
      </c>
      <c r="Q61" s="14">
        <f t="shared" si="71"/>
        <v>0</v>
      </c>
      <c r="R61" s="14">
        <f>(I61+J61+K61)/L61</f>
        <v>0.54838709677419351</v>
      </c>
      <c r="S61" s="21"/>
      <c r="T61" s="26">
        <f>T60/SUM($T60:$W60)</f>
        <v>0.42352941176470588</v>
      </c>
      <c r="U61" s="26">
        <f>U60/SUM($T60:$W60)</f>
        <v>0.19215686274509805</v>
      </c>
      <c r="V61" s="26">
        <f>V60/SUM($T60:$W60)</f>
        <v>0.37647058823529411</v>
      </c>
      <c r="W61" s="26">
        <f>W60/SUM($T60:$W60)</f>
        <v>7.8431372549019607E-3</v>
      </c>
      <c r="X61" s="27"/>
    </row>
    <row r="62" spans="1:24">
      <c r="A62" s="12" t="s">
        <v>136</v>
      </c>
      <c r="B62" s="12"/>
      <c r="C62" s="41" t="s">
        <v>132</v>
      </c>
      <c r="D62" s="12" t="s">
        <v>30</v>
      </c>
      <c r="E62" s="12" t="s">
        <v>31</v>
      </c>
      <c r="F62" s="13">
        <v>42415</v>
      </c>
      <c r="G62" s="13">
        <v>42417</v>
      </c>
      <c r="H62" s="3">
        <v>21</v>
      </c>
      <c r="I62" s="3">
        <v>12</v>
      </c>
      <c r="J62" s="3">
        <v>27</v>
      </c>
      <c r="K62" s="3">
        <v>1</v>
      </c>
      <c r="L62" s="3">
        <f t="shared" si="1"/>
        <v>61</v>
      </c>
      <c r="N62" s="14">
        <f t="shared" si="68"/>
        <v>0.34426229508196721</v>
      </c>
      <c r="O62" s="14">
        <f t="shared" si="69"/>
        <v>0.19672131147540983</v>
      </c>
      <c r="P62" s="14">
        <f t="shared" si="70"/>
        <v>0.44262295081967212</v>
      </c>
      <c r="Q62" s="14">
        <f t="shared" si="71"/>
        <v>1.6393442622950821E-2</v>
      </c>
      <c r="R62" s="14">
        <f>(I62+J62+K62)/L62</f>
        <v>0.65573770491803274</v>
      </c>
      <c r="S62" s="15"/>
      <c r="X62" s="27"/>
    </row>
    <row r="63" spans="1:24">
      <c r="C63" s="35"/>
      <c r="F63" s="28"/>
      <c r="G63" s="13" t="s">
        <v>54</v>
      </c>
      <c r="H63" s="3">
        <f>AVERAGE(H59:H62)</f>
        <v>27</v>
      </c>
      <c r="I63" s="3">
        <f t="shared" ref="I63:L63" si="72">AVERAGE(I59:I62)</f>
        <v>12.25</v>
      </c>
      <c r="J63" s="3">
        <f t="shared" si="72"/>
        <v>24</v>
      </c>
      <c r="K63" s="3">
        <f t="shared" si="72"/>
        <v>0.5</v>
      </c>
      <c r="L63" s="3">
        <f t="shared" si="72"/>
        <v>63.75</v>
      </c>
      <c r="Q63" s="4"/>
      <c r="R63" s="42"/>
      <c r="X63" s="27"/>
    </row>
    <row r="64" spans="1:24">
      <c r="A64" s="2" t="s">
        <v>137</v>
      </c>
      <c r="C64" s="35" t="s">
        <v>132</v>
      </c>
      <c r="D64" s="2" t="s">
        <v>30</v>
      </c>
      <c r="E64" s="2" t="s">
        <v>59</v>
      </c>
      <c r="F64" s="28">
        <v>42415</v>
      </c>
      <c r="G64" s="46" t="s">
        <v>138</v>
      </c>
      <c r="L64" s="3">
        <f t="shared" si="1"/>
        <v>0</v>
      </c>
      <c r="N64" s="14"/>
      <c r="O64" s="14"/>
      <c r="P64" s="14"/>
      <c r="Q64" s="14"/>
      <c r="R64" s="14"/>
      <c r="S64" s="15" t="s">
        <v>139</v>
      </c>
      <c r="T64" s="30">
        <f>AVERAGE(N64:N67)</f>
        <v>0.63146590218983312</v>
      </c>
      <c r="U64" s="30">
        <f t="shared" ref="U64:W64" si="73">AVERAGE(O64:O67)</f>
        <v>0.19975976136891363</v>
      </c>
      <c r="V64" s="30">
        <f t="shared" si="73"/>
        <v>0.16877433644125317</v>
      </c>
      <c r="W64" s="30">
        <f t="shared" si="73"/>
        <v>0</v>
      </c>
      <c r="X64" s="17">
        <f>STDEV(R64:R67)/SQRT(COUNT(R64:R67))</f>
        <v>1.6229709442694411E-2</v>
      </c>
    </row>
    <row r="65" spans="1:24">
      <c r="A65" s="2" t="s">
        <v>140</v>
      </c>
      <c r="C65" s="35" t="s">
        <v>132</v>
      </c>
      <c r="D65" s="2" t="s">
        <v>30</v>
      </c>
      <c r="E65" s="2" t="s">
        <v>59</v>
      </c>
      <c r="F65" s="28">
        <v>42415</v>
      </c>
      <c r="G65" s="28">
        <v>42417</v>
      </c>
      <c r="H65" s="3">
        <v>37</v>
      </c>
      <c r="I65" s="3">
        <v>11</v>
      </c>
      <c r="J65" s="3">
        <v>8</v>
      </c>
      <c r="K65" s="3">
        <v>0</v>
      </c>
      <c r="L65" s="3">
        <f t="shared" si="1"/>
        <v>56</v>
      </c>
      <c r="N65" s="14">
        <f t="shared" ref="N65:N67" si="74">H65/L65</f>
        <v>0.6607142857142857</v>
      </c>
      <c r="O65" s="14">
        <f t="shared" ref="O65:O67" si="75">I65/L65</f>
        <v>0.19642857142857142</v>
      </c>
      <c r="P65" s="14">
        <f t="shared" ref="P65:P67" si="76">J65/L65</f>
        <v>0.14285714285714285</v>
      </c>
      <c r="Q65" s="14">
        <f t="shared" ref="Q65:Q67" si="77">K65/L65</f>
        <v>0</v>
      </c>
      <c r="R65" s="14">
        <f>(I65+J65+K65)/L65</f>
        <v>0.3392857142857143</v>
      </c>
      <c r="S65" s="21" t="s">
        <v>42</v>
      </c>
      <c r="T65" s="22">
        <f>SUM(H64:H67)</f>
        <v>102</v>
      </c>
      <c r="U65" s="22">
        <f>SUM(I64:I67)</f>
        <v>32</v>
      </c>
      <c r="V65" s="22">
        <f>SUM(J64:J67)</f>
        <v>27</v>
      </c>
      <c r="W65" s="22">
        <f>SUM(K64:K67)</f>
        <v>0</v>
      </c>
      <c r="X65" s="17"/>
    </row>
    <row r="66" spans="1:24">
      <c r="A66" s="2" t="s">
        <v>141</v>
      </c>
      <c r="C66" s="35" t="s">
        <v>132</v>
      </c>
      <c r="D66" s="2" t="s">
        <v>30</v>
      </c>
      <c r="E66" s="2" t="s">
        <v>59</v>
      </c>
      <c r="F66" s="28">
        <v>42415</v>
      </c>
      <c r="G66" s="28">
        <v>42417</v>
      </c>
      <c r="H66" s="3">
        <v>26</v>
      </c>
      <c r="I66" s="3">
        <v>9</v>
      </c>
      <c r="J66" s="3">
        <v>8</v>
      </c>
      <c r="K66" s="3">
        <v>0</v>
      </c>
      <c r="L66" s="3">
        <f t="shared" si="1"/>
        <v>43</v>
      </c>
      <c r="N66" s="14">
        <f t="shared" si="74"/>
        <v>0.60465116279069764</v>
      </c>
      <c r="O66" s="14">
        <f t="shared" si="75"/>
        <v>0.20930232558139536</v>
      </c>
      <c r="P66" s="14">
        <f t="shared" si="76"/>
        <v>0.18604651162790697</v>
      </c>
      <c r="Q66" s="14">
        <f t="shared" si="77"/>
        <v>0</v>
      </c>
      <c r="R66" s="14">
        <f>(I66+J66+K66)/L66</f>
        <v>0.39534883720930231</v>
      </c>
      <c r="S66" s="21"/>
      <c r="T66" s="26">
        <f>T65/SUM($T65:$W65)</f>
        <v>0.63354037267080743</v>
      </c>
      <c r="U66" s="26">
        <f>U65/SUM($T65:$W65)</f>
        <v>0.19875776397515527</v>
      </c>
      <c r="V66" s="26">
        <f>V65/SUM($T65:$W65)</f>
        <v>0.16770186335403728</v>
      </c>
      <c r="W66" s="26">
        <f>W65/SUM($T65:$W65)</f>
        <v>0</v>
      </c>
      <c r="X66" s="27"/>
    </row>
    <row r="67" spans="1:24">
      <c r="A67" s="2" t="s">
        <v>142</v>
      </c>
      <c r="C67" s="35" t="s">
        <v>132</v>
      </c>
      <c r="D67" s="2" t="s">
        <v>30</v>
      </c>
      <c r="E67" s="2" t="s">
        <v>59</v>
      </c>
      <c r="F67" s="28">
        <v>42415</v>
      </c>
      <c r="G67" s="28">
        <v>42417</v>
      </c>
      <c r="H67" s="3">
        <v>39</v>
      </c>
      <c r="I67" s="3">
        <v>12</v>
      </c>
      <c r="J67" s="3">
        <v>11</v>
      </c>
      <c r="K67" s="3">
        <v>0</v>
      </c>
      <c r="L67" s="3">
        <f t="shared" si="1"/>
        <v>62</v>
      </c>
      <c r="N67" s="14">
        <f t="shared" si="74"/>
        <v>0.62903225806451613</v>
      </c>
      <c r="O67" s="14">
        <f t="shared" si="75"/>
        <v>0.19354838709677419</v>
      </c>
      <c r="P67" s="14">
        <f t="shared" si="76"/>
        <v>0.17741935483870969</v>
      </c>
      <c r="Q67" s="14">
        <f t="shared" si="77"/>
        <v>0</v>
      </c>
      <c r="R67" s="14">
        <f>(I67+J67+K67)/L67</f>
        <v>0.37096774193548387</v>
      </c>
      <c r="S67" s="15"/>
      <c r="X67" s="27"/>
    </row>
    <row r="68" spans="1:24">
      <c r="C68" s="35"/>
      <c r="F68" s="28"/>
      <c r="G68" s="28"/>
      <c r="H68" s="3">
        <f>AVERAGE(H64:H67)</f>
        <v>34</v>
      </c>
      <c r="I68" s="3">
        <f t="shared" ref="I68:L68" si="78">AVERAGE(I64:I67)</f>
        <v>10.666666666666666</v>
      </c>
      <c r="J68" s="3">
        <f t="shared" si="78"/>
        <v>9</v>
      </c>
      <c r="K68" s="3">
        <f t="shared" si="78"/>
        <v>0</v>
      </c>
      <c r="L68" s="3">
        <f t="shared" si="78"/>
        <v>40.25</v>
      </c>
      <c r="Q68" s="4"/>
      <c r="R68" s="42"/>
      <c r="X68" s="27"/>
    </row>
    <row r="69" spans="1:24">
      <c r="A69" s="32" t="s">
        <v>143</v>
      </c>
      <c r="B69" s="32"/>
      <c r="C69" s="44" t="s">
        <v>132</v>
      </c>
      <c r="D69" s="32" t="s">
        <v>30</v>
      </c>
      <c r="E69" s="32" t="s">
        <v>70</v>
      </c>
      <c r="F69" s="33">
        <v>42415</v>
      </c>
      <c r="G69" s="33">
        <v>42417</v>
      </c>
      <c r="H69" s="3">
        <v>34</v>
      </c>
      <c r="I69" s="3">
        <v>17</v>
      </c>
      <c r="J69" s="3">
        <v>0</v>
      </c>
      <c r="K69" s="3">
        <v>1</v>
      </c>
      <c r="L69" s="3">
        <f t="shared" ref="L69:L72" si="79">SUM(H69:K69)</f>
        <v>52</v>
      </c>
      <c r="N69" s="14">
        <f>H69/L69</f>
        <v>0.65384615384615385</v>
      </c>
      <c r="O69" s="14">
        <f>I69/L69</f>
        <v>0.32692307692307693</v>
      </c>
      <c r="P69" s="14">
        <f>J69/L69</f>
        <v>0</v>
      </c>
      <c r="Q69" s="14">
        <f>K69/L69</f>
        <v>1.9230769230769232E-2</v>
      </c>
      <c r="R69" s="14">
        <f>(I69+J69+K69)/L69</f>
        <v>0.34615384615384615</v>
      </c>
      <c r="S69" s="15" t="s">
        <v>144</v>
      </c>
      <c r="T69" s="30">
        <f>AVERAGE(N69:N72)</f>
        <v>0.57294429708222816</v>
      </c>
      <c r="U69" s="30">
        <f t="shared" ref="U69:W69" si="80">AVERAGE(O69:O72)</f>
        <v>0.39145983327017808</v>
      </c>
      <c r="V69" s="30">
        <f t="shared" si="80"/>
        <v>8.9285714285714281E-3</v>
      </c>
      <c r="W69" s="30">
        <f t="shared" si="80"/>
        <v>2.6667298219022355E-2</v>
      </c>
      <c r="X69" s="17">
        <f>STDEV(R69:R72)/SQRT(COUNT(R69:R72))</f>
        <v>4.756567682147881E-2</v>
      </c>
    </row>
    <row r="70" spans="1:24">
      <c r="A70" s="32" t="s">
        <v>145</v>
      </c>
      <c r="B70" s="32"/>
      <c r="C70" s="44" t="s">
        <v>132</v>
      </c>
      <c r="D70" s="32" t="s">
        <v>30</v>
      </c>
      <c r="E70" s="32" t="s">
        <v>70</v>
      </c>
      <c r="F70" s="33">
        <v>42415</v>
      </c>
      <c r="G70" s="33">
        <v>42417</v>
      </c>
      <c r="H70" s="3">
        <v>31</v>
      </c>
      <c r="I70" s="3">
        <v>23</v>
      </c>
      <c r="J70" s="3">
        <v>2</v>
      </c>
      <c r="K70" s="3">
        <v>0</v>
      </c>
      <c r="L70" s="3">
        <f t="shared" si="79"/>
        <v>56</v>
      </c>
      <c r="N70" s="14">
        <f t="shared" ref="N70:N72" si="81">H70/L70</f>
        <v>0.5535714285714286</v>
      </c>
      <c r="O70" s="14">
        <f t="shared" ref="O70:O72" si="82">I70/L70</f>
        <v>0.4107142857142857</v>
      </c>
      <c r="P70" s="14">
        <f t="shared" ref="P70:P72" si="83">J70/L70</f>
        <v>3.5714285714285712E-2</v>
      </c>
      <c r="Q70" s="14">
        <f t="shared" ref="Q70:Q72" si="84">K70/L70</f>
        <v>0</v>
      </c>
      <c r="R70" s="14">
        <f>(I70+J70+K70)/L70</f>
        <v>0.44642857142857145</v>
      </c>
      <c r="S70" s="21" t="s">
        <v>42</v>
      </c>
      <c r="T70" s="22">
        <f>SUM(H69:H72)</f>
        <v>127</v>
      </c>
      <c r="U70" s="22">
        <f>SUM(I69:I72)</f>
        <v>87</v>
      </c>
      <c r="V70" s="22">
        <f>SUM(J69:J72)</f>
        <v>2</v>
      </c>
      <c r="W70" s="22">
        <f>SUM(K69:K72)</f>
        <v>6</v>
      </c>
      <c r="X70" s="17"/>
    </row>
    <row r="71" spans="1:24">
      <c r="A71" s="32" t="s">
        <v>146</v>
      </c>
      <c r="B71" s="32"/>
      <c r="C71" s="44" t="s">
        <v>132</v>
      </c>
      <c r="D71" s="32" t="s">
        <v>30</v>
      </c>
      <c r="E71" s="32" t="s">
        <v>70</v>
      </c>
      <c r="F71" s="33">
        <v>42415</v>
      </c>
      <c r="G71" s="33">
        <v>42417</v>
      </c>
      <c r="H71" s="3">
        <v>25</v>
      </c>
      <c r="I71" s="3">
        <v>29</v>
      </c>
      <c r="J71" s="3">
        <v>0</v>
      </c>
      <c r="K71" s="3">
        <v>2</v>
      </c>
      <c r="L71" s="3">
        <f t="shared" si="79"/>
        <v>56</v>
      </c>
      <c r="N71" s="14">
        <f t="shared" si="81"/>
        <v>0.44642857142857145</v>
      </c>
      <c r="O71" s="14">
        <f t="shared" si="82"/>
        <v>0.5178571428571429</v>
      </c>
      <c r="P71" s="14">
        <f t="shared" si="83"/>
        <v>0</v>
      </c>
      <c r="Q71" s="14">
        <f t="shared" si="84"/>
        <v>3.5714285714285712E-2</v>
      </c>
      <c r="R71" s="14">
        <f>(I71+J71+K71)/L71</f>
        <v>0.5535714285714286</v>
      </c>
      <c r="S71" s="21"/>
      <c r="T71" s="26">
        <f>T70/SUM($T70:$W70)</f>
        <v>0.57207207207207211</v>
      </c>
      <c r="U71" s="26">
        <f>U70/SUM($T70:$W70)</f>
        <v>0.39189189189189189</v>
      </c>
      <c r="V71" s="26">
        <f>V70/SUM($T70:$W70)</f>
        <v>9.0090090090090089E-3</v>
      </c>
      <c r="W71" s="26">
        <f>W70/SUM($T70:$W70)</f>
        <v>2.7027027027027029E-2</v>
      </c>
      <c r="X71" s="27"/>
    </row>
    <row r="72" spans="1:24">
      <c r="A72" s="32" t="s">
        <v>147</v>
      </c>
      <c r="B72" s="32"/>
      <c r="C72" s="44" t="s">
        <v>132</v>
      </c>
      <c r="D72" s="32" t="s">
        <v>30</v>
      </c>
      <c r="E72" s="32" t="s">
        <v>70</v>
      </c>
      <c r="F72" s="33">
        <v>42415</v>
      </c>
      <c r="G72" s="33">
        <v>42417</v>
      </c>
      <c r="H72" s="3">
        <v>37</v>
      </c>
      <c r="I72" s="3">
        <v>18</v>
      </c>
      <c r="J72" s="3">
        <v>0</v>
      </c>
      <c r="K72" s="3">
        <v>3</v>
      </c>
      <c r="L72" s="3">
        <f t="shared" si="79"/>
        <v>58</v>
      </c>
      <c r="N72" s="14">
        <f t="shared" si="81"/>
        <v>0.63793103448275867</v>
      </c>
      <c r="O72" s="14">
        <f t="shared" si="82"/>
        <v>0.31034482758620691</v>
      </c>
      <c r="P72" s="14">
        <f t="shared" si="83"/>
        <v>0</v>
      </c>
      <c r="Q72" s="14">
        <f t="shared" si="84"/>
        <v>5.1724137931034482E-2</v>
      </c>
      <c r="R72" s="14">
        <f>(I72+J72+K72)/L72</f>
        <v>0.36206896551724138</v>
      </c>
      <c r="S72" s="15"/>
      <c r="X72" s="27"/>
    </row>
    <row r="73" spans="1:24">
      <c r="A73" s="32"/>
      <c r="B73" s="32"/>
      <c r="C73" s="44"/>
      <c r="D73" s="32"/>
      <c r="E73" s="32"/>
      <c r="F73" s="33">
        <v>42415</v>
      </c>
      <c r="G73" s="33">
        <v>42417</v>
      </c>
      <c r="H73" s="3">
        <f>AVERAGE(H69:H72)</f>
        <v>31.75</v>
      </c>
      <c r="I73" s="3">
        <f t="shared" ref="I73:K73" si="85">AVERAGE(I69:I72)</f>
        <v>21.75</v>
      </c>
      <c r="J73" s="3">
        <f t="shared" si="85"/>
        <v>0.5</v>
      </c>
      <c r="K73" s="3">
        <f t="shared" si="85"/>
        <v>1.5</v>
      </c>
      <c r="L73" s="3">
        <f>AVERAGE(L69:L72)</f>
        <v>55.5</v>
      </c>
      <c r="X73" s="27"/>
    </row>
    <row r="74" spans="1:24">
      <c r="A74" s="1"/>
      <c r="B74" s="1"/>
      <c r="G74" s="32" t="s">
        <v>54</v>
      </c>
      <c r="X74" s="27"/>
    </row>
    <row r="75" spans="1:24">
      <c r="A75" s="12" t="s">
        <v>148</v>
      </c>
      <c r="B75" s="12"/>
      <c r="C75" s="41" t="s">
        <v>112</v>
      </c>
      <c r="D75" s="12" t="s">
        <v>30</v>
      </c>
      <c r="E75" s="12" t="s">
        <v>31</v>
      </c>
      <c r="F75" s="13">
        <v>42429</v>
      </c>
      <c r="G75" s="13">
        <v>42433</v>
      </c>
      <c r="H75" s="3">
        <v>0</v>
      </c>
      <c r="I75" s="3">
        <v>0</v>
      </c>
      <c r="J75" s="3">
        <v>51</v>
      </c>
      <c r="K75" s="3">
        <v>6</v>
      </c>
      <c r="L75" s="3">
        <f t="shared" ref="L75:L78" si="86">SUM(H75:K75)</f>
        <v>57</v>
      </c>
      <c r="N75" s="14">
        <f>H75/L75</f>
        <v>0</v>
      </c>
      <c r="O75" s="14">
        <f>I75/L75</f>
        <v>0</v>
      </c>
      <c r="P75" s="14">
        <f>J75/L75</f>
        <v>0.89473684210526316</v>
      </c>
      <c r="Q75" s="14">
        <f>K75/L75</f>
        <v>0.10526315789473684</v>
      </c>
      <c r="R75" s="14">
        <f>(I75+J75+K75)/L75</f>
        <v>1</v>
      </c>
      <c r="S75" s="15" t="s">
        <v>149</v>
      </c>
      <c r="T75" s="30">
        <f>AVERAGE(N75:N78)</f>
        <v>3.6056376573617953E-2</v>
      </c>
      <c r="U75" s="30">
        <f t="shared" ref="U75:W75" si="87">AVERAGE(O75:O78)</f>
        <v>2.0723864258347015E-2</v>
      </c>
      <c r="V75" s="30">
        <f t="shared" si="87"/>
        <v>0.78389904358597651</v>
      </c>
      <c r="W75" s="30">
        <f t="shared" si="87"/>
        <v>0.15932071558205857</v>
      </c>
      <c r="X75" s="17">
        <f>STDEV(R75:R78)/SQRT(COUNT(R75:R78))</f>
        <v>3.0580473753646965E-2</v>
      </c>
    </row>
    <row r="76" spans="1:24">
      <c r="A76" s="12" t="s">
        <v>150</v>
      </c>
      <c r="B76" s="12"/>
      <c r="C76" s="41" t="s">
        <v>112</v>
      </c>
      <c r="D76" s="12" t="s">
        <v>30</v>
      </c>
      <c r="E76" s="12" t="s">
        <v>31</v>
      </c>
      <c r="F76" s="13">
        <v>42429</v>
      </c>
      <c r="G76" s="13">
        <v>42433</v>
      </c>
      <c r="H76" s="3">
        <v>8</v>
      </c>
      <c r="I76" s="3">
        <v>2</v>
      </c>
      <c r="J76" s="3">
        <v>47</v>
      </c>
      <c r="K76" s="3">
        <v>6</v>
      </c>
      <c r="L76" s="3">
        <f t="shared" si="86"/>
        <v>63</v>
      </c>
      <c r="N76" s="14">
        <f t="shared" ref="N76:N78" si="88">H76/L76</f>
        <v>0.12698412698412698</v>
      </c>
      <c r="O76" s="14">
        <f t="shared" ref="O76:O78" si="89">I76/L76</f>
        <v>3.1746031746031744E-2</v>
      </c>
      <c r="P76" s="14">
        <f t="shared" ref="P76:P78" si="90">J76/L76</f>
        <v>0.74603174603174605</v>
      </c>
      <c r="Q76" s="14">
        <f t="shared" ref="Q76:Q78" si="91">K76/L76</f>
        <v>9.5238095238095233E-2</v>
      </c>
      <c r="R76" s="14">
        <f>(I76+J76+K76)/L76</f>
        <v>0.87301587301587302</v>
      </c>
      <c r="S76" s="21" t="s">
        <v>42</v>
      </c>
      <c r="T76" s="22">
        <f>SUM(H75:H78)</f>
        <v>9</v>
      </c>
      <c r="U76" s="22">
        <f>SUM(I75:I78)</f>
        <v>5</v>
      </c>
      <c r="V76" s="22">
        <f>SUM(J75:J78)</f>
        <v>186</v>
      </c>
      <c r="W76" s="22">
        <f>SUM(K75:K78)</f>
        <v>38</v>
      </c>
      <c r="X76" s="17"/>
    </row>
    <row r="77" spans="1:24">
      <c r="A77" s="12" t="s">
        <v>151</v>
      </c>
      <c r="B77" s="12"/>
      <c r="C77" s="41" t="s">
        <v>112</v>
      </c>
      <c r="D77" s="12" t="s">
        <v>30</v>
      </c>
      <c r="E77" s="12" t="s">
        <v>31</v>
      </c>
      <c r="F77" s="13">
        <v>42429</v>
      </c>
      <c r="G77" s="13">
        <v>42433</v>
      </c>
      <c r="H77" s="3">
        <v>0</v>
      </c>
      <c r="I77" s="3">
        <v>1</v>
      </c>
      <c r="J77" s="3">
        <v>39</v>
      </c>
      <c r="K77" s="3">
        <v>20</v>
      </c>
      <c r="L77" s="3">
        <f t="shared" si="86"/>
        <v>60</v>
      </c>
      <c r="N77" s="14">
        <f t="shared" si="88"/>
        <v>0</v>
      </c>
      <c r="O77" s="14">
        <f t="shared" si="89"/>
        <v>1.6666666666666666E-2</v>
      </c>
      <c r="P77" s="14">
        <f t="shared" si="90"/>
        <v>0.65</v>
      </c>
      <c r="Q77" s="14">
        <f t="shared" si="91"/>
        <v>0.33333333333333331</v>
      </c>
      <c r="R77" s="14">
        <f>(I77+J77+K77)/L77</f>
        <v>1</v>
      </c>
      <c r="S77" s="21"/>
      <c r="T77" s="26">
        <f>T76/SUM($T76:$W76)</f>
        <v>3.7815126050420166E-2</v>
      </c>
      <c r="U77" s="26">
        <f>U76/SUM($T76:$W76)</f>
        <v>2.100840336134454E-2</v>
      </c>
      <c r="V77" s="26">
        <f>V76/SUM($T76:$W76)</f>
        <v>0.78151260504201681</v>
      </c>
      <c r="W77" s="26">
        <f>W76/SUM($T76:$W76)</f>
        <v>0.15966386554621848</v>
      </c>
      <c r="X77" s="27"/>
    </row>
    <row r="78" spans="1:24">
      <c r="A78" s="12" t="s">
        <v>152</v>
      </c>
      <c r="B78" s="12"/>
      <c r="C78" s="41" t="s">
        <v>112</v>
      </c>
      <c r="D78" s="12" t="s">
        <v>30</v>
      </c>
      <c r="E78" s="12" t="s">
        <v>31</v>
      </c>
      <c r="F78" s="13">
        <v>42429</v>
      </c>
      <c r="G78" s="13">
        <v>42433</v>
      </c>
      <c r="H78" s="3">
        <v>1</v>
      </c>
      <c r="I78" s="3">
        <v>2</v>
      </c>
      <c r="J78" s="3">
        <v>49</v>
      </c>
      <c r="K78" s="3">
        <v>6</v>
      </c>
      <c r="L78" s="3">
        <f t="shared" si="86"/>
        <v>58</v>
      </c>
      <c r="N78" s="14">
        <f t="shared" si="88"/>
        <v>1.7241379310344827E-2</v>
      </c>
      <c r="O78" s="14">
        <f t="shared" si="89"/>
        <v>3.4482758620689655E-2</v>
      </c>
      <c r="P78" s="14">
        <f t="shared" si="90"/>
        <v>0.84482758620689657</v>
      </c>
      <c r="Q78" s="14">
        <f t="shared" si="91"/>
        <v>0.10344827586206896</v>
      </c>
      <c r="R78" s="14">
        <f>(I78+J78+K78)/L78</f>
        <v>0.98275862068965514</v>
      </c>
      <c r="S78" s="15"/>
      <c r="X78" s="27"/>
    </row>
    <row r="79" spans="1:24">
      <c r="C79" s="35"/>
      <c r="F79" s="28"/>
      <c r="G79" s="13"/>
      <c r="X79" s="27"/>
    </row>
    <row r="80" spans="1:24">
      <c r="A80" s="32" t="s">
        <v>153</v>
      </c>
      <c r="B80" s="32"/>
      <c r="C80" s="44" t="s">
        <v>112</v>
      </c>
      <c r="D80" s="32" t="s">
        <v>30</v>
      </c>
      <c r="E80" s="32" t="s">
        <v>70</v>
      </c>
      <c r="F80" s="33">
        <v>42429</v>
      </c>
      <c r="G80" s="33">
        <v>42433</v>
      </c>
      <c r="N80" s="14"/>
      <c r="O80" s="14"/>
      <c r="P80" s="14"/>
      <c r="Q80" s="14"/>
      <c r="R80" s="14"/>
      <c r="S80" s="15" t="s">
        <v>154</v>
      </c>
      <c r="T80" s="30">
        <f>AVERAGE(N80:N83)</f>
        <v>0.12063492063492064</v>
      </c>
      <c r="U80" s="30">
        <f t="shared" ref="U80:W80" si="92">AVERAGE(O80:O83)</f>
        <v>0.28432539682539681</v>
      </c>
      <c r="V80" s="30">
        <f t="shared" si="92"/>
        <v>0.55952380952380953</v>
      </c>
      <c r="W80" s="30">
        <f t="shared" si="92"/>
        <v>3.5515873015873015E-2</v>
      </c>
      <c r="X80" s="17">
        <f>STDEV(R80:R83)/SQRT(COUNT(R80:R83))</f>
        <v>6.5079365079365056E-2</v>
      </c>
    </row>
    <row r="81" spans="1:24">
      <c r="A81" s="32" t="s">
        <v>155</v>
      </c>
      <c r="B81" s="32"/>
      <c r="C81" s="44" t="s">
        <v>112</v>
      </c>
      <c r="D81" s="32" t="s">
        <v>30</v>
      </c>
      <c r="E81" s="32" t="s">
        <v>70</v>
      </c>
      <c r="F81" s="33">
        <v>42429</v>
      </c>
      <c r="G81" s="33">
        <v>42433</v>
      </c>
      <c r="H81">
        <v>4</v>
      </c>
      <c r="I81">
        <v>7</v>
      </c>
      <c r="J81">
        <v>60</v>
      </c>
      <c r="K81">
        <v>1</v>
      </c>
      <c r="L81" s="3">
        <f t="shared" ref="L81:L82" si="93">SUM(H81:K81)</f>
        <v>72</v>
      </c>
      <c r="N81" s="14">
        <f t="shared" ref="N81:N82" si="94">H81/L81</f>
        <v>5.5555555555555552E-2</v>
      </c>
      <c r="O81" s="14">
        <f t="shared" ref="O81:O82" si="95">I81/L81</f>
        <v>9.7222222222222224E-2</v>
      </c>
      <c r="P81" s="14">
        <f t="shared" ref="P81:P82" si="96">J81/L81</f>
        <v>0.83333333333333337</v>
      </c>
      <c r="Q81" s="14">
        <f t="shared" ref="Q81:Q82" si="97">K81/L81</f>
        <v>1.3888888888888888E-2</v>
      </c>
      <c r="R81" s="14">
        <f>(I81+J81+K81)/L81</f>
        <v>0.94444444444444442</v>
      </c>
      <c r="S81" s="21" t="s">
        <v>42</v>
      </c>
      <c r="T81" s="22">
        <f>SUM(H80:H83)</f>
        <v>17</v>
      </c>
      <c r="U81" s="22">
        <f>SUM(I80:I83)</f>
        <v>40</v>
      </c>
      <c r="V81" s="22">
        <f>SUM(J80:J83)</f>
        <v>80</v>
      </c>
      <c r="W81" s="22">
        <f>SUM(K80:K83)</f>
        <v>5</v>
      </c>
      <c r="X81" s="17"/>
    </row>
    <row r="82" spans="1:24">
      <c r="A82" s="32" t="s">
        <v>156</v>
      </c>
      <c r="B82" s="32"/>
      <c r="C82" s="44" t="s">
        <v>112</v>
      </c>
      <c r="D82" s="32" t="s">
        <v>30</v>
      </c>
      <c r="E82" s="32" t="s">
        <v>70</v>
      </c>
      <c r="F82" s="33">
        <v>42429</v>
      </c>
      <c r="G82" s="33">
        <v>42433</v>
      </c>
      <c r="H82" s="3">
        <v>13</v>
      </c>
      <c r="I82" s="3">
        <v>33</v>
      </c>
      <c r="J82" s="3">
        <v>20</v>
      </c>
      <c r="K82" s="3">
        <v>4</v>
      </c>
      <c r="L82" s="3">
        <f t="shared" si="93"/>
        <v>70</v>
      </c>
      <c r="N82" s="14">
        <f t="shared" si="94"/>
        <v>0.18571428571428572</v>
      </c>
      <c r="O82" s="14">
        <f t="shared" si="95"/>
        <v>0.47142857142857142</v>
      </c>
      <c r="P82" s="14">
        <f t="shared" si="96"/>
        <v>0.2857142857142857</v>
      </c>
      <c r="Q82" s="14">
        <f t="shared" si="97"/>
        <v>5.7142857142857141E-2</v>
      </c>
      <c r="R82" s="14">
        <f>(I82+J82+K82)/L82</f>
        <v>0.81428571428571428</v>
      </c>
      <c r="S82" s="21"/>
      <c r="T82" s="26">
        <f>T81/SUM($T81:$W81)</f>
        <v>0.11971830985915492</v>
      </c>
      <c r="U82" s="26">
        <f>U81/SUM($T81:$W81)</f>
        <v>0.28169014084507044</v>
      </c>
      <c r="V82" s="26">
        <f>V81/SUM($T81:$W81)</f>
        <v>0.56338028169014087</v>
      </c>
      <c r="W82" s="26">
        <f>W81/SUM($T81:$W81)</f>
        <v>3.5211267605633804E-2</v>
      </c>
      <c r="X82" s="27"/>
    </row>
    <row r="83" spans="1:24">
      <c r="A83" s="32" t="s">
        <v>157</v>
      </c>
      <c r="B83" s="32"/>
      <c r="C83" s="44" t="s">
        <v>112</v>
      </c>
      <c r="D83" s="32" t="s">
        <v>30</v>
      </c>
      <c r="E83" s="32" t="s">
        <v>70</v>
      </c>
      <c r="F83" s="33"/>
      <c r="G83" s="33"/>
      <c r="N83" s="14"/>
      <c r="O83" s="14"/>
      <c r="P83" s="14"/>
      <c r="Q83" s="14"/>
      <c r="R83" s="14"/>
      <c r="S83" s="15"/>
      <c r="X83" s="27"/>
    </row>
    <row r="84" spans="1:24">
      <c r="C84" s="35"/>
      <c r="F84" s="28"/>
      <c r="G84" s="33" t="s">
        <v>54</v>
      </c>
      <c r="S84" s="3" t="s">
        <v>158</v>
      </c>
      <c r="X84" s="27"/>
    </row>
    <row r="85" spans="1:24">
      <c r="A85" s="12" t="s">
        <v>159</v>
      </c>
      <c r="B85" s="12"/>
      <c r="C85" s="41" t="s">
        <v>126</v>
      </c>
      <c r="D85" s="12" t="s">
        <v>30</v>
      </c>
      <c r="E85" s="12" t="s">
        <v>31</v>
      </c>
      <c r="F85" s="13">
        <v>42429</v>
      </c>
      <c r="G85" s="13">
        <v>42433</v>
      </c>
      <c r="H85" s="3">
        <v>28</v>
      </c>
      <c r="I85" s="3">
        <v>11</v>
      </c>
      <c r="J85" s="3">
        <v>20</v>
      </c>
      <c r="K85" s="3">
        <v>2</v>
      </c>
      <c r="L85" s="3">
        <f t="shared" ref="L85" si="98">SUM(H85:K85)</f>
        <v>61</v>
      </c>
      <c r="N85" s="14">
        <f>H85/$L85</f>
        <v>0.45901639344262296</v>
      </c>
      <c r="O85" s="14">
        <f>I85/$L85</f>
        <v>0.18032786885245902</v>
      </c>
      <c r="P85" s="14">
        <f t="shared" ref="P85:Q85" si="99">J85/$L85</f>
        <v>0.32786885245901637</v>
      </c>
      <c r="Q85" s="14">
        <f t="shared" si="99"/>
        <v>3.2786885245901641E-2</v>
      </c>
      <c r="R85" s="14">
        <f>(I85+J85+K85)/L85</f>
        <v>0.54098360655737709</v>
      </c>
      <c r="S85" s="15" t="s">
        <v>160</v>
      </c>
      <c r="T85" s="30">
        <f>AVERAGE(N85:N88)</f>
        <v>0.4861809695313794</v>
      </c>
      <c r="U85" s="30">
        <f t="shared" ref="U85:W85" si="100">AVERAGE(O85:O88)</f>
        <v>0.12134666335486007</v>
      </c>
      <c r="V85" s="30">
        <f t="shared" si="100"/>
        <v>0.35597522354694483</v>
      </c>
      <c r="W85" s="30">
        <f t="shared" si="100"/>
        <v>3.6497143566815701E-2</v>
      </c>
      <c r="X85" s="17">
        <f>STDEV(R85:R88)/SQRT(COUNT(R85:R88))</f>
        <v>1.6229952934612792E-2</v>
      </c>
    </row>
    <row r="86" spans="1:24">
      <c r="A86" s="12" t="s">
        <v>161</v>
      </c>
      <c r="B86" s="12"/>
      <c r="C86" s="41" t="s">
        <v>126</v>
      </c>
      <c r="D86" s="12" t="s">
        <v>30</v>
      </c>
      <c r="E86" s="12" t="s">
        <v>31</v>
      </c>
      <c r="F86" s="13">
        <v>42429</v>
      </c>
      <c r="G86" s="13">
        <v>42433</v>
      </c>
      <c r="H86" s="47" t="s">
        <v>162</v>
      </c>
      <c r="I86" s="47"/>
      <c r="J86" s="47"/>
      <c r="K86" s="47"/>
      <c r="S86" s="21" t="s">
        <v>42</v>
      </c>
      <c r="T86" s="22">
        <f>SUM(H85,H87:H88)</f>
        <v>93</v>
      </c>
      <c r="U86" s="22">
        <f>SUM(I85,I87:I88)</f>
        <v>23</v>
      </c>
      <c r="V86" s="22">
        <f>SUM(J85,J87:J88)</f>
        <v>68</v>
      </c>
      <c r="W86" s="22">
        <f>SUM(K85,K87:K88)</f>
        <v>7</v>
      </c>
      <c r="X86" s="27"/>
    </row>
    <row r="87" spans="1:24">
      <c r="A87" s="12" t="s">
        <v>163</v>
      </c>
      <c r="B87" s="12"/>
      <c r="C87" s="41" t="s">
        <v>126</v>
      </c>
      <c r="D87" s="12" t="s">
        <v>30</v>
      </c>
      <c r="E87" s="12" t="s">
        <v>31</v>
      </c>
      <c r="F87" s="13">
        <v>42429</v>
      </c>
      <c r="G87" s="13">
        <v>42433</v>
      </c>
      <c r="H87" s="3">
        <v>31</v>
      </c>
      <c r="I87" s="3">
        <v>4</v>
      </c>
      <c r="J87" s="3">
        <v>27</v>
      </c>
      <c r="K87" s="3">
        <v>2</v>
      </c>
      <c r="L87" s="3">
        <f t="shared" ref="L87:L88" si="101">SUM(H87:K87)</f>
        <v>64</v>
      </c>
      <c r="N87" s="14">
        <f>H87/$L87</f>
        <v>0.484375</v>
      </c>
      <c r="O87" s="14">
        <f t="shared" ref="O87:Q88" si="102">I87/$L87</f>
        <v>6.25E-2</v>
      </c>
      <c r="P87" s="14">
        <f t="shared" si="102"/>
        <v>0.421875</v>
      </c>
      <c r="Q87" s="14">
        <f t="shared" si="102"/>
        <v>3.125E-2</v>
      </c>
      <c r="R87" s="14">
        <f>(I87+J87+K87)/L87</f>
        <v>0.515625</v>
      </c>
      <c r="S87" s="48"/>
      <c r="T87" s="26">
        <f>T86/SUM($T86:$W86)</f>
        <v>0.48691099476439792</v>
      </c>
      <c r="U87" s="26">
        <f>U86/SUM($T86:$W86)</f>
        <v>0.12041884816753927</v>
      </c>
      <c r="V87" s="26">
        <f>V86/SUM($T86:$W86)</f>
        <v>0.35602094240837695</v>
      </c>
      <c r="W87" s="26">
        <f>W86/SUM($T86:$W86)</f>
        <v>3.6649214659685861E-2</v>
      </c>
      <c r="X87" s="27"/>
    </row>
    <row r="88" spans="1:24">
      <c r="A88" s="12" t="s">
        <v>164</v>
      </c>
      <c r="B88" s="12"/>
      <c r="C88" s="41" t="s">
        <v>126</v>
      </c>
      <c r="D88" s="12" t="s">
        <v>30</v>
      </c>
      <c r="E88" s="12" t="s">
        <v>31</v>
      </c>
      <c r="F88" s="13">
        <v>42429</v>
      </c>
      <c r="G88" s="13">
        <v>42433</v>
      </c>
      <c r="H88" s="3">
        <v>34</v>
      </c>
      <c r="I88" s="3">
        <v>8</v>
      </c>
      <c r="J88" s="3">
        <v>21</v>
      </c>
      <c r="K88" s="3">
        <v>3</v>
      </c>
      <c r="L88" s="3">
        <f t="shared" si="101"/>
        <v>66</v>
      </c>
      <c r="N88" s="14">
        <f>H88/$L88</f>
        <v>0.51515151515151514</v>
      </c>
      <c r="O88" s="14">
        <f t="shared" si="102"/>
        <v>0.12121212121212122</v>
      </c>
      <c r="P88" s="14">
        <f t="shared" si="102"/>
        <v>0.31818181818181818</v>
      </c>
      <c r="Q88" s="14">
        <f t="shared" si="102"/>
        <v>4.5454545454545456E-2</v>
      </c>
      <c r="R88" s="14">
        <f>(I88+J88+K88)/L88</f>
        <v>0.48484848484848486</v>
      </c>
      <c r="S88" s="3"/>
      <c r="X88" s="27"/>
    </row>
    <row r="89" spans="1:24">
      <c r="C89" s="35"/>
      <c r="F89" s="28"/>
      <c r="G89" s="13" t="s">
        <v>54</v>
      </c>
      <c r="S89" s="3"/>
      <c r="X89" s="27"/>
    </row>
    <row r="90" spans="1:24">
      <c r="A90" s="32" t="s">
        <v>165</v>
      </c>
      <c r="B90" s="32"/>
      <c r="C90" s="44" t="s">
        <v>126</v>
      </c>
      <c r="D90" s="32" t="s">
        <v>30</v>
      </c>
      <c r="E90" s="32" t="s">
        <v>70</v>
      </c>
      <c r="F90" s="33">
        <v>42429</v>
      </c>
      <c r="G90" s="33">
        <v>42433</v>
      </c>
      <c r="H90" s="3">
        <v>45</v>
      </c>
      <c r="I90" s="3">
        <v>10</v>
      </c>
      <c r="J90" s="3">
        <v>3</v>
      </c>
      <c r="K90" s="3">
        <v>3</v>
      </c>
      <c r="L90" s="3">
        <f t="shared" ref="L90:L93" si="103">SUM(H90:K90)</f>
        <v>61</v>
      </c>
      <c r="N90" s="14">
        <f>H90/$L90</f>
        <v>0.73770491803278693</v>
      </c>
      <c r="O90" s="14">
        <f t="shared" ref="O90:Q93" si="104">I90/$L90</f>
        <v>0.16393442622950818</v>
      </c>
      <c r="P90" s="14">
        <f t="shared" si="104"/>
        <v>4.9180327868852458E-2</v>
      </c>
      <c r="Q90" s="14">
        <f t="shared" si="104"/>
        <v>4.9180327868852458E-2</v>
      </c>
      <c r="R90" s="14">
        <f>(I90+J90+K90)/L90</f>
        <v>0.26229508196721313</v>
      </c>
      <c r="S90" s="15" t="s">
        <v>166</v>
      </c>
      <c r="T90" s="30">
        <f>AVERAGE(N90:N93)</f>
        <v>0.6538621839399833</v>
      </c>
      <c r="U90" s="30">
        <f t="shared" ref="U90:W90" si="105">AVERAGE(O90:O93)</f>
        <v>0.16657404834676298</v>
      </c>
      <c r="V90" s="30">
        <f t="shared" si="105"/>
        <v>4.1817171436510141E-2</v>
      </c>
      <c r="W90" s="30">
        <f t="shared" si="105"/>
        <v>0.13774659627674354</v>
      </c>
      <c r="X90" s="17">
        <f>STDEV(R90:R93)/SQRT(COUNT(R90:R93))</f>
        <v>4.7709993779668274E-2</v>
      </c>
    </row>
    <row r="91" spans="1:24">
      <c r="A91" s="32" t="s">
        <v>167</v>
      </c>
      <c r="B91" s="32"/>
      <c r="C91" s="44" t="s">
        <v>126</v>
      </c>
      <c r="D91" s="32" t="s">
        <v>30</v>
      </c>
      <c r="E91" s="32" t="s">
        <v>70</v>
      </c>
      <c r="F91" s="33">
        <v>42429</v>
      </c>
      <c r="G91" s="33">
        <v>42433</v>
      </c>
      <c r="H91" s="3">
        <v>43</v>
      </c>
      <c r="I91" s="3">
        <v>5</v>
      </c>
      <c r="J91" s="3">
        <v>2</v>
      </c>
      <c r="K91" s="3">
        <v>9</v>
      </c>
      <c r="L91" s="3">
        <f t="shared" si="103"/>
        <v>59</v>
      </c>
      <c r="N91" s="14">
        <f>H91/$L91</f>
        <v>0.72881355932203384</v>
      </c>
      <c r="O91" s="14">
        <f t="shared" si="104"/>
        <v>8.4745762711864403E-2</v>
      </c>
      <c r="P91" s="14">
        <f t="shared" si="104"/>
        <v>3.3898305084745763E-2</v>
      </c>
      <c r="Q91" s="14">
        <f t="shared" si="104"/>
        <v>0.15254237288135594</v>
      </c>
      <c r="R91" s="14">
        <f>(I91+J91+K91)/L91</f>
        <v>0.2711864406779661</v>
      </c>
      <c r="S91" s="21" t="s">
        <v>42</v>
      </c>
      <c r="T91" s="22">
        <f>SUM(H90:H93)</f>
        <v>157</v>
      </c>
      <c r="U91" s="22">
        <f>SUM(I90:I93)</f>
        <v>40</v>
      </c>
      <c r="V91" s="22">
        <f>SUM(J90:J93)</f>
        <v>10</v>
      </c>
      <c r="W91" s="22">
        <f>SUM(K90:K93)</f>
        <v>33</v>
      </c>
      <c r="X91" s="27"/>
    </row>
    <row r="92" spans="1:24">
      <c r="A92" s="32" t="s">
        <v>168</v>
      </c>
      <c r="B92" s="32"/>
      <c r="C92" s="44" t="s">
        <v>126</v>
      </c>
      <c r="D92" s="32" t="s">
        <v>30</v>
      </c>
      <c r="E92" s="32" t="s">
        <v>70</v>
      </c>
      <c r="F92" s="33">
        <v>42429</v>
      </c>
      <c r="G92" s="33">
        <v>42433</v>
      </c>
      <c r="H92" s="3">
        <v>32</v>
      </c>
      <c r="I92" s="3">
        <v>14</v>
      </c>
      <c r="J92" s="3">
        <v>4</v>
      </c>
      <c r="K92" s="3">
        <v>9</v>
      </c>
      <c r="L92" s="3">
        <f t="shared" si="103"/>
        <v>59</v>
      </c>
      <c r="N92" s="14">
        <f>H92/$L92</f>
        <v>0.5423728813559322</v>
      </c>
      <c r="O92" s="14">
        <f t="shared" si="104"/>
        <v>0.23728813559322035</v>
      </c>
      <c r="P92" s="14">
        <f t="shared" si="104"/>
        <v>6.7796610169491525E-2</v>
      </c>
      <c r="Q92" s="14">
        <f t="shared" si="104"/>
        <v>0.15254237288135594</v>
      </c>
      <c r="R92" s="14">
        <f>(I92+J92+K92)/L92</f>
        <v>0.4576271186440678</v>
      </c>
      <c r="S92" s="48"/>
      <c r="T92" s="26">
        <f>T91/SUM($T91:$W91)</f>
        <v>0.65416666666666667</v>
      </c>
      <c r="U92" s="26">
        <f>U91/SUM($T91:$W91)</f>
        <v>0.16666666666666666</v>
      </c>
      <c r="V92" s="26">
        <f>V91/SUM($T91:$W91)</f>
        <v>4.1666666666666664E-2</v>
      </c>
      <c r="W92" s="26">
        <f>W91/SUM($T91:$W91)</f>
        <v>0.13750000000000001</v>
      </c>
      <c r="X92" s="27"/>
    </row>
    <row r="93" spans="1:24">
      <c r="A93" s="32" t="s">
        <v>169</v>
      </c>
      <c r="B93" s="32"/>
      <c r="C93" s="44" t="s">
        <v>126</v>
      </c>
      <c r="D93" s="32" t="s">
        <v>30</v>
      </c>
      <c r="E93" s="32" t="s">
        <v>70</v>
      </c>
      <c r="F93" s="33">
        <v>42429</v>
      </c>
      <c r="G93" s="33">
        <v>42433</v>
      </c>
      <c r="H93" s="3">
        <v>37</v>
      </c>
      <c r="I93" s="3">
        <v>11</v>
      </c>
      <c r="J93" s="3">
        <v>1</v>
      </c>
      <c r="K93" s="3">
        <v>12</v>
      </c>
      <c r="L93" s="3">
        <f t="shared" si="103"/>
        <v>61</v>
      </c>
      <c r="N93" s="14">
        <f>H93/$L93</f>
        <v>0.60655737704918034</v>
      </c>
      <c r="O93" s="14">
        <f t="shared" si="104"/>
        <v>0.18032786885245902</v>
      </c>
      <c r="P93" s="14">
        <f t="shared" si="104"/>
        <v>1.6393442622950821E-2</v>
      </c>
      <c r="Q93" s="14">
        <f t="shared" si="104"/>
        <v>0.19672131147540983</v>
      </c>
      <c r="R93" s="14">
        <f>(I93+J93+K93)/L93</f>
        <v>0.39344262295081966</v>
      </c>
      <c r="S93" s="3"/>
    </row>
    <row r="94" spans="1:24">
      <c r="G94" s="32" t="s">
        <v>54</v>
      </c>
    </row>
    <row r="95" spans="1:24">
      <c r="A95" s="3"/>
      <c r="B95" s="3"/>
      <c r="C95" s="3"/>
      <c r="D95" s="3"/>
      <c r="E95" s="3"/>
      <c r="F95" s="3"/>
      <c r="G95" s="3"/>
      <c r="X95" s="27"/>
    </row>
    <row r="96" spans="1:24">
      <c r="A96" s="3"/>
      <c r="B96" s="3"/>
      <c r="C96" s="3"/>
      <c r="D96" s="3"/>
      <c r="E96" s="3"/>
      <c r="F96" s="3"/>
      <c r="G96" s="3"/>
      <c r="X96" s="27"/>
    </row>
    <row r="97" spans="1:24">
      <c r="A97" s="3"/>
      <c r="B97" s="3"/>
      <c r="C97" s="3"/>
      <c r="D97" s="3"/>
      <c r="E97" s="3"/>
      <c r="F97" s="3"/>
      <c r="G97" s="3"/>
      <c r="X97" s="27"/>
    </row>
    <row r="98" spans="1:24">
      <c r="A98" s="3"/>
      <c r="B98" s="3"/>
      <c r="C98" s="3"/>
      <c r="D98" s="3"/>
      <c r="E98" s="3"/>
      <c r="F98" s="3"/>
      <c r="G98" s="3"/>
      <c r="X98" s="27"/>
    </row>
    <row r="99" spans="1:24">
      <c r="A99" s="3"/>
      <c r="B99" s="3"/>
      <c r="C99" s="3"/>
      <c r="D99" s="3"/>
      <c r="E99" s="3"/>
      <c r="F99" s="3"/>
      <c r="G99" s="3"/>
      <c r="X99" s="27"/>
    </row>
    <row r="100" spans="1:24">
      <c r="A100" s="3"/>
      <c r="B100" s="3"/>
      <c r="C100" s="3"/>
      <c r="D100" s="3"/>
      <c r="E100" s="3"/>
      <c r="F100" s="3"/>
      <c r="G100" s="3"/>
      <c r="X100" s="27"/>
    </row>
    <row r="101" spans="1:24">
      <c r="A101" s="3"/>
      <c r="B101" s="3"/>
      <c r="C101" s="3"/>
      <c r="D101" s="3"/>
      <c r="E101" s="3"/>
      <c r="F101" s="3"/>
      <c r="G101" s="3"/>
      <c r="X101" s="27"/>
    </row>
    <row r="102" spans="1:24">
      <c r="A102" s="3"/>
      <c r="B102" s="3"/>
      <c r="C102" s="3"/>
      <c r="D102" s="3"/>
      <c r="E102" s="3"/>
      <c r="F102" s="3"/>
      <c r="G102" s="3"/>
      <c r="X102" s="27"/>
    </row>
    <row r="103" spans="1:24">
      <c r="A103" s="3"/>
      <c r="B103" s="3"/>
      <c r="C103" s="3"/>
      <c r="D103" s="3"/>
      <c r="E103" s="3"/>
      <c r="F103" s="3"/>
      <c r="G103" s="3"/>
      <c r="X103" s="27"/>
    </row>
    <row r="104" spans="1:24">
      <c r="A104" s="3"/>
      <c r="B104" s="3"/>
      <c r="C104" s="3"/>
      <c r="D104" s="3"/>
      <c r="E104" s="3"/>
      <c r="F104" s="3"/>
      <c r="G104" s="3"/>
      <c r="X104" s="27"/>
    </row>
    <row r="105" spans="1:24">
      <c r="A105" s="3"/>
      <c r="B105" s="3"/>
      <c r="C105" s="3"/>
      <c r="D105" s="3"/>
      <c r="E105" s="3"/>
      <c r="F105" s="3"/>
      <c r="G105" s="3"/>
      <c r="X105" s="27"/>
    </row>
    <row r="106" spans="1:24">
      <c r="A106" s="3"/>
      <c r="B106" s="3"/>
      <c r="C106" s="3"/>
      <c r="D106" s="3"/>
      <c r="E106" s="3"/>
      <c r="F106" s="3"/>
      <c r="G106" s="3"/>
      <c r="X106" s="27"/>
    </row>
    <row r="107" spans="1:24">
      <c r="A107" s="3"/>
      <c r="B107" s="3"/>
      <c r="C107" s="3"/>
      <c r="D107" s="3"/>
      <c r="E107" s="3"/>
      <c r="F107" s="3"/>
      <c r="G107" s="3"/>
      <c r="X107" s="27"/>
    </row>
    <row r="108" spans="1:24">
      <c r="A108" s="3"/>
      <c r="B108" s="3"/>
      <c r="C108" s="3"/>
      <c r="D108" s="3"/>
      <c r="E108" s="3"/>
      <c r="F108" s="3"/>
      <c r="G108" s="3"/>
      <c r="X108" s="27"/>
    </row>
    <row r="109" spans="1:24">
      <c r="A109" s="3"/>
      <c r="B109" s="3"/>
      <c r="C109" s="3"/>
      <c r="D109" s="3"/>
      <c r="E109" s="3"/>
      <c r="F109" s="3"/>
      <c r="G109" s="3"/>
      <c r="S109" s="3"/>
      <c r="X109" s="27"/>
    </row>
    <row r="110" spans="1:24">
      <c r="A110" s="3"/>
      <c r="B110" s="3"/>
      <c r="C110" s="3"/>
      <c r="D110" s="3"/>
      <c r="E110" s="3"/>
      <c r="F110" s="3"/>
      <c r="G110" s="3"/>
      <c r="S110" s="3"/>
      <c r="X110" s="27"/>
    </row>
    <row r="111" spans="1:24">
      <c r="A111" s="3"/>
      <c r="B111" s="3"/>
      <c r="C111" s="3"/>
      <c r="D111" s="3"/>
      <c r="E111" s="3"/>
      <c r="F111" s="3"/>
      <c r="G111" s="3"/>
      <c r="S111" s="3"/>
      <c r="X111" s="27"/>
    </row>
    <row r="112" spans="1:24">
      <c r="A112" s="3"/>
      <c r="B112" s="3"/>
      <c r="C112" s="3"/>
      <c r="D112" s="3"/>
      <c r="E112" s="3"/>
      <c r="F112" s="3"/>
      <c r="G112" s="3"/>
      <c r="S112" s="3"/>
      <c r="X112" s="27"/>
    </row>
    <row r="113" spans="1:24">
      <c r="A113" s="3"/>
      <c r="B113" s="3"/>
      <c r="C113" s="3"/>
      <c r="D113" s="3"/>
      <c r="E113" s="3"/>
      <c r="F113" s="3"/>
      <c r="G113" s="3"/>
      <c r="S113" s="3"/>
      <c r="X113" s="27"/>
    </row>
    <row r="114" spans="1:24">
      <c r="A114" s="3"/>
      <c r="B114" s="3"/>
      <c r="C114" s="3"/>
      <c r="D114" s="3"/>
      <c r="E114" s="3"/>
      <c r="F114" s="3"/>
      <c r="G114" s="3"/>
      <c r="S114" s="3"/>
      <c r="X114" s="27"/>
    </row>
    <row r="115" spans="1:24">
      <c r="A115" s="3"/>
      <c r="B115" s="3"/>
      <c r="C115" s="3"/>
      <c r="D115" s="3"/>
      <c r="E115" s="3"/>
      <c r="F115" s="3"/>
      <c r="G115" s="3"/>
      <c r="S115" s="3"/>
      <c r="X115" s="27"/>
    </row>
    <row r="116" spans="1:24">
      <c r="A116" s="3"/>
      <c r="B116" s="3"/>
      <c r="C116" s="3"/>
      <c r="D116" s="3"/>
      <c r="E116" s="3"/>
      <c r="F116" s="3"/>
      <c r="G116" s="3"/>
      <c r="S116" s="3"/>
      <c r="X116" s="27"/>
    </row>
    <row r="117" spans="1:24">
      <c r="A117" s="3"/>
      <c r="B117" s="3"/>
      <c r="C117" s="3"/>
      <c r="D117" s="3"/>
      <c r="E117" s="3"/>
      <c r="F117" s="3"/>
      <c r="G117" s="3"/>
      <c r="S117" s="3"/>
      <c r="X117" s="27"/>
    </row>
    <row r="118" spans="1:24">
      <c r="A118" s="3"/>
      <c r="B118" s="3"/>
      <c r="C118" s="3"/>
      <c r="D118" s="3"/>
      <c r="E118" s="3"/>
      <c r="F118" s="3"/>
      <c r="G118" s="3"/>
      <c r="S118" s="3"/>
      <c r="X118" s="27"/>
    </row>
    <row r="119" spans="1:24">
      <c r="A119" s="3"/>
      <c r="B119" s="3"/>
      <c r="C119" s="3"/>
      <c r="D119" s="3"/>
      <c r="E119" s="3"/>
      <c r="F119" s="3"/>
      <c r="G119" s="3"/>
      <c r="S119" s="3"/>
      <c r="X119" s="27"/>
    </row>
    <row r="120" spans="1:24">
      <c r="A120" s="3"/>
      <c r="B120" s="3"/>
      <c r="C120" s="3"/>
      <c r="D120" s="3"/>
      <c r="E120" s="3"/>
      <c r="F120" s="3"/>
      <c r="G120" s="3"/>
    </row>
    <row r="121" spans="1:24">
      <c r="A121" s="3"/>
      <c r="B121" s="3"/>
      <c r="C121" s="3"/>
      <c r="D121" s="3"/>
      <c r="E121" s="3"/>
      <c r="F121" s="3"/>
      <c r="G121" s="3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1—figure supplement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Prigge</dc:creator>
  <cp:lastModifiedBy>Michael Prigge</cp:lastModifiedBy>
  <dcterms:created xsi:type="dcterms:W3CDTF">2020-01-25T01:07:53Z</dcterms:created>
  <dcterms:modified xsi:type="dcterms:W3CDTF">2020-01-25T01:08:16Z</dcterms:modified>
</cp:coreProperties>
</file>