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iguel/Library/Mobile Documents/com~apple~Numbers/Documents/"/>
    </mc:Choice>
  </mc:AlternateContent>
  <xr:revisionPtr revIDLastSave="0" documentId="13_ncr:1_{8BC39F07-3022-A045-8F76-2650A09176D2}" xr6:coauthVersionLast="45" xr6:coauthVersionMax="45" xr10:uidLastSave="{00000000-0000-0000-0000-000000000000}"/>
  <bookViews>
    <workbookView xWindow="3220" yWindow="460" windowWidth="19600" windowHeight="13780" firstSheet="5" activeTab="9" xr2:uid="{00000000-000D-0000-FFFF-FFFF00000000}"/>
  </bookViews>
  <sheets>
    <sheet name="1st cleavage" sheetId="3" r:id="rId1"/>
    <sheet name="4-cells telophase" sheetId="2" r:id="rId2"/>
    <sheet name="8-cells telophase" sheetId="5" r:id="rId3"/>
    <sheet name="60-cells metaphase" sheetId="6" r:id="rId4"/>
    <sheet name="60-cells telophase" sheetId="4" r:id="rId5"/>
    <sheet name="3hpf anaphase" sheetId="8" r:id="rId6"/>
    <sheet name="3hpf telophase" sheetId="7" r:id="rId7"/>
    <sheet name="4hpf anaphase" sheetId="10" r:id="rId8"/>
    <sheet name="4hpf telophase" sheetId="9" r:id="rId9"/>
    <sheet name="5hpf anaphase" sheetId="11" r:id="rId10"/>
    <sheet name="5hpf telophase" sheetId="12" r:id="rId11"/>
    <sheet name="6hpf telophase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4" l="1"/>
  <c r="C49" i="14"/>
  <c r="D48" i="14"/>
  <c r="C48" i="14"/>
  <c r="D47" i="14"/>
  <c r="C47" i="14"/>
  <c r="D46" i="14"/>
  <c r="C46" i="14"/>
  <c r="H45" i="14"/>
  <c r="G45" i="14"/>
  <c r="D45" i="14"/>
  <c r="C45" i="14"/>
  <c r="H44" i="14"/>
  <c r="G44" i="14"/>
  <c r="D44" i="14"/>
  <c r="C44" i="14"/>
  <c r="H43" i="14"/>
  <c r="G43" i="14"/>
  <c r="D43" i="14"/>
  <c r="C43" i="14"/>
  <c r="H42" i="14"/>
  <c r="G42" i="14"/>
  <c r="D42" i="14"/>
  <c r="C42" i="14"/>
  <c r="H41" i="14"/>
  <c r="G41" i="14"/>
  <c r="D41" i="14"/>
  <c r="C41" i="14"/>
  <c r="H40" i="14"/>
  <c r="G40" i="14"/>
  <c r="D40" i="14"/>
  <c r="C40" i="14"/>
  <c r="H39" i="14"/>
  <c r="G39" i="14"/>
  <c r="D39" i="14"/>
  <c r="C39" i="14"/>
  <c r="H38" i="14"/>
  <c r="G38" i="14"/>
  <c r="D38" i="14"/>
  <c r="C38" i="14"/>
  <c r="H37" i="14"/>
  <c r="G37" i="14"/>
  <c r="D37" i="14"/>
  <c r="C37" i="14"/>
  <c r="H36" i="14"/>
  <c r="G36" i="14"/>
  <c r="D36" i="14"/>
  <c r="C36" i="14"/>
  <c r="H35" i="14"/>
  <c r="G35" i="14"/>
  <c r="D35" i="14"/>
  <c r="C35" i="14"/>
  <c r="H34" i="14"/>
  <c r="G34" i="14"/>
  <c r="D34" i="14"/>
  <c r="C34" i="14"/>
  <c r="H33" i="14"/>
  <c r="G33" i="14"/>
  <c r="D33" i="14"/>
  <c r="C33" i="14"/>
  <c r="H32" i="14"/>
  <c r="G32" i="14"/>
  <c r="D32" i="14"/>
  <c r="C32" i="14"/>
  <c r="H31" i="14"/>
  <c r="G31" i="14"/>
  <c r="D31" i="14"/>
  <c r="C31" i="14"/>
  <c r="H30" i="14"/>
  <c r="G30" i="14"/>
  <c r="D30" i="14"/>
  <c r="C30" i="14"/>
  <c r="H29" i="14"/>
  <c r="G29" i="14"/>
  <c r="D29" i="14"/>
  <c r="C29" i="14"/>
  <c r="H28" i="14"/>
  <c r="G28" i="14"/>
  <c r="D28" i="14"/>
  <c r="C28" i="14"/>
  <c r="H27" i="14"/>
  <c r="G27" i="14"/>
  <c r="D27" i="14"/>
  <c r="C27" i="14"/>
  <c r="H26" i="14"/>
  <c r="G26" i="14"/>
  <c r="D26" i="14"/>
  <c r="C26" i="14"/>
  <c r="H25" i="14"/>
  <c r="G25" i="14"/>
  <c r="D25" i="14"/>
  <c r="C25" i="14"/>
  <c r="H24" i="14"/>
  <c r="G24" i="14"/>
  <c r="D24" i="14"/>
  <c r="C24" i="14"/>
  <c r="H23" i="14"/>
  <c r="G23" i="14"/>
  <c r="D23" i="14"/>
  <c r="C23" i="14"/>
  <c r="H22" i="14"/>
  <c r="G22" i="14"/>
  <c r="D22" i="14"/>
  <c r="C22" i="14"/>
  <c r="H21" i="14"/>
  <c r="G21" i="14"/>
  <c r="D21" i="14"/>
  <c r="C21" i="14"/>
  <c r="H20" i="14"/>
  <c r="G20" i="14"/>
  <c r="D20" i="14"/>
  <c r="C20" i="14"/>
  <c r="H19" i="14"/>
  <c r="G19" i="14"/>
  <c r="D19" i="14"/>
  <c r="C19" i="14"/>
  <c r="H18" i="14"/>
  <c r="G18" i="14"/>
  <c r="D18" i="14"/>
  <c r="C18" i="14"/>
  <c r="H17" i="14"/>
  <c r="G17" i="14"/>
  <c r="D17" i="14"/>
  <c r="C17" i="14"/>
  <c r="H16" i="14"/>
  <c r="G16" i="14"/>
  <c r="D16" i="14"/>
  <c r="C16" i="14"/>
  <c r="H15" i="14"/>
  <c r="G15" i="14"/>
  <c r="D15" i="14"/>
  <c r="C15" i="14"/>
  <c r="H14" i="14"/>
  <c r="G14" i="14"/>
  <c r="D14" i="14"/>
  <c r="C14" i="14"/>
  <c r="H13" i="14"/>
  <c r="G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C10" i="14"/>
  <c r="H9" i="14"/>
  <c r="G9" i="14"/>
  <c r="D9" i="14"/>
  <c r="C9" i="14"/>
  <c r="H8" i="14"/>
  <c r="G8" i="14"/>
  <c r="D8" i="14"/>
  <c r="C8" i="14"/>
  <c r="H7" i="14"/>
  <c r="G7" i="14"/>
  <c r="D7" i="14"/>
  <c r="C7" i="14"/>
  <c r="H6" i="14"/>
  <c r="G6" i="14"/>
  <c r="D6" i="14"/>
  <c r="C6" i="14"/>
  <c r="H5" i="14"/>
  <c r="G5" i="14"/>
  <c r="D5" i="14"/>
  <c r="C5" i="14"/>
  <c r="H4" i="14"/>
  <c r="G4" i="14"/>
  <c r="D4" i="14"/>
  <c r="C4" i="14"/>
  <c r="H3" i="14"/>
  <c r="G3" i="14"/>
  <c r="D3" i="14"/>
  <c r="C3" i="14"/>
  <c r="L61" i="12"/>
  <c r="K61" i="12"/>
  <c r="L60" i="12"/>
  <c r="K60" i="12"/>
  <c r="L59" i="12"/>
  <c r="K59" i="12"/>
  <c r="L58" i="12"/>
  <c r="K58" i="12"/>
  <c r="L57" i="12"/>
  <c r="K57" i="12"/>
  <c r="L56" i="12"/>
  <c r="K56" i="12"/>
  <c r="L55" i="12"/>
  <c r="K55" i="12"/>
  <c r="L54" i="12"/>
  <c r="K54" i="12"/>
  <c r="L53" i="12"/>
  <c r="K53" i="12"/>
  <c r="H53" i="12"/>
  <c r="G53" i="12"/>
  <c r="L52" i="12"/>
  <c r="K52" i="12"/>
  <c r="H52" i="12"/>
  <c r="G52" i="12"/>
  <c r="D52" i="12"/>
  <c r="C52" i="12"/>
  <c r="L51" i="12"/>
  <c r="K51" i="12"/>
  <c r="H51" i="12"/>
  <c r="G51" i="12"/>
  <c r="D51" i="12"/>
  <c r="C51" i="12"/>
  <c r="L50" i="12"/>
  <c r="K50" i="12"/>
  <c r="H50" i="12"/>
  <c r="G50" i="12"/>
  <c r="D50" i="12"/>
  <c r="C50" i="12"/>
  <c r="L49" i="12"/>
  <c r="K49" i="12"/>
  <c r="H49" i="12"/>
  <c r="G49" i="12"/>
  <c r="D49" i="12"/>
  <c r="C49" i="12"/>
  <c r="L48" i="12"/>
  <c r="K48" i="12"/>
  <c r="H48" i="12"/>
  <c r="G48" i="12"/>
  <c r="D48" i="12"/>
  <c r="C48" i="12"/>
  <c r="L47" i="12"/>
  <c r="K47" i="12"/>
  <c r="H47" i="12"/>
  <c r="G47" i="12"/>
  <c r="D47" i="12"/>
  <c r="C47" i="12"/>
  <c r="L46" i="12"/>
  <c r="K46" i="12"/>
  <c r="H46" i="12"/>
  <c r="G46" i="12"/>
  <c r="D46" i="12"/>
  <c r="C46" i="12"/>
  <c r="L45" i="12"/>
  <c r="K45" i="12"/>
  <c r="H45" i="12"/>
  <c r="G45" i="12"/>
  <c r="D45" i="12"/>
  <c r="C45" i="12"/>
  <c r="L44" i="12"/>
  <c r="K44" i="12"/>
  <c r="H44" i="12"/>
  <c r="G44" i="12"/>
  <c r="D44" i="12"/>
  <c r="C44" i="12"/>
  <c r="L43" i="12"/>
  <c r="K43" i="12"/>
  <c r="H43" i="12"/>
  <c r="G43" i="12"/>
  <c r="D43" i="12"/>
  <c r="C43" i="12"/>
  <c r="L42" i="12"/>
  <c r="K42" i="12"/>
  <c r="H42" i="12"/>
  <c r="G42" i="12"/>
  <c r="D42" i="12"/>
  <c r="C42" i="12"/>
  <c r="L41" i="12"/>
  <c r="K41" i="12"/>
  <c r="H41" i="12"/>
  <c r="G41" i="12"/>
  <c r="D41" i="12"/>
  <c r="C41" i="12"/>
  <c r="L40" i="12"/>
  <c r="K40" i="12"/>
  <c r="H40" i="12"/>
  <c r="G40" i="12"/>
  <c r="D40" i="12"/>
  <c r="C40" i="12"/>
  <c r="L39" i="12"/>
  <c r="K39" i="12"/>
  <c r="H39" i="12"/>
  <c r="G39" i="12"/>
  <c r="D39" i="12"/>
  <c r="C39" i="12"/>
  <c r="L38" i="12"/>
  <c r="K38" i="12"/>
  <c r="H38" i="12"/>
  <c r="G38" i="12"/>
  <c r="D38" i="12"/>
  <c r="C38" i="12"/>
  <c r="L37" i="12"/>
  <c r="K37" i="12"/>
  <c r="H37" i="12"/>
  <c r="G37" i="12"/>
  <c r="D37" i="12"/>
  <c r="C37" i="12"/>
  <c r="L36" i="12"/>
  <c r="K36" i="12"/>
  <c r="H36" i="12"/>
  <c r="G36" i="12"/>
  <c r="D36" i="12"/>
  <c r="C36" i="12"/>
  <c r="L35" i="12"/>
  <c r="K35" i="12"/>
  <c r="H35" i="12"/>
  <c r="G35" i="12"/>
  <c r="D35" i="12"/>
  <c r="C35" i="12"/>
  <c r="L34" i="12"/>
  <c r="K34" i="12"/>
  <c r="H34" i="12"/>
  <c r="G34" i="12"/>
  <c r="D34" i="12"/>
  <c r="C34" i="12"/>
  <c r="L33" i="12"/>
  <c r="K33" i="12"/>
  <c r="H33" i="12"/>
  <c r="G33" i="12"/>
  <c r="D33" i="12"/>
  <c r="C33" i="12"/>
  <c r="L32" i="12"/>
  <c r="K32" i="12"/>
  <c r="H32" i="12"/>
  <c r="G32" i="12"/>
  <c r="D32" i="12"/>
  <c r="C32" i="12"/>
  <c r="L31" i="12"/>
  <c r="K31" i="12"/>
  <c r="H31" i="12"/>
  <c r="G31" i="12"/>
  <c r="D31" i="12"/>
  <c r="C31" i="12"/>
  <c r="L30" i="12"/>
  <c r="K30" i="12"/>
  <c r="H30" i="12"/>
  <c r="G30" i="12"/>
  <c r="D30" i="12"/>
  <c r="C30" i="12"/>
  <c r="L29" i="12"/>
  <c r="K29" i="12"/>
  <c r="H29" i="12"/>
  <c r="G29" i="12"/>
  <c r="D29" i="12"/>
  <c r="C29" i="12"/>
  <c r="L28" i="12"/>
  <c r="K28" i="12"/>
  <c r="H28" i="12"/>
  <c r="G28" i="12"/>
  <c r="D28" i="12"/>
  <c r="C28" i="12"/>
  <c r="L27" i="12"/>
  <c r="K27" i="12"/>
  <c r="H27" i="12"/>
  <c r="G27" i="12"/>
  <c r="D27" i="12"/>
  <c r="C27" i="12"/>
  <c r="L26" i="12"/>
  <c r="K26" i="12"/>
  <c r="H26" i="12"/>
  <c r="G26" i="12"/>
  <c r="D26" i="12"/>
  <c r="C26" i="12"/>
  <c r="L25" i="12"/>
  <c r="K25" i="12"/>
  <c r="H25" i="12"/>
  <c r="G25" i="12"/>
  <c r="D25" i="12"/>
  <c r="C25" i="12"/>
  <c r="L24" i="12"/>
  <c r="K24" i="12"/>
  <c r="H24" i="12"/>
  <c r="G24" i="12"/>
  <c r="D24" i="12"/>
  <c r="C24" i="12"/>
  <c r="L23" i="12"/>
  <c r="K23" i="12"/>
  <c r="H23" i="12"/>
  <c r="G23" i="12"/>
  <c r="D23" i="12"/>
  <c r="C23" i="12"/>
  <c r="L22" i="12"/>
  <c r="K22" i="12"/>
  <c r="H22" i="12"/>
  <c r="G22" i="12"/>
  <c r="D22" i="12"/>
  <c r="C22" i="12"/>
  <c r="L21" i="12"/>
  <c r="K21" i="12"/>
  <c r="H21" i="12"/>
  <c r="G21" i="12"/>
  <c r="D21" i="12"/>
  <c r="C21" i="12"/>
  <c r="L20" i="12"/>
  <c r="K20" i="12"/>
  <c r="H20" i="12"/>
  <c r="G20" i="12"/>
  <c r="D20" i="12"/>
  <c r="C20" i="12"/>
  <c r="L19" i="12"/>
  <c r="K19" i="12"/>
  <c r="H19" i="12"/>
  <c r="G19" i="12"/>
  <c r="D19" i="12"/>
  <c r="C19" i="12"/>
  <c r="L18" i="12"/>
  <c r="K18" i="12"/>
  <c r="H18" i="12"/>
  <c r="G18" i="12"/>
  <c r="D18" i="12"/>
  <c r="C18" i="12"/>
  <c r="L17" i="12"/>
  <c r="K17" i="12"/>
  <c r="H17" i="12"/>
  <c r="G17" i="12"/>
  <c r="D17" i="12"/>
  <c r="C17" i="12"/>
  <c r="L16" i="12"/>
  <c r="K16" i="12"/>
  <c r="H16" i="12"/>
  <c r="G16" i="12"/>
  <c r="D16" i="12"/>
  <c r="C16" i="12"/>
  <c r="L15" i="12"/>
  <c r="K15" i="12"/>
  <c r="H15" i="12"/>
  <c r="G15" i="12"/>
  <c r="D15" i="12"/>
  <c r="C15" i="12"/>
  <c r="L14" i="12"/>
  <c r="K14" i="12"/>
  <c r="H14" i="12"/>
  <c r="G14" i="12"/>
  <c r="D14" i="12"/>
  <c r="C14" i="12"/>
  <c r="L13" i="12"/>
  <c r="K13" i="12"/>
  <c r="H13" i="12"/>
  <c r="G13" i="12"/>
  <c r="D13" i="12"/>
  <c r="C13" i="12"/>
  <c r="L12" i="12"/>
  <c r="K12" i="12"/>
  <c r="H12" i="12"/>
  <c r="G12" i="12"/>
  <c r="D12" i="12"/>
  <c r="C12" i="12"/>
  <c r="L11" i="12"/>
  <c r="K11" i="12"/>
  <c r="H11" i="12"/>
  <c r="G11" i="12"/>
  <c r="D11" i="12"/>
  <c r="C11" i="12"/>
  <c r="L10" i="12"/>
  <c r="K10" i="12"/>
  <c r="H10" i="12"/>
  <c r="G10" i="12"/>
  <c r="D10" i="12"/>
  <c r="C10" i="12"/>
  <c r="L9" i="12"/>
  <c r="K9" i="12"/>
  <c r="H9" i="12"/>
  <c r="G9" i="12"/>
  <c r="D9" i="12"/>
  <c r="C9" i="12"/>
  <c r="L8" i="12"/>
  <c r="K8" i="12"/>
  <c r="H8" i="12"/>
  <c r="G8" i="12"/>
  <c r="D8" i="12"/>
  <c r="C8" i="12"/>
  <c r="L7" i="12"/>
  <c r="K7" i="12"/>
  <c r="H7" i="12"/>
  <c r="G7" i="12"/>
  <c r="D7" i="12"/>
  <c r="C7" i="12"/>
  <c r="L6" i="12"/>
  <c r="K6" i="12"/>
  <c r="H6" i="12"/>
  <c r="G6" i="12"/>
  <c r="D6" i="12"/>
  <c r="C6" i="12"/>
  <c r="L5" i="12"/>
  <c r="K5" i="12"/>
  <c r="H5" i="12"/>
  <c r="G5" i="12"/>
  <c r="D5" i="12"/>
  <c r="C5" i="12"/>
  <c r="L4" i="12"/>
  <c r="K4" i="12"/>
  <c r="H4" i="12"/>
  <c r="G4" i="12"/>
  <c r="D4" i="12"/>
  <c r="C4" i="12"/>
  <c r="L3" i="12"/>
  <c r="K3" i="12"/>
  <c r="H3" i="12"/>
  <c r="G3" i="12"/>
  <c r="D3" i="12"/>
  <c r="C3" i="12"/>
  <c r="P63" i="11"/>
  <c r="O63" i="11"/>
  <c r="P62" i="11"/>
  <c r="O62" i="11"/>
  <c r="P61" i="11"/>
  <c r="O61" i="11"/>
  <c r="P60" i="11"/>
  <c r="O60" i="11"/>
  <c r="P59" i="11"/>
  <c r="O59" i="11"/>
  <c r="P58" i="11"/>
  <c r="O58" i="11"/>
  <c r="P57" i="11"/>
  <c r="O57" i="11"/>
  <c r="P56" i="11"/>
  <c r="O56" i="11"/>
  <c r="P55" i="11"/>
  <c r="O55" i="11"/>
  <c r="P54" i="11"/>
  <c r="O54" i="11"/>
  <c r="P53" i="11"/>
  <c r="O53" i="11"/>
  <c r="P52" i="11"/>
  <c r="O52" i="11"/>
  <c r="P51" i="11"/>
  <c r="O51" i="11"/>
  <c r="P50" i="11"/>
  <c r="O50" i="11"/>
  <c r="P49" i="11"/>
  <c r="O49" i="11"/>
  <c r="P48" i="11"/>
  <c r="O48" i="11"/>
  <c r="P47" i="11"/>
  <c r="O47" i="11"/>
  <c r="P46" i="11"/>
  <c r="O46" i="11"/>
  <c r="P45" i="11"/>
  <c r="O45" i="11"/>
  <c r="T44" i="11"/>
  <c r="S44" i="11"/>
  <c r="P44" i="11"/>
  <c r="O44" i="11"/>
  <c r="T43" i="11"/>
  <c r="S43" i="11"/>
  <c r="P43" i="11"/>
  <c r="O43" i="11"/>
  <c r="T42" i="11"/>
  <c r="S42" i="11"/>
  <c r="P42" i="11"/>
  <c r="O42" i="11"/>
  <c r="H42" i="11"/>
  <c r="G42" i="11"/>
  <c r="D42" i="11"/>
  <c r="C42" i="11"/>
  <c r="T41" i="11"/>
  <c r="S41" i="11"/>
  <c r="P41" i="11"/>
  <c r="O41" i="11"/>
  <c r="H41" i="11"/>
  <c r="G41" i="11"/>
  <c r="D41" i="11"/>
  <c r="C41" i="11"/>
  <c r="T40" i="11"/>
  <c r="S40" i="11"/>
  <c r="P40" i="11"/>
  <c r="O40" i="11"/>
  <c r="H40" i="11"/>
  <c r="G40" i="11"/>
  <c r="D40" i="11"/>
  <c r="C40" i="11"/>
  <c r="T39" i="11"/>
  <c r="S39" i="11"/>
  <c r="P39" i="11"/>
  <c r="O39" i="11"/>
  <c r="L39" i="11"/>
  <c r="K39" i="11"/>
  <c r="H39" i="11"/>
  <c r="G39" i="11"/>
  <c r="D39" i="11"/>
  <c r="C39" i="11"/>
  <c r="T38" i="11"/>
  <c r="S38" i="11"/>
  <c r="P38" i="11"/>
  <c r="O38" i="11"/>
  <c r="L38" i="11"/>
  <c r="K38" i="11"/>
  <c r="H38" i="11"/>
  <c r="G38" i="11"/>
  <c r="D38" i="11"/>
  <c r="C38" i="11"/>
  <c r="T37" i="11"/>
  <c r="S37" i="11"/>
  <c r="P37" i="11"/>
  <c r="O37" i="11"/>
  <c r="L37" i="11"/>
  <c r="K37" i="11"/>
  <c r="H37" i="11"/>
  <c r="G37" i="11"/>
  <c r="D37" i="11"/>
  <c r="C37" i="11"/>
  <c r="T36" i="11"/>
  <c r="S36" i="11"/>
  <c r="P36" i="11"/>
  <c r="O36" i="11"/>
  <c r="L36" i="11"/>
  <c r="K36" i="11"/>
  <c r="H36" i="11"/>
  <c r="G36" i="11"/>
  <c r="D36" i="11"/>
  <c r="C36" i="11"/>
  <c r="T35" i="11"/>
  <c r="S35" i="11"/>
  <c r="P35" i="11"/>
  <c r="O35" i="11"/>
  <c r="L35" i="11"/>
  <c r="K35" i="11"/>
  <c r="H35" i="11"/>
  <c r="G35" i="11"/>
  <c r="D35" i="11"/>
  <c r="C35" i="11"/>
  <c r="T34" i="11"/>
  <c r="S34" i="11"/>
  <c r="P34" i="11"/>
  <c r="O34" i="11"/>
  <c r="L34" i="11"/>
  <c r="K34" i="11"/>
  <c r="H34" i="11"/>
  <c r="G34" i="11"/>
  <c r="D34" i="11"/>
  <c r="C34" i="11"/>
  <c r="T33" i="11"/>
  <c r="S33" i="11"/>
  <c r="P33" i="11"/>
  <c r="O33" i="11"/>
  <c r="L33" i="11"/>
  <c r="K33" i="11"/>
  <c r="H33" i="11"/>
  <c r="G33" i="11"/>
  <c r="D33" i="11"/>
  <c r="C33" i="11"/>
  <c r="T32" i="11"/>
  <c r="S32" i="11"/>
  <c r="P32" i="11"/>
  <c r="O32" i="11"/>
  <c r="L32" i="11"/>
  <c r="K32" i="11"/>
  <c r="H32" i="11"/>
  <c r="G32" i="11"/>
  <c r="D32" i="11"/>
  <c r="C32" i="11"/>
  <c r="T31" i="11"/>
  <c r="S31" i="11"/>
  <c r="P31" i="11"/>
  <c r="O31" i="11"/>
  <c r="L31" i="11"/>
  <c r="K31" i="11"/>
  <c r="H31" i="11"/>
  <c r="G31" i="11"/>
  <c r="D31" i="11"/>
  <c r="C31" i="11"/>
  <c r="T30" i="11"/>
  <c r="S30" i="11"/>
  <c r="P30" i="11"/>
  <c r="O30" i="11"/>
  <c r="L30" i="11"/>
  <c r="K30" i="11"/>
  <c r="H30" i="11"/>
  <c r="G30" i="11"/>
  <c r="D30" i="11"/>
  <c r="C30" i="11"/>
  <c r="T29" i="11"/>
  <c r="S29" i="11"/>
  <c r="P29" i="11"/>
  <c r="O29" i="11"/>
  <c r="L29" i="11"/>
  <c r="K29" i="11"/>
  <c r="H29" i="11"/>
  <c r="G29" i="11"/>
  <c r="D29" i="11"/>
  <c r="C29" i="11"/>
  <c r="T28" i="11"/>
  <c r="S28" i="11"/>
  <c r="P28" i="11"/>
  <c r="O28" i="11"/>
  <c r="L28" i="11"/>
  <c r="K28" i="11"/>
  <c r="H28" i="11"/>
  <c r="G28" i="11"/>
  <c r="D28" i="11"/>
  <c r="C28" i="11"/>
  <c r="T27" i="11"/>
  <c r="S27" i="11"/>
  <c r="P27" i="11"/>
  <c r="O27" i="11"/>
  <c r="L27" i="11"/>
  <c r="K27" i="11"/>
  <c r="H27" i="11"/>
  <c r="G27" i="11"/>
  <c r="D27" i="11"/>
  <c r="C27" i="11"/>
  <c r="T26" i="11"/>
  <c r="S26" i="11"/>
  <c r="P26" i="11"/>
  <c r="O26" i="11"/>
  <c r="L26" i="11"/>
  <c r="K26" i="11"/>
  <c r="H26" i="11"/>
  <c r="G26" i="11"/>
  <c r="D26" i="11"/>
  <c r="C26" i="11"/>
  <c r="T25" i="11"/>
  <c r="S25" i="11"/>
  <c r="P25" i="11"/>
  <c r="O25" i="11"/>
  <c r="L25" i="11"/>
  <c r="K25" i="11"/>
  <c r="H25" i="11"/>
  <c r="G25" i="11"/>
  <c r="D25" i="11"/>
  <c r="C25" i="11"/>
  <c r="T24" i="11"/>
  <c r="S24" i="11"/>
  <c r="P24" i="11"/>
  <c r="O24" i="11"/>
  <c r="L24" i="11"/>
  <c r="K24" i="11"/>
  <c r="H24" i="11"/>
  <c r="G24" i="11"/>
  <c r="D24" i="11"/>
  <c r="C24" i="11"/>
  <c r="T23" i="11"/>
  <c r="S23" i="11"/>
  <c r="P23" i="11"/>
  <c r="O23" i="11"/>
  <c r="L23" i="11"/>
  <c r="K23" i="11"/>
  <c r="H23" i="11"/>
  <c r="G23" i="11"/>
  <c r="D23" i="11"/>
  <c r="C23" i="11"/>
  <c r="T22" i="11"/>
  <c r="S22" i="11"/>
  <c r="P22" i="11"/>
  <c r="O22" i="11"/>
  <c r="L22" i="11"/>
  <c r="K22" i="11"/>
  <c r="H22" i="11"/>
  <c r="G22" i="11"/>
  <c r="D22" i="11"/>
  <c r="C22" i="11"/>
  <c r="T21" i="11"/>
  <c r="S21" i="11"/>
  <c r="P21" i="11"/>
  <c r="O21" i="11"/>
  <c r="L21" i="11"/>
  <c r="K21" i="11"/>
  <c r="H21" i="11"/>
  <c r="G21" i="11"/>
  <c r="D21" i="11"/>
  <c r="C21" i="11"/>
  <c r="T20" i="11"/>
  <c r="S20" i="11"/>
  <c r="P20" i="11"/>
  <c r="O20" i="11"/>
  <c r="L20" i="11"/>
  <c r="K20" i="11"/>
  <c r="H20" i="11"/>
  <c r="G20" i="11"/>
  <c r="D20" i="11"/>
  <c r="C20" i="11"/>
  <c r="T19" i="11"/>
  <c r="S19" i="11"/>
  <c r="P19" i="11"/>
  <c r="O19" i="11"/>
  <c r="L19" i="11"/>
  <c r="K19" i="11"/>
  <c r="H19" i="11"/>
  <c r="G19" i="11"/>
  <c r="D19" i="11"/>
  <c r="C19" i="11"/>
  <c r="T18" i="11"/>
  <c r="S18" i="11"/>
  <c r="P18" i="11"/>
  <c r="O18" i="11"/>
  <c r="L18" i="11"/>
  <c r="K18" i="11"/>
  <c r="H18" i="11"/>
  <c r="G18" i="11"/>
  <c r="D18" i="11"/>
  <c r="C18" i="11"/>
  <c r="T17" i="11"/>
  <c r="S17" i="11"/>
  <c r="P17" i="11"/>
  <c r="O17" i="11"/>
  <c r="L17" i="11"/>
  <c r="K17" i="11"/>
  <c r="H17" i="11"/>
  <c r="G17" i="11"/>
  <c r="D17" i="11"/>
  <c r="C17" i="11"/>
  <c r="T16" i="11"/>
  <c r="S16" i="11"/>
  <c r="P16" i="11"/>
  <c r="O16" i="11"/>
  <c r="L16" i="11"/>
  <c r="K16" i="11"/>
  <c r="H16" i="11"/>
  <c r="G16" i="11"/>
  <c r="D16" i="11"/>
  <c r="C16" i="11"/>
  <c r="T15" i="11"/>
  <c r="S15" i="11"/>
  <c r="P15" i="11"/>
  <c r="O15" i="11"/>
  <c r="L15" i="11"/>
  <c r="K15" i="11"/>
  <c r="H15" i="11"/>
  <c r="G15" i="11"/>
  <c r="D15" i="11"/>
  <c r="C15" i="11"/>
  <c r="T14" i="11"/>
  <c r="S14" i="11"/>
  <c r="P14" i="11"/>
  <c r="O14" i="11"/>
  <c r="L14" i="11"/>
  <c r="K14" i="11"/>
  <c r="H14" i="11"/>
  <c r="G14" i="11"/>
  <c r="D14" i="11"/>
  <c r="C14" i="11"/>
  <c r="T13" i="11"/>
  <c r="S13" i="11"/>
  <c r="P13" i="11"/>
  <c r="O13" i="11"/>
  <c r="L13" i="11"/>
  <c r="K13" i="11"/>
  <c r="H13" i="11"/>
  <c r="G13" i="11"/>
  <c r="D13" i="11"/>
  <c r="C13" i="11"/>
  <c r="T12" i="11"/>
  <c r="S12" i="11"/>
  <c r="P12" i="11"/>
  <c r="O12" i="11"/>
  <c r="L12" i="11"/>
  <c r="K12" i="11"/>
  <c r="H12" i="11"/>
  <c r="G12" i="11"/>
  <c r="D12" i="11"/>
  <c r="C12" i="11"/>
  <c r="T11" i="11"/>
  <c r="S11" i="11"/>
  <c r="P11" i="11"/>
  <c r="O11" i="11"/>
  <c r="L11" i="11"/>
  <c r="K11" i="11"/>
  <c r="H11" i="11"/>
  <c r="G11" i="11"/>
  <c r="D11" i="11"/>
  <c r="C11" i="11"/>
  <c r="T10" i="11"/>
  <c r="S10" i="11"/>
  <c r="P10" i="11"/>
  <c r="O10" i="11"/>
  <c r="L10" i="11"/>
  <c r="K10" i="11"/>
  <c r="H10" i="11"/>
  <c r="G10" i="11"/>
  <c r="D10" i="11"/>
  <c r="C10" i="11"/>
  <c r="T9" i="11"/>
  <c r="S9" i="11"/>
  <c r="P9" i="11"/>
  <c r="O9" i="11"/>
  <c r="L9" i="11"/>
  <c r="K9" i="11"/>
  <c r="H9" i="11"/>
  <c r="G9" i="11"/>
  <c r="D9" i="11"/>
  <c r="C9" i="11"/>
  <c r="T8" i="11"/>
  <c r="S8" i="11"/>
  <c r="P8" i="11"/>
  <c r="O8" i="11"/>
  <c r="L8" i="11"/>
  <c r="K8" i="11"/>
  <c r="H8" i="11"/>
  <c r="G8" i="11"/>
  <c r="D8" i="11"/>
  <c r="C8" i="11"/>
  <c r="T7" i="11"/>
  <c r="S7" i="11"/>
  <c r="P7" i="11"/>
  <c r="O7" i="11"/>
  <c r="L7" i="11"/>
  <c r="K7" i="11"/>
  <c r="H7" i="11"/>
  <c r="G7" i="11"/>
  <c r="D7" i="11"/>
  <c r="C7" i="11"/>
  <c r="T6" i="11"/>
  <c r="S6" i="11"/>
  <c r="P6" i="11"/>
  <c r="O6" i="11"/>
  <c r="L6" i="11"/>
  <c r="K6" i="11"/>
  <c r="H6" i="11"/>
  <c r="G6" i="11"/>
  <c r="D6" i="11"/>
  <c r="C6" i="11"/>
  <c r="T5" i="11"/>
  <c r="S5" i="11"/>
  <c r="P5" i="11"/>
  <c r="O5" i="11"/>
  <c r="L5" i="11"/>
  <c r="K5" i="11"/>
  <c r="H5" i="11"/>
  <c r="G5" i="11"/>
  <c r="D5" i="11"/>
  <c r="C5" i="11"/>
  <c r="T4" i="11"/>
  <c r="S4" i="11"/>
  <c r="P4" i="11"/>
  <c r="O4" i="11"/>
  <c r="L4" i="11"/>
  <c r="K4" i="11"/>
  <c r="H4" i="11"/>
  <c r="G4" i="11"/>
  <c r="D4" i="11"/>
  <c r="C4" i="11"/>
  <c r="T3" i="11"/>
  <c r="S3" i="11"/>
  <c r="P3" i="11"/>
  <c r="O3" i="11"/>
  <c r="L3" i="11"/>
  <c r="K3" i="11"/>
  <c r="H3" i="11"/>
  <c r="G3" i="11"/>
  <c r="D3" i="11"/>
  <c r="C3" i="11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H42" i="10"/>
  <c r="G42" i="10"/>
  <c r="D42" i="10"/>
  <c r="C42" i="10"/>
  <c r="H41" i="10"/>
  <c r="G41" i="10"/>
  <c r="D41" i="10"/>
  <c r="C41" i="10"/>
  <c r="H40" i="10"/>
  <c r="G40" i="10"/>
  <c r="D40" i="10"/>
  <c r="C40" i="10"/>
  <c r="H39" i="10"/>
  <c r="G39" i="10"/>
  <c r="D39" i="10"/>
  <c r="C39" i="10"/>
  <c r="H38" i="10"/>
  <c r="G38" i="10"/>
  <c r="D38" i="10"/>
  <c r="C38" i="10"/>
  <c r="H37" i="10"/>
  <c r="G37" i="10"/>
  <c r="D37" i="10"/>
  <c r="C37" i="10"/>
  <c r="H36" i="10"/>
  <c r="G36" i="10"/>
  <c r="D36" i="10"/>
  <c r="C36" i="10"/>
  <c r="H35" i="10"/>
  <c r="G35" i="10"/>
  <c r="D35" i="10"/>
  <c r="C35" i="10"/>
  <c r="H34" i="10"/>
  <c r="G34" i="10"/>
  <c r="D34" i="10"/>
  <c r="C34" i="10"/>
  <c r="H33" i="10"/>
  <c r="G33" i="10"/>
  <c r="D33" i="10"/>
  <c r="C33" i="10"/>
  <c r="H32" i="10"/>
  <c r="G32" i="10"/>
  <c r="D32" i="10"/>
  <c r="C32" i="10"/>
  <c r="H31" i="10"/>
  <c r="G31" i="10"/>
  <c r="D31" i="10"/>
  <c r="C31" i="10"/>
  <c r="H30" i="10"/>
  <c r="G30" i="10"/>
  <c r="D30" i="10"/>
  <c r="C30" i="10"/>
  <c r="H29" i="10"/>
  <c r="G29" i="10"/>
  <c r="D29" i="10"/>
  <c r="C29" i="10"/>
  <c r="H28" i="10"/>
  <c r="G28" i="10"/>
  <c r="D28" i="10"/>
  <c r="C28" i="10"/>
  <c r="H27" i="10"/>
  <c r="G27" i="10"/>
  <c r="D27" i="10"/>
  <c r="C27" i="10"/>
  <c r="H26" i="10"/>
  <c r="G26" i="10"/>
  <c r="D26" i="10"/>
  <c r="C26" i="10"/>
  <c r="H25" i="10"/>
  <c r="G25" i="10"/>
  <c r="D25" i="10"/>
  <c r="C25" i="10"/>
  <c r="H24" i="10"/>
  <c r="G24" i="10"/>
  <c r="D24" i="10"/>
  <c r="C24" i="10"/>
  <c r="H23" i="10"/>
  <c r="G23" i="10"/>
  <c r="D23" i="10"/>
  <c r="C23" i="10"/>
  <c r="H22" i="10"/>
  <c r="G22" i="10"/>
  <c r="D22" i="10"/>
  <c r="C22" i="10"/>
  <c r="H21" i="10"/>
  <c r="G21" i="10"/>
  <c r="D21" i="10"/>
  <c r="C21" i="10"/>
  <c r="H20" i="10"/>
  <c r="G20" i="10"/>
  <c r="D20" i="10"/>
  <c r="C20" i="10"/>
  <c r="H19" i="10"/>
  <c r="G19" i="10"/>
  <c r="D19" i="10"/>
  <c r="C19" i="10"/>
  <c r="H18" i="10"/>
  <c r="G18" i="10"/>
  <c r="D18" i="10"/>
  <c r="C18" i="10"/>
  <c r="H17" i="10"/>
  <c r="G17" i="10"/>
  <c r="D17" i="10"/>
  <c r="C17" i="10"/>
  <c r="H16" i="10"/>
  <c r="G16" i="10"/>
  <c r="D16" i="10"/>
  <c r="C16" i="10"/>
  <c r="H15" i="10"/>
  <c r="G15" i="10"/>
  <c r="D15" i="10"/>
  <c r="C15" i="10"/>
  <c r="H14" i="10"/>
  <c r="G14" i="10"/>
  <c r="D14" i="10"/>
  <c r="C14" i="10"/>
  <c r="H13" i="10"/>
  <c r="G13" i="10"/>
  <c r="D13" i="10"/>
  <c r="C13" i="10"/>
  <c r="H12" i="10"/>
  <c r="G12" i="10"/>
  <c r="D12" i="10"/>
  <c r="C12" i="10"/>
  <c r="H11" i="10"/>
  <c r="G11" i="10"/>
  <c r="D11" i="10"/>
  <c r="C11" i="10"/>
  <c r="H10" i="10"/>
  <c r="G10" i="10"/>
  <c r="D10" i="10"/>
  <c r="C10" i="10"/>
  <c r="H9" i="10"/>
  <c r="G9" i="10"/>
  <c r="D9" i="10"/>
  <c r="C9" i="10"/>
  <c r="H8" i="10"/>
  <c r="G8" i="10"/>
  <c r="D8" i="10"/>
  <c r="C8" i="10"/>
  <c r="H7" i="10"/>
  <c r="G7" i="10"/>
  <c r="D7" i="10"/>
  <c r="C7" i="10"/>
  <c r="H6" i="10"/>
  <c r="G6" i="10"/>
  <c r="D6" i="10"/>
  <c r="C6" i="10"/>
  <c r="H5" i="10"/>
  <c r="G5" i="10"/>
  <c r="D5" i="10"/>
  <c r="C5" i="10"/>
  <c r="H4" i="10"/>
  <c r="G4" i="10"/>
  <c r="D4" i="10"/>
  <c r="C4" i="10"/>
  <c r="H3" i="10"/>
  <c r="G3" i="10"/>
  <c r="D3" i="10"/>
  <c r="C3" i="10"/>
  <c r="H141" i="9"/>
  <c r="G141" i="9"/>
  <c r="H140" i="9"/>
  <c r="G140" i="9"/>
  <c r="H139" i="9"/>
  <c r="G139" i="9"/>
  <c r="H138" i="9"/>
  <c r="G138" i="9"/>
  <c r="H137" i="9"/>
  <c r="G137" i="9"/>
  <c r="H136" i="9"/>
  <c r="G136" i="9"/>
  <c r="H135" i="9"/>
  <c r="G135" i="9"/>
  <c r="H134" i="9"/>
  <c r="G134" i="9"/>
  <c r="H133" i="9"/>
  <c r="G133" i="9"/>
  <c r="H132" i="9"/>
  <c r="G132" i="9"/>
  <c r="H131" i="9"/>
  <c r="G131" i="9"/>
  <c r="H130" i="9"/>
  <c r="G130" i="9"/>
  <c r="H129" i="9"/>
  <c r="G129" i="9"/>
  <c r="H128" i="9"/>
  <c r="G128" i="9"/>
  <c r="H127" i="9"/>
  <c r="G127" i="9"/>
  <c r="H126" i="9"/>
  <c r="G126" i="9"/>
  <c r="H125" i="9"/>
  <c r="G125" i="9"/>
  <c r="D125" i="9"/>
  <c r="C125" i="9"/>
  <c r="H124" i="9"/>
  <c r="G124" i="9"/>
  <c r="D124" i="9"/>
  <c r="C124" i="9"/>
  <c r="H123" i="9"/>
  <c r="G123" i="9"/>
  <c r="D123" i="9"/>
  <c r="C123" i="9"/>
  <c r="H122" i="9"/>
  <c r="G122" i="9"/>
  <c r="D122" i="9"/>
  <c r="C122" i="9"/>
  <c r="H121" i="9"/>
  <c r="G121" i="9"/>
  <c r="D121" i="9"/>
  <c r="C121" i="9"/>
  <c r="H120" i="9"/>
  <c r="G120" i="9"/>
  <c r="D120" i="9"/>
  <c r="C120" i="9"/>
  <c r="H119" i="9"/>
  <c r="G119" i="9"/>
  <c r="D119" i="9"/>
  <c r="C119" i="9"/>
  <c r="H118" i="9"/>
  <c r="G118" i="9"/>
  <c r="D118" i="9"/>
  <c r="C118" i="9"/>
  <c r="H117" i="9"/>
  <c r="G117" i="9"/>
  <c r="D117" i="9"/>
  <c r="C117" i="9"/>
  <c r="H116" i="9"/>
  <c r="G116" i="9"/>
  <c r="D116" i="9"/>
  <c r="C116" i="9"/>
  <c r="H115" i="9"/>
  <c r="G115" i="9"/>
  <c r="D115" i="9"/>
  <c r="C115" i="9"/>
  <c r="H114" i="9"/>
  <c r="G114" i="9"/>
  <c r="D114" i="9"/>
  <c r="C114" i="9"/>
  <c r="H113" i="9"/>
  <c r="G113" i="9"/>
  <c r="D113" i="9"/>
  <c r="C113" i="9"/>
  <c r="H112" i="9"/>
  <c r="G112" i="9"/>
  <c r="D112" i="9"/>
  <c r="C112" i="9"/>
  <c r="H111" i="9"/>
  <c r="G111" i="9"/>
  <c r="D111" i="9"/>
  <c r="C111" i="9"/>
  <c r="H110" i="9"/>
  <c r="G110" i="9"/>
  <c r="D110" i="9"/>
  <c r="C110" i="9"/>
  <c r="H109" i="9"/>
  <c r="G109" i="9"/>
  <c r="D109" i="9"/>
  <c r="C109" i="9"/>
  <c r="H108" i="9"/>
  <c r="G108" i="9"/>
  <c r="D108" i="9"/>
  <c r="C108" i="9"/>
  <c r="H107" i="9"/>
  <c r="G107" i="9"/>
  <c r="D107" i="9"/>
  <c r="C107" i="9"/>
  <c r="H106" i="9"/>
  <c r="G106" i="9"/>
  <c r="D106" i="9"/>
  <c r="C106" i="9"/>
  <c r="H105" i="9"/>
  <c r="G105" i="9"/>
  <c r="D105" i="9"/>
  <c r="C105" i="9"/>
  <c r="H104" i="9"/>
  <c r="G104" i="9"/>
  <c r="D104" i="9"/>
  <c r="C104" i="9"/>
  <c r="H103" i="9"/>
  <c r="G103" i="9"/>
  <c r="D103" i="9"/>
  <c r="C103" i="9"/>
  <c r="H102" i="9"/>
  <c r="G102" i="9"/>
  <c r="D102" i="9"/>
  <c r="C102" i="9"/>
  <c r="H101" i="9"/>
  <c r="G101" i="9"/>
  <c r="D101" i="9"/>
  <c r="C101" i="9"/>
  <c r="H100" i="9"/>
  <c r="G100" i="9"/>
  <c r="D100" i="9"/>
  <c r="C100" i="9"/>
  <c r="H99" i="9"/>
  <c r="G99" i="9"/>
  <c r="D99" i="9"/>
  <c r="C99" i="9"/>
  <c r="H98" i="9"/>
  <c r="G98" i="9"/>
  <c r="D98" i="9"/>
  <c r="C98" i="9"/>
  <c r="H97" i="9"/>
  <c r="G97" i="9"/>
  <c r="D97" i="9"/>
  <c r="C97" i="9"/>
  <c r="H96" i="9"/>
  <c r="G96" i="9"/>
  <c r="D96" i="9"/>
  <c r="C96" i="9"/>
  <c r="H95" i="9"/>
  <c r="G95" i="9"/>
  <c r="D95" i="9"/>
  <c r="C95" i="9"/>
  <c r="H94" i="9"/>
  <c r="G94" i="9"/>
  <c r="D94" i="9"/>
  <c r="C94" i="9"/>
  <c r="H93" i="9"/>
  <c r="G93" i="9"/>
  <c r="D93" i="9"/>
  <c r="C93" i="9"/>
  <c r="H92" i="9"/>
  <c r="G92" i="9"/>
  <c r="D92" i="9"/>
  <c r="C92" i="9"/>
  <c r="H91" i="9"/>
  <c r="G91" i="9"/>
  <c r="D91" i="9"/>
  <c r="C91" i="9"/>
  <c r="H90" i="9"/>
  <c r="G90" i="9"/>
  <c r="D90" i="9"/>
  <c r="C90" i="9"/>
  <c r="H89" i="9"/>
  <c r="G89" i="9"/>
  <c r="D89" i="9"/>
  <c r="C89" i="9"/>
  <c r="H88" i="9"/>
  <c r="G88" i="9"/>
  <c r="D88" i="9"/>
  <c r="C88" i="9"/>
  <c r="H87" i="9"/>
  <c r="G87" i="9"/>
  <c r="D87" i="9"/>
  <c r="C87" i="9"/>
  <c r="H86" i="9"/>
  <c r="G86" i="9"/>
  <c r="D86" i="9"/>
  <c r="C86" i="9"/>
  <c r="H85" i="9"/>
  <c r="G85" i="9"/>
  <c r="D85" i="9"/>
  <c r="C85" i="9"/>
  <c r="H84" i="9"/>
  <c r="G84" i="9"/>
  <c r="D84" i="9"/>
  <c r="C84" i="9"/>
  <c r="H83" i="9"/>
  <c r="G83" i="9"/>
  <c r="D83" i="9"/>
  <c r="C83" i="9"/>
  <c r="H82" i="9"/>
  <c r="G82" i="9"/>
  <c r="D82" i="9"/>
  <c r="C82" i="9"/>
  <c r="H81" i="9"/>
  <c r="G81" i="9"/>
  <c r="D81" i="9"/>
  <c r="C81" i="9"/>
  <c r="H80" i="9"/>
  <c r="G80" i="9"/>
  <c r="D80" i="9"/>
  <c r="C80" i="9"/>
  <c r="H79" i="9"/>
  <c r="G79" i="9"/>
  <c r="D79" i="9"/>
  <c r="C79" i="9"/>
  <c r="H78" i="9"/>
  <c r="G78" i="9"/>
  <c r="D78" i="9"/>
  <c r="C78" i="9"/>
  <c r="H77" i="9"/>
  <c r="G77" i="9"/>
  <c r="D77" i="9"/>
  <c r="C77" i="9"/>
  <c r="H76" i="9"/>
  <c r="G76" i="9"/>
  <c r="D76" i="9"/>
  <c r="C76" i="9"/>
  <c r="H75" i="9"/>
  <c r="G75" i="9"/>
  <c r="D75" i="9"/>
  <c r="C75" i="9"/>
  <c r="H74" i="9"/>
  <c r="G74" i="9"/>
  <c r="D74" i="9"/>
  <c r="C74" i="9"/>
  <c r="H73" i="9"/>
  <c r="G73" i="9"/>
  <c r="D73" i="9"/>
  <c r="C73" i="9"/>
  <c r="H72" i="9"/>
  <c r="G72" i="9"/>
  <c r="D72" i="9"/>
  <c r="C72" i="9"/>
  <c r="H71" i="9"/>
  <c r="G71" i="9"/>
  <c r="D71" i="9"/>
  <c r="C71" i="9"/>
  <c r="L70" i="9"/>
  <c r="K70" i="9"/>
  <c r="H70" i="9"/>
  <c r="G70" i="9"/>
  <c r="D70" i="9"/>
  <c r="C70" i="9"/>
  <c r="L69" i="9"/>
  <c r="K69" i="9"/>
  <c r="H69" i="9"/>
  <c r="G69" i="9"/>
  <c r="D69" i="9"/>
  <c r="C69" i="9"/>
  <c r="L68" i="9"/>
  <c r="K68" i="9"/>
  <c r="H68" i="9"/>
  <c r="G68" i="9"/>
  <c r="D68" i="9"/>
  <c r="C68" i="9"/>
  <c r="L67" i="9"/>
  <c r="K67" i="9"/>
  <c r="H67" i="9"/>
  <c r="G67" i="9"/>
  <c r="D67" i="9"/>
  <c r="C67" i="9"/>
  <c r="L66" i="9"/>
  <c r="K66" i="9"/>
  <c r="H66" i="9"/>
  <c r="G66" i="9"/>
  <c r="D66" i="9"/>
  <c r="C66" i="9"/>
  <c r="L65" i="9"/>
  <c r="K65" i="9"/>
  <c r="H65" i="9"/>
  <c r="G65" i="9"/>
  <c r="D65" i="9"/>
  <c r="C65" i="9"/>
  <c r="L64" i="9"/>
  <c r="K64" i="9"/>
  <c r="H64" i="9"/>
  <c r="G64" i="9"/>
  <c r="D64" i="9"/>
  <c r="C64" i="9"/>
  <c r="P63" i="9"/>
  <c r="O63" i="9"/>
  <c r="L63" i="9"/>
  <c r="K63" i="9"/>
  <c r="H63" i="9"/>
  <c r="G63" i="9"/>
  <c r="D63" i="9"/>
  <c r="C63" i="9"/>
  <c r="P62" i="9"/>
  <c r="O62" i="9"/>
  <c r="L62" i="9"/>
  <c r="K62" i="9"/>
  <c r="H62" i="9"/>
  <c r="G62" i="9"/>
  <c r="D62" i="9"/>
  <c r="C62" i="9"/>
  <c r="P61" i="9"/>
  <c r="O61" i="9"/>
  <c r="L61" i="9"/>
  <c r="K61" i="9"/>
  <c r="H61" i="9"/>
  <c r="G61" i="9"/>
  <c r="D61" i="9"/>
  <c r="C61" i="9"/>
  <c r="P60" i="9"/>
  <c r="O60" i="9"/>
  <c r="L60" i="9"/>
  <c r="K60" i="9"/>
  <c r="H60" i="9"/>
  <c r="G60" i="9"/>
  <c r="D60" i="9"/>
  <c r="C60" i="9"/>
  <c r="P59" i="9"/>
  <c r="O59" i="9"/>
  <c r="L59" i="9"/>
  <c r="K59" i="9"/>
  <c r="H59" i="9"/>
  <c r="G59" i="9"/>
  <c r="D59" i="9"/>
  <c r="C59" i="9"/>
  <c r="P58" i="9"/>
  <c r="O58" i="9"/>
  <c r="L58" i="9"/>
  <c r="K58" i="9"/>
  <c r="H58" i="9"/>
  <c r="G58" i="9"/>
  <c r="D58" i="9"/>
  <c r="C58" i="9"/>
  <c r="P57" i="9"/>
  <c r="O57" i="9"/>
  <c r="L57" i="9"/>
  <c r="K57" i="9"/>
  <c r="H57" i="9"/>
  <c r="G57" i="9"/>
  <c r="D57" i="9"/>
  <c r="C57" i="9"/>
  <c r="P56" i="9"/>
  <c r="O56" i="9"/>
  <c r="L56" i="9"/>
  <c r="K56" i="9"/>
  <c r="H56" i="9"/>
  <c r="G56" i="9"/>
  <c r="D56" i="9"/>
  <c r="C56" i="9"/>
  <c r="P55" i="9"/>
  <c r="O55" i="9"/>
  <c r="L55" i="9"/>
  <c r="K55" i="9"/>
  <c r="H55" i="9"/>
  <c r="G55" i="9"/>
  <c r="D55" i="9"/>
  <c r="C55" i="9"/>
  <c r="P54" i="9"/>
  <c r="O54" i="9"/>
  <c r="L54" i="9"/>
  <c r="K54" i="9"/>
  <c r="H54" i="9"/>
  <c r="G54" i="9"/>
  <c r="D54" i="9"/>
  <c r="C54" i="9"/>
  <c r="P53" i="9"/>
  <c r="O53" i="9"/>
  <c r="L53" i="9"/>
  <c r="K53" i="9"/>
  <c r="H53" i="9"/>
  <c r="G53" i="9"/>
  <c r="D53" i="9"/>
  <c r="C53" i="9"/>
  <c r="P52" i="9"/>
  <c r="O52" i="9"/>
  <c r="L52" i="9"/>
  <c r="K52" i="9"/>
  <c r="H52" i="9"/>
  <c r="G52" i="9"/>
  <c r="D52" i="9"/>
  <c r="C52" i="9"/>
  <c r="P51" i="9"/>
  <c r="O51" i="9"/>
  <c r="L51" i="9"/>
  <c r="K51" i="9"/>
  <c r="H51" i="9"/>
  <c r="G51" i="9"/>
  <c r="D51" i="9"/>
  <c r="C51" i="9"/>
  <c r="P50" i="9"/>
  <c r="O50" i="9"/>
  <c r="L50" i="9"/>
  <c r="K50" i="9"/>
  <c r="H50" i="9"/>
  <c r="G50" i="9"/>
  <c r="D50" i="9"/>
  <c r="C50" i="9"/>
  <c r="P49" i="9"/>
  <c r="O49" i="9"/>
  <c r="L49" i="9"/>
  <c r="K49" i="9"/>
  <c r="H49" i="9"/>
  <c r="G49" i="9"/>
  <c r="D49" i="9"/>
  <c r="C49" i="9"/>
  <c r="P48" i="9"/>
  <c r="O48" i="9"/>
  <c r="L48" i="9"/>
  <c r="K48" i="9"/>
  <c r="H48" i="9"/>
  <c r="G48" i="9"/>
  <c r="D48" i="9"/>
  <c r="C48" i="9"/>
  <c r="P47" i="9"/>
  <c r="O47" i="9"/>
  <c r="L47" i="9"/>
  <c r="K47" i="9"/>
  <c r="H47" i="9"/>
  <c r="G47" i="9"/>
  <c r="D47" i="9"/>
  <c r="C47" i="9"/>
  <c r="P46" i="9"/>
  <c r="O46" i="9"/>
  <c r="L46" i="9"/>
  <c r="K46" i="9"/>
  <c r="H46" i="9"/>
  <c r="G46" i="9"/>
  <c r="D46" i="9"/>
  <c r="C46" i="9"/>
  <c r="P45" i="9"/>
  <c r="O45" i="9"/>
  <c r="L45" i="9"/>
  <c r="K45" i="9"/>
  <c r="H45" i="9"/>
  <c r="G45" i="9"/>
  <c r="D45" i="9"/>
  <c r="C45" i="9"/>
  <c r="P44" i="9"/>
  <c r="O44" i="9"/>
  <c r="L44" i="9"/>
  <c r="K44" i="9"/>
  <c r="H44" i="9"/>
  <c r="G44" i="9"/>
  <c r="D44" i="9"/>
  <c r="C44" i="9"/>
  <c r="P43" i="9"/>
  <c r="O43" i="9"/>
  <c r="L43" i="9"/>
  <c r="K43" i="9"/>
  <c r="H43" i="9"/>
  <c r="G43" i="9"/>
  <c r="D43" i="9"/>
  <c r="C43" i="9"/>
  <c r="P42" i="9"/>
  <c r="O42" i="9"/>
  <c r="L42" i="9"/>
  <c r="K42" i="9"/>
  <c r="H42" i="9"/>
  <c r="G42" i="9"/>
  <c r="D42" i="9"/>
  <c r="C42" i="9"/>
  <c r="P41" i="9"/>
  <c r="O41" i="9"/>
  <c r="L41" i="9"/>
  <c r="K41" i="9"/>
  <c r="H41" i="9"/>
  <c r="G41" i="9"/>
  <c r="D41" i="9"/>
  <c r="C41" i="9"/>
  <c r="P40" i="9"/>
  <c r="O40" i="9"/>
  <c r="L40" i="9"/>
  <c r="K40" i="9"/>
  <c r="H40" i="9"/>
  <c r="G40" i="9"/>
  <c r="D40" i="9"/>
  <c r="C40" i="9"/>
  <c r="P39" i="9"/>
  <c r="O39" i="9"/>
  <c r="L39" i="9"/>
  <c r="K39" i="9"/>
  <c r="H39" i="9"/>
  <c r="G39" i="9"/>
  <c r="D39" i="9"/>
  <c r="C39" i="9"/>
  <c r="P38" i="9"/>
  <c r="O38" i="9"/>
  <c r="L38" i="9"/>
  <c r="K38" i="9"/>
  <c r="H38" i="9"/>
  <c r="G38" i="9"/>
  <c r="D38" i="9"/>
  <c r="C38" i="9"/>
  <c r="P37" i="9"/>
  <c r="O37" i="9"/>
  <c r="L37" i="9"/>
  <c r="K37" i="9"/>
  <c r="H37" i="9"/>
  <c r="G37" i="9"/>
  <c r="D37" i="9"/>
  <c r="C37" i="9"/>
  <c r="P36" i="9"/>
  <c r="O36" i="9"/>
  <c r="L36" i="9"/>
  <c r="K36" i="9"/>
  <c r="H36" i="9"/>
  <c r="G36" i="9"/>
  <c r="D36" i="9"/>
  <c r="C36" i="9"/>
  <c r="P35" i="9"/>
  <c r="O35" i="9"/>
  <c r="L35" i="9"/>
  <c r="K35" i="9"/>
  <c r="H35" i="9"/>
  <c r="G35" i="9"/>
  <c r="D35" i="9"/>
  <c r="C35" i="9"/>
  <c r="P34" i="9"/>
  <c r="O34" i="9"/>
  <c r="L34" i="9"/>
  <c r="K34" i="9"/>
  <c r="H34" i="9"/>
  <c r="G34" i="9"/>
  <c r="D34" i="9"/>
  <c r="C34" i="9"/>
  <c r="P33" i="9"/>
  <c r="O33" i="9"/>
  <c r="L33" i="9"/>
  <c r="K33" i="9"/>
  <c r="H33" i="9"/>
  <c r="G33" i="9"/>
  <c r="D33" i="9"/>
  <c r="C33" i="9"/>
  <c r="P32" i="9"/>
  <c r="O32" i="9"/>
  <c r="L32" i="9"/>
  <c r="K32" i="9"/>
  <c r="H32" i="9"/>
  <c r="G32" i="9"/>
  <c r="D32" i="9"/>
  <c r="C32" i="9"/>
  <c r="P31" i="9"/>
  <c r="O31" i="9"/>
  <c r="L31" i="9"/>
  <c r="K31" i="9"/>
  <c r="H31" i="9"/>
  <c r="G31" i="9"/>
  <c r="D31" i="9"/>
  <c r="C31" i="9"/>
  <c r="P30" i="9"/>
  <c r="O30" i="9"/>
  <c r="L30" i="9"/>
  <c r="K30" i="9"/>
  <c r="H30" i="9"/>
  <c r="G30" i="9"/>
  <c r="D30" i="9"/>
  <c r="C30" i="9"/>
  <c r="P29" i="9"/>
  <c r="O29" i="9"/>
  <c r="L29" i="9"/>
  <c r="K29" i="9"/>
  <c r="H29" i="9"/>
  <c r="G29" i="9"/>
  <c r="D29" i="9"/>
  <c r="C29" i="9"/>
  <c r="P28" i="9"/>
  <c r="O28" i="9"/>
  <c r="L28" i="9"/>
  <c r="K28" i="9"/>
  <c r="H28" i="9"/>
  <c r="G28" i="9"/>
  <c r="D28" i="9"/>
  <c r="C28" i="9"/>
  <c r="P27" i="9"/>
  <c r="O27" i="9"/>
  <c r="L27" i="9"/>
  <c r="K27" i="9"/>
  <c r="H27" i="9"/>
  <c r="G27" i="9"/>
  <c r="D27" i="9"/>
  <c r="C27" i="9"/>
  <c r="P26" i="9"/>
  <c r="O26" i="9"/>
  <c r="L26" i="9"/>
  <c r="K26" i="9"/>
  <c r="H26" i="9"/>
  <c r="G26" i="9"/>
  <c r="D26" i="9"/>
  <c r="C26" i="9"/>
  <c r="P25" i="9"/>
  <c r="O25" i="9"/>
  <c r="L25" i="9"/>
  <c r="K25" i="9"/>
  <c r="H25" i="9"/>
  <c r="G25" i="9"/>
  <c r="D25" i="9"/>
  <c r="C25" i="9"/>
  <c r="P24" i="9"/>
  <c r="O24" i="9"/>
  <c r="L24" i="9"/>
  <c r="K24" i="9"/>
  <c r="H24" i="9"/>
  <c r="G24" i="9"/>
  <c r="D24" i="9"/>
  <c r="C24" i="9"/>
  <c r="P23" i="9"/>
  <c r="O23" i="9"/>
  <c r="L23" i="9"/>
  <c r="K23" i="9"/>
  <c r="H23" i="9"/>
  <c r="G23" i="9"/>
  <c r="D23" i="9"/>
  <c r="C23" i="9"/>
  <c r="P22" i="9"/>
  <c r="O22" i="9"/>
  <c r="L22" i="9"/>
  <c r="K22" i="9"/>
  <c r="H22" i="9"/>
  <c r="G22" i="9"/>
  <c r="D22" i="9"/>
  <c r="C22" i="9"/>
  <c r="P21" i="9"/>
  <c r="O21" i="9"/>
  <c r="L21" i="9"/>
  <c r="K21" i="9"/>
  <c r="H21" i="9"/>
  <c r="G21" i="9"/>
  <c r="D21" i="9"/>
  <c r="C21" i="9"/>
  <c r="P20" i="9"/>
  <c r="O20" i="9"/>
  <c r="L20" i="9"/>
  <c r="K20" i="9"/>
  <c r="H20" i="9"/>
  <c r="G20" i="9"/>
  <c r="D20" i="9"/>
  <c r="C20" i="9"/>
  <c r="P19" i="9"/>
  <c r="O19" i="9"/>
  <c r="L19" i="9"/>
  <c r="K19" i="9"/>
  <c r="H19" i="9"/>
  <c r="G19" i="9"/>
  <c r="D19" i="9"/>
  <c r="C19" i="9"/>
  <c r="P18" i="9"/>
  <c r="O18" i="9"/>
  <c r="L18" i="9"/>
  <c r="K18" i="9"/>
  <c r="H18" i="9"/>
  <c r="G18" i="9"/>
  <c r="D18" i="9"/>
  <c r="C18" i="9"/>
  <c r="P17" i="9"/>
  <c r="O17" i="9"/>
  <c r="L17" i="9"/>
  <c r="K17" i="9"/>
  <c r="H17" i="9"/>
  <c r="G17" i="9"/>
  <c r="D17" i="9"/>
  <c r="C17" i="9"/>
  <c r="P16" i="9"/>
  <c r="O16" i="9"/>
  <c r="L16" i="9"/>
  <c r="K16" i="9"/>
  <c r="H16" i="9"/>
  <c r="G16" i="9"/>
  <c r="D16" i="9"/>
  <c r="C16" i="9"/>
  <c r="P15" i="9"/>
  <c r="O15" i="9"/>
  <c r="L15" i="9"/>
  <c r="K15" i="9"/>
  <c r="H15" i="9"/>
  <c r="G15" i="9"/>
  <c r="D15" i="9"/>
  <c r="C15" i="9"/>
  <c r="P14" i="9"/>
  <c r="O14" i="9"/>
  <c r="L14" i="9"/>
  <c r="K14" i="9"/>
  <c r="H14" i="9"/>
  <c r="G14" i="9"/>
  <c r="D14" i="9"/>
  <c r="C14" i="9"/>
  <c r="P13" i="9"/>
  <c r="O13" i="9"/>
  <c r="L13" i="9"/>
  <c r="K13" i="9"/>
  <c r="H13" i="9"/>
  <c r="G13" i="9"/>
  <c r="D13" i="9"/>
  <c r="C13" i="9"/>
  <c r="P12" i="9"/>
  <c r="O12" i="9"/>
  <c r="L12" i="9"/>
  <c r="K12" i="9"/>
  <c r="H12" i="9"/>
  <c r="G12" i="9"/>
  <c r="D12" i="9"/>
  <c r="C12" i="9"/>
  <c r="P11" i="9"/>
  <c r="O11" i="9"/>
  <c r="L11" i="9"/>
  <c r="K11" i="9"/>
  <c r="H11" i="9"/>
  <c r="G11" i="9"/>
  <c r="D11" i="9"/>
  <c r="C11" i="9"/>
  <c r="P10" i="9"/>
  <c r="O10" i="9"/>
  <c r="L10" i="9"/>
  <c r="K10" i="9"/>
  <c r="H10" i="9"/>
  <c r="G10" i="9"/>
  <c r="D10" i="9"/>
  <c r="C10" i="9"/>
  <c r="P9" i="9"/>
  <c r="O9" i="9"/>
  <c r="L9" i="9"/>
  <c r="K9" i="9"/>
  <c r="H9" i="9"/>
  <c r="G9" i="9"/>
  <c r="D9" i="9"/>
  <c r="C9" i="9"/>
  <c r="P8" i="9"/>
  <c r="O8" i="9"/>
  <c r="L8" i="9"/>
  <c r="K8" i="9"/>
  <c r="H8" i="9"/>
  <c r="G8" i="9"/>
  <c r="D8" i="9"/>
  <c r="C8" i="9"/>
  <c r="P7" i="9"/>
  <c r="O7" i="9"/>
  <c r="L7" i="9"/>
  <c r="K7" i="9"/>
  <c r="H7" i="9"/>
  <c r="G7" i="9"/>
  <c r="D7" i="9"/>
  <c r="C7" i="9"/>
  <c r="P6" i="9"/>
  <c r="O6" i="9"/>
  <c r="L6" i="9"/>
  <c r="K6" i="9"/>
  <c r="H6" i="9"/>
  <c r="G6" i="9"/>
  <c r="D6" i="9"/>
  <c r="C6" i="9"/>
  <c r="P5" i="9"/>
  <c r="O5" i="9"/>
  <c r="L5" i="9"/>
  <c r="K5" i="9"/>
  <c r="H5" i="9"/>
  <c r="G5" i="9"/>
  <c r="D5" i="9"/>
  <c r="C5" i="9"/>
  <c r="P4" i="9"/>
  <c r="O4" i="9"/>
  <c r="L4" i="9"/>
  <c r="K4" i="9"/>
  <c r="H4" i="9"/>
  <c r="G4" i="9"/>
  <c r="D4" i="9"/>
  <c r="C4" i="9"/>
  <c r="P3" i="9"/>
  <c r="O3" i="9"/>
  <c r="L3" i="9"/>
  <c r="K3" i="9"/>
  <c r="H3" i="9"/>
  <c r="G3" i="9"/>
  <c r="D3" i="9"/>
  <c r="C3" i="9"/>
  <c r="P70" i="8"/>
  <c r="O70" i="8"/>
  <c r="P69" i="8"/>
  <c r="O69" i="8"/>
  <c r="P68" i="8"/>
  <c r="O68" i="8"/>
  <c r="P67" i="8"/>
  <c r="O67" i="8"/>
  <c r="P66" i="8"/>
  <c r="O66" i="8"/>
  <c r="P65" i="8"/>
  <c r="O65" i="8"/>
  <c r="H65" i="8"/>
  <c r="G65" i="8"/>
  <c r="P64" i="8"/>
  <c r="O64" i="8"/>
  <c r="L64" i="8"/>
  <c r="K64" i="8"/>
  <c r="H64" i="8"/>
  <c r="G64" i="8"/>
  <c r="P63" i="8"/>
  <c r="O63" i="8"/>
  <c r="L63" i="8"/>
  <c r="K63" i="8"/>
  <c r="H63" i="8"/>
  <c r="G63" i="8"/>
  <c r="P62" i="8"/>
  <c r="O62" i="8"/>
  <c r="L62" i="8"/>
  <c r="K62" i="8"/>
  <c r="H62" i="8"/>
  <c r="G62" i="8"/>
  <c r="P61" i="8"/>
  <c r="O61" i="8"/>
  <c r="L61" i="8"/>
  <c r="K61" i="8"/>
  <c r="H61" i="8"/>
  <c r="G61" i="8"/>
  <c r="P60" i="8"/>
  <c r="O60" i="8"/>
  <c r="L60" i="8"/>
  <c r="K60" i="8"/>
  <c r="H60" i="8"/>
  <c r="G60" i="8"/>
  <c r="P59" i="8"/>
  <c r="O59" i="8"/>
  <c r="L59" i="8"/>
  <c r="K59" i="8"/>
  <c r="H59" i="8"/>
  <c r="G59" i="8"/>
  <c r="P58" i="8"/>
  <c r="O58" i="8"/>
  <c r="L58" i="8"/>
  <c r="K58" i="8"/>
  <c r="H58" i="8"/>
  <c r="G58" i="8"/>
  <c r="P57" i="8"/>
  <c r="O57" i="8"/>
  <c r="L57" i="8"/>
  <c r="K57" i="8"/>
  <c r="H57" i="8"/>
  <c r="G57" i="8"/>
  <c r="P56" i="8"/>
  <c r="O56" i="8"/>
  <c r="L56" i="8"/>
  <c r="K56" i="8"/>
  <c r="H56" i="8"/>
  <c r="G56" i="8"/>
  <c r="P55" i="8"/>
  <c r="O55" i="8"/>
  <c r="L55" i="8"/>
  <c r="K55" i="8"/>
  <c r="H55" i="8"/>
  <c r="G55" i="8"/>
  <c r="P54" i="8"/>
  <c r="O54" i="8"/>
  <c r="L54" i="8"/>
  <c r="K54" i="8"/>
  <c r="H54" i="8"/>
  <c r="G54" i="8"/>
  <c r="P53" i="8"/>
  <c r="O53" i="8"/>
  <c r="L53" i="8"/>
  <c r="K53" i="8"/>
  <c r="H53" i="8"/>
  <c r="G53" i="8"/>
  <c r="P52" i="8"/>
  <c r="O52" i="8"/>
  <c r="L52" i="8"/>
  <c r="K52" i="8"/>
  <c r="H52" i="8"/>
  <c r="G52" i="8"/>
  <c r="P51" i="8"/>
  <c r="O51" i="8"/>
  <c r="L51" i="8"/>
  <c r="K51" i="8"/>
  <c r="H51" i="8"/>
  <c r="G51" i="8"/>
  <c r="P50" i="8"/>
  <c r="O50" i="8"/>
  <c r="L50" i="8"/>
  <c r="K50" i="8"/>
  <c r="H50" i="8"/>
  <c r="G50" i="8"/>
  <c r="P49" i="8"/>
  <c r="O49" i="8"/>
  <c r="L49" i="8"/>
  <c r="K49" i="8"/>
  <c r="H49" i="8"/>
  <c r="G49" i="8"/>
  <c r="P48" i="8"/>
  <c r="O48" i="8"/>
  <c r="L48" i="8"/>
  <c r="K48" i="8"/>
  <c r="H48" i="8"/>
  <c r="G48" i="8"/>
  <c r="P47" i="8"/>
  <c r="O47" i="8"/>
  <c r="L47" i="8"/>
  <c r="K47" i="8"/>
  <c r="H47" i="8"/>
  <c r="G47" i="8"/>
  <c r="P46" i="8"/>
  <c r="O46" i="8"/>
  <c r="L46" i="8"/>
  <c r="K46" i="8"/>
  <c r="H46" i="8"/>
  <c r="G46" i="8"/>
  <c r="P45" i="8"/>
  <c r="O45" i="8"/>
  <c r="L45" i="8"/>
  <c r="K45" i="8"/>
  <c r="H45" i="8"/>
  <c r="G45" i="8"/>
  <c r="P44" i="8"/>
  <c r="O44" i="8"/>
  <c r="L44" i="8"/>
  <c r="K44" i="8"/>
  <c r="H44" i="8"/>
  <c r="G44" i="8"/>
  <c r="P43" i="8"/>
  <c r="O43" i="8"/>
  <c r="L43" i="8"/>
  <c r="K43" i="8"/>
  <c r="H43" i="8"/>
  <c r="G43" i="8"/>
  <c r="D43" i="8"/>
  <c r="C43" i="8"/>
  <c r="P42" i="8"/>
  <c r="O42" i="8"/>
  <c r="L42" i="8"/>
  <c r="K42" i="8"/>
  <c r="H42" i="8"/>
  <c r="G42" i="8"/>
  <c r="D42" i="8"/>
  <c r="C42" i="8"/>
  <c r="P41" i="8"/>
  <c r="O41" i="8"/>
  <c r="L41" i="8"/>
  <c r="K41" i="8"/>
  <c r="H41" i="8"/>
  <c r="G41" i="8"/>
  <c r="D41" i="8"/>
  <c r="C41" i="8"/>
  <c r="P40" i="8"/>
  <c r="O40" i="8"/>
  <c r="L40" i="8"/>
  <c r="K40" i="8"/>
  <c r="H40" i="8"/>
  <c r="G40" i="8"/>
  <c r="D40" i="8"/>
  <c r="C40" i="8"/>
  <c r="P39" i="8"/>
  <c r="O39" i="8"/>
  <c r="L39" i="8"/>
  <c r="K39" i="8"/>
  <c r="H39" i="8"/>
  <c r="G39" i="8"/>
  <c r="D39" i="8"/>
  <c r="C39" i="8"/>
  <c r="P38" i="8"/>
  <c r="O38" i="8"/>
  <c r="L38" i="8"/>
  <c r="K38" i="8"/>
  <c r="H38" i="8"/>
  <c r="G38" i="8"/>
  <c r="D38" i="8"/>
  <c r="C38" i="8"/>
  <c r="P37" i="8"/>
  <c r="O37" i="8"/>
  <c r="L37" i="8"/>
  <c r="K37" i="8"/>
  <c r="H37" i="8"/>
  <c r="G37" i="8"/>
  <c r="D37" i="8"/>
  <c r="C37" i="8"/>
  <c r="P36" i="8"/>
  <c r="O36" i="8"/>
  <c r="L36" i="8"/>
  <c r="K36" i="8"/>
  <c r="H36" i="8"/>
  <c r="G36" i="8"/>
  <c r="D36" i="8"/>
  <c r="C36" i="8"/>
  <c r="P35" i="8"/>
  <c r="O35" i="8"/>
  <c r="L35" i="8"/>
  <c r="K35" i="8"/>
  <c r="H35" i="8"/>
  <c r="G35" i="8"/>
  <c r="D35" i="8"/>
  <c r="C35" i="8"/>
  <c r="P34" i="8"/>
  <c r="O34" i="8"/>
  <c r="L34" i="8"/>
  <c r="K34" i="8"/>
  <c r="H34" i="8"/>
  <c r="G34" i="8"/>
  <c r="D34" i="8"/>
  <c r="C34" i="8"/>
  <c r="P33" i="8"/>
  <c r="O33" i="8"/>
  <c r="L33" i="8"/>
  <c r="K33" i="8"/>
  <c r="H33" i="8"/>
  <c r="G33" i="8"/>
  <c r="D33" i="8"/>
  <c r="C33" i="8"/>
  <c r="P32" i="8"/>
  <c r="O32" i="8"/>
  <c r="L32" i="8"/>
  <c r="K32" i="8"/>
  <c r="H32" i="8"/>
  <c r="G32" i="8"/>
  <c r="D32" i="8"/>
  <c r="C32" i="8"/>
  <c r="P31" i="8"/>
  <c r="O31" i="8"/>
  <c r="L31" i="8"/>
  <c r="K31" i="8"/>
  <c r="H31" i="8"/>
  <c r="G31" i="8"/>
  <c r="D31" i="8"/>
  <c r="C31" i="8"/>
  <c r="P30" i="8"/>
  <c r="O30" i="8"/>
  <c r="L30" i="8"/>
  <c r="K30" i="8"/>
  <c r="H30" i="8"/>
  <c r="G30" i="8"/>
  <c r="D30" i="8"/>
  <c r="C30" i="8"/>
  <c r="P29" i="8"/>
  <c r="O29" i="8"/>
  <c r="L29" i="8"/>
  <c r="K29" i="8"/>
  <c r="H29" i="8"/>
  <c r="G29" i="8"/>
  <c r="D29" i="8"/>
  <c r="C29" i="8"/>
  <c r="P28" i="8"/>
  <c r="O28" i="8"/>
  <c r="L28" i="8"/>
  <c r="K28" i="8"/>
  <c r="H28" i="8"/>
  <c r="G28" i="8"/>
  <c r="D28" i="8"/>
  <c r="C28" i="8"/>
  <c r="P27" i="8"/>
  <c r="O27" i="8"/>
  <c r="L27" i="8"/>
  <c r="K27" i="8"/>
  <c r="H27" i="8"/>
  <c r="G27" i="8"/>
  <c r="D27" i="8"/>
  <c r="C27" i="8"/>
  <c r="P26" i="8"/>
  <c r="O26" i="8"/>
  <c r="L26" i="8"/>
  <c r="K26" i="8"/>
  <c r="H26" i="8"/>
  <c r="G26" i="8"/>
  <c r="D26" i="8"/>
  <c r="C26" i="8"/>
  <c r="P25" i="8"/>
  <c r="O25" i="8"/>
  <c r="L25" i="8"/>
  <c r="K25" i="8"/>
  <c r="H25" i="8"/>
  <c r="G25" i="8"/>
  <c r="D25" i="8"/>
  <c r="C25" i="8"/>
  <c r="P24" i="8"/>
  <c r="O24" i="8"/>
  <c r="L24" i="8"/>
  <c r="K24" i="8"/>
  <c r="H24" i="8"/>
  <c r="G24" i="8"/>
  <c r="D24" i="8"/>
  <c r="C24" i="8"/>
  <c r="P23" i="8"/>
  <c r="O23" i="8"/>
  <c r="L23" i="8"/>
  <c r="K23" i="8"/>
  <c r="H23" i="8"/>
  <c r="G23" i="8"/>
  <c r="D23" i="8"/>
  <c r="C23" i="8"/>
  <c r="P22" i="8"/>
  <c r="O22" i="8"/>
  <c r="L22" i="8"/>
  <c r="K22" i="8"/>
  <c r="H22" i="8"/>
  <c r="G22" i="8"/>
  <c r="D22" i="8"/>
  <c r="C22" i="8"/>
  <c r="P21" i="8"/>
  <c r="O21" i="8"/>
  <c r="L21" i="8"/>
  <c r="K21" i="8"/>
  <c r="H21" i="8"/>
  <c r="G21" i="8"/>
  <c r="D21" i="8"/>
  <c r="C21" i="8"/>
  <c r="P20" i="8"/>
  <c r="O20" i="8"/>
  <c r="L20" i="8"/>
  <c r="K20" i="8"/>
  <c r="H20" i="8"/>
  <c r="G20" i="8"/>
  <c r="D20" i="8"/>
  <c r="C20" i="8"/>
  <c r="P19" i="8"/>
  <c r="O19" i="8"/>
  <c r="L19" i="8"/>
  <c r="K19" i="8"/>
  <c r="H19" i="8"/>
  <c r="G19" i="8"/>
  <c r="D19" i="8"/>
  <c r="C19" i="8"/>
  <c r="P18" i="8"/>
  <c r="O18" i="8"/>
  <c r="L18" i="8"/>
  <c r="K18" i="8"/>
  <c r="H18" i="8"/>
  <c r="G18" i="8"/>
  <c r="D18" i="8"/>
  <c r="C18" i="8"/>
  <c r="P17" i="8"/>
  <c r="O17" i="8"/>
  <c r="L17" i="8"/>
  <c r="K17" i="8"/>
  <c r="H17" i="8"/>
  <c r="G17" i="8"/>
  <c r="D17" i="8"/>
  <c r="C17" i="8"/>
  <c r="P16" i="8"/>
  <c r="O16" i="8"/>
  <c r="L16" i="8"/>
  <c r="K16" i="8"/>
  <c r="H16" i="8"/>
  <c r="G16" i="8"/>
  <c r="D16" i="8"/>
  <c r="C16" i="8"/>
  <c r="P15" i="8"/>
  <c r="O15" i="8"/>
  <c r="L15" i="8"/>
  <c r="K15" i="8"/>
  <c r="H15" i="8"/>
  <c r="G15" i="8"/>
  <c r="D15" i="8"/>
  <c r="C15" i="8"/>
  <c r="P14" i="8"/>
  <c r="O14" i="8"/>
  <c r="L14" i="8"/>
  <c r="K14" i="8"/>
  <c r="H14" i="8"/>
  <c r="G14" i="8"/>
  <c r="D14" i="8"/>
  <c r="C14" i="8"/>
  <c r="P13" i="8"/>
  <c r="O13" i="8"/>
  <c r="L13" i="8"/>
  <c r="K13" i="8"/>
  <c r="H13" i="8"/>
  <c r="G13" i="8"/>
  <c r="D13" i="8"/>
  <c r="C13" i="8"/>
  <c r="P12" i="8"/>
  <c r="O12" i="8"/>
  <c r="L12" i="8"/>
  <c r="K12" i="8"/>
  <c r="H12" i="8"/>
  <c r="G12" i="8"/>
  <c r="D12" i="8"/>
  <c r="C12" i="8"/>
  <c r="P11" i="8"/>
  <c r="O11" i="8"/>
  <c r="L11" i="8"/>
  <c r="K11" i="8"/>
  <c r="H11" i="8"/>
  <c r="G11" i="8"/>
  <c r="D11" i="8"/>
  <c r="C11" i="8"/>
  <c r="P10" i="8"/>
  <c r="O10" i="8"/>
  <c r="L10" i="8"/>
  <c r="K10" i="8"/>
  <c r="H10" i="8"/>
  <c r="G10" i="8"/>
  <c r="D10" i="8"/>
  <c r="C10" i="8"/>
  <c r="P9" i="8"/>
  <c r="O9" i="8"/>
  <c r="L9" i="8"/>
  <c r="K9" i="8"/>
  <c r="H9" i="8"/>
  <c r="G9" i="8"/>
  <c r="D9" i="8"/>
  <c r="C9" i="8"/>
  <c r="P8" i="8"/>
  <c r="O8" i="8"/>
  <c r="L8" i="8"/>
  <c r="K8" i="8"/>
  <c r="H8" i="8"/>
  <c r="G8" i="8"/>
  <c r="D8" i="8"/>
  <c r="C8" i="8"/>
  <c r="P7" i="8"/>
  <c r="O7" i="8"/>
  <c r="L7" i="8"/>
  <c r="K7" i="8"/>
  <c r="H7" i="8"/>
  <c r="G7" i="8"/>
  <c r="D7" i="8"/>
  <c r="C7" i="8"/>
  <c r="P6" i="8"/>
  <c r="O6" i="8"/>
  <c r="L6" i="8"/>
  <c r="K6" i="8"/>
  <c r="H6" i="8"/>
  <c r="G6" i="8"/>
  <c r="D6" i="8"/>
  <c r="C6" i="8"/>
  <c r="P5" i="8"/>
  <c r="O5" i="8"/>
  <c r="L5" i="8"/>
  <c r="K5" i="8"/>
  <c r="H5" i="8"/>
  <c r="G5" i="8"/>
  <c r="D5" i="8"/>
  <c r="C5" i="8"/>
  <c r="P4" i="8"/>
  <c r="O4" i="8"/>
  <c r="L4" i="8"/>
  <c r="K4" i="8"/>
  <c r="H4" i="8"/>
  <c r="G4" i="8"/>
  <c r="D4" i="8"/>
  <c r="C4" i="8"/>
  <c r="P3" i="8"/>
  <c r="O3" i="8"/>
  <c r="L3" i="8"/>
  <c r="K3" i="8"/>
  <c r="H3" i="8"/>
  <c r="G3" i="8"/>
  <c r="D3" i="8"/>
  <c r="C3" i="8"/>
  <c r="T86" i="7"/>
  <c r="S86" i="7"/>
  <c r="T85" i="7"/>
  <c r="S85" i="7"/>
  <c r="T84" i="7"/>
  <c r="S84" i="7"/>
  <c r="T83" i="7"/>
  <c r="S83" i="7"/>
  <c r="T82" i="7"/>
  <c r="S82" i="7"/>
  <c r="T81" i="7"/>
  <c r="S81" i="7"/>
  <c r="T80" i="7"/>
  <c r="S80" i="7"/>
  <c r="T79" i="7"/>
  <c r="S79" i="7"/>
  <c r="T78" i="7"/>
  <c r="S78" i="7"/>
  <c r="P78" i="7"/>
  <c r="O78" i="7"/>
  <c r="T77" i="7"/>
  <c r="S77" i="7"/>
  <c r="P77" i="7"/>
  <c r="O77" i="7"/>
  <c r="T76" i="7"/>
  <c r="S76" i="7"/>
  <c r="P76" i="7"/>
  <c r="O76" i="7"/>
  <c r="T75" i="7"/>
  <c r="S75" i="7"/>
  <c r="P75" i="7"/>
  <c r="O75" i="7"/>
  <c r="T74" i="7"/>
  <c r="S74" i="7"/>
  <c r="P74" i="7"/>
  <c r="O74" i="7"/>
  <c r="T73" i="7"/>
  <c r="S73" i="7"/>
  <c r="P73" i="7"/>
  <c r="O73" i="7"/>
  <c r="T72" i="7"/>
  <c r="S72" i="7"/>
  <c r="P72" i="7"/>
  <c r="O72" i="7"/>
  <c r="T71" i="7"/>
  <c r="S71" i="7"/>
  <c r="P71" i="7"/>
  <c r="O71" i="7"/>
  <c r="T70" i="7"/>
  <c r="S70" i="7"/>
  <c r="P70" i="7"/>
  <c r="O70" i="7"/>
  <c r="T69" i="7"/>
  <c r="S69" i="7"/>
  <c r="P69" i="7"/>
  <c r="O69" i="7"/>
  <c r="D69" i="7"/>
  <c r="C69" i="7"/>
  <c r="T68" i="7"/>
  <c r="S68" i="7"/>
  <c r="P68" i="7"/>
  <c r="O68" i="7"/>
  <c r="D68" i="7"/>
  <c r="C68" i="7"/>
  <c r="T67" i="7"/>
  <c r="S67" i="7"/>
  <c r="P67" i="7"/>
  <c r="O67" i="7"/>
  <c r="D67" i="7"/>
  <c r="C67" i="7"/>
  <c r="T66" i="7"/>
  <c r="S66" i="7"/>
  <c r="P66" i="7"/>
  <c r="O66" i="7"/>
  <c r="D66" i="7"/>
  <c r="C66" i="7"/>
  <c r="T65" i="7"/>
  <c r="S65" i="7"/>
  <c r="P65" i="7"/>
  <c r="O65" i="7"/>
  <c r="D65" i="7"/>
  <c r="C65" i="7"/>
  <c r="T64" i="7"/>
  <c r="S64" i="7"/>
  <c r="P64" i="7"/>
  <c r="O64" i="7"/>
  <c r="D64" i="7"/>
  <c r="C64" i="7"/>
  <c r="T63" i="7"/>
  <c r="S63" i="7"/>
  <c r="P63" i="7"/>
  <c r="O63" i="7"/>
  <c r="D63" i="7"/>
  <c r="C63" i="7"/>
  <c r="T62" i="7"/>
  <c r="S62" i="7"/>
  <c r="P62" i="7"/>
  <c r="O62" i="7"/>
  <c r="D62" i="7"/>
  <c r="C62" i="7"/>
  <c r="T61" i="7"/>
  <c r="S61" i="7"/>
  <c r="P61" i="7"/>
  <c r="O61" i="7"/>
  <c r="D61" i="7"/>
  <c r="C61" i="7"/>
  <c r="X60" i="7"/>
  <c r="W60" i="7"/>
  <c r="T60" i="7"/>
  <c r="S60" i="7"/>
  <c r="P60" i="7"/>
  <c r="O60" i="7"/>
  <c r="L60" i="7"/>
  <c r="K60" i="7"/>
  <c r="D60" i="7"/>
  <c r="C60" i="7"/>
  <c r="X59" i="7"/>
  <c r="W59" i="7"/>
  <c r="T59" i="7"/>
  <c r="S59" i="7"/>
  <c r="P59" i="7"/>
  <c r="O59" i="7"/>
  <c r="L59" i="7"/>
  <c r="K59" i="7"/>
  <c r="D59" i="7"/>
  <c r="C59" i="7"/>
  <c r="X58" i="7"/>
  <c r="W58" i="7"/>
  <c r="T58" i="7"/>
  <c r="S58" i="7"/>
  <c r="P58" i="7"/>
  <c r="O58" i="7"/>
  <c r="L58" i="7"/>
  <c r="K58" i="7"/>
  <c r="D58" i="7"/>
  <c r="C58" i="7"/>
  <c r="X57" i="7"/>
  <c r="W57" i="7"/>
  <c r="T57" i="7"/>
  <c r="S57" i="7"/>
  <c r="P57" i="7"/>
  <c r="O57" i="7"/>
  <c r="L57" i="7"/>
  <c r="K57" i="7"/>
  <c r="D57" i="7"/>
  <c r="C57" i="7"/>
  <c r="X56" i="7"/>
  <c r="W56" i="7"/>
  <c r="T56" i="7"/>
  <c r="S56" i="7"/>
  <c r="P56" i="7"/>
  <c r="O56" i="7"/>
  <c r="L56" i="7"/>
  <c r="K56" i="7"/>
  <c r="D56" i="7"/>
  <c r="C56" i="7"/>
  <c r="X55" i="7"/>
  <c r="W55" i="7"/>
  <c r="T55" i="7"/>
  <c r="S55" i="7"/>
  <c r="P55" i="7"/>
  <c r="O55" i="7"/>
  <c r="L55" i="7"/>
  <c r="K55" i="7"/>
  <c r="D55" i="7"/>
  <c r="C55" i="7"/>
  <c r="X54" i="7"/>
  <c r="W54" i="7"/>
  <c r="T54" i="7"/>
  <c r="S54" i="7"/>
  <c r="P54" i="7"/>
  <c r="O54" i="7"/>
  <c r="L54" i="7"/>
  <c r="K54" i="7"/>
  <c r="D54" i="7"/>
  <c r="C54" i="7"/>
  <c r="X53" i="7"/>
  <c r="W53" i="7"/>
  <c r="T53" i="7"/>
  <c r="S53" i="7"/>
  <c r="P53" i="7"/>
  <c r="O53" i="7"/>
  <c r="L53" i="7"/>
  <c r="K53" i="7"/>
  <c r="D53" i="7"/>
  <c r="C53" i="7"/>
  <c r="X52" i="7"/>
  <c r="W52" i="7"/>
  <c r="T52" i="7"/>
  <c r="S52" i="7"/>
  <c r="P52" i="7"/>
  <c r="O52" i="7"/>
  <c r="L52" i="7"/>
  <c r="K52" i="7"/>
  <c r="D52" i="7"/>
  <c r="C52" i="7"/>
  <c r="X51" i="7"/>
  <c r="W51" i="7"/>
  <c r="T51" i="7"/>
  <c r="S51" i="7"/>
  <c r="P51" i="7"/>
  <c r="O51" i="7"/>
  <c r="L51" i="7"/>
  <c r="K51" i="7"/>
  <c r="D51" i="7"/>
  <c r="C51" i="7"/>
  <c r="X50" i="7"/>
  <c r="W50" i="7"/>
  <c r="T50" i="7"/>
  <c r="S50" i="7"/>
  <c r="P50" i="7"/>
  <c r="O50" i="7"/>
  <c r="L50" i="7"/>
  <c r="K50" i="7"/>
  <c r="D50" i="7"/>
  <c r="C50" i="7"/>
  <c r="X49" i="7"/>
  <c r="W49" i="7"/>
  <c r="T49" i="7"/>
  <c r="S49" i="7"/>
  <c r="P49" i="7"/>
  <c r="O49" i="7"/>
  <c r="L49" i="7"/>
  <c r="K49" i="7"/>
  <c r="D49" i="7"/>
  <c r="C49" i="7"/>
  <c r="X48" i="7"/>
  <c r="W48" i="7"/>
  <c r="T48" i="7"/>
  <c r="S48" i="7"/>
  <c r="P48" i="7"/>
  <c r="O48" i="7"/>
  <c r="L48" i="7"/>
  <c r="K48" i="7"/>
  <c r="D48" i="7"/>
  <c r="C48" i="7"/>
  <c r="X47" i="7"/>
  <c r="W47" i="7"/>
  <c r="T47" i="7"/>
  <c r="S47" i="7"/>
  <c r="P47" i="7"/>
  <c r="O47" i="7"/>
  <c r="L47" i="7"/>
  <c r="K47" i="7"/>
  <c r="D47" i="7"/>
  <c r="C47" i="7"/>
  <c r="X46" i="7"/>
  <c r="W46" i="7"/>
  <c r="T46" i="7"/>
  <c r="S46" i="7"/>
  <c r="P46" i="7"/>
  <c r="O46" i="7"/>
  <c r="L46" i="7"/>
  <c r="K46" i="7"/>
  <c r="D46" i="7"/>
  <c r="C46" i="7"/>
  <c r="X45" i="7"/>
  <c r="W45" i="7"/>
  <c r="T45" i="7"/>
  <c r="S45" i="7"/>
  <c r="P45" i="7"/>
  <c r="O45" i="7"/>
  <c r="L45" i="7"/>
  <c r="K45" i="7"/>
  <c r="H45" i="7"/>
  <c r="G45" i="7"/>
  <c r="D45" i="7"/>
  <c r="C45" i="7"/>
  <c r="X44" i="7"/>
  <c r="W44" i="7"/>
  <c r="T44" i="7"/>
  <c r="S44" i="7"/>
  <c r="P44" i="7"/>
  <c r="O44" i="7"/>
  <c r="L44" i="7"/>
  <c r="K44" i="7"/>
  <c r="H44" i="7"/>
  <c r="G44" i="7"/>
  <c r="D44" i="7"/>
  <c r="C44" i="7"/>
  <c r="X43" i="7"/>
  <c r="W43" i="7"/>
  <c r="T43" i="7"/>
  <c r="S43" i="7"/>
  <c r="P43" i="7"/>
  <c r="O43" i="7"/>
  <c r="L43" i="7"/>
  <c r="K43" i="7"/>
  <c r="H43" i="7"/>
  <c r="G43" i="7"/>
  <c r="D43" i="7"/>
  <c r="C43" i="7"/>
  <c r="X42" i="7"/>
  <c r="W42" i="7"/>
  <c r="T42" i="7"/>
  <c r="S42" i="7"/>
  <c r="P42" i="7"/>
  <c r="O42" i="7"/>
  <c r="L42" i="7"/>
  <c r="K42" i="7"/>
  <c r="H42" i="7"/>
  <c r="G42" i="7"/>
  <c r="D42" i="7"/>
  <c r="C42" i="7"/>
  <c r="X41" i="7"/>
  <c r="W41" i="7"/>
  <c r="T41" i="7"/>
  <c r="S41" i="7"/>
  <c r="P41" i="7"/>
  <c r="O41" i="7"/>
  <c r="L41" i="7"/>
  <c r="K41" i="7"/>
  <c r="H41" i="7"/>
  <c r="G41" i="7"/>
  <c r="D41" i="7"/>
  <c r="C41" i="7"/>
  <c r="X40" i="7"/>
  <c r="W40" i="7"/>
  <c r="T40" i="7"/>
  <c r="S40" i="7"/>
  <c r="P40" i="7"/>
  <c r="O40" i="7"/>
  <c r="L40" i="7"/>
  <c r="K40" i="7"/>
  <c r="H40" i="7"/>
  <c r="G40" i="7"/>
  <c r="D40" i="7"/>
  <c r="C40" i="7"/>
  <c r="X39" i="7"/>
  <c r="W39" i="7"/>
  <c r="T39" i="7"/>
  <c r="S39" i="7"/>
  <c r="P39" i="7"/>
  <c r="O39" i="7"/>
  <c r="L39" i="7"/>
  <c r="K39" i="7"/>
  <c r="H39" i="7"/>
  <c r="G39" i="7"/>
  <c r="D39" i="7"/>
  <c r="C39" i="7"/>
  <c r="X38" i="7"/>
  <c r="W38" i="7"/>
  <c r="T38" i="7"/>
  <c r="S38" i="7"/>
  <c r="P38" i="7"/>
  <c r="O38" i="7"/>
  <c r="L38" i="7"/>
  <c r="K38" i="7"/>
  <c r="H38" i="7"/>
  <c r="G38" i="7"/>
  <c r="D38" i="7"/>
  <c r="C38" i="7"/>
  <c r="X37" i="7"/>
  <c r="W37" i="7"/>
  <c r="T37" i="7"/>
  <c r="S37" i="7"/>
  <c r="P37" i="7"/>
  <c r="O37" i="7"/>
  <c r="L37" i="7"/>
  <c r="K37" i="7"/>
  <c r="H37" i="7"/>
  <c r="G37" i="7"/>
  <c r="D37" i="7"/>
  <c r="C37" i="7"/>
  <c r="X36" i="7"/>
  <c r="W36" i="7"/>
  <c r="T36" i="7"/>
  <c r="S36" i="7"/>
  <c r="P36" i="7"/>
  <c r="O36" i="7"/>
  <c r="L36" i="7"/>
  <c r="K36" i="7"/>
  <c r="H36" i="7"/>
  <c r="G36" i="7"/>
  <c r="D36" i="7"/>
  <c r="C36" i="7"/>
  <c r="X35" i="7"/>
  <c r="W35" i="7"/>
  <c r="T35" i="7"/>
  <c r="S35" i="7"/>
  <c r="P35" i="7"/>
  <c r="O35" i="7"/>
  <c r="L35" i="7"/>
  <c r="K35" i="7"/>
  <c r="H35" i="7"/>
  <c r="G35" i="7"/>
  <c r="D35" i="7"/>
  <c r="C35" i="7"/>
  <c r="X34" i="7"/>
  <c r="W34" i="7"/>
  <c r="T34" i="7"/>
  <c r="S34" i="7"/>
  <c r="P34" i="7"/>
  <c r="O34" i="7"/>
  <c r="L34" i="7"/>
  <c r="K34" i="7"/>
  <c r="H34" i="7"/>
  <c r="G34" i="7"/>
  <c r="D34" i="7"/>
  <c r="C34" i="7"/>
  <c r="X33" i="7"/>
  <c r="W33" i="7"/>
  <c r="T33" i="7"/>
  <c r="S33" i="7"/>
  <c r="P33" i="7"/>
  <c r="O33" i="7"/>
  <c r="L33" i="7"/>
  <c r="K33" i="7"/>
  <c r="H33" i="7"/>
  <c r="G33" i="7"/>
  <c r="D33" i="7"/>
  <c r="C33" i="7"/>
  <c r="X32" i="7"/>
  <c r="W32" i="7"/>
  <c r="T32" i="7"/>
  <c r="S32" i="7"/>
  <c r="P32" i="7"/>
  <c r="O32" i="7"/>
  <c r="L32" i="7"/>
  <c r="K32" i="7"/>
  <c r="H32" i="7"/>
  <c r="G32" i="7"/>
  <c r="D32" i="7"/>
  <c r="C32" i="7"/>
  <c r="X31" i="7"/>
  <c r="W31" i="7"/>
  <c r="T31" i="7"/>
  <c r="S31" i="7"/>
  <c r="P31" i="7"/>
  <c r="O31" i="7"/>
  <c r="L31" i="7"/>
  <c r="K31" i="7"/>
  <c r="H31" i="7"/>
  <c r="G31" i="7"/>
  <c r="D31" i="7"/>
  <c r="C31" i="7"/>
  <c r="X30" i="7"/>
  <c r="W30" i="7"/>
  <c r="T30" i="7"/>
  <c r="S30" i="7"/>
  <c r="P30" i="7"/>
  <c r="O30" i="7"/>
  <c r="L30" i="7"/>
  <c r="K30" i="7"/>
  <c r="H30" i="7"/>
  <c r="G30" i="7"/>
  <c r="D30" i="7"/>
  <c r="C30" i="7"/>
  <c r="X29" i="7"/>
  <c r="W29" i="7"/>
  <c r="T29" i="7"/>
  <c r="S29" i="7"/>
  <c r="P29" i="7"/>
  <c r="O29" i="7"/>
  <c r="L29" i="7"/>
  <c r="K29" i="7"/>
  <c r="H29" i="7"/>
  <c r="G29" i="7"/>
  <c r="D29" i="7"/>
  <c r="C29" i="7"/>
  <c r="X28" i="7"/>
  <c r="W28" i="7"/>
  <c r="T28" i="7"/>
  <c r="S28" i="7"/>
  <c r="P28" i="7"/>
  <c r="O28" i="7"/>
  <c r="L28" i="7"/>
  <c r="K28" i="7"/>
  <c r="H28" i="7"/>
  <c r="G28" i="7"/>
  <c r="D28" i="7"/>
  <c r="C28" i="7"/>
  <c r="X27" i="7"/>
  <c r="W27" i="7"/>
  <c r="T27" i="7"/>
  <c r="S27" i="7"/>
  <c r="P27" i="7"/>
  <c r="O27" i="7"/>
  <c r="L27" i="7"/>
  <c r="K27" i="7"/>
  <c r="H27" i="7"/>
  <c r="G27" i="7"/>
  <c r="D27" i="7"/>
  <c r="C27" i="7"/>
  <c r="X26" i="7"/>
  <c r="W26" i="7"/>
  <c r="T26" i="7"/>
  <c r="S26" i="7"/>
  <c r="P26" i="7"/>
  <c r="O26" i="7"/>
  <c r="L26" i="7"/>
  <c r="K26" i="7"/>
  <c r="H26" i="7"/>
  <c r="G26" i="7"/>
  <c r="D26" i="7"/>
  <c r="C26" i="7"/>
  <c r="X25" i="7"/>
  <c r="W25" i="7"/>
  <c r="T25" i="7"/>
  <c r="S25" i="7"/>
  <c r="P25" i="7"/>
  <c r="O25" i="7"/>
  <c r="L25" i="7"/>
  <c r="K25" i="7"/>
  <c r="H25" i="7"/>
  <c r="G25" i="7"/>
  <c r="D25" i="7"/>
  <c r="C25" i="7"/>
  <c r="X24" i="7"/>
  <c r="W24" i="7"/>
  <c r="T24" i="7"/>
  <c r="S24" i="7"/>
  <c r="P24" i="7"/>
  <c r="O24" i="7"/>
  <c r="L24" i="7"/>
  <c r="K24" i="7"/>
  <c r="H24" i="7"/>
  <c r="G24" i="7"/>
  <c r="D24" i="7"/>
  <c r="C24" i="7"/>
  <c r="X23" i="7"/>
  <c r="W23" i="7"/>
  <c r="T23" i="7"/>
  <c r="S23" i="7"/>
  <c r="P23" i="7"/>
  <c r="O23" i="7"/>
  <c r="L23" i="7"/>
  <c r="K23" i="7"/>
  <c r="H23" i="7"/>
  <c r="G23" i="7"/>
  <c r="D23" i="7"/>
  <c r="C23" i="7"/>
  <c r="X22" i="7"/>
  <c r="W22" i="7"/>
  <c r="T22" i="7"/>
  <c r="S22" i="7"/>
  <c r="P22" i="7"/>
  <c r="O22" i="7"/>
  <c r="L22" i="7"/>
  <c r="K22" i="7"/>
  <c r="H22" i="7"/>
  <c r="G22" i="7"/>
  <c r="D22" i="7"/>
  <c r="C22" i="7"/>
  <c r="X21" i="7"/>
  <c r="W21" i="7"/>
  <c r="T21" i="7"/>
  <c r="S21" i="7"/>
  <c r="P21" i="7"/>
  <c r="O21" i="7"/>
  <c r="L21" i="7"/>
  <c r="K21" i="7"/>
  <c r="H21" i="7"/>
  <c r="G21" i="7"/>
  <c r="D21" i="7"/>
  <c r="C21" i="7"/>
  <c r="X20" i="7"/>
  <c r="W20" i="7"/>
  <c r="T20" i="7"/>
  <c r="S20" i="7"/>
  <c r="P20" i="7"/>
  <c r="O20" i="7"/>
  <c r="L20" i="7"/>
  <c r="K20" i="7"/>
  <c r="H20" i="7"/>
  <c r="G20" i="7"/>
  <c r="D20" i="7"/>
  <c r="C20" i="7"/>
  <c r="X19" i="7"/>
  <c r="W19" i="7"/>
  <c r="T19" i="7"/>
  <c r="S19" i="7"/>
  <c r="P19" i="7"/>
  <c r="O19" i="7"/>
  <c r="L19" i="7"/>
  <c r="K19" i="7"/>
  <c r="H19" i="7"/>
  <c r="G19" i="7"/>
  <c r="D19" i="7"/>
  <c r="C19" i="7"/>
  <c r="X18" i="7"/>
  <c r="W18" i="7"/>
  <c r="T18" i="7"/>
  <c r="S18" i="7"/>
  <c r="P18" i="7"/>
  <c r="O18" i="7"/>
  <c r="L18" i="7"/>
  <c r="K18" i="7"/>
  <c r="H18" i="7"/>
  <c r="G18" i="7"/>
  <c r="D18" i="7"/>
  <c r="C18" i="7"/>
  <c r="X17" i="7"/>
  <c r="W17" i="7"/>
  <c r="T17" i="7"/>
  <c r="S17" i="7"/>
  <c r="P17" i="7"/>
  <c r="O17" i="7"/>
  <c r="L17" i="7"/>
  <c r="K17" i="7"/>
  <c r="H17" i="7"/>
  <c r="G17" i="7"/>
  <c r="D17" i="7"/>
  <c r="C17" i="7"/>
  <c r="X16" i="7"/>
  <c r="W16" i="7"/>
  <c r="T16" i="7"/>
  <c r="S16" i="7"/>
  <c r="P16" i="7"/>
  <c r="O16" i="7"/>
  <c r="L16" i="7"/>
  <c r="K16" i="7"/>
  <c r="H16" i="7"/>
  <c r="G16" i="7"/>
  <c r="D16" i="7"/>
  <c r="C16" i="7"/>
  <c r="X15" i="7"/>
  <c r="W15" i="7"/>
  <c r="T15" i="7"/>
  <c r="S15" i="7"/>
  <c r="P15" i="7"/>
  <c r="O15" i="7"/>
  <c r="L15" i="7"/>
  <c r="K15" i="7"/>
  <c r="H15" i="7"/>
  <c r="G15" i="7"/>
  <c r="D15" i="7"/>
  <c r="C15" i="7"/>
  <c r="X14" i="7"/>
  <c r="W14" i="7"/>
  <c r="T14" i="7"/>
  <c r="S14" i="7"/>
  <c r="P14" i="7"/>
  <c r="O14" i="7"/>
  <c r="L14" i="7"/>
  <c r="K14" i="7"/>
  <c r="H14" i="7"/>
  <c r="G14" i="7"/>
  <c r="D14" i="7"/>
  <c r="C14" i="7"/>
  <c r="X13" i="7"/>
  <c r="W13" i="7"/>
  <c r="T13" i="7"/>
  <c r="S13" i="7"/>
  <c r="P13" i="7"/>
  <c r="O13" i="7"/>
  <c r="L13" i="7"/>
  <c r="K13" i="7"/>
  <c r="H13" i="7"/>
  <c r="G13" i="7"/>
  <c r="D13" i="7"/>
  <c r="C13" i="7"/>
  <c r="X12" i="7"/>
  <c r="W12" i="7"/>
  <c r="T12" i="7"/>
  <c r="S12" i="7"/>
  <c r="P12" i="7"/>
  <c r="O12" i="7"/>
  <c r="L12" i="7"/>
  <c r="K12" i="7"/>
  <c r="H12" i="7"/>
  <c r="G12" i="7"/>
  <c r="D12" i="7"/>
  <c r="C12" i="7"/>
  <c r="X11" i="7"/>
  <c r="W11" i="7"/>
  <c r="T11" i="7"/>
  <c r="S11" i="7"/>
  <c r="P11" i="7"/>
  <c r="O11" i="7"/>
  <c r="L11" i="7"/>
  <c r="K11" i="7"/>
  <c r="H11" i="7"/>
  <c r="G11" i="7"/>
  <c r="D11" i="7"/>
  <c r="C11" i="7"/>
  <c r="X10" i="7"/>
  <c r="W10" i="7"/>
  <c r="T10" i="7"/>
  <c r="S10" i="7"/>
  <c r="P10" i="7"/>
  <c r="O10" i="7"/>
  <c r="L10" i="7"/>
  <c r="K10" i="7"/>
  <c r="H10" i="7"/>
  <c r="G10" i="7"/>
  <c r="D10" i="7"/>
  <c r="C10" i="7"/>
  <c r="X9" i="7"/>
  <c r="W9" i="7"/>
  <c r="T9" i="7"/>
  <c r="S9" i="7"/>
  <c r="P9" i="7"/>
  <c r="O9" i="7"/>
  <c r="L9" i="7"/>
  <c r="K9" i="7"/>
  <c r="H9" i="7"/>
  <c r="G9" i="7"/>
  <c r="D9" i="7"/>
  <c r="C9" i="7"/>
  <c r="X8" i="7"/>
  <c r="W8" i="7"/>
  <c r="T8" i="7"/>
  <c r="S8" i="7"/>
  <c r="P8" i="7"/>
  <c r="O8" i="7"/>
  <c r="L8" i="7"/>
  <c r="K8" i="7"/>
  <c r="H8" i="7"/>
  <c r="G8" i="7"/>
  <c r="D8" i="7"/>
  <c r="C8" i="7"/>
  <c r="X7" i="7"/>
  <c r="W7" i="7"/>
  <c r="T7" i="7"/>
  <c r="S7" i="7"/>
  <c r="P7" i="7"/>
  <c r="O7" i="7"/>
  <c r="L7" i="7"/>
  <c r="K7" i="7"/>
  <c r="H7" i="7"/>
  <c r="G7" i="7"/>
  <c r="D7" i="7"/>
  <c r="C7" i="7"/>
  <c r="X6" i="7"/>
  <c r="W6" i="7"/>
  <c r="T6" i="7"/>
  <c r="S6" i="7"/>
  <c r="P6" i="7"/>
  <c r="O6" i="7"/>
  <c r="L6" i="7"/>
  <c r="K6" i="7"/>
  <c r="H6" i="7"/>
  <c r="G6" i="7"/>
  <c r="D6" i="7"/>
  <c r="C6" i="7"/>
  <c r="X5" i="7"/>
  <c r="W5" i="7"/>
  <c r="T5" i="7"/>
  <c r="S5" i="7"/>
  <c r="P5" i="7"/>
  <c r="O5" i="7"/>
  <c r="L5" i="7"/>
  <c r="K5" i="7"/>
  <c r="H5" i="7"/>
  <c r="G5" i="7"/>
  <c r="D5" i="7"/>
  <c r="C5" i="7"/>
  <c r="X4" i="7"/>
  <c r="W4" i="7"/>
  <c r="T4" i="7"/>
  <c r="S4" i="7"/>
  <c r="P4" i="7"/>
  <c r="O4" i="7"/>
  <c r="L4" i="7"/>
  <c r="K4" i="7"/>
  <c r="H4" i="7"/>
  <c r="G4" i="7"/>
  <c r="D4" i="7"/>
  <c r="C4" i="7"/>
  <c r="X3" i="7"/>
  <c r="W3" i="7"/>
  <c r="T3" i="7"/>
  <c r="S3" i="7"/>
  <c r="P3" i="7"/>
  <c r="O3" i="7"/>
  <c r="L3" i="7"/>
  <c r="K3" i="7"/>
  <c r="H3" i="7"/>
  <c r="G3" i="7"/>
  <c r="D3" i="7"/>
  <c r="C3" i="7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H92" i="6"/>
  <c r="G92" i="6"/>
  <c r="D92" i="6"/>
  <c r="C92" i="6"/>
  <c r="H91" i="6"/>
  <c r="G91" i="6"/>
  <c r="D91" i="6"/>
  <c r="C91" i="6"/>
  <c r="H90" i="6"/>
  <c r="G90" i="6"/>
  <c r="D90" i="6"/>
  <c r="C90" i="6"/>
  <c r="H89" i="6"/>
  <c r="G89" i="6"/>
  <c r="D89" i="6"/>
  <c r="C89" i="6"/>
  <c r="H88" i="6"/>
  <c r="G88" i="6"/>
  <c r="D88" i="6"/>
  <c r="C88" i="6"/>
  <c r="H87" i="6"/>
  <c r="G87" i="6"/>
  <c r="D87" i="6"/>
  <c r="C87" i="6"/>
  <c r="H86" i="6"/>
  <c r="G86" i="6"/>
  <c r="D86" i="6"/>
  <c r="C86" i="6"/>
  <c r="H85" i="6"/>
  <c r="G85" i="6"/>
  <c r="D85" i="6"/>
  <c r="C85" i="6"/>
  <c r="H84" i="6"/>
  <c r="G84" i="6"/>
  <c r="D84" i="6"/>
  <c r="C84" i="6"/>
  <c r="H83" i="6"/>
  <c r="G83" i="6"/>
  <c r="D83" i="6"/>
  <c r="C83" i="6"/>
  <c r="H82" i="6"/>
  <c r="G82" i="6"/>
  <c r="D82" i="6"/>
  <c r="C82" i="6"/>
  <c r="H81" i="6"/>
  <c r="G81" i="6"/>
  <c r="D81" i="6"/>
  <c r="C81" i="6"/>
  <c r="H80" i="6"/>
  <c r="G80" i="6"/>
  <c r="D80" i="6"/>
  <c r="C80" i="6"/>
  <c r="H79" i="6"/>
  <c r="G79" i="6"/>
  <c r="D79" i="6"/>
  <c r="C79" i="6"/>
  <c r="H78" i="6"/>
  <c r="G78" i="6"/>
  <c r="D78" i="6"/>
  <c r="C78" i="6"/>
  <c r="H77" i="6"/>
  <c r="G77" i="6"/>
  <c r="D77" i="6"/>
  <c r="C77" i="6"/>
  <c r="H76" i="6"/>
  <c r="G76" i="6"/>
  <c r="D76" i="6"/>
  <c r="C76" i="6"/>
  <c r="H75" i="6"/>
  <c r="G75" i="6"/>
  <c r="D75" i="6"/>
  <c r="C75" i="6"/>
  <c r="H74" i="6"/>
  <c r="G74" i="6"/>
  <c r="D74" i="6"/>
  <c r="C74" i="6"/>
  <c r="H73" i="6"/>
  <c r="G73" i="6"/>
  <c r="D73" i="6"/>
  <c r="C73" i="6"/>
  <c r="H72" i="6"/>
  <c r="G72" i="6"/>
  <c r="D72" i="6"/>
  <c r="C72" i="6"/>
  <c r="H71" i="6"/>
  <c r="G71" i="6"/>
  <c r="D71" i="6"/>
  <c r="C71" i="6"/>
  <c r="H70" i="6"/>
  <c r="G70" i="6"/>
  <c r="D70" i="6"/>
  <c r="C70" i="6"/>
  <c r="H69" i="6"/>
  <c r="G69" i="6"/>
  <c r="D69" i="6"/>
  <c r="C69" i="6"/>
  <c r="H68" i="6"/>
  <c r="G68" i="6"/>
  <c r="D68" i="6"/>
  <c r="C68" i="6"/>
  <c r="H67" i="6"/>
  <c r="G67" i="6"/>
  <c r="D67" i="6"/>
  <c r="C67" i="6"/>
  <c r="H66" i="6"/>
  <c r="G66" i="6"/>
  <c r="D66" i="6"/>
  <c r="C66" i="6"/>
  <c r="H65" i="6"/>
  <c r="G65" i="6"/>
  <c r="D65" i="6"/>
  <c r="C65" i="6"/>
  <c r="H64" i="6"/>
  <c r="G64" i="6"/>
  <c r="D64" i="6"/>
  <c r="C64" i="6"/>
  <c r="H63" i="6"/>
  <c r="G63" i="6"/>
  <c r="D63" i="6"/>
  <c r="C63" i="6"/>
  <c r="H62" i="6"/>
  <c r="G62" i="6"/>
  <c r="D62" i="6"/>
  <c r="C62" i="6"/>
  <c r="H61" i="6"/>
  <c r="G61" i="6"/>
  <c r="D61" i="6"/>
  <c r="C61" i="6"/>
  <c r="H60" i="6"/>
  <c r="G60" i="6"/>
  <c r="D60" i="6"/>
  <c r="C60" i="6"/>
  <c r="H59" i="6"/>
  <c r="G59" i="6"/>
  <c r="D59" i="6"/>
  <c r="C59" i="6"/>
  <c r="H58" i="6"/>
  <c r="G58" i="6"/>
  <c r="D58" i="6"/>
  <c r="C58" i="6"/>
  <c r="H57" i="6"/>
  <c r="G57" i="6"/>
  <c r="D57" i="6"/>
  <c r="C57" i="6"/>
  <c r="H56" i="6"/>
  <c r="G56" i="6"/>
  <c r="D56" i="6"/>
  <c r="C56" i="6"/>
  <c r="H55" i="6"/>
  <c r="G55" i="6"/>
  <c r="D55" i="6"/>
  <c r="C55" i="6"/>
  <c r="H54" i="6"/>
  <c r="G54" i="6"/>
  <c r="D54" i="6"/>
  <c r="C54" i="6"/>
  <c r="H53" i="6"/>
  <c r="G53" i="6"/>
  <c r="D53" i="6"/>
  <c r="C53" i="6"/>
  <c r="H52" i="6"/>
  <c r="G52" i="6"/>
  <c r="D52" i="6"/>
  <c r="C52" i="6"/>
  <c r="H51" i="6"/>
  <c r="G51" i="6"/>
  <c r="D51" i="6"/>
  <c r="C51" i="6"/>
  <c r="H50" i="6"/>
  <c r="G50" i="6"/>
  <c r="D50" i="6"/>
  <c r="C50" i="6"/>
  <c r="H49" i="6"/>
  <c r="G49" i="6"/>
  <c r="D49" i="6"/>
  <c r="C49" i="6"/>
  <c r="H48" i="6"/>
  <c r="G48" i="6"/>
  <c r="D48" i="6"/>
  <c r="C48" i="6"/>
  <c r="H47" i="6"/>
  <c r="G47" i="6"/>
  <c r="D47" i="6"/>
  <c r="C47" i="6"/>
  <c r="H46" i="6"/>
  <c r="G46" i="6"/>
  <c r="D46" i="6"/>
  <c r="C46" i="6"/>
  <c r="H45" i="6"/>
  <c r="G45" i="6"/>
  <c r="D45" i="6"/>
  <c r="C45" i="6"/>
  <c r="H44" i="6"/>
  <c r="G44" i="6"/>
  <c r="D44" i="6"/>
  <c r="C44" i="6"/>
  <c r="H43" i="6"/>
  <c r="G43" i="6"/>
  <c r="D43" i="6"/>
  <c r="C43" i="6"/>
  <c r="H42" i="6"/>
  <c r="G42" i="6"/>
  <c r="D42" i="6"/>
  <c r="C42" i="6"/>
  <c r="H41" i="6"/>
  <c r="G41" i="6"/>
  <c r="D41" i="6"/>
  <c r="C41" i="6"/>
  <c r="H40" i="6"/>
  <c r="G40" i="6"/>
  <c r="D40" i="6"/>
  <c r="C40" i="6"/>
  <c r="H39" i="6"/>
  <c r="G39" i="6"/>
  <c r="D39" i="6"/>
  <c r="C39" i="6"/>
  <c r="H38" i="6"/>
  <c r="G38" i="6"/>
  <c r="D38" i="6"/>
  <c r="C38" i="6"/>
  <c r="H37" i="6"/>
  <c r="G37" i="6"/>
  <c r="D37" i="6"/>
  <c r="C37" i="6"/>
  <c r="H36" i="6"/>
  <c r="G36" i="6"/>
  <c r="D36" i="6"/>
  <c r="C36" i="6"/>
  <c r="H35" i="6"/>
  <c r="G35" i="6"/>
  <c r="D35" i="6"/>
  <c r="C35" i="6"/>
  <c r="H34" i="6"/>
  <c r="G34" i="6"/>
  <c r="D34" i="6"/>
  <c r="C34" i="6"/>
  <c r="H33" i="6"/>
  <c r="G33" i="6"/>
  <c r="D33" i="6"/>
  <c r="C33" i="6"/>
  <c r="H32" i="6"/>
  <c r="G32" i="6"/>
  <c r="D32" i="6"/>
  <c r="C32" i="6"/>
  <c r="H31" i="6"/>
  <c r="G31" i="6"/>
  <c r="D31" i="6"/>
  <c r="C31" i="6"/>
  <c r="H30" i="6"/>
  <c r="G30" i="6"/>
  <c r="D30" i="6"/>
  <c r="C30" i="6"/>
  <c r="H29" i="6"/>
  <c r="G29" i="6"/>
  <c r="D29" i="6"/>
  <c r="C29" i="6"/>
  <c r="H28" i="6"/>
  <c r="G28" i="6"/>
  <c r="D28" i="6"/>
  <c r="C28" i="6"/>
  <c r="H27" i="6"/>
  <c r="G27" i="6"/>
  <c r="D27" i="6"/>
  <c r="C27" i="6"/>
  <c r="H26" i="6"/>
  <c r="G26" i="6"/>
  <c r="D26" i="6"/>
  <c r="C26" i="6"/>
  <c r="H25" i="6"/>
  <c r="G25" i="6"/>
  <c r="D25" i="6"/>
  <c r="C25" i="6"/>
  <c r="H24" i="6"/>
  <c r="G24" i="6"/>
  <c r="D24" i="6"/>
  <c r="C24" i="6"/>
  <c r="H23" i="6"/>
  <c r="G23" i="6"/>
  <c r="D23" i="6"/>
  <c r="C23" i="6"/>
  <c r="H22" i="6"/>
  <c r="G22" i="6"/>
  <c r="D22" i="6"/>
  <c r="C22" i="6"/>
  <c r="H21" i="6"/>
  <c r="G21" i="6"/>
  <c r="D21" i="6"/>
  <c r="C21" i="6"/>
  <c r="H20" i="6"/>
  <c r="G20" i="6"/>
  <c r="D20" i="6"/>
  <c r="C20" i="6"/>
  <c r="H19" i="6"/>
  <c r="G19" i="6"/>
  <c r="D19" i="6"/>
  <c r="C19" i="6"/>
  <c r="H18" i="6"/>
  <c r="G18" i="6"/>
  <c r="D18" i="6"/>
  <c r="C18" i="6"/>
  <c r="H17" i="6"/>
  <c r="G17" i="6"/>
  <c r="D17" i="6"/>
  <c r="C17" i="6"/>
  <c r="H16" i="6"/>
  <c r="G16" i="6"/>
  <c r="D16" i="6"/>
  <c r="C16" i="6"/>
  <c r="H15" i="6"/>
  <c r="G15" i="6"/>
  <c r="D15" i="6"/>
  <c r="C15" i="6"/>
  <c r="H14" i="6"/>
  <c r="G14" i="6"/>
  <c r="D14" i="6"/>
  <c r="C14" i="6"/>
  <c r="H13" i="6"/>
  <c r="G13" i="6"/>
  <c r="D13" i="6"/>
  <c r="C13" i="6"/>
  <c r="H12" i="6"/>
  <c r="G12" i="6"/>
  <c r="D12" i="6"/>
  <c r="C12" i="6"/>
  <c r="H11" i="6"/>
  <c r="G11" i="6"/>
  <c r="D11" i="6"/>
  <c r="C11" i="6"/>
  <c r="H10" i="6"/>
  <c r="G10" i="6"/>
  <c r="D10" i="6"/>
  <c r="C10" i="6"/>
  <c r="H9" i="6"/>
  <c r="G9" i="6"/>
  <c r="D9" i="6"/>
  <c r="C9" i="6"/>
  <c r="H8" i="6"/>
  <c r="G8" i="6"/>
  <c r="D8" i="6"/>
  <c r="C8" i="6"/>
  <c r="H7" i="6"/>
  <c r="G7" i="6"/>
  <c r="D7" i="6"/>
  <c r="C7" i="6"/>
  <c r="H6" i="6"/>
  <c r="G6" i="6"/>
  <c r="D6" i="6"/>
  <c r="C6" i="6"/>
  <c r="H5" i="6"/>
  <c r="G5" i="6"/>
  <c r="D5" i="6"/>
  <c r="C5" i="6"/>
  <c r="H4" i="6"/>
  <c r="G4" i="6"/>
  <c r="D4" i="6"/>
  <c r="C4" i="6"/>
  <c r="H3" i="6"/>
  <c r="G3" i="6"/>
  <c r="D3" i="6"/>
  <c r="C3" i="6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D84" i="5"/>
  <c r="C84" i="5"/>
  <c r="H83" i="5"/>
  <c r="G83" i="5"/>
  <c r="D83" i="5"/>
  <c r="C83" i="5"/>
  <c r="H82" i="5"/>
  <c r="G82" i="5"/>
  <c r="D82" i="5"/>
  <c r="C82" i="5"/>
  <c r="H81" i="5"/>
  <c r="G81" i="5"/>
  <c r="D81" i="5"/>
  <c r="C81" i="5"/>
  <c r="H80" i="5"/>
  <c r="G80" i="5"/>
  <c r="D80" i="5"/>
  <c r="C80" i="5"/>
  <c r="H79" i="5"/>
  <c r="G79" i="5"/>
  <c r="D79" i="5"/>
  <c r="C79" i="5"/>
  <c r="H78" i="5"/>
  <c r="G78" i="5"/>
  <c r="D78" i="5"/>
  <c r="C78" i="5"/>
  <c r="H77" i="5"/>
  <c r="G77" i="5"/>
  <c r="D77" i="5"/>
  <c r="C77" i="5"/>
  <c r="H76" i="5"/>
  <c r="G76" i="5"/>
  <c r="D76" i="5"/>
  <c r="C76" i="5"/>
  <c r="H75" i="5"/>
  <c r="G75" i="5"/>
  <c r="D75" i="5"/>
  <c r="C75" i="5"/>
  <c r="H74" i="5"/>
  <c r="G74" i="5"/>
  <c r="D74" i="5"/>
  <c r="C74" i="5"/>
  <c r="H73" i="5"/>
  <c r="G73" i="5"/>
  <c r="D73" i="5"/>
  <c r="C73" i="5"/>
  <c r="H72" i="5"/>
  <c r="G72" i="5"/>
  <c r="D72" i="5"/>
  <c r="C72" i="5"/>
  <c r="H71" i="5"/>
  <c r="G71" i="5"/>
  <c r="D71" i="5"/>
  <c r="C71" i="5"/>
  <c r="H70" i="5"/>
  <c r="G70" i="5"/>
  <c r="D70" i="5"/>
  <c r="C70" i="5"/>
  <c r="H69" i="5"/>
  <c r="G69" i="5"/>
  <c r="D69" i="5"/>
  <c r="C69" i="5"/>
  <c r="H68" i="5"/>
  <c r="G68" i="5"/>
  <c r="D68" i="5"/>
  <c r="C68" i="5"/>
  <c r="H67" i="5"/>
  <c r="G67" i="5"/>
  <c r="D67" i="5"/>
  <c r="C67" i="5"/>
  <c r="H66" i="5"/>
  <c r="G66" i="5"/>
  <c r="D66" i="5"/>
  <c r="C66" i="5"/>
  <c r="H65" i="5"/>
  <c r="G65" i="5"/>
  <c r="D65" i="5"/>
  <c r="C65" i="5"/>
  <c r="H64" i="5"/>
  <c r="G64" i="5"/>
  <c r="D64" i="5"/>
  <c r="C64" i="5"/>
  <c r="H63" i="5"/>
  <c r="G63" i="5"/>
  <c r="D63" i="5"/>
  <c r="C63" i="5"/>
  <c r="H62" i="5"/>
  <c r="G62" i="5"/>
  <c r="D62" i="5"/>
  <c r="C62" i="5"/>
  <c r="H61" i="5"/>
  <c r="G61" i="5"/>
  <c r="D61" i="5"/>
  <c r="C61" i="5"/>
  <c r="H60" i="5"/>
  <c r="G60" i="5"/>
  <c r="D60" i="5"/>
  <c r="C60" i="5"/>
  <c r="H59" i="5"/>
  <c r="G59" i="5"/>
  <c r="D59" i="5"/>
  <c r="C59" i="5"/>
  <c r="H58" i="5"/>
  <c r="G58" i="5"/>
  <c r="D58" i="5"/>
  <c r="C58" i="5"/>
  <c r="H57" i="5"/>
  <c r="G57" i="5"/>
  <c r="D57" i="5"/>
  <c r="C57" i="5"/>
  <c r="H56" i="5"/>
  <c r="G56" i="5"/>
  <c r="D56" i="5"/>
  <c r="C56" i="5"/>
  <c r="H55" i="5"/>
  <c r="G55" i="5"/>
  <c r="D55" i="5"/>
  <c r="C55" i="5"/>
  <c r="H54" i="5"/>
  <c r="G54" i="5"/>
  <c r="D54" i="5"/>
  <c r="C54" i="5"/>
  <c r="H53" i="5"/>
  <c r="G53" i="5"/>
  <c r="D53" i="5"/>
  <c r="C53" i="5"/>
  <c r="H52" i="5"/>
  <c r="G52" i="5"/>
  <c r="D52" i="5"/>
  <c r="C52" i="5"/>
  <c r="H51" i="5"/>
  <c r="G51" i="5"/>
  <c r="D51" i="5"/>
  <c r="C51" i="5"/>
  <c r="H50" i="5"/>
  <c r="G50" i="5"/>
  <c r="D50" i="5"/>
  <c r="C50" i="5"/>
  <c r="H49" i="5"/>
  <c r="G49" i="5"/>
  <c r="D49" i="5"/>
  <c r="C49" i="5"/>
  <c r="H48" i="5"/>
  <c r="G48" i="5"/>
  <c r="D48" i="5"/>
  <c r="C48" i="5"/>
  <c r="H47" i="5"/>
  <c r="G47" i="5"/>
  <c r="D47" i="5"/>
  <c r="C47" i="5"/>
  <c r="H46" i="5"/>
  <c r="G46" i="5"/>
  <c r="D46" i="5"/>
  <c r="C46" i="5"/>
  <c r="H45" i="5"/>
  <c r="G45" i="5"/>
  <c r="D45" i="5"/>
  <c r="C45" i="5"/>
  <c r="H44" i="5"/>
  <c r="G44" i="5"/>
  <c r="D44" i="5"/>
  <c r="C44" i="5"/>
  <c r="H43" i="5"/>
  <c r="G43" i="5"/>
  <c r="D43" i="5"/>
  <c r="C43" i="5"/>
  <c r="H42" i="5"/>
  <c r="G42" i="5"/>
  <c r="D42" i="5"/>
  <c r="C42" i="5"/>
  <c r="H41" i="5"/>
  <c r="G41" i="5"/>
  <c r="D41" i="5"/>
  <c r="C41" i="5"/>
  <c r="H40" i="5"/>
  <c r="G40" i="5"/>
  <c r="D40" i="5"/>
  <c r="C40" i="5"/>
  <c r="H39" i="5"/>
  <c r="G39" i="5"/>
  <c r="D39" i="5"/>
  <c r="C39" i="5"/>
  <c r="H38" i="5"/>
  <c r="G38" i="5"/>
  <c r="D38" i="5"/>
  <c r="C38" i="5"/>
  <c r="H37" i="5"/>
  <c r="G37" i="5"/>
  <c r="D37" i="5"/>
  <c r="C37" i="5"/>
  <c r="H36" i="5"/>
  <c r="G36" i="5"/>
  <c r="D36" i="5"/>
  <c r="C36" i="5"/>
  <c r="H35" i="5"/>
  <c r="G35" i="5"/>
  <c r="D35" i="5"/>
  <c r="C35" i="5"/>
  <c r="H34" i="5"/>
  <c r="G34" i="5"/>
  <c r="D34" i="5"/>
  <c r="C34" i="5"/>
  <c r="H33" i="5"/>
  <c r="G33" i="5"/>
  <c r="D33" i="5"/>
  <c r="C33" i="5"/>
  <c r="H32" i="5"/>
  <c r="G32" i="5"/>
  <c r="D32" i="5"/>
  <c r="C32" i="5"/>
  <c r="H31" i="5"/>
  <c r="G31" i="5"/>
  <c r="D31" i="5"/>
  <c r="C31" i="5"/>
  <c r="H30" i="5"/>
  <c r="G30" i="5"/>
  <c r="D30" i="5"/>
  <c r="C30" i="5"/>
  <c r="H29" i="5"/>
  <c r="G29" i="5"/>
  <c r="D29" i="5"/>
  <c r="C29" i="5"/>
  <c r="H28" i="5"/>
  <c r="G28" i="5"/>
  <c r="D28" i="5"/>
  <c r="C28" i="5"/>
  <c r="H27" i="5"/>
  <c r="G27" i="5"/>
  <c r="D27" i="5"/>
  <c r="C27" i="5"/>
  <c r="H26" i="5"/>
  <c r="G26" i="5"/>
  <c r="D26" i="5"/>
  <c r="C26" i="5"/>
  <c r="H25" i="5"/>
  <c r="G25" i="5"/>
  <c r="D25" i="5"/>
  <c r="C25" i="5"/>
  <c r="H24" i="5"/>
  <c r="G24" i="5"/>
  <c r="D24" i="5"/>
  <c r="C24" i="5"/>
  <c r="H23" i="5"/>
  <c r="G23" i="5"/>
  <c r="D23" i="5"/>
  <c r="C23" i="5"/>
  <c r="H22" i="5"/>
  <c r="G22" i="5"/>
  <c r="D22" i="5"/>
  <c r="C22" i="5"/>
  <c r="H21" i="5"/>
  <c r="G21" i="5"/>
  <c r="D21" i="5"/>
  <c r="C21" i="5"/>
  <c r="H20" i="5"/>
  <c r="G20" i="5"/>
  <c r="D20" i="5"/>
  <c r="C20" i="5"/>
  <c r="H19" i="5"/>
  <c r="G19" i="5"/>
  <c r="D19" i="5"/>
  <c r="C19" i="5"/>
  <c r="H18" i="5"/>
  <c r="G18" i="5"/>
  <c r="D18" i="5"/>
  <c r="C18" i="5"/>
  <c r="H17" i="5"/>
  <c r="G17" i="5"/>
  <c r="D17" i="5"/>
  <c r="C17" i="5"/>
  <c r="H16" i="5"/>
  <c r="G16" i="5"/>
  <c r="D16" i="5"/>
  <c r="C16" i="5"/>
  <c r="H15" i="5"/>
  <c r="G15" i="5"/>
  <c r="D15" i="5"/>
  <c r="C15" i="5"/>
  <c r="H14" i="5"/>
  <c r="G14" i="5"/>
  <c r="D14" i="5"/>
  <c r="C14" i="5"/>
  <c r="H13" i="5"/>
  <c r="G13" i="5"/>
  <c r="D13" i="5"/>
  <c r="C13" i="5"/>
  <c r="H12" i="5"/>
  <c r="G12" i="5"/>
  <c r="D12" i="5"/>
  <c r="C12" i="5"/>
  <c r="H11" i="5"/>
  <c r="G11" i="5"/>
  <c r="D11" i="5"/>
  <c r="C11" i="5"/>
  <c r="H10" i="5"/>
  <c r="G10" i="5"/>
  <c r="D10" i="5"/>
  <c r="C10" i="5"/>
  <c r="H9" i="5"/>
  <c r="G9" i="5"/>
  <c r="D9" i="5"/>
  <c r="C9" i="5"/>
  <c r="H8" i="5"/>
  <c r="G8" i="5"/>
  <c r="D8" i="5"/>
  <c r="C8" i="5"/>
  <c r="H7" i="5"/>
  <c r="G7" i="5"/>
  <c r="D7" i="5"/>
  <c r="C7" i="5"/>
  <c r="H6" i="5"/>
  <c r="G6" i="5"/>
  <c r="D6" i="5"/>
  <c r="C6" i="5"/>
  <c r="H5" i="5"/>
  <c r="G5" i="5"/>
  <c r="D5" i="5"/>
  <c r="C5" i="5"/>
  <c r="H4" i="5"/>
  <c r="G4" i="5"/>
  <c r="D4" i="5"/>
  <c r="C4" i="5"/>
  <c r="H3" i="5"/>
  <c r="G3" i="5"/>
  <c r="D3" i="5"/>
  <c r="C3" i="5"/>
  <c r="D81" i="4"/>
  <c r="C81" i="4"/>
  <c r="D80" i="4"/>
  <c r="C80" i="4"/>
  <c r="D79" i="4"/>
  <c r="C79" i="4"/>
  <c r="H78" i="4"/>
  <c r="G78" i="4"/>
  <c r="D78" i="4"/>
  <c r="C78" i="4"/>
  <c r="L77" i="4"/>
  <c r="K77" i="4"/>
  <c r="H77" i="4"/>
  <c r="G77" i="4"/>
  <c r="D77" i="4"/>
  <c r="C77" i="4"/>
  <c r="L76" i="4"/>
  <c r="K76" i="4"/>
  <c r="H76" i="4"/>
  <c r="G76" i="4"/>
  <c r="D76" i="4"/>
  <c r="C76" i="4"/>
  <c r="L75" i="4"/>
  <c r="K75" i="4"/>
  <c r="H75" i="4"/>
  <c r="G75" i="4"/>
  <c r="D75" i="4"/>
  <c r="C75" i="4"/>
  <c r="L74" i="4"/>
  <c r="K74" i="4"/>
  <c r="H74" i="4"/>
  <c r="G74" i="4"/>
  <c r="D74" i="4"/>
  <c r="C74" i="4"/>
  <c r="L73" i="4"/>
  <c r="K73" i="4"/>
  <c r="H73" i="4"/>
  <c r="G73" i="4"/>
  <c r="D73" i="4"/>
  <c r="C73" i="4"/>
  <c r="L72" i="4"/>
  <c r="K72" i="4"/>
  <c r="H72" i="4"/>
  <c r="G72" i="4"/>
  <c r="D72" i="4"/>
  <c r="C72" i="4"/>
  <c r="L71" i="4"/>
  <c r="K71" i="4"/>
  <c r="H71" i="4"/>
  <c r="G71" i="4"/>
  <c r="D71" i="4"/>
  <c r="C71" i="4"/>
  <c r="L70" i="4"/>
  <c r="K70" i="4"/>
  <c r="H70" i="4"/>
  <c r="G70" i="4"/>
  <c r="D70" i="4"/>
  <c r="C70" i="4"/>
  <c r="L69" i="4"/>
  <c r="K69" i="4"/>
  <c r="H69" i="4"/>
  <c r="G69" i="4"/>
  <c r="D69" i="4"/>
  <c r="C69" i="4"/>
  <c r="L68" i="4"/>
  <c r="K68" i="4"/>
  <c r="H68" i="4"/>
  <c r="G68" i="4"/>
  <c r="D68" i="4"/>
  <c r="C68" i="4"/>
  <c r="L67" i="4"/>
  <c r="K67" i="4"/>
  <c r="H67" i="4"/>
  <c r="G67" i="4"/>
  <c r="D67" i="4"/>
  <c r="C67" i="4"/>
  <c r="L66" i="4"/>
  <c r="K66" i="4"/>
  <c r="H66" i="4"/>
  <c r="G66" i="4"/>
  <c r="D66" i="4"/>
  <c r="C66" i="4"/>
  <c r="L65" i="4"/>
  <c r="K65" i="4"/>
  <c r="H65" i="4"/>
  <c r="G65" i="4"/>
  <c r="D65" i="4"/>
  <c r="C65" i="4"/>
  <c r="T64" i="4"/>
  <c r="S64" i="4"/>
  <c r="P64" i="4"/>
  <c r="O64" i="4"/>
  <c r="L64" i="4"/>
  <c r="K64" i="4"/>
  <c r="H64" i="4"/>
  <c r="G64" i="4"/>
  <c r="D64" i="4"/>
  <c r="C64" i="4"/>
  <c r="T63" i="4"/>
  <c r="S63" i="4"/>
  <c r="P63" i="4"/>
  <c r="O63" i="4"/>
  <c r="L63" i="4"/>
  <c r="K63" i="4"/>
  <c r="H63" i="4"/>
  <c r="G63" i="4"/>
  <c r="D63" i="4"/>
  <c r="C63" i="4"/>
  <c r="T62" i="4"/>
  <c r="S62" i="4"/>
  <c r="P62" i="4"/>
  <c r="O62" i="4"/>
  <c r="L62" i="4"/>
  <c r="K62" i="4"/>
  <c r="H62" i="4"/>
  <c r="G62" i="4"/>
  <c r="D62" i="4"/>
  <c r="C62" i="4"/>
  <c r="T61" i="4"/>
  <c r="S61" i="4"/>
  <c r="P61" i="4"/>
  <c r="O61" i="4"/>
  <c r="L61" i="4"/>
  <c r="K61" i="4"/>
  <c r="H61" i="4"/>
  <c r="G61" i="4"/>
  <c r="D61" i="4"/>
  <c r="C61" i="4"/>
  <c r="T60" i="4"/>
  <c r="S60" i="4"/>
  <c r="P60" i="4"/>
  <c r="O60" i="4"/>
  <c r="L60" i="4"/>
  <c r="K60" i="4"/>
  <c r="H60" i="4"/>
  <c r="G60" i="4"/>
  <c r="D60" i="4"/>
  <c r="C60" i="4"/>
  <c r="T59" i="4"/>
  <c r="S59" i="4"/>
  <c r="P59" i="4"/>
  <c r="O59" i="4"/>
  <c r="L59" i="4"/>
  <c r="K59" i="4"/>
  <c r="H59" i="4"/>
  <c r="G59" i="4"/>
  <c r="D59" i="4"/>
  <c r="C59" i="4"/>
  <c r="T58" i="4"/>
  <c r="S58" i="4"/>
  <c r="P58" i="4"/>
  <c r="O58" i="4"/>
  <c r="L58" i="4"/>
  <c r="K58" i="4"/>
  <c r="H58" i="4"/>
  <c r="G58" i="4"/>
  <c r="D58" i="4"/>
  <c r="C58" i="4"/>
  <c r="T57" i="4"/>
  <c r="S57" i="4"/>
  <c r="P57" i="4"/>
  <c r="O57" i="4"/>
  <c r="L57" i="4"/>
  <c r="K57" i="4"/>
  <c r="H57" i="4"/>
  <c r="G57" i="4"/>
  <c r="D57" i="4"/>
  <c r="C57" i="4"/>
  <c r="T56" i="4"/>
  <c r="S56" i="4"/>
  <c r="P56" i="4"/>
  <c r="O56" i="4"/>
  <c r="L56" i="4"/>
  <c r="K56" i="4"/>
  <c r="H56" i="4"/>
  <c r="G56" i="4"/>
  <c r="D56" i="4"/>
  <c r="C56" i="4"/>
  <c r="T55" i="4"/>
  <c r="S55" i="4"/>
  <c r="P55" i="4"/>
  <c r="O55" i="4"/>
  <c r="L55" i="4"/>
  <c r="K55" i="4"/>
  <c r="H55" i="4"/>
  <c r="G55" i="4"/>
  <c r="D55" i="4"/>
  <c r="C55" i="4"/>
  <c r="T54" i="4"/>
  <c r="S54" i="4"/>
  <c r="P54" i="4"/>
  <c r="O54" i="4"/>
  <c r="L54" i="4"/>
  <c r="K54" i="4"/>
  <c r="H54" i="4"/>
  <c r="G54" i="4"/>
  <c r="D54" i="4"/>
  <c r="C54" i="4"/>
  <c r="T53" i="4"/>
  <c r="S53" i="4"/>
  <c r="P53" i="4"/>
  <c r="O53" i="4"/>
  <c r="L53" i="4"/>
  <c r="K53" i="4"/>
  <c r="H53" i="4"/>
  <c r="G53" i="4"/>
  <c r="D53" i="4"/>
  <c r="C53" i="4"/>
  <c r="T52" i="4"/>
  <c r="S52" i="4"/>
  <c r="P52" i="4"/>
  <c r="O52" i="4"/>
  <c r="L52" i="4"/>
  <c r="K52" i="4"/>
  <c r="H52" i="4"/>
  <c r="G52" i="4"/>
  <c r="D52" i="4"/>
  <c r="C52" i="4"/>
  <c r="T51" i="4"/>
  <c r="S51" i="4"/>
  <c r="P51" i="4"/>
  <c r="O51" i="4"/>
  <c r="L51" i="4"/>
  <c r="K51" i="4"/>
  <c r="H51" i="4"/>
  <c r="G51" i="4"/>
  <c r="D51" i="4"/>
  <c r="C51" i="4"/>
  <c r="T50" i="4"/>
  <c r="S50" i="4"/>
  <c r="P50" i="4"/>
  <c r="O50" i="4"/>
  <c r="L50" i="4"/>
  <c r="K50" i="4"/>
  <c r="H50" i="4"/>
  <c r="G50" i="4"/>
  <c r="D50" i="4"/>
  <c r="C50" i="4"/>
  <c r="T49" i="4"/>
  <c r="S49" i="4"/>
  <c r="P49" i="4"/>
  <c r="O49" i="4"/>
  <c r="L49" i="4"/>
  <c r="K49" i="4"/>
  <c r="H49" i="4"/>
  <c r="G49" i="4"/>
  <c r="D49" i="4"/>
  <c r="C49" i="4"/>
  <c r="T48" i="4"/>
  <c r="S48" i="4"/>
  <c r="P48" i="4"/>
  <c r="O48" i="4"/>
  <c r="L48" i="4"/>
  <c r="K48" i="4"/>
  <c r="H48" i="4"/>
  <c r="G48" i="4"/>
  <c r="D48" i="4"/>
  <c r="C48" i="4"/>
  <c r="T47" i="4"/>
  <c r="S47" i="4"/>
  <c r="P47" i="4"/>
  <c r="O47" i="4"/>
  <c r="L47" i="4"/>
  <c r="K47" i="4"/>
  <c r="H47" i="4"/>
  <c r="G47" i="4"/>
  <c r="D47" i="4"/>
  <c r="C47" i="4"/>
  <c r="T46" i="4"/>
  <c r="S46" i="4"/>
  <c r="P46" i="4"/>
  <c r="O46" i="4"/>
  <c r="L46" i="4"/>
  <c r="K46" i="4"/>
  <c r="H46" i="4"/>
  <c r="G46" i="4"/>
  <c r="D46" i="4"/>
  <c r="C46" i="4"/>
  <c r="T45" i="4"/>
  <c r="S45" i="4"/>
  <c r="P45" i="4"/>
  <c r="O45" i="4"/>
  <c r="L45" i="4"/>
  <c r="K45" i="4"/>
  <c r="H45" i="4"/>
  <c r="G45" i="4"/>
  <c r="D45" i="4"/>
  <c r="C45" i="4"/>
  <c r="T44" i="4"/>
  <c r="S44" i="4"/>
  <c r="P44" i="4"/>
  <c r="O44" i="4"/>
  <c r="L44" i="4"/>
  <c r="K44" i="4"/>
  <c r="H44" i="4"/>
  <c r="G44" i="4"/>
  <c r="D44" i="4"/>
  <c r="C44" i="4"/>
  <c r="T43" i="4"/>
  <c r="S43" i="4"/>
  <c r="P43" i="4"/>
  <c r="O43" i="4"/>
  <c r="L43" i="4"/>
  <c r="K43" i="4"/>
  <c r="H43" i="4"/>
  <c r="G43" i="4"/>
  <c r="D43" i="4"/>
  <c r="C43" i="4"/>
  <c r="T42" i="4"/>
  <c r="S42" i="4"/>
  <c r="P42" i="4"/>
  <c r="O42" i="4"/>
  <c r="L42" i="4"/>
  <c r="K42" i="4"/>
  <c r="H42" i="4"/>
  <c r="G42" i="4"/>
  <c r="D42" i="4"/>
  <c r="C42" i="4"/>
  <c r="T41" i="4"/>
  <c r="S41" i="4"/>
  <c r="P41" i="4"/>
  <c r="O41" i="4"/>
  <c r="L41" i="4"/>
  <c r="K41" i="4"/>
  <c r="H41" i="4"/>
  <c r="G41" i="4"/>
  <c r="D41" i="4"/>
  <c r="C41" i="4"/>
  <c r="T40" i="4"/>
  <c r="S40" i="4"/>
  <c r="P40" i="4"/>
  <c r="O40" i="4"/>
  <c r="L40" i="4"/>
  <c r="K40" i="4"/>
  <c r="H40" i="4"/>
  <c r="G40" i="4"/>
  <c r="D40" i="4"/>
  <c r="C40" i="4"/>
  <c r="T39" i="4"/>
  <c r="S39" i="4"/>
  <c r="P39" i="4"/>
  <c r="O39" i="4"/>
  <c r="L39" i="4"/>
  <c r="K39" i="4"/>
  <c r="H39" i="4"/>
  <c r="G39" i="4"/>
  <c r="D39" i="4"/>
  <c r="C39" i="4"/>
  <c r="T38" i="4"/>
  <c r="S38" i="4"/>
  <c r="P38" i="4"/>
  <c r="O38" i="4"/>
  <c r="L38" i="4"/>
  <c r="K38" i="4"/>
  <c r="H38" i="4"/>
  <c r="G38" i="4"/>
  <c r="D38" i="4"/>
  <c r="C38" i="4"/>
  <c r="T37" i="4"/>
  <c r="S37" i="4"/>
  <c r="P37" i="4"/>
  <c r="O37" i="4"/>
  <c r="L37" i="4"/>
  <c r="K37" i="4"/>
  <c r="H37" i="4"/>
  <c r="G37" i="4"/>
  <c r="D37" i="4"/>
  <c r="C37" i="4"/>
  <c r="T36" i="4"/>
  <c r="S36" i="4"/>
  <c r="P36" i="4"/>
  <c r="O36" i="4"/>
  <c r="L36" i="4"/>
  <c r="K36" i="4"/>
  <c r="H36" i="4"/>
  <c r="G36" i="4"/>
  <c r="D36" i="4"/>
  <c r="C36" i="4"/>
  <c r="T35" i="4"/>
  <c r="S35" i="4"/>
  <c r="P35" i="4"/>
  <c r="O35" i="4"/>
  <c r="L35" i="4"/>
  <c r="K35" i="4"/>
  <c r="H35" i="4"/>
  <c r="G35" i="4"/>
  <c r="D35" i="4"/>
  <c r="C35" i="4"/>
  <c r="T34" i="4"/>
  <c r="S34" i="4"/>
  <c r="P34" i="4"/>
  <c r="O34" i="4"/>
  <c r="L34" i="4"/>
  <c r="K34" i="4"/>
  <c r="H34" i="4"/>
  <c r="G34" i="4"/>
  <c r="D34" i="4"/>
  <c r="C34" i="4"/>
  <c r="T33" i="4"/>
  <c r="S33" i="4"/>
  <c r="P33" i="4"/>
  <c r="O33" i="4"/>
  <c r="L33" i="4"/>
  <c r="K33" i="4"/>
  <c r="H33" i="4"/>
  <c r="G33" i="4"/>
  <c r="D33" i="4"/>
  <c r="C33" i="4"/>
  <c r="T32" i="4"/>
  <c r="S32" i="4"/>
  <c r="P32" i="4"/>
  <c r="O32" i="4"/>
  <c r="L32" i="4"/>
  <c r="K32" i="4"/>
  <c r="H32" i="4"/>
  <c r="G32" i="4"/>
  <c r="D32" i="4"/>
  <c r="C32" i="4"/>
  <c r="T31" i="4"/>
  <c r="S31" i="4"/>
  <c r="P31" i="4"/>
  <c r="O31" i="4"/>
  <c r="L31" i="4"/>
  <c r="K31" i="4"/>
  <c r="H31" i="4"/>
  <c r="G31" i="4"/>
  <c r="D31" i="4"/>
  <c r="C31" i="4"/>
  <c r="T30" i="4"/>
  <c r="S30" i="4"/>
  <c r="P30" i="4"/>
  <c r="O30" i="4"/>
  <c r="L30" i="4"/>
  <c r="K30" i="4"/>
  <c r="H30" i="4"/>
  <c r="G30" i="4"/>
  <c r="D30" i="4"/>
  <c r="C30" i="4"/>
  <c r="T29" i="4"/>
  <c r="S29" i="4"/>
  <c r="P29" i="4"/>
  <c r="O29" i="4"/>
  <c r="L29" i="4"/>
  <c r="K29" i="4"/>
  <c r="H29" i="4"/>
  <c r="G29" i="4"/>
  <c r="D29" i="4"/>
  <c r="C29" i="4"/>
  <c r="T28" i="4"/>
  <c r="S28" i="4"/>
  <c r="P28" i="4"/>
  <c r="O28" i="4"/>
  <c r="L28" i="4"/>
  <c r="K28" i="4"/>
  <c r="H28" i="4"/>
  <c r="G28" i="4"/>
  <c r="D28" i="4"/>
  <c r="C28" i="4"/>
  <c r="T27" i="4"/>
  <c r="S27" i="4"/>
  <c r="P27" i="4"/>
  <c r="O27" i="4"/>
  <c r="L27" i="4"/>
  <c r="K27" i="4"/>
  <c r="H27" i="4"/>
  <c r="G27" i="4"/>
  <c r="D27" i="4"/>
  <c r="C27" i="4"/>
  <c r="T26" i="4"/>
  <c r="S26" i="4"/>
  <c r="P26" i="4"/>
  <c r="O26" i="4"/>
  <c r="L26" i="4"/>
  <c r="K26" i="4"/>
  <c r="H26" i="4"/>
  <c r="G26" i="4"/>
  <c r="D26" i="4"/>
  <c r="C26" i="4"/>
  <c r="T25" i="4"/>
  <c r="S25" i="4"/>
  <c r="P25" i="4"/>
  <c r="O25" i="4"/>
  <c r="L25" i="4"/>
  <c r="K25" i="4"/>
  <c r="H25" i="4"/>
  <c r="G25" i="4"/>
  <c r="D25" i="4"/>
  <c r="C25" i="4"/>
  <c r="T24" i="4"/>
  <c r="S24" i="4"/>
  <c r="P24" i="4"/>
  <c r="O24" i="4"/>
  <c r="L24" i="4"/>
  <c r="K24" i="4"/>
  <c r="H24" i="4"/>
  <c r="G24" i="4"/>
  <c r="D24" i="4"/>
  <c r="C24" i="4"/>
  <c r="T23" i="4"/>
  <c r="S23" i="4"/>
  <c r="P23" i="4"/>
  <c r="O23" i="4"/>
  <c r="L23" i="4"/>
  <c r="K23" i="4"/>
  <c r="H23" i="4"/>
  <c r="G23" i="4"/>
  <c r="D23" i="4"/>
  <c r="C23" i="4"/>
  <c r="T22" i="4"/>
  <c r="S22" i="4"/>
  <c r="P22" i="4"/>
  <c r="O22" i="4"/>
  <c r="L22" i="4"/>
  <c r="K22" i="4"/>
  <c r="H22" i="4"/>
  <c r="G22" i="4"/>
  <c r="D22" i="4"/>
  <c r="C22" i="4"/>
  <c r="T21" i="4"/>
  <c r="S21" i="4"/>
  <c r="P21" i="4"/>
  <c r="O21" i="4"/>
  <c r="L21" i="4"/>
  <c r="K21" i="4"/>
  <c r="H21" i="4"/>
  <c r="G21" i="4"/>
  <c r="D21" i="4"/>
  <c r="C21" i="4"/>
  <c r="T20" i="4"/>
  <c r="S20" i="4"/>
  <c r="P20" i="4"/>
  <c r="O20" i="4"/>
  <c r="L20" i="4"/>
  <c r="K20" i="4"/>
  <c r="H20" i="4"/>
  <c r="G20" i="4"/>
  <c r="D20" i="4"/>
  <c r="C20" i="4"/>
  <c r="T19" i="4"/>
  <c r="S19" i="4"/>
  <c r="P19" i="4"/>
  <c r="O19" i="4"/>
  <c r="L19" i="4"/>
  <c r="K19" i="4"/>
  <c r="H19" i="4"/>
  <c r="G19" i="4"/>
  <c r="D19" i="4"/>
  <c r="C19" i="4"/>
  <c r="T18" i="4"/>
  <c r="S18" i="4"/>
  <c r="P18" i="4"/>
  <c r="O18" i="4"/>
  <c r="L18" i="4"/>
  <c r="K18" i="4"/>
  <c r="H18" i="4"/>
  <c r="G18" i="4"/>
  <c r="D18" i="4"/>
  <c r="C18" i="4"/>
  <c r="T17" i="4"/>
  <c r="S17" i="4"/>
  <c r="P17" i="4"/>
  <c r="O17" i="4"/>
  <c r="L17" i="4"/>
  <c r="K17" i="4"/>
  <c r="H17" i="4"/>
  <c r="G17" i="4"/>
  <c r="D17" i="4"/>
  <c r="C17" i="4"/>
  <c r="T16" i="4"/>
  <c r="S16" i="4"/>
  <c r="P16" i="4"/>
  <c r="O16" i="4"/>
  <c r="L16" i="4"/>
  <c r="K16" i="4"/>
  <c r="H16" i="4"/>
  <c r="G16" i="4"/>
  <c r="D16" i="4"/>
  <c r="C16" i="4"/>
  <c r="T15" i="4"/>
  <c r="S15" i="4"/>
  <c r="P15" i="4"/>
  <c r="O15" i="4"/>
  <c r="L15" i="4"/>
  <c r="K15" i="4"/>
  <c r="H15" i="4"/>
  <c r="G15" i="4"/>
  <c r="D15" i="4"/>
  <c r="C15" i="4"/>
  <c r="T14" i="4"/>
  <c r="S14" i="4"/>
  <c r="P14" i="4"/>
  <c r="O14" i="4"/>
  <c r="L14" i="4"/>
  <c r="K14" i="4"/>
  <c r="H14" i="4"/>
  <c r="G14" i="4"/>
  <c r="D14" i="4"/>
  <c r="C14" i="4"/>
  <c r="T13" i="4"/>
  <c r="S13" i="4"/>
  <c r="P13" i="4"/>
  <c r="O13" i="4"/>
  <c r="L13" i="4"/>
  <c r="K13" i="4"/>
  <c r="H13" i="4"/>
  <c r="G13" i="4"/>
  <c r="D13" i="4"/>
  <c r="C13" i="4"/>
  <c r="T12" i="4"/>
  <c r="S12" i="4"/>
  <c r="P12" i="4"/>
  <c r="O12" i="4"/>
  <c r="L12" i="4"/>
  <c r="K12" i="4"/>
  <c r="H12" i="4"/>
  <c r="G12" i="4"/>
  <c r="D12" i="4"/>
  <c r="C12" i="4"/>
  <c r="T11" i="4"/>
  <c r="S11" i="4"/>
  <c r="P11" i="4"/>
  <c r="O11" i="4"/>
  <c r="L11" i="4"/>
  <c r="K11" i="4"/>
  <c r="H11" i="4"/>
  <c r="G11" i="4"/>
  <c r="D11" i="4"/>
  <c r="C11" i="4"/>
  <c r="T10" i="4"/>
  <c r="S10" i="4"/>
  <c r="P10" i="4"/>
  <c r="O10" i="4"/>
  <c r="L10" i="4"/>
  <c r="K10" i="4"/>
  <c r="H10" i="4"/>
  <c r="G10" i="4"/>
  <c r="D10" i="4"/>
  <c r="C10" i="4"/>
  <c r="T9" i="4"/>
  <c r="S9" i="4"/>
  <c r="P9" i="4"/>
  <c r="O9" i="4"/>
  <c r="L9" i="4"/>
  <c r="K9" i="4"/>
  <c r="H9" i="4"/>
  <c r="G9" i="4"/>
  <c r="D9" i="4"/>
  <c r="C9" i="4"/>
  <c r="T8" i="4"/>
  <c r="S8" i="4"/>
  <c r="P8" i="4"/>
  <c r="O8" i="4"/>
  <c r="L8" i="4"/>
  <c r="K8" i="4"/>
  <c r="H8" i="4"/>
  <c r="G8" i="4"/>
  <c r="D8" i="4"/>
  <c r="C8" i="4"/>
  <c r="T7" i="4"/>
  <c r="S7" i="4"/>
  <c r="P7" i="4"/>
  <c r="O7" i="4"/>
  <c r="L7" i="4"/>
  <c r="K7" i="4"/>
  <c r="H7" i="4"/>
  <c r="G7" i="4"/>
  <c r="D7" i="4"/>
  <c r="C7" i="4"/>
  <c r="T6" i="4"/>
  <c r="S6" i="4"/>
  <c r="P6" i="4"/>
  <c r="O6" i="4"/>
  <c r="L6" i="4"/>
  <c r="K6" i="4"/>
  <c r="H6" i="4"/>
  <c r="G6" i="4"/>
  <c r="D6" i="4"/>
  <c r="C6" i="4"/>
  <c r="T5" i="4"/>
  <c r="S5" i="4"/>
  <c r="P5" i="4"/>
  <c r="O5" i="4"/>
  <c r="L5" i="4"/>
  <c r="K5" i="4"/>
  <c r="H5" i="4"/>
  <c r="G5" i="4"/>
  <c r="D5" i="4"/>
  <c r="C5" i="4"/>
  <c r="T4" i="4"/>
  <c r="S4" i="4"/>
  <c r="P4" i="4"/>
  <c r="O4" i="4"/>
  <c r="L4" i="4"/>
  <c r="K4" i="4"/>
  <c r="H4" i="4"/>
  <c r="G4" i="4"/>
  <c r="D4" i="4"/>
  <c r="C4" i="4"/>
  <c r="T3" i="4"/>
  <c r="S3" i="4"/>
  <c r="P3" i="4"/>
  <c r="O3" i="4"/>
  <c r="L3" i="4"/>
  <c r="K3" i="4"/>
  <c r="H3" i="4"/>
  <c r="G3" i="4"/>
  <c r="D3" i="4"/>
  <c r="C3" i="4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H299" i="3"/>
  <c r="G299" i="3"/>
  <c r="D299" i="3"/>
  <c r="C299" i="3"/>
  <c r="H298" i="3"/>
  <c r="G298" i="3"/>
  <c r="D298" i="3"/>
  <c r="C298" i="3"/>
  <c r="H297" i="3"/>
  <c r="G297" i="3"/>
  <c r="D297" i="3"/>
  <c r="C297" i="3"/>
  <c r="H296" i="3"/>
  <c r="G296" i="3"/>
  <c r="D296" i="3"/>
  <c r="C296" i="3"/>
  <c r="H295" i="3"/>
  <c r="G295" i="3"/>
  <c r="D295" i="3"/>
  <c r="C295" i="3"/>
  <c r="H294" i="3"/>
  <c r="G294" i="3"/>
  <c r="D294" i="3"/>
  <c r="C294" i="3"/>
  <c r="H293" i="3"/>
  <c r="G293" i="3"/>
  <c r="D293" i="3"/>
  <c r="C293" i="3"/>
  <c r="H292" i="3"/>
  <c r="G292" i="3"/>
  <c r="D292" i="3"/>
  <c r="C292" i="3"/>
  <c r="H291" i="3"/>
  <c r="G291" i="3"/>
  <c r="D291" i="3"/>
  <c r="C291" i="3"/>
  <c r="H290" i="3"/>
  <c r="G290" i="3"/>
  <c r="D290" i="3"/>
  <c r="C290" i="3"/>
  <c r="H289" i="3"/>
  <c r="G289" i="3"/>
  <c r="D289" i="3"/>
  <c r="C289" i="3"/>
  <c r="H288" i="3"/>
  <c r="G288" i="3"/>
  <c r="D288" i="3"/>
  <c r="C288" i="3"/>
  <c r="H287" i="3"/>
  <c r="G287" i="3"/>
  <c r="D287" i="3"/>
  <c r="C287" i="3"/>
  <c r="H286" i="3"/>
  <c r="G286" i="3"/>
  <c r="D286" i="3"/>
  <c r="C286" i="3"/>
  <c r="H285" i="3"/>
  <c r="G285" i="3"/>
  <c r="D285" i="3"/>
  <c r="C285" i="3"/>
  <c r="H284" i="3"/>
  <c r="G284" i="3"/>
  <c r="D284" i="3"/>
  <c r="C284" i="3"/>
  <c r="H283" i="3"/>
  <c r="G283" i="3"/>
  <c r="D283" i="3"/>
  <c r="C283" i="3"/>
  <c r="H282" i="3"/>
  <c r="G282" i="3"/>
  <c r="D282" i="3"/>
  <c r="C282" i="3"/>
  <c r="H281" i="3"/>
  <c r="G281" i="3"/>
  <c r="D281" i="3"/>
  <c r="C281" i="3"/>
  <c r="H280" i="3"/>
  <c r="G280" i="3"/>
  <c r="D280" i="3"/>
  <c r="C280" i="3"/>
  <c r="H279" i="3"/>
  <c r="G279" i="3"/>
  <c r="D279" i="3"/>
  <c r="C279" i="3"/>
  <c r="H278" i="3"/>
  <c r="G278" i="3"/>
  <c r="D278" i="3"/>
  <c r="C278" i="3"/>
  <c r="H277" i="3"/>
  <c r="G277" i="3"/>
  <c r="D277" i="3"/>
  <c r="C277" i="3"/>
  <c r="H276" i="3"/>
  <c r="G276" i="3"/>
  <c r="D276" i="3"/>
  <c r="C276" i="3"/>
  <c r="H275" i="3"/>
  <c r="G275" i="3"/>
  <c r="D275" i="3"/>
  <c r="C275" i="3"/>
  <c r="H274" i="3"/>
  <c r="G274" i="3"/>
  <c r="D274" i="3"/>
  <c r="C274" i="3"/>
  <c r="H273" i="3"/>
  <c r="G273" i="3"/>
  <c r="D273" i="3"/>
  <c r="C273" i="3"/>
  <c r="H272" i="3"/>
  <c r="G272" i="3"/>
  <c r="D272" i="3"/>
  <c r="C272" i="3"/>
  <c r="H271" i="3"/>
  <c r="G271" i="3"/>
  <c r="D271" i="3"/>
  <c r="C271" i="3"/>
  <c r="H270" i="3"/>
  <c r="G270" i="3"/>
  <c r="D270" i="3"/>
  <c r="C270" i="3"/>
  <c r="H269" i="3"/>
  <c r="G269" i="3"/>
  <c r="D269" i="3"/>
  <c r="C269" i="3"/>
  <c r="H268" i="3"/>
  <c r="G268" i="3"/>
  <c r="D268" i="3"/>
  <c r="C268" i="3"/>
  <c r="H267" i="3"/>
  <c r="G267" i="3"/>
  <c r="D267" i="3"/>
  <c r="C267" i="3"/>
  <c r="H266" i="3"/>
  <c r="G266" i="3"/>
  <c r="D266" i="3"/>
  <c r="C266" i="3"/>
  <c r="H265" i="3"/>
  <c r="G265" i="3"/>
  <c r="D265" i="3"/>
  <c r="C265" i="3"/>
  <c r="H264" i="3"/>
  <c r="G264" i="3"/>
  <c r="D264" i="3"/>
  <c r="C264" i="3"/>
  <c r="H263" i="3"/>
  <c r="G263" i="3"/>
  <c r="D263" i="3"/>
  <c r="C263" i="3"/>
  <c r="H262" i="3"/>
  <c r="G262" i="3"/>
  <c r="D262" i="3"/>
  <c r="C262" i="3"/>
  <c r="H261" i="3"/>
  <c r="G261" i="3"/>
  <c r="D261" i="3"/>
  <c r="C261" i="3"/>
  <c r="H260" i="3"/>
  <c r="G260" i="3"/>
  <c r="D260" i="3"/>
  <c r="C260" i="3"/>
  <c r="H259" i="3"/>
  <c r="G259" i="3"/>
  <c r="D259" i="3"/>
  <c r="C259" i="3"/>
  <c r="H258" i="3"/>
  <c r="G258" i="3"/>
  <c r="D258" i="3"/>
  <c r="C258" i="3"/>
  <c r="H257" i="3"/>
  <c r="G257" i="3"/>
  <c r="D257" i="3"/>
  <c r="C257" i="3"/>
  <c r="H256" i="3"/>
  <c r="G256" i="3"/>
  <c r="D256" i="3"/>
  <c r="C256" i="3"/>
  <c r="H255" i="3"/>
  <c r="G255" i="3"/>
  <c r="D255" i="3"/>
  <c r="C255" i="3"/>
  <c r="H254" i="3"/>
  <c r="G254" i="3"/>
  <c r="D254" i="3"/>
  <c r="C254" i="3"/>
  <c r="H253" i="3"/>
  <c r="G253" i="3"/>
  <c r="D253" i="3"/>
  <c r="C253" i="3"/>
  <c r="H252" i="3"/>
  <c r="G252" i="3"/>
  <c r="D252" i="3"/>
  <c r="C252" i="3"/>
  <c r="H251" i="3"/>
  <c r="G251" i="3"/>
  <c r="D251" i="3"/>
  <c r="C251" i="3"/>
  <c r="H250" i="3"/>
  <c r="G250" i="3"/>
  <c r="D250" i="3"/>
  <c r="C250" i="3"/>
  <c r="H249" i="3"/>
  <c r="G249" i="3"/>
  <c r="D249" i="3"/>
  <c r="C249" i="3"/>
  <c r="H248" i="3"/>
  <c r="G248" i="3"/>
  <c r="D248" i="3"/>
  <c r="C248" i="3"/>
  <c r="H247" i="3"/>
  <c r="G247" i="3"/>
  <c r="D247" i="3"/>
  <c r="C247" i="3"/>
  <c r="H246" i="3"/>
  <c r="G246" i="3"/>
  <c r="D246" i="3"/>
  <c r="C246" i="3"/>
  <c r="H245" i="3"/>
  <c r="G245" i="3"/>
  <c r="D245" i="3"/>
  <c r="C245" i="3"/>
  <c r="H244" i="3"/>
  <c r="G244" i="3"/>
  <c r="D244" i="3"/>
  <c r="C244" i="3"/>
  <c r="H243" i="3"/>
  <c r="G243" i="3"/>
  <c r="D243" i="3"/>
  <c r="C243" i="3"/>
  <c r="H242" i="3"/>
  <c r="G242" i="3"/>
  <c r="D242" i="3"/>
  <c r="C242" i="3"/>
  <c r="H241" i="3"/>
  <c r="G241" i="3"/>
  <c r="D241" i="3"/>
  <c r="C241" i="3"/>
  <c r="H240" i="3"/>
  <c r="G240" i="3"/>
  <c r="D240" i="3"/>
  <c r="C240" i="3"/>
  <c r="H239" i="3"/>
  <c r="G239" i="3"/>
  <c r="D239" i="3"/>
  <c r="C239" i="3"/>
  <c r="H238" i="3"/>
  <c r="G238" i="3"/>
  <c r="D238" i="3"/>
  <c r="C238" i="3"/>
  <c r="H237" i="3"/>
  <c r="G237" i="3"/>
  <c r="D237" i="3"/>
  <c r="C237" i="3"/>
  <c r="H236" i="3"/>
  <c r="G236" i="3"/>
  <c r="D236" i="3"/>
  <c r="C236" i="3"/>
  <c r="H235" i="3"/>
  <c r="G235" i="3"/>
  <c r="D235" i="3"/>
  <c r="C235" i="3"/>
  <c r="H234" i="3"/>
  <c r="G234" i="3"/>
  <c r="D234" i="3"/>
  <c r="C234" i="3"/>
  <c r="H233" i="3"/>
  <c r="G233" i="3"/>
  <c r="D233" i="3"/>
  <c r="C233" i="3"/>
  <c r="H232" i="3"/>
  <c r="G232" i="3"/>
  <c r="D232" i="3"/>
  <c r="C232" i="3"/>
  <c r="H231" i="3"/>
  <c r="G231" i="3"/>
  <c r="D231" i="3"/>
  <c r="C231" i="3"/>
  <c r="H230" i="3"/>
  <c r="G230" i="3"/>
  <c r="D230" i="3"/>
  <c r="C230" i="3"/>
  <c r="H229" i="3"/>
  <c r="G229" i="3"/>
  <c r="D229" i="3"/>
  <c r="C229" i="3"/>
  <c r="H228" i="3"/>
  <c r="G228" i="3"/>
  <c r="D228" i="3"/>
  <c r="C228" i="3"/>
  <c r="H227" i="3"/>
  <c r="G227" i="3"/>
  <c r="D227" i="3"/>
  <c r="C227" i="3"/>
  <c r="H226" i="3"/>
  <c r="G226" i="3"/>
  <c r="D226" i="3"/>
  <c r="C226" i="3"/>
  <c r="H225" i="3"/>
  <c r="G225" i="3"/>
  <c r="D225" i="3"/>
  <c r="C225" i="3"/>
  <c r="H224" i="3"/>
  <c r="G224" i="3"/>
  <c r="D224" i="3"/>
  <c r="C224" i="3"/>
  <c r="H223" i="3"/>
  <c r="G223" i="3"/>
  <c r="D223" i="3"/>
  <c r="C223" i="3"/>
  <c r="H222" i="3"/>
  <c r="G222" i="3"/>
  <c r="D222" i="3"/>
  <c r="C222" i="3"/>
  <c r="H221" i="3"/>
  <c r="G221" i="3"/>
  <c r="D221" i="3"/>
  <c r="C221" i="3"/>
  <c r="H220" i="3"/>
  <c r="G220" i="3"/>
  <c r="D220" i="3"/>
  <c r="C220" i="3"/>
  <c r="H219" i="3"/>
  <c r="G219" i="3"/>
  <c r="D219" i="3"/>
  <c r="C219" i="3"/>
  <c r="H218" i="3"/>
  <c r="G218" i="3"/>
  <c r="D218" i="3"/>
  <c r="C218" i="3"/>
  <c r="H217" i="3"/>
  <c r="G217" i="3"/>
  <c r="D217" i="3"/>
  <c r="C217" i="3"/>
  <c r="H216" i="3"/>
  <c r="G216" i="3"/>
  <c r="D216" i="3"/>
  <c r="C216" i="3"/>
  <c r="H215" i="3"/>
  <c r="G215" i="3"/>
  <c r="D215" i="3"/>
  <c r="C215" i="3"/>
  <c r="H214" i="3"/>
  <c r="G214" i="3"/>
  <c r="D214" i="3"/>
  <c r="C214" i="3"/>
  <c r="H213" i="3"/>
  <c r="G213" i="3"/>
  <c r="D213" i="3"/>
  <c r="C213" i="3"/>
  <c r="H212" i="3"/>
  <c r="G212" i="3"/>
  <c r="D212" i="3"/>
  <c r="C212" i="3"/>
  <c r="H211" i="3"/>
  <c r="G211" i="3"/>
  <c r="D211" i="3"/>
  <c r="C211" i="3"/>
  <c r="H210" i="3"/>
  <c r="G210" i="3"/>
  <c r="D210" i="3"/>
  <c r="C210" i="3"/>
  <c r="H209" i="3"/>
  <c r="G209" i="3"/>
  <c r="D209" i="3"/>
  <c r="C209" i="3"/>
  <c r="H208" i="3"/>
  <c r="G208" i="3"/>
  <c r="D208" i="3"/>
  <c r="C208" i="3"/>
  <c r="H207" i="3"/>
  <c r="G207" i="3"/>
  <c r="D207" i="3"/>
  <c r="C207" i="3"/>
  <c r="H206" i="3"/>
  <c r="G206" i="3"/>
  <c r="D206" i="3"/>
  <c r="C206" i="3"/>
  <c r="H205" i="3"/>
  <c r="G205" i="3"/>
  <c r="D205" i="3"/>
  <c r="C205" i="3"/>
  <c r="H204" i="3"/>
  <c r="G204" i="3"/>
  <c r="D204" i="3"/>
  <c r="C204" i="3"/>
  <c r="H203" i="3"/>
  <c r="G203" i="3"/>
  <c r="D203" i="3"/>
  <c r="C203" i="3"/>
  <c r="H202" i="3"/>
  <c r="G202" i="3"/>
  <c r="D202" i="3"/>
  <c r="C202" i="3"/>
  <c r="H201" i="3"/>
  <c r="G201" i="3"/>
  <c r="D201" i="3"/>
  <c r="C201" i="3"/>
  <c r="H200" i="3"/>
  <c r="G200" i="3"/>
  <c r="D200" i="3"/>
  <c r="C200" i="3"/>
  <c r="H199" i="3"/>
  <c r="G199" i="3"/>
  <c r="D199" i="3"/>
  <c r="C199" i="3"/>
  <c r="H198" i="3"/>
  <c r="G198" i="3"/>
  <c r="D198" i="3"/>
  <c r="C198" i="3"/>
  <c r="H197" i="3"/>
  <c r="G197" i="3"/>
  <c r="D197" i="3"/>
  <c r="C197" i="3"/>
  <c r="H196" i="3"/>
  <c r="G196" i="3"/>
  <c r="D196" i="3"/>
  <c r="C196" i="3"/>
  <c r="H195" i="3"/>
  <c r="G195" i="3"/>
  <c r="D195" i="3"/>
  <c r="C195" i="3"/>
  <c r="H194" i="3"/>
  <c r="G194" i="3"/>
  <c r="D194" i="3"/>
  <c r="C194" i="3"/>
  <c r="H193" i="3"/>
  <c r="G193" i="3"/>
  <c r="D193" i="3"/>
  <c r="C193" i="3"/>
  <c r="H192" i="3"/>
  <c r="G192" i="3"/>
  <c r="D192" i="3"/>
  <c r="C192" i="3"/>
  <c r="H191" i="3"/>
  <c r="G191" i="3"/>
  <c r="D191" i="3"/>
  <c r="C191" i="3"/>
  <c r="H190" i="3"/>
  <c r="G190" i="3"/>
  <c r="D190" i="3"/>
  <c r="C190" i="3"/>
  <c r="H189" i="3"/>
  <c r="G189" i="3"/>
  <c r="D189" i="3"/>
  <c r="C189" i="3"/>
  <c r="H188" i="3"/>
  <c r="G188" i="3"/>
  <c r="D188" i="3"/>
  <c r="C188" i="3"/>
  <c r="H187" i="3"/>
  <c r="G187" i="3"/>
  <c r="D187" i="3"/>
  <c r="C187" i="3"/>
  <c r="H186" i="3"/>
  <c r="G186" i="3"/>
  <c r="D186" i="3"/>
  <c r="C186" i="3"/>
  <c r="H185" i="3"/>
  <c r="G185" i="3"/>
  <c r="D185" i="3"/>
  <c r="C185" i="3"/>
  <c r="H184" i="3"/>
  <c r="G184" i="3"/>
  <c r="D184" i="3"/>
  <c r="C184" i="3"/>
  <c r="H183" i="3"/>
  <c r="G183" i="3"/>
  <c r="D183" i="3"/>
  <c r="C183" i="3"/>
  <c r="H182" i="3"/>
  <c r="G182" i="3"/>
  <c r="D182" i="3"/>
  <c r="C182" i="3"/>
  <c r="H181" i="3"/>
  <c r="G181" i="3"/>
  <c r="D181" i="3"/>
  <c r="C181" i="3"/>
  <c r="H180" i="3"/>
  <c r="G180" i="3"/>
  <c r="D180" i="3"/>
  <c r="C180" i="3"/>
  <c r="H179" i="3"/>
  <c r="G179" i="3"/>
  <c r="D179" i="3"/>
  <c r="C179" i="3"/>
  <c r="H178" i="3"/>
  <c r="G178" i="3"/>
  <c r="D178" i="3"/>
  <c r="C178" i="3"/>
  <c r="H177" i="3"/>
  <c r="G177" i="3"/>
  <c r="D177" i="3"/>
  <c r="C177" i="3"/>
  <c r="H176" i="3"/>
  <c r="G176" i="3"/>
  <c r="D176" i="3"/>
  <c r="C176" i="3"/>
  <c r="H175" i="3"/>
  <c r="G175" i="3"/>
  <c r="D175" i="3"/>
  <c r="C175" i="3"/>
  <c r="H174" i="3"/>
  <c r="G174" i="3"/>
  <c r="D174" i="3"/>
  <c r="C174" i="3"/>
  <c r="H173" i="3"/>
  <c r="G173" i="3"/>
  <c r="D173" i="3"/>
  <c r="C173" i="3"/>
  <c r="H172" i="3"/>
  <c r="G172" i="3"/>
  <c r="D172" i="3"/>
  <c r="C172" i="3"/>
  <c r="H171" i="3"/>
  <c r="G171" i="3"/>
  <c r="D171" i="3"/>
  <c r="C171" i="3"/>
  <c r="H170" i="3"/>
  <c r="G170" i="3"/>
  <c r="D170" i="3"/>
  <c r="C170" i="3"/>
  <c r="H169" i="3"/>
  <c r="G169" i="3"/>
  <c r="D169" i="3"/>
  <c r="C169" i="3"/>
  <c r="H168" i="3"/>
  <c r="G168" i="3"/>
  <c r="D168" i="3"/>
  <c r="C168" i="3"/>
  <c r="H167" i="3"/>
  <c r="G167" i="3"/>
  <c r="D167" i="3"/>
  <c r="C167" i="3"/>
  <c r="H166" i="3"/>
  <c r="G166" i="3"/>
  <c r="D166" i="3"/>
  <c r="C166" i="3"/>
  <c r="H165" i="3"/>
  <c r="G165" i="3"/>
  <c r="D165" i="3"/>
  <c r="C165" i="3"/>
  <c r="H164" i="3"/>
  <c r="G164" i="3"/>
  <c r="D164" i="3"/>
  <c r="C164" i="3"/>
  <c r="H163" i="3"/>
  <c r="G163" i="3"/>
  <c r="D163" i="3"/>
  <c r="C163" i="3"/>
  <c r="H162" i="3"/>
  <c r="G162" i="3"/>
  <c r="D162" i="3"/>
  <c r="C162" i="3"/>
  <c r="H161" i="3"/>
  <c r="G161" i="3"/>
  <c r="D161" i="3"/>
  <c r="C161" i="3"/>
  <c r="H160" i="3"/>
  <c r="G160" i="3"/>
  <c r="D160" i="3"/>
  <c r="C160" i="3"/>
  <c r="H159" i="3"/>
  <c r="G159" i="3"/>
  <c r="D159" i="3"/>
  <c r="C159" i="3"/>
  <c r="H158" i="3"/>
  <c r="G158" i="3"/>
  <c r="D158" i="3"/>
  <c r="C158" i="3"/>
  <c r="H157" i="3"/>
  <c r="G157" i="3"/>
  <c r="D157" i="3"/>
  <c r="C157" i="3"/>
  <c r="H156" i="3"/>
  <c r="G156" i="3"/>
  <c r="D156" i="3"/>
  <c r="C156" i="3"/>
  <c r="H155" i="3"/>
  <c r="G155" i="3"/>
  <c r="D155" i="3"/>
  <c r="C155" i="3"/>
  <c r="H154" i="3"/>
  <c r="G154" i="3"/>
  <c r="D154" i="3"/>
  <c r="C154" i="3"/>
  <c r="H153" i="3"/>
  <c r="G153" i="3"/>
  <c r="D153" i="3"/>
  <c r="C153" i="3"/>
  <c r="H152" i="3"/>
  <c r="G152" i="3"/>
  <c r="D152" i="3"/>
  <c r="C152" i="3"/>
  <c r="H151" i="3"/>
  <c r="G151" i="3"/>
  <c r="D151" i="3"/>
  <c r="C151" i="3"/>
  <c r="H150" i="3"/>
  <c r="G150" i="3"/>
  <c r="D150" i="3"/>
  <c r="C150" i="3"/>
  <c r="H149" i="3"/>
  <c r="G149" i="3"/>
  <c r="D149" i="3"/>
  <c r="C149" i="3"/>
  <c r="H148" i="3"/>
  <c r="G148" i="3"/>
  <c r="D148" i="3"/>
  <c r="C148" i="3"/>
  <c r="H147" i="3"/>
  <c r="G147" i="3"/>
  <c r="D147" i="3"/>
  <c r="C147" i="3"/>
  <c r="H146" i="3"/>
  <c r="G146" i="3"/>
  <c r="D146" i="3"/>
  <c r="C146" i="3"/>
  <c r="H145" i="3"/>
  <c r="G145" i="3"/>
  <c r="D145" i="3"/>
  <c r="C145" i="3"/>
  <c r="H144" i="3"/>
  <c r="G144" i="3"/>
  <c r="D144" i="3"/>
  <c r="C144" i="3"/>
  <c r="H143" i="3"/>
  <c r="G143" i="3"/>
  <c r="D143" i="3"/>
  <c r="C143" i="3"/>
  <c r="H142" i="3"/>
  <c r="G142" i="3"/>
  <c r="D142" i="3"/>
  <c r="C142" i="3"/>
  <c r="H141" i="3"/>
  <c r="G141" i="3"/>
  <c r="D141" i="3"/>
  <c r="C141" i="3"/>
  <c r="H140" i="3"/>
  <c r="G140" i="3"/>
  <c r="D140" i="3"/>
  <c r="C140" i="3"/>
  <c r="H139" i="3"/>
  <c r="G139" i="3"/>
  <c r="D139" i="3"/>
  <c r="C139" i="3"/>
  <c r="H138" i="3"/>
  <c r="G138" i="3"/>
  <c r="D138" i="3"/>
  <c r="C138" i="3"/>
  <c r="H137" i="3"/>
  <c r="G137" i="3"/>
  <c r="D137" i="3"/>
  <c r="C137" i="3"/>
  <c r="H136" i="3"/>
  <c r="G136" i="3"/>
  <c r="D136" i="3"/>
  <c r="C136" i="3"/>
  <c r="H135" i="3"/>
  <c r="G135" i="3"/>
  <c r="D135" i="3"/>
  <c r="C135" i="3"/>
  <c r="H134" i="3"/>
  <c r="G134" i="3"/>
  <c r="D134" i="3"/>
  <c r="C134" i="3"/>
  <c r="H133" i="3"/>
  <c r="G133" i="3"/>
  <c r="D133" i="3"/>
  <c r="C133" i="3"/>
  <c r="H132" i="3"/>
  <c r="G132" i="3"/>
  <c r="D132" i="3"/>
  <c r="C132" i="3"/>
  <c r="H131" i="3"/>
  <c r="G131" i="3"/>
  <c r="D131" i="3"/>
  <c r="C131" i="3"/>
  <c r="H130" i="3"/>
  <c r="G130" i="3"/>
  <c r="D130" i="3"/>
  <c r="C130" i="3"/>
  <c r="H129" i="3"/>
  <c r="G129" i="3"/>
  <c r="D129" i="3"/>
  <c r="C129" i="3"/>
  <c r="H128" i="3"/>
  <c r="G128" i="3"/>
  <c r="D128" i="3"/>
  <c r="C128" i="3"/>
  <c r="H127" i="3"/>
  <c r="G127" i="3"/>
  <c r="D127" i="3"/>
  <c r="C127" i="3"/>
  <c r="H126" i="3"/>
  <c r="G126" i="3"/>
  <c r="D126" i="3"/>
  <c r="C126" i="3"/>
  <c r="H125" i="3"/>
  <c r="G125" i="3"/>
  <c r="D125" i="3"/>
  <c r="C125" i="3"/>
  <c r="H124" i="3"/>
  <c r="G124" i="3"/>
  <c r="D124" i="3"/>
  <c r="C124" i="3"/>
  <c r="H123" i="3"/>
  <c r="G123" i="3"/>
  <c r="D123" i="3"/>
  <c r="C123" i="3"/>
  <c r="H122" i="3"/>
  <c r="G122" i="3"/>
  <c r="D122" i="3"/>
  <c r="C122" i="3"/>
  <c r="H121" i="3"/>
  <c r="G121" i="3"/>
  <c r="D121" i="3"/>
  <c r="C121" i="3"/>
  <c r="H120" i="3"/>
  <c r="G120" i="3"/>
  <c r="D120" i="3"/>
  <c r="C120" i="3"/>
  <c r="H119" i="3"/>
  <c r="G119" i="3"/>
  <c r="D119" i="3"/>
  <c r="C119" i="3"/>
  <c r="H118" i="3"/>
  <c r="G118" i="3"/>
  <c r="D118" i="3"/>
  <c r="C118" i="3"/>
  <c r="H117" i="3"/>
  <c r="G117" i="3"/>
  <c r="D117" i="3"/>
  <c r="C117" i="3"/>
  <c r="H116" i="3"/>
  <c r="G116" i="3"/>
  <c r="D116" i="3"/>
  <c r="C116" i="3"/>
  <c r="H115" i="3"/>
  <c r="G115" i="3"/>
  <c r="D115" i="3"/>
  <c r="C115" i="3"/>
  <c r="H114" i="3"/>
  <c r="G114" i="3"/>
  <c r="D114" i="3"/>
  <c r="C114" i="3"/>
  <c r="H113" i="3"/>
  <c r="G113" i="3"/>
  <c r="D113" i="3"/>
  <c r="C113" i="3"/>
  <c r="H112" i="3"/>
  <c r="G112" i="3"/>
  <c r="D112" i="3"/>
  <c r="C112" i="3"/>
  <c r="H111" i="3"/>
  <c r="G111" i="3"/>
  <c r="D111" i="3"/>
  <c r="C111" i="3"/>
  <c r="H110" i="3"/>
  <c r="G110" i="3"/>
  <c r="D110" i="3"/>
  <c r="C110" i="3"/>
  <c r="H109" i="3"/>
  <c r="G109" i="3"/>
  <c r="D109" i="3"/>
  <c r="C109" i="3"/>
  <c r="H108" i="3"/>
  <c r="G108" i="3"/>
  <c r="D108" i="3"/>
  <c r="C108" i="3"/>
  <c r="H107" i="3"/>
  <c r="G107" i="3"/>
  <c r="D107" i="3"/>
  <c r="C107" i="3"/>
  <c r="H106" i="3"/>
  <c r="G106" i="3"/>
  <c r="D106" i="3"/>
  <c r="C106" i="3"/>
  <c r="H105" i="3"/>
  <c r="G105" i="3"/>
  <c r="D105" i="3"/>
  <c r="C105" i="3"/>
  <c r="H104" i="3"/>
  <c r="G104" i="3"/>
  <c r="D104" i="3"/>
  <c r="C104" i="3"/>
  <c r="H103" i="3"/>
  <c r="G103" i="3"/>
  <c r="D103" i="3"/>
  <c r="C103" i="3"/>
  <c r="H102" i="3"/>
  <c r="G102" i="3"/>
  <c r="D102" i="3"/>
  <c r="C102" i="3"/>
  <c r="H101" i="3"/>
  <c r="G101" i="3"/>
  <c r="D101" i="3"/>
  <c r="C101" i="3"/>
  <c r="H100" i="3"/>
  <c r="G100" i="3"/>
  <c r="D100" i="3"/>
  <c r="C100" i="3"/>
  <c r="H99" i="3"/>
  <c r="G99" i="3"/>
  <c r="D99" i="3"/>
  <c r="C99" i="3"/>
  <c r="H98" i="3"/>
  <c r="G98" i="3"/>
  <c r="D98" i="3"/>
  <c r="C98" i="3"/>
  <c r="H97" i="3"/>
  <c r="G97" i="3"/>
  <c r="D97" i="3"/>
  <c r="C97" i="3"/>
  <c r="H96" i="3"/>
  <c r="G96" i="3"/>
  <c r="D96" i="3"/>
  <c r="C96" i="3"/>
  <c r="H95" i="3"/>
  <c r="G95" i="3"/>
  <c r="D95" i="3"/>
  <c r="C95" i="3"/>
  <c r="H94" i="3"/>
  <c r="G94" i="3"/>
  <c r="D94" i="3"/>
  <c r="C94" i="3"/>
  <c r="H93" i="3"/>
  <c r="G93" i="3"/>
  <c r="D93" i="3"/>
  <c r="C93" i="3"/>
  <c r="H92" i="3"/>
  <c r="G92" i="3"/>
  <c r="D92" i="3"/>
  <c r="C92" i="3"/>
  <c r="H91" i="3"/>
  <c r="G91" i="3"/>
  <c r="D91" i="3"/>
  <c r="C91" i="3"/>
  <c r="H90" i="3"/>
  <c r="G90" i="3"/>
  <c r="D90" i="3"/>
  <c r="C90" i="3"/>
  <c r="H89" i="3"/>
  <c r="G89" i="3"/>
  <c r="D89" i="3"/>
  <c r="C89" i="3"/>
  <c r="H88" i="3"/>
  <c r="G88" i="3"/>
  <c r="D88" i="3"/>
  <c r="C88" i="3"/>
  <c r="H87" i="3"/>
  <c r="G87" i="3"/>
  <c r="D87" i="3"/>
  <c r="C87" i="3"/>
  <c r="H86" i="3"/>
  <c r="G86" i="3"/>
  <c r="D86" i="3"/>
  <c r="C86" i="3"/>
  <c r="H85" i="3"/>
  <c r="G85" i="3"/>
  <c r="D85" i="3"/>
  <c r="C85" i="3"/>
  <c r="H84" i="3"/>
  <c r="G84" i="3"/>
  <c r="D84" i="3"/>
  <c r="C84" i="3"/>
  <c r="H83" i="3"/>
  <c r="G83" i="3"/>
  <c r="D83" i="3"/>
  <c r="C83" i="3"/>
  <c r="H82" i="3"/>
  <c r="G82" i="3"/>
  <c r="D82" i="3"/>
  <c r="C82" i="3"/>
  <c r="H81" i="3"/>
  <c r="G81" i="3"/>
  <c r="D81" i="3"/>
  <c r="C81" i="3"/>
  <c r="H80" i="3"/>
  <c r="G80" i="3"/>
  <c r="D80" i="3"/>
  <c r="C80" i="3"/>
  <c r="H79" i="3"/>
  <c r="G79" i="3"/>
  <c r="D79" i="3"/>
  <c r="C79" i="3"/>
  <c r="H78" i="3"/>
  <c r="G78" i="3"/>
  <c r="D78" i="3"/>
  <c r="C78" i="3"/>
  <c r="H77" i="3"/>
  <c r="G77" i="3"/>
  <c r="D77" i="3"/>
  <c r="C77" i="3"/>
  <c r="H76" i="3"/>
  <c r="G76" i="3"/>
  <c r="D76" i="3"/>
  <c r="C76" i="3"/>
  <c r="H75" i="3"/>
  <c r="G75" i="3"/>
  <c r="D75" i="3"/>
  <c r="C75" i="3"/>
  <c r="H74" i="3"/>
  <c r="G74" i="3"/>
  <c r="D74" i="3"/>
  <c r="C74" i="3"/>
  <c r="H73" i="3"/>
  <c r="G73" i="3"/>
  <c r="D73" i="3"/>
  <c r="C73" i="3"/>
  <c r="H72" i="3"/>
  <c r="G72" i="3"/>
  <c r="D72" i="3"/>
  <c r="C72" i="3"/>
  <c r="H71" i="3"/>
  <c r="G71" i="3"/>
  <c r="D71" i="3"/>
  <c r="C71" i="3"/>
  <c r="H70" i="3"/>
  <c r="G70" i="3"/>
  <c r="D70" i="3"/>
  <c r="C70" i="3"/>
  <c r="H69" i="3"/>
  <c r="G69" i="3"/>
  <c r="D69" i="3"/>
  <c r="C69" i="3"/>
  <c r="H68" i="3"/>
  <c r="G68" i="3"/>
  <c r="D68" i="3"/>
  <c r="C68" i="3"/>
  <c r="H67" i="3"/>
  <c r="G67" i="3"/>
  <c r="D67" i="3"/>
  <c r="C67" i="3"/>
  <c r="H66" i="3"/>
  <c r="G66" i="3"/>
  <c r="D66" i="3"/>
  <c r="C66" i="3"/>
  <c r="H65" i="3"/>
  <c r="G65" i="3"/>
  <c r="D65" i="3"/>
  <c r="C65" i="3"/>
  <c r="H64" i="3"/>
  <c r="G64" i="3"/>
  <c r="D64" i="3"/>
  <c r="C64" i="3"/>
  <c r="H63" i="3"/>
  <c r="G63" i="3"/>
  <c r="D63" i="3"/>
  <c r="C63" i="3"/>
  <c r="H62" i="3"/>
  <c r="G62" i="3"/>
  <c r="D62" i="3"/>
  <c r="C62" i="3"/>
  <c r="H61" i="3"/>
  <c r="G61" i="3"/>
  <c r="D61" i="3"/>
  <c r="C61" i="3"/>
  <c r="H60" i="3"/>
  <c r="G60" i="3"/>
  <c r="D60" i="3"/>
  <c r="C60" i="3"/>
  <c r="H59" i="3"/>
  <c r="G59" i="3"/>
  <c r="D59" i="3"/>
  <c r="C59" i="3"/>
  <c r="H58" i="3"/>
  <c r="G58" i="3"/>
  <c r="D58" i="3"/>
  <c r="C58" i="3"/>
  <c r="H57" i="3"/>
  <c r="G57" i="3"/>
  <c r="D57" i="3"/>
  <c r="C57" i="3"/>
  <c r="H56" i="3"/>
  <c r="G56" i="3"/>
  <c r="D56" i="3"/>
  <c r="C56" i="3"/>
  <c r="H55" i="3"/>
  <c r="G55" i="3"/>
  <c r="D55" i="3"/>
  <c r="C55" i="3"/>
  <c r="H54" i="3"/>
  <c r="G54" i="3"/>
  <c r="D54" i="3"/>
  <c r="C54" i="3"/>
  <c r="H53" i="3"/>
  <c r="G53" i="3"/>
  <c r="D53" i="3"/>
  <c r="C53" i="3"/>
  <c r="H52" i="3"/>
  <c r="G52" i="3"/>
  <c r="D52" i="3"/>
  <c r="C52" i="3"/>
  <c r="H51" i="3"/>
  <c r="G51" i="3"/>
  <c r="D51" i="3"/>
  <c r="C51" i="3"/>
  <c r="H50" i="3"/>
  <c r="G50" i="3"/>
  <c r="D50" i="3"/>
  <c r="C50" i="3"/>
  <c r="H49" i="3"/>
  <c r="G49" i="3"/>
  <c r="D49" i="3"/>
  <c r="C49" i="3"/>
  <c r="H48" i="3"/>
  <c r="G48" i="3"/>
  <c r="D48" i="3"/>
  <c r="C48" i="3"/>
  <c r="H47" i="3"/>
  <c r="G47" i="3"/>
  <c r="D47" i="3"/>
  <c r="C47" i="3"/>
  <c r="H46" i="3"/>
  <c r="G46" i="3"/>
  <c r="D46" i="3"/>
  <c r="C46" i="3"/>
  <c r="H45" i="3"/>
  <c r="G45" i="3"/>
  <c r="D45" i="3"/>
  <c r="C45" i="3"/>
  <c r="H44" i="3"/>
  <c r="G44" i="3"/>
  <c r="D44" i="3"/>
  <c r="C44" i="3"/>
  <c r="H43" i="3"/>
  <c r="G43" i="3"/>
  <c r="D43" i="3"/>
  <c r="C43" i="3"/>
  <c r="H42" i="3"/>
  <c r="G42" i="3"/>
  <c r="D42" i="3"/>
  <c r="C42" i="3"/>
  <c r="H41" i="3"/>
  <c r="G41" i="3"/>
  <c r="D41" i="3"/>
  <c r="C41" i="3"/>
  <c r="H40" i="3"/>
  <c r="G40" i="3"/>
  <c r="D40" i="3"/>
  <c r="C40" i="3"/>
  <c r="H39" i="3"/>
  <c r="G39" i="3"/>
  <c r="D39" i="3"/>
  <c r="C39" i="3"/>
  <c r="H38" i="3"/>
  <c r="G38" i="3"/>
  <c r="D38" i="3"/>
  <c r="C38" i="3"/>
  <c r="H37" i="3"/>
  <c r="G37" i="3"/>
  <c r="D37" i="3"/>
  <c r="C37" i="3"/>
  <c r="H36" i="3"/>
  <c r="G36" i="3"/>
  <c r="D36" i="3"/>
  <c r="C36" i="3"/>
  <c r="H35" i="3"/>
  <c r="G35" i="3"/>
  <c r="D35" i="3"/>
  <c r="C35" i="3"/>
  <c r="H34" i="3"/>
  <c r="G34" i="3"/>
  <c r="D34" i="3"/>
  <c r="C34" i="3"/>
  <c r="H33" i="3"/>
  <c r="G33" i="3"/>
  <c r="D33" i="3"/>
  <c r="C33" i="3"/>
  <c r="H32" i="3"/>
  <c r="G32" i="3"/>
  <c r="D32" i="3"/>
  <c r="C32" i="3"/>
  <c r="H31" i="3"/>
  <c r="G31" i="3"/>
  <c r="D31" i="3"/>
  <c r="C31" i="3"/>
  <c r="H30" i="3"/>
  <c r="G30" i="3"/>
  <c r="D30" i="3"/>
  <c r="C30" i="3"/>
  <c r="H29" i="3"/>
  <c r="G29" i="3"/>
  <c r="D29" i="3"/>
  <c r="C29" i="3"/>
  <c r="H28" i="3"/>
  <c r="G28" i="3"/>
  <c r="D28" i="3"/>
  <c r="C28" i="3"/>
  <c r="H27" i="3"/>
  <c r="G27" i="3"/>
  <c r="D27" i="3"/>
  <c r="C27" i="3"/>
  <c r="H26" i="3"/>
  <c r="G26" i="3"/>
  <c r="D26" i="3"/>
  <c r="C26" i="3"/>
  <c r="H25" i="3"/>
  <c r="G25" i="3"/>
  <c r="D25" i="3"/>
  <c r="C25" i="3"/>
  <c r="H24" i="3"/>
  <c r="G24" i="3"/>
  <c r="D24" i="3"/>
  <c r="C24" i="3"/>
  <c r="H23" i="3"/>
  <c r="G23" i="3"/>
  <c r="D23" i="3"/>
  <c r="C23" i="3"/>
  <c r="H22" i="3"/>
  <c r="G22" i="3"/>
  <c r="D22" i="3"/>
  <c r="C22" i="3"/>
  <c r="H21" i="3"/>
  <c r="G21" i="3"/>
  <c r="D21" i="3"/>
  <c r="C21" i="3"/>
  <c r="H20" i="3"/>
  <c r="G20" i="3"/>
  <c r="D20" i="3"/>
  <c r="C20" i="3"/>
  <c r="H19" i="3"/>
  <c r="G19" i="3"/>
  <c r="D19" i="3"/>
  <c r="C19" i="3"/>
  <c r="H18" i="3"/>
  <c r="G18" i="3"/>
  <c r="D18" i="3"/>
  <c r="C18" i="3"/>
  <c r="H17" i="3"/>
  <c r="G17" i="3"/>
  <c r="D17" i="3"/>
  <c r="C17" i="3"/>
  <c r="H16" i="3"/>
  <c r="G16" i="3"/>
  <c r="D16" i="3"/>
  <c r="C16" i="3"/>
  <c r="H15" i="3"/>
  <c r="G15" i="3"/>
  <c r="D15" i="3"/>
  <c r="C15" i="3"/>
  <c r="H14" i="3"/>
  <c r="G14" i="3"/>
  <c r="D14" i="3"/>
  <c r="C14" i="3"/>
  <c r="H13" i="3"/>
  <c r="G13" i="3"/>
  <c r="D13" i="3"/>
  <c r="C13" i="3"/>
  <c r="H12" i="3"/>
  <c r="G12" i="3"/>
  <c r="D12" i="3"/>
  <c r="C12" i="3"/>
  <c r="H11" i="3"/>
  <c r="G11" i="3"/>
  <c r="D11" i="3"/>
  <c r="C11" i="3"/>
  <c r="H10" i="3"/>
  <c r="G10" i="3"/>
  <c r="D10" i="3"/>
  <c r="C10" i="3"/>
  <c r="H9" i="3"/>
  <c r="G9" i="3"/>
  <c r="D9" i="3"/>
  <c r="C9" i="3"/>
  <c r="H8" i="3"/>
  <c r="G8" i="3"/>
  <c r="D8" i="3"/>
  <c r="C8" i="3"/>
  <c r="H7" i="3"/>
  <c r="G7" i="3"/>
  <c r="D7" i="3"/>
  <c r="C7" i="3"/>
  <c r="H6" i="3"/>
  <c r="G6" i="3"/>
  <c r="D6" i="3"/>
  <c r="C6" i="3"/>
  <c r="H5" i="3"/>
  <c r="G5" i="3"/>
  <c r="D5" i="3"/>
  <c r="C5" i="3"/>
  <c r="H4" i="3"/>
  <c r="G4" i="3"/>
  <c r="D4" i="3"/>
  <c r="C4" i="3"/>
  <c r="H3" i="3"/>
  <c r="G3" i="3"/>
  <c r="D3" i="3"/>
  <c r="C3" i="3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5" i="2"/>
  <c r="C265" i="2"/>
  <c r="D264" i="2"/>
  <c r="C264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H192" i="2"/>
  <c r="G192" i="2"/>
  <c r="D192" i="2"/>
  <c r="C192" i="2"/>
  <c r="H191" i="2"/>
  <c r="G191" i="2"/>
  <c r="D191" i="2"/>
  <c r="C191" i="2"/>
  <c r="H190" i="2"/>
  <c r="G190" i="2"/>
  <c r="D190" i="2"/>
  <c r="C190" i="2"/>
  <c r="H189" i="2"/>
  <c r="G189" i="2"/>
  <c r="D189" i="2"/>
  <c r="C189" i="2"/>
  <c r="H188" i="2"/>
  <c r="G188" i="2"/>
  <c r="D188" i="2"/>
  <c r="C188" i="2"/>
  <c r="H187" i="2"/>
  <c r="G187" i="2"/>
  <c r="D187" i="2"/>
  <c r="C187" i="2"/>
  <c r="H186" i="2"/>
  <c r="G186" i="2"/>
  <c r="D186" i="2"/>
  <c r="C186" i="2"/>
  <c r="H185" i="2"/>
  <c r="G185" i="2"/>
  <c r="D185" i="2"/>
  <c r="C185" i="2"/>
  <c r="H184" i="2"/>
  <c r="G184" i="2"/>
  <c r="D184" i="2"/>
  <c r="C184" i="2"/>
  <c r="H183" i="2"/>
  <c r="G183" i="2"/>
  <c r="D183" i="2"/>
  <c r="C183" i="2"/>
  <c r="H182" i="2"/>
  <c r="G182" i="2"/>
  <c r="D182" i="2"/>
  <c r="C182" i="2"/>
  <c r="H181" i="2"/>
  <c r="G181" i="2"/>
  <c r="D181" i="2"/>
  <c r="C181" i="2"/>
  <c r="H180" i="2"/>
  <c r="G180" i="2"/>
  <c r="D180" i="2"/>
  <c r="C180" i="2"/>
  <c r="H179" i="2"/>
  <c r="G179" i="2"/>
  <c r="D179" i="2"/>
  <c r="C179" i="2"/>
  <c r="H178" i="2"/>
  <c r="G178" i="2"/>
  <c r="D178" i="2"/>
  <c r="C178" i="2"/>
  <c r="H177" i="2"/>
  <c r="G177" i="2"/>
  <c r="D177" i="2"/>
  <c r="C177" i="2"/>
  <c r="H176" i="2"/>
  <c r="G176" i="2"/>
  <c r="D176" i="2"/>
  <c r="C176" i="2"/>
  <c r="H175" i="2"/>
  <c r="G175" i="2"/>
  <c r="D175" i="2"/>
  <c r="C175" i="2"/>
  <c r="H174" i="2"/>
  <c r="G174" i="2"/>
  <c r="D174" i="2"/>
  <c r="C174" i="2"/>
  <c r="H173" i="2"/>
  <c r="G173" i="2"/>
  <c r="D173" i="2"/>
  <c r="C173" i="2"/>
  <c r="H172" i="2"/>
  <c r="G172" i="2"/>
  <c r="D172" i="2"/>
  <c r="C172" i="2"/>
  <c r="H171" i="2"/>
  <c r="G171" i="2"/>
  <c r="D171" i="2"/>
  <c r="C171" i="2"/>
  <c r="H170" i="2"/>
  <c r="G170" i="2"/>
  <c r="D170" i="2"/>
  <c r="C170" i="2"/>
  <c r="H169" i="2"/>
  <c r="G169" i="2"/>
  <c r="D169" i="2"/>
  <c r="C169" i="2"/>
  <c r="H168" i="2"/>
  <c r="G168" i="2"/>
  <c r="D168" i="2"/>
  <c r="C168" i="2"/>
  <c r="H167" i="2"/>
  <c r="G167" i="2"/>
  <c r="D167" i="2"/>
  <c r="C167" i="2"/>
  <c r="H166" i="2"/>
  <c r="G166" i="2"/>
  <c r="D166" i="2"/>
  <c r="C166" i="2"/>
  <c r="H165" i="2"/>
  <c r="G165" i="2"/>
  <c r="D165" i="2"/>
  <c r="C165" i="2"/>
  <c r="H164" i="2"/>
  <c r="G164" i="2"/>
  <c r="D164" i="2"/>
  <c r="C164" i="2"/>
  <c r="H163" i="2"/>
  <c r="G163" i="2"/>
  <c r="D163" i="2"/>
  <c r="C163" i="2"/>
  <c r="H162" i="2"/>
  <c r="G162" i="2"/>
  <c r="D162" i="2"/>
  <c r="C162" i="2"/>
  <c r="H161" i="2"/>
  <c r="G161" i="2"/>
  <c r="D161" i="2"/>
  <c r="C161" i="2"/>
  <c r="H160" i="2"/>
  <c r="G160" i="2"/>
  <c r="D160" i="2"/>
  <c r="C160" i="2"/>
  <c r="H159" i="2"/>
  <c r="G159" i="2"/>
  <c r="D159" i="2"/>
  <c r="C159" i="2"/>
  <c r="H158" i="2"/>
  <c r="G158" i="2"/>
  <c r="D158" i="2"/>
  <c r="C158" i="2"/>
  <c r="H157" i="2"/>
  <c r="G157" i="2"/>
  <c r="D157" i="2"/>
  <c r="C157" i="2"/>
  <c r="H156" i="2"/>
  <c r="G156" i="2"/>
  <c r="D156" i="2"/>
  <c r="C156" i="2"/>
  <c r="H155" i="2"/>
  <c r="G155" i="2"/>
  <c r="D155" i="2"/>
  <c r="C155" i="2"/>
  <c r="H154" i="2"/>
  <c r="G154" i="2"/>
  <c r="D154" i="2"/>
  <c r="C154" i="2"/>
  <c r="H153" i="2"/>
  <c r="G153" i="2"/>
  <c r="D153" i="2"/>
  <c r="C153" i="2"/>
  <c r="H152" i="2"/>
  <c r="G152" i="2"/>
  <c r="D152" i="2"/>
  <c r="C152" i="2"/>
  <c r="H151" i="2"/>
  <c r="G151" i="2"/>
  <c r="D151" i="2"/>
  <c r="C151" i="2"/>
  <c r="H150" i="2"/>
  <c r="G150" i="2"/>
  <c r="D150" i="2"/>
  <c r="C150" i="2"/>
  <c r="H149" i="2"/>
  <c r="G149" i="2"/>
  <c r="D149" i="2"/>
  <c r="C149" i="2"/>
  <c r="H148" i="2"/>
  <c r="G148" i="2"/>
  <c r="D148" i="2"/>
  <c r="C148" i="2"/>
  <c r="H147" i="2"/>
  <c r="G147" i="2"/>
  <c r="D147" i="2"/>
  <c r="C147" i="2"/>
  <c r="H146" i="2"/>
  <c r="G146" i="2"/>
  <c r="D146" i="2"/>
  <c r="C146" i="2"/>
  <c r="H145" i="2"/>
  <c r="G145" i="2"/>
  <c r="D145" i="2"/>
  <c r="C145" i="2"/>
  <c r="H144" i="2"/>
  <c r="G144" i="2"/>
  <c r="D144" i="2"/>
  <c r="C144" i="2"/>
  <c r="H143" i="2"/>
  <c r="G143" i="2"/>
  <c r="D143" i="2"/>
  <c r="C143" i="2"/>
  <c r="H142" i="2"/>
  <c r="G142" i="2"/>
  <c r="D142" i="2"/>
  <c r="C142" i="2"/>
  <c r="H141" i="2"/>
  <c r="G141" i="2"/>
  <c r="D141" i="2"/>
  <c r="C141" i="2"/>
  <c r="H140" i="2"/>
  <c r="G140" i="2"/>
  <c r="D140" i="2"/>
  <c r="C140" i="2"/>
  <c r="H139" i="2"/>
  <c r="G139" i="2"/>
  <c r="D139" i="2"/>
  <c r="C139" i="2"/>
  <c r="H138" i="2"/>
  <c r="G138" i="2"/>
  <c r="D138" i="2"/>
  <c r="C138" i="2"/>
  <c r="H137" i="2"/>
  <c r="G137" i="2"/>
  <c r="D137" i="2"/>
  <c r="C137" i="2"/>
  <c r="H136" i="2"/>
  <c r="G136" i="2"/>
  <c r="D136" i="2"/>
  <c r="C136" i="2"/>
  <c r="H135" i="2"/>
  <c r="G135" i="2"/>
  <c r="D135" i="2"/>
  <c r="C135" i="2"/>
  <c r="H134" i="2"/>
  <c r="G134" i="2"/>
  <c r="D134" i="2"/>
  <c r="C134" i="2"/>
  <c r="H133" i="2"/>
  <c r="G133" i="2"/>
  <c r="D133" i="2"/>
  <c r="C133" i="2"/>
  <c r="H132" i="2"/>
  <c r="G132" i="2"/>
  <c r="D132" i="2"/>
  <c r="C132" i="2"/>
  <c r="H131" i="2"/>
  <c r="G131" i="2"/>
  <c r="D131" i="2"/>
  <c r="C131" i="2"/>
  <c r="H130" i="2"/>
  <c r="G130" i="2"/>
  <c r="D130" i="2"/>
  <c r="C130" i="2"/>
  <c r="H129" i="2"/>
  <c r="G129" i="2"/>
  <c r="D129" i="2"/>
  <c r="C129" i="2"/>
  <c r="H128" i="2"/>
  <c r="G128" i="2"/>
  <c r="D128" i="2"/>
  <c r="C128" i="2"/>
  <c r="H127" i="2"/>
  <c r="G127" i="2"/>
  <c r="D127" i="2"/>
  <c r="C127" i="2"/>
  <c r="H126" i="2"/>
  <c r="G126" i="2"/>
  <c r="D126" i="2"/>
  <c r="C126" i="2"/>
  <c r="H125" i="2"/>
  <c r="G125" i="2"/>
  <c r="D125" i="2"/>
  <c r="C125" i="2"/>
  <c r="H124" i="2"/>
  <c r="G124" i="2"/>
  <c r="D124" i="2"/>
  <c r="C124" i="2"/>
  <c r="H123" i="2"/>
  <c r="G123" i="2"/>
  <c r="D123" i="2"/>
  <c r="C123" i="2"/>
  <c r="H122" i="2"/>
  <c r="G122" i="2"/>
  <c r="D122" i="2"/>
  <c r="C122" i="2"/>
  <c r="H121" i="2"/>
  <c r="G121" i="2"/>
  <c r="D121" i="2"/>
  <c r="C121" i="2"/>
  <c r="H120" i="2"/>
  <c r="G120" i="2"/>
  <c r="D120" i="2"/>
  <c r="C120" i="2"/>
  <c r="H119" i="2"/>
  <c r="G119" i="2"/>
  <c r="D119" i="2"/>
  <c r="C119" i="2"/>
  <c r="H118" i="2"/>
  <c r="G118" i="2"/>
  <c r="D118" i="2"/>
  <c r="C118" i="2"/>
  <c r="H117" i="2"/>
  <c r="G117" i="2"/>
  <c r="D117" i="2"/>
  <c r="C117" i="2"/>
  <c r="H116" i="2"/>
  <c r="G116" i="2"/>
  <c r="D116" i="2"/>
  <c r="C116" i="2"/>
  <c r="H115" i="2"/>
  <c r="G115" i="2"/>
  <c r="D115" i="2"/>
  <c r="C115" i="2"/>
  <c r="H114" i="2"/>
  <c r="G114" i="2"/>
  <c r="D114" i="2"/>
  <c r="C114" i="2"/>
  <c r="H113" i="2"/>
  <c r="G113" i="2"/>
  <c r="D113" i="2"/>
  <c r="C113" i="2"/>
  <c r="H112" i="2"/>
  <c r="G112" i="2"/>
  <c r="D112" i="2"/>
  <c r="C112" i="2"/>
  <c r="H111" i="2"/>
  <c r="G111" i="2"/>
  <c r="D111" i="2"/>
  <c r="C111" i="2"/>
  <c r="H110" i="2"/>
  <c r="G110" i="2"/>
  <c r="D110" i="2"/>
  <c r="C110" i="2"/>
  <c r="H109" i="2"/>
  <c r="G109" i="2"/>
  <c r="D109" i="2"/>
  <c r="C109" i="2"/>
  <c r="H108" i="2"/>
  <c r="G108" i="2"/>
  <c r="D108" i="2"/>
  <c r="C108" i="2"/>
  <c r="H107" i="2"/>
  <c r="G107" i="2"/>
  <c r="D107" i="2"/>
  <c r="C107" i="2"/>
  <c r="H106" i="2"/>
  <c r="G106" i="2"/>
  <c r="D106" i="2"/>
  <c r="C106" i="2"/>
  <c r="H105" i="2"/>
  <c r="G105" i="2"/>
  <c r="D105" i="2"/>
  <c r="C105" i="2"/>
  <c r="H104" i="2"/>
  <c r="G104" i="2"/>
  <c r="D104" i="2"/>
  <c r="C104" i="2"/>
  <c r="H103" i="2"/>
  <c r="G103" i="2"/>
  <c r="D103" i="2"/>
  <c r="C103" i="2"/>
  <c r="H102" i="2"/>
  <c r="G102" i="2"/>
  <c r="D102" i="2"/>
  <c r="C102" i="2"/>
  <c r="H101" i="2"/>
  <c r="G101" i="2"/>
  <c r="D101" i="2"/>
  <c r="C101" i="2"/>
  <c r="H100" i="2"/>
  <c r="G100" i="2"/>
  <c r="D100" i="2"/>
  <c r="C100" i="2"/>
  <c r="H99" i="2"/>
  <c r="G99" i="2"/>
  <c r="D99" i="2"/>
  <c r="C99" i="2"/>
  <c r="H98" i="2"/>
  <c r="G98" i="2"/>
  <c r="D98" i="2"/>
  <c r="C98" i="2"/>
  <c r="H97" i="2"/>
  <c r="G97" i="2"/>
  <c r="D97" i="2"/>
  <c r="C97" i="2"/>
  <c r="H96" i="2"/>
  <c r="G96" i="2"/>
  <c r="D96" i="2"/>
  <c r="C96" i="2"/>
  <c r="H95" i="2"/>
  <c r="G95" i="2"/>
  <c r="D95" i="2"/>
  <c r="C95" i="2"/>
  <c r="H94" i="2"/>
  <c r="G94" i="2"/>
  <c r="D94" i="2"/>
  <c r="C94" i="2"/>
  <c r="H93" i="2"/>
  <c r="G93" i="2"/>
  <c r="D93" i="2"/>
  <c r="C93" i="2"/>
  <c r="H92" i="2"/>
  <c r="G92" i="2"/>
  <c r="D92" i="2"/>
  <c r="C92" i="2"/>
  <c r="H91" i="2"/>
  <c r="G91" i="2"/>
  <c r="D91" i="2"/>
  <c r="C91" i="2"/>
  <c r="H90" i="2"/>
  <c r="G90" i="2"/>
  <c r="D90" i="2"/>
  <c r="C90" i="2"/>
  <c r="H89" i="2"/>
  <c r="G89" i="2"/>
  <c r="D89" i="2"/>
  <c r="C89" i="2"/>
  <c r="H88" i="2"/>
  <c r="G88" i="2"/>
  <c r="D88" i="2"/>
  <c r="C88" i="2"/>
  <c r="H87" i="2"/>
  <c r="G87" i="2"/>
  <c r="D87" i="2"/>
  <c r="C87" i="2"/>
  <c r="H86" i="2"/>
  <c r="G86" i="2"/>
  <c r="D86" i="2"/>
  <c r="C86" i="2"/>
  <c r="H85" i="2"/>
  <c r="G85" i="2"/>
  <c r="D85" i="2"/>
  <c r="C85" i="2"/>
  <c r="H84" i="2"/>
  <c r="G84" i="2"/>
  <c r="D84" i="2"/>
  <c r="C84" i="2"/>
  <c r="H83" i="2"/>
  <c r="G83" i="2"/>
  <c r="D83" i="2"/>
  <c r="C83" i="2"/>
  <c r="H82" i="2"/>
  <c r="G82" i="2"/>
  <c r="D82" i="2"/>
  <c r="C82" i="2"/>
  <c r="H81" i="2"/>
  <c r="G81" i="2"/>
  <c r="D81" i="2"/>
  <c r="C81" i="2"/>
  <c r="H80" i="2"/>
  <c r="G80" i="2"/>
  <c r="D80" i="2"/>
  <c r="C80" i="2"/>
  <c r="H79" i="2"/>
  <c r="G79" i="2"/>
  <c r="D79" i="2"/>
  <c r="C79" i="2"/>
  <c r="H78" i="2"/>
  <c r="G78" i="2"/>
  <c r="D78" i="2"/>
  <c r="C78" i="2"/>
  <c r="H77" i="2"/>
  <c r="G77" i="2"/>
  <c r="D77" i="2"/>
  <c r="C77" i="2"/>
  <c r="H76" i="2"/>
  <c r="G76" i="2"/>
  <c r="D76" i="2"/>
  <c r="C76" i="2"/>
  <c r="H75" i="2"/>
  <c r="G75" i="2"/>
  <c r="D75" i="2"/>
  <c r="C75" i="2"/>
  <c r="H74" i="2"/>
  <c r="G74" i="2"/>
  <c r="D74" i="2"/>
  <c r="C74" i="2"/>
  <c r="H73" i="2"/>
  <c r="G73" i="2"/>
  <c r="D73" i="2"/>
  <c r="C73" i="2"/>
  <c r="H72" i="2"/>
  <c r="G72" i="2"/>
  <c r="D72" i="2"/>
  <c r="C72" i="2"/>
  <c r="H71" i="2"/>
  <c r="G71" i="2"/>
  <c r="D71" i="2"/>
  <c r="C71" i="2"/>
  <c r="H70" i="2"/>
  <c r="G70" i="2"/>
  <c r="D70" i="2"/>
  <c r="C70" i="2"/>
  <c r="H69" i="2"/>
  <c r="G69" i="2"/>
  <c r="D69" i="2"/>
  <c r="C69" i="2"/>
  <c r="H68" i="2"/>
  <c r="G68" i="2"/>
  <c r="D68" i="2"/>
  <c r="C68" i="2"/>
  <c r="H67" i="2"/>
  <c r="G67" i="2"/>
  <c r="D67" i="2"/>
  <c r="C67" i="2"/>
  <c r="H66" i="2"/>
  <c r="G66" i="2"/>
  <c r="D66" i="2"/>
  <c r="C66" i="2"/>
  <c r="H65" i="2"/>
  <c r="G65" i="2"/>
  <c r="D65" i="2"/>
  <c r="C65" i="2"/>
  <c r="H64" i="2"/>
  <c r="G64" i="2"/>
  <c r="D64" i="2"/>
  <c r="C64" i="2"/>
  <c r="H63" i="2"/>
  <c r="G63" i="2"/>
  <c r="D63" i="2"/>
  <c r="C63" i="2"/>
  <c r="H62" i="2"/>
  <c r="G62" i="2"/>
  <c r="D62" i="2"/>
  <c r="C62" i="2"/>
  <c r="H61" i="2"/>
  <c r="G61" i="2"/>
  <c r="D61" i="2"/>
  <c r="C61" i="2"/>
  <c r="H60" i="2"/>
  <c r="G60" i="2"/>
  <c r="D60" i="2"/>
  <c r="C60" i="2"/>
  <c r="H59" i="2"/>
  <c r="G59" i="2"/>
  <c r="D59" i="2"/>
  <c r="C59" i="2"/>
  <c r="H58" i="2"/>
  <c r="G58" i="2"/>
  <c r="D58" i="2"/>
  <c r="C58" i="2"/>
  <c r="H57" i="2"/>
  <c r="G57" i="2"/>
  <c r="D57" i="2"/>
  <c r="C57" i="2"/>
  <c r="H56" i="2"/>
  <c r="G56" i="2"/>
  <c r="D56" i="2"/>
  <c r="C56" i="2"/>
  <c r="H55" i="2"/>
  <c r="G55" i="2"/>
  <c r="D55" i="2"/>
  <c r="C55" i="2"/>
  <c r="H54" i="2"/>
  <c r="G54" i="2"/>
  <c r="D54" i="2"/>
  <c r="C54" i="2"/>
  <c r="H53" i="2"/>
  <c r="G53" i="2"/>
  <c r="D53" i="2"/>
  <c r="C53" i="2"/>
  <c r="H52" i="2"/>
  <c r="G52" i="2"/>
  <c r="D52" i="2"/>
  <c r="C52" i="2"/>
  <c r="H51" i="2"/>
  <c r="G51" i="2"/>
  <c r="D51" i="2"/>
  <c r="C51" i="2"/>
  <c r="H50" i="2"/>
  <c r="G50" i="2"/>
  <c r="D50" i="2"/>
  <c r="C50" i="2"/>
  <c r="H49" i="2"/>
  <c r="G49" i="2"/>
  <c r="D49" i="2"/>
  <c r="C49" i="2"/>
  <c r="H48" i="2"/>
  <c r="G48" i="2"/>
  <c r="D48" i="2"/>
  <c r="C48" i="2"/>
  <c r="H47" i="2"/>
  <c r="G47" i="2"/>
  <c r="D47" i="2"/>
  <c r="C47" i="2"/>
  <c r="H46" i="2"/>
  <c r="G46" i="2"/>
  <c r="D46" i="2"/>
  <c r="C46" i="2"/>
  <c r="H45" i="2"/>
  <c r="G45" i="2"/>
  <c r="D45" i="2"/>
  <c r="C45" i="2"/>
  <c r="H44" i="2"/>
  <c r="G44" i="2"/>
  <c r="D44" i="2"/>
  <c r="C44" i="2"/>
  <c r="H43" i="2"/>
  <c r="G43" i="2"/>
  <c r="D43" i="2"/>
  <c r="C43" i="2"/>
  <c r="H42" i="2"/>
  <c r="G42" i="2"/>
  <c r="D42" i="2"/>
  <c r="C42" i="2"/>
  <c r="H41" i="2"/>
  <c r="G41" i="2"/>
  <c r="D41" i="2"/>
  <c r="C41" i="2"/>
  <c r="H40" i="2"/>
  <c r="G40" i="2"/>
  <c r="D40" i="2"/>
  <c r="C40" i="2"/>
  <c r="H39" i="2"/>
  <c r="G39" i="2"/>
  <c r="D39" i="2"/>
  <c r="C39" i="2"/>
  <c r="H38" i="2"/>
  <c r="G38" i="2"/>
  <c r="D38" i="2"/>
  <c r="C38" i="2"/>
  <c r="H37" i="2"/>
  <c r="G37" i="2"/>
  <c r="D37" i="2"/>
  <c r="C37" i="2"/>
  <c r="H36" i="2"/>
  <c r="G36" i="2"/>
  <c r="D36" i="2"/>
  <c r="C36" i="2"/>
  <c r="H35" i="2"/>
  <c r="G35" i="2"/>
  <c r="D35" i="2"/>
  <c r="C35" i="2"/>
  <c r="H34" i="2"/>
  <c r="G34" i="2"/>
  <c r="D34" i="2"/>
  <c r="C34" i="2"/>
  <c r="H33" i="2"/>
  <c r="G33" i="2"/>
  <c r="D33" i="2"/>
  <c r="C33" i="2"/>
  <c r="H32" i="2"/>
  <c r="G32" i="2"/>
  <c r="D32" i="2"/>
  <c r="C32" i="2"/>
  <c r="H31" i="2"/>
  <c r="G31" i="2"/>
  <c r="D31" i="2"/>
  <c r="C31" i="2"/>
  <c r="H30" i="2"/>
  <c r="G30" i="2"/>
  <c r="D30" i="2"/>
  <c r="C30" i="2"/>
  <c r="H29" i="2"/>
  <c r="G29" i="2"/>
  <c r="D29" i="2"/>
  <c r="C29" i="2"/>
  <c r="H28" i="2"/>
  <c r="G28" i="2"/>
  <c r="D28" i="2"/>
  <c r="C28" i="2"/>
  <c r="H27" i="2"/>
  <c r="G27" i="2"/>
  <c r="D27" i="2"/>
  <c r="C27" i="2"/>
  <c r="H26" i="2"/>
  <c r="G26" i="2"/>
  <c r="D26" i="2"/>
  <c r="C26" i="2"/>
  <c r="H25" i="2"/>
  <c r="G25" i="2"/>
  <c r="D25" i="2"/>
  <c r="C25" i="2"/>
  <c r="H24" i="2"/>
  <c r="G24" i="2"/>
  <c r="D24" i="2"/>
  <c r="C24" i="2"/>
  <c r="H23" i="2"/>
  <c r="G23" i="2"/>
  <c r="D23" i="2"/>
  <c r="C23" i="2"/>
  <c r="H22" i="2"/>
  <c r="G22" i="2"/>
  <c r="D22" i="2"/>
  <c r="C22" i="2"/>
  <c r="H21" i="2"/>
  <c r="G21" i="2"/>
  <c r="D21" i="2"/>
  <c r="C21" i="2"/>
  <c r="H20" i="2"/>
  <c r="G20" i="2"/>
  <c r="D20" i="2"/>
  <c r="C20" i="2"/>
  <c r="H19" i="2"/>
  <c r="G19" i="2"/>
  <c r="D19" i="2"/>
  <c r="C19" i="2"/>
  <c r="H18" i="2"/>
  <c r="G18" i="2"/>
  <c r="D18" i="2"/>
  <c r="C18" i="2"/>
  <c r="H17" i="2"/>
  <c r="G17" i="2"/>
  <c r="D17" i="2"/>
  <c r="C17" i="2"/>
  <c r="H16" i="2"/>
  <c r="G16" i="2"/>
  <c r="D16" i="2"/>
  <c r="C16" i="2"/>
  <c r="H15" i="2"/>
  <c r="G15" i="2"/>
  <c r="D15" i="2"/>
  <c r="C15" i="2"/>
  <c r="H14" i="2"/>
  <c r="G14" i="2"/>
  <c r="D14" i="2"/>
  <c r="C14" i="2"/>
  <c r="H13" i="2"/>
  <c r="G13" i="2"/>
  <c r="D13" i="2"/>
  <c r="C13" i="2"/>
  <c r="H12" i="2"/>
  <c r="G12" i="2"/>
  <c r="D12" i="2"/>
  <c r="C12" i="2"/>
  <c r="H11" i="2"/>
  <c r="G11" i="2"/>
  <c r="D11" i="2"/>
  <c r="C11" i="2"/>
  <c r="H10" i="2"/>
  <c r="G10" i="2"/>
  <c r="D10" i="2"/>
  <c r="C10" i="2"/>
  <c r="H9" i="2"/>
  <c r="G9" i="2"/>
  <c r="D9" i="2"/>
  <c r="C9" i="2"/>
  <c r="H8" i="2"/>
  <c r="G8" i="2"/>
  <c r="D8" i="2"/>
  <c r="C8" i="2"/>
  <c r="H7" i="2"/>
  <c r="G7" i="2"/>
  <c r="D7" i="2"/>
  <c r="C7" i="2"/>
  <c r="H6" i="2"/>
  <c r="G6" i="2"/>
  <c r="D6" i="2"/>
  <c r="C6" i="2"/>
  <c r="H5" i="2"/>
  <c r="G5" i="2"/>
  <c r="D5" i="2"/>
  <c r="C5" i="2"/>
  <c r="H4" i="2"/>
  <c r="G4" i="2"/>
  <c r="D4" i="2"/>
  <c r="C4" i="2"/>
  <c r="H3" i="2"/>
  <c r="G3" i="2"/>
  <c r="D3" i="2"/>
  <c r="C3" i="2"/>
</calcChain>
</file>

<file path=xl/sharedStrings.xml><?xml version="1.0" encoding="utf-8"?>
<sst xmlns="http://schemas.openxmlformats.org/spreadsheetml/2006/main" count="91" uniqueCount="6">
  <si>
    <t>Y</t>
  </si>
  <si>
    <t>X2</t>
  </si>
  <si>
    <t>X</t>
  </si>
  <si>
    <t>Embryo 1</t>
  </si>
  <si>
    <t>Embryo 2</t>
  </si>
  <si>
    <t>Middle point = cell-cell contacts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</si>
</sst>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11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0" fontId="0" fillId="0" borderId="6" xfId="0" applyNumberFormat="1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>
      <alignment vertical="top" wrapText="1"/>
    </xf>
    <xf numFmtId="0" fontId="0" fillId="0" borderId="1" xfId="0" applyNumberFormat="1" applyFill="1" applyBorder="1">
      <alignment vertical="top" wrapText="1"/>
    </xf>
    <xf numFmtId="0" fontId="0" fillId="0" borderId="4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49" fontId="0" fillId="2" borderId="7" xfId="0" applyNumberFormat="1" applyFill="1" applyBorder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Fill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DBDBDB"/>
      <rgbColor rgb="FFFEFFFF"/>
      <rgbColor rgb="FFB8B8B8"/>
      <rgbColor rgb="FF834090"/>
      <rgbColor rgb="FF9D6FCB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303478462361E-2"/>
          <c:y val="4.2166926233268343E-2"/>
          <c:w val="0.86440700000000004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'1st cleavage'!$C$2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'1st cleavage'!$C$3:$C$350</c:f>
              <c:numCache>
                <c:formatCode>General</c:formatCode>
                <c:ptCount val="348"/>
                <c:pt idx="0">
                  <c:v>0</c:v>
                </c:pt>
                <c:pt idx="1">
                  <c:v>2.8827500581981844E-3</c:v>
                </c:pt>
                <c:pt idx="2">
                  <c:v>5.7635601769224793E-3</c:v>
                </c:pt>
                <c:pt idx="3">
                  <c:v>8.6463102351206633E-3</c:v>
                </c:pt>
                <c:pt idx="4">
                  <c:v>1.1527120353844959E-2</c:v>
                </c:pt>
                <c:pt idx="5">
                  <c:v>1.4409870412043144E-2</c:v>
                </c:pt>
                <c:pt idx="6">
                  <c:v>1.729068053076744E-2</c:v>
                </c:pt>
                <c:pt idx="7">
                  <c:v>2.0173430588965625E-2</c:v>
                </c:pt>
                <c:pt idx="8">
                  <c:v>2.3054240707689917E-2</c:v>
                </c:pt>
                <c:pt idx="9">
                  <c:v>2.5936990765888103E-2</c:v>
                </c:pt>
                <c:pt idx="10">
                  <c:v>2.8817800884612398E-2</c:v>
                </c:pt>
                <c:pt idx="11">
                  <c:v>3.1700550942810587E-2</c:v>
                </c:pt>
                <c:pt idx="12">
                  <c:v>3.4581361061534879E-2</c:v>
                </c:pt>
                <c:pt idx="13">
                  <c:v>3.7464111119733065E-2</c:v>
                </c:pt>
                <c:pt idx="14">
                  <c:v>4.0344921238457357E-2</c:v>
                </c:pt>
                <c:pt idx="15">
                  <c:v>4.3227671296655543E-2</c:v>
                </c:pt>
                <c:pt idx="16">
                  <c:v>4.6110421354853728E-2</c:v>
                </c:pt>
                <c:pt idx="17">
                  <c:v>4.899123147357802E-2</c:v>
                </c:pt>
                <c:pt idx="18">
                  <c:v>5.1873981531776206E-2</c:v>
                </c:pt>
                <c:pt idx="19">
                  <c:v>5.4754791650500498E-2</c:v>
                </c:pt>
                <c:pt idx="20">
                  <c:v>5.7637541708698684E-2</c:v>
                </c:pt>
                <c:pt idx="21">
                  <c:v>6.0518351827422982E-2</c:v>
                </c:pt>
                <c:pt idx="22">
                  <c:v>6.3401101885621175E-2</c:v>
                </c:pt>
                <c:pt idx="23">
                  <c:v>6.6281912004345467E-2</c:v>
                </c:pt>
                <c:pt idx="24">
                  <c:v>6.9164662062543653E-2</c:v>
                </c:pt>
                <c:pt idx="25">
                  <c:v>7.2045472181267944E-2</c:v>
                </c:pt>
                <c:pt idx="26">
                  <c:v>7.492822223946613E-2</c:v>
                </c:pt>
                <c:pt idx="27">
                  <c:v>7.7809032358190422E-2</c:v>
                </c:pt>
                <c:pt idx="28">
                  <c:v>8.0691782416388608E-2</c:v>
                </c:pt>
                <c:pt idx="29">
                  <c:v>8.35725925351129E-2</c:v>
                </c:pt>
                <c:pt idx="30">
                  <c:v>8.6455342593311085E-2</c:v>
                </c:pt>
                <c:pt idx="31">
                  <c:v>8.9336152712035391E-2</c:v>
                </c:pt>
                <c:pt idx="32">
                  <c:v>9.2218902770233577E-2</c:v>
                </c:pt>
                <c:pt idx="33">
                  <c:v>9.5101652828431762E-2</c:v>
                </c:pt>
                <c:pt idx="34">
                  <c:v>9.798246294715604E-2</c:v>
                </c:pt>
                <c:pt idx="35">
                  <c:v>0.10086521300535423</c:v>
                </c:pt>
                <c:pt idx="36">
                  <c:v>0.10374602312407853</c:v>
                </c:pt>
                <c:pt idx="37">
                  <c:v>0.10662877318227672</c:v>
                </c:pt>
                <c:pt idx="38">
                  <c:v>0.109509583301001</c:v>
                </c:pt>
                <c:pt idx="39">
                  <c:v>0.11239233335919918</c:v>
                </c:pt>
                <c:pt idx="40">
                  <c:v>0.11527314347792349</c:v>
                </c:pt>
                <c:pt idx="41">
                  <c:v>0.11815589353612167</c:v>
                </c:pt>
                <c:pt idx="42">
                  <c:v>0.12103670365484596</c:v>
                </c:pt>
                <c:pt idx="43">
                  <c:v>0.12391945371304415</c:v>
                </c:pt>
                <c:pt idx="44">
                  <c:v>0.12680026383176843</c:v>
                </c:pt>
                <c:pt idx="45">
                  <c:v>0.12968301388996661</c:v>
                </c:pt>
                <c:pt idx="46">
                  <c:v>0.13256382400869093</c:v>
                </c:pt>
                <c:pt idx="47">
                  <c:v>0.13544657406688912</c:v>
                </c:pt>
                <c:pt idx="48">
                  <c:v>0.13832932412508731</c:v>
                </c:pt>
                <c:pt idx="49">
                  <c:v>0.14121013424381157</c:v>
                </c:pt>
                <c:pt idx="50">
                  <c:v>0.14409288430200975</c:v>
                </c:pt>
                <c:pt idx="51">
                  <c:v>0.14697369442073407</c:v>
                </c:pt>
                <c:pt idx="52">
                  <c:v>0.14985644447893226</c:v>
                </c:pt>
                <c:pt idx="53">
                  <c:v>0.15273725459765655</c:v>
                </c:pt>
                <c:pt idx="54">
                  <c:v>0.15562000465585474</c:v>
                </c:pt>
                <c:pt idx="55">
                  <c:v>0.15850081477457903</c:v>
                </c:pt>
                <c:pt idx="56">
                  <c:v>0.16138356483277722</c:v>
                </c:pt>
                <c:pt idx="57">
                  <c:v>0.16426437495150151</c:v>
                </c:pt>
                <c:pt idx="58">
                  <c:v>0.16714712500969969</c:v>
                </c:pt>
                <c:pt idx="59">
                  <c:v>0.17002793512842398</c:v>
                </c:pt>
                <c:pt idx="60">
                  <c:v>0.17291068518662217</c:v>
                </c:pt>
                <c:pt idx="61">
                  <c:v>0.17579149530534646</c:v>
                </c:pt>
                <c:pt idx="62">
                  <c:v>0.17867424536354465</c:v>
                </c:pt>
                <c:pt idx="63">
                  <c:v>0.18155699542174283</c:v>
                </c:pt>
                <c:pt idx="64">
                  <c:v>0.18443780554046715</c:v>
                </c:pt>
                <c:pt idx="65">
                  <c:v>0.18732055559866534</c:v>
                </c:pt>
                <c:pt idx="66">
                  <c:v>0.19020136571738963</c:v>
                </c:pt>
                <c:pt idx="67">
                  <c:v>0.19308411577558779</c:v>
                </c:pt>
                <c:pt idx="68">
                  <c:v>0.19596492589431208</c:v>
                </c:pt>
                <c:pt idx="69">
                  <c:v>0.19884767595251027</c:v>
                </c:pt>
                <c:pt idx="70">
                  <c:v>0.20172848607123456</c:v>
                </c:pt>
                <c:pt idx="71">
                  <c:v>0.20461123612943274</c:v>
                </c:pt>
                <c:pt idx="72">
                  <c:v>0.20749204624815706</c:v>
                </c:pt>
                <c:pt idx="73">
                  <c:v>0.21037479630635525</c:v>
                </c:pt>
                <c:pt idx="74">
                  <c:v>0.21325560642507954</c:v>
                </c:pt>
                <c:pt idx="75">
                  <c:v>0.21613835648327773</c:v>
                </c:pt>
                <c:pt idx="76">
                  <c:v>0.21901916660200199</c:v>
                </c:pt>
                <c:pt idx="77">
                  <c:v>0.22190191666020018</c:v>
                </c:pt>
                <c:pt idx="78">
                  <c:v>0.22478466671839836</c:v>
                </c:pt>
                <c:pt idx="79">
                  <c:v>0.22766547683712265</c:v>
                </c:pt>
                <c:pt idx="80">
                  <c:v>0.23054822689532084</c:v>
                </c:pt>
                <c:pt idx="81">
                  <c:v>0.23342903701404516</c:v>
                </c:pt>
                <c:pt idx="82">
                  <c:v>0.23631178707224335</c:v>
                </c:pt>
                <c:pt idx="83">
                  <c:v>0.23919259719096764</c:v>
                </c:pt>
                <c:pt idx="84">
                  <c:v>0.24207534724916582</c:v>
                </c:pt>
                <c:pt idx="85">
                  <c:v>0.24495615736789011</c:v>
                </c:pt>
                <c:pt idx="86">
                  <c:v>0.2478389074260883</c:v>
                </c:pt>
                <c:pt idx="87">
                  <c:v>0.25071971754481259</c:v>
                </c:pt>
                <c:pt idx="88">
                  <c:v>0.25360246760301075</c:v>
                </c:pt>
                <c:pt idx="89">
                  <c:v>0.25648327772173507</c:v>
                </c:pt>
                <c:pt idx="90">
                  <c:v>0.25936602777993323</c:v>
                </c:pt>
                <c:pt idx="91">
                  <c:v>0.26224683789865755</c:v>
                </c:pt>
                <c:pt idx="92">
                  <c:v>0.26512958795685576</c:v>
                </c:pt>
                <c:pt idx="93">
                  <c:v>0.26801039807558003</c:v>
                </c:pt>
                <c:pt idx="94">
                  <c:v>0.27089314813377824</c:v>
                </c:pt>
                <c:pt idx="95">
                  <c:v>0.2737758981919764</c:v>
                </c:pt>
                <c:pt idx="96">
                  <c:v>0.27665670831070072</c:v>
                </c:pt>
                <c:pt idx="97">
                  <c:v>0.27953945836889887</c:v>
                </c:pt>
                <c:pt idx="98">
                  <c:v>0.28242026848762314</c:v>
                </c:pt>
                <c:pt idx="99">
                  <c:v>0.28530301854582135</c:v>
                </c:pt>
                <c:pt idx="100">
                  <c:v>0.28818382866454567</c:v>
                </c:pt>
                <c:pt idx="101">
                  <c:v>0.29106657872274383</c:v>
                </c:pt>
                <c:pt idx="102">
                  <c:v>0.29394738884146815</c:v>
                </c:pt>
                <c:pt idx="103">
                  <c:v>0.29683013889966631</c:v>
                </c:pt>
                <c:pt idx="104">
                  <c:v>0.29971094901839063</c:v>
                </c:pt>
                <c:pt idx="105">
                  <c:v>0.30259369907658878</c:v>
                </c:pt>
                <c:pt idx="106">
                  <c:v>0.3054745091953131</c:v>
                </c:pt>
                <c:pt idx="107">
                  <c:v>0.30835725925351132</c:v>
                </c:pt>
                <c:pt idx="108">
                  <c:v>0.31123806937223558</c:v>
                </c:pt>
                <c:pt idx="109">
                  <c:v>0.31412081943043374</c:v>
                </c:pt>
                <c:pt idx="110">
                  <c:v>0.31700356948863195</c:v>
                </c:pt>
                <c:pt idx="111">
                  <c:v>0.31988437960735622</c:v>
                </c:pt>
                <c:pt idx="112">
                  <c:v>0.32276712966555443</c:v>
                </c:pt>
                <c:pt idx="113">
                  <c:v>0.32564793978427875</c:v>
                </c:pt>
                <c:pt idx="114">
                  <c:v>0.32853068984247685</c:v>
                </c:pt>
                <c:pt idx="115">
                  <c:v>0.33141149996120123</c:v>
                </c:pt>
                <c:pt idx="116">
                  <c:v>0.33429425001939939</c:v>
                </c:pt>
                <c:pt idx="117">
                  <c:v>0.33717506013812371</c:v>
                </c:pt>
                <c:pt idx="118">
                  <c:v>0.34005781019632186</c:v>
                </c:pt>
                <c:pt idx="119">
                  <c:v>0.34293862031504618</c:v>
                </c:pt>
                <c:pt idx="120">
                  <c:v>0.34582137037324434</c:v>
                </c:pt>
                <c:pt idx="121">
                  <c:v>0.34870218049196866</c:v>
                </c:pt>
                <c:pt idx="122">
                  <c:v>0.35158493055016682</c:v>
                </c:pt>
                <c:pt idx="123">
                  <c:v>0.35446574066889108</c:v>
                </c:pt>
                <c:pt idx="124">
                  <c:v>0.3573484907270893</c:v>
                </c:pt>
                <c:pt idx="125">
                  <c:v>0.36023124078528745</c:v>
                </c:pt>
                <c:pt idx="126">
                  <c:v>0.36311205090401177</c:v>
                </c:pt>
                <c:pt idx="127">
                  <c:v>0.36599480096220993</c:v>
                </c:pt>
                <c:pt idx="128">
                  <c:v>0.36887561108093431</c:v>
                </c:pt>
                <c:pt idx="129">
                  <c:v>0.37175836113913241</c:v>
                </c:pt>
                <c:pt idx="130">
                  <c:v>0.37463917125785678</c:v>
                </c:pt>
                <c:pt idx="131">
                  <c:v>0.37752192131605494</c:v>
                </c:pt>
                <c:pt idx="132">
                  <c:v>0.38040273143477926</c:v>
                </c:pt>
                <c:pt idx="133">
                  <c:v>0.38328548149297742</c:v>
                </c:pt>
                <c:pt idx="134">
                  <c:v>0.38616629161170168</c:v>
                </c:pt>
                <c:pt idx="135">
                  <c:v>0.3890490416698999</c:v>
                </c:pt>
                <c:pt idx="136">
                  <c:v>0.39192985178862416</c:v>
                </c:pt>
                <c:pt idx="137">
                  <c:v>0.39481260184682238</c:v>
                </c:pt>
                <c:pt idx="138">
                  <c:v>0.39769341196554664</c:v>
                </c:pt>
                <c:pt idx="139">
                  <c:v>0.40057616202374485</c:v>
                </c:pt>
                <c:pt idx="140">
                  <c:v>0.40345891208194301</c:v>
                </c:pt>
                <c:pt idx="141">
                  <c:v>0.40633972220066733</c:v>
                </c:pt>
                <c:pt idx="142">
                  <c:v>0.40922247225886549</c:v>
                </c:pt>
                <c:pt idx="143">
                  <c:v>0.41210328237758975</c:v>
                </c:pt>
                <c:pt idx="144">
                  <c:v>0.41498603243578797</c:v>
                </c:pt>
                <c:pt idx="145">
                  <c:v>0.41786684255451229</c:v>
                </c:pt>
                <c:pt idx="146">
                  <c:v>0.4207495926127105</c:v>
                </c:pt>
                <c:pt idx="147">
                  <c:v>0.42363040273143476</c:v>
                </c:pt>
                <c:pt idx="148">
                  <c:v>0.42651315278963298</c:v>
                </c:pt>
                <c:pt idx="149">
                  <c:v>0.42939396290835724</c:v>
                </c:pt>
                <c:pt idx="150">
                  <c:v>0.43227671296655545</c:v>
                </c:pt>
                <c:pt idx="151">
                  <c:v>0.43515752308527972</c:v>
                </c:pt>
                <c:pt idx="152">
                  <c:v>0.43804027314347793</c:v>
                </c:pt>
                <c:pt idx="153">
                  <c:v>0.4409210832622022</c:v>
                </c:pt>
                <c:pt idx="154">
                  <c:v>0.44380383332040035</c:v>
                </c:pt>
                <c:pt idx="155">
                  <c:v>0.44668464343912467</c:v>
                </c:pt>
                <c:pt idx="156">
                  <c:v>0.44956739349732283</c:v>
                </c:pt>
                <c:pt idx="157">
                  <c:v>0.45245014355552104</c:v>
                </c:pt>
                <c:pt idx="158">
                  <c:v>0.45533095367424531</c:v>
                </c:pt>
                <c:pt idx="159">
                  <c:v>0.45821370373244358</c:v>
                </c:pt>
                <c:pt idx="160">
                  <c:v>0.46109451385116784</c:v>
                </c:pt>
                <c:pt idx="161">
                  <c:v>0.46397726390936606</c:v>
                </c:pt>
                <c:pt idx="162">
                  <c:v>0.46685807402809032</c:v>
                </c:pt>
                <c:pt idx="163">
                  <c:v>0.46974082408628853</c:v>
                </c:pt>
                <c:pt idx="164">
                  <c:v>0.4726216342050128</c:v>
                </c:pt>
                <c:pt idx="165">
                  <c:v>0.47550438426321096</c:v>
                </c:pt>
                <c:pt idx="166">
                  <c:v>0.47838519438193527</c:v>
                </c:pt>
                <c:pt idx="167">
                  <c:v>0.48126794444013343</c:v>
                </c:pt>
                <c:pt idx="168">
                  <c:v>0.48414875455885775</c:v>
                </c:pt>
                <c:pt idx="169">
                  <c:v>0.48703150461705591</c:v>
                </c:pt>
                <c:pt idx="170">
                  <c:v>0.48991231473578023</c:v>
                </c:pt>
                <c:pt idx="171">
                  <c:v>0.49279506479397839</c:v>
                </c:pt>
                <c:pt idx="172">
                  <c:v>0.4956778148521766</c:v>
                </c:pt>
                <c:pt idx="173">
                  <c:v>0.49855862497090087</c:v>
                </c:pt>
                <c:pt idx="174">
                  <c:v>0.50144137502909902</c:v>
                </c:pt>
                <c:pt idx="175">
                  <c:v>0.50432218514782334</c:v>
                </c:pt>
                <c:pt idx="176">
                  <c:v>0.5072049352060215</c:v>
                </c:pt>
                <c:pt idx="177">
                  <c:v>0.51008574532474582</c:v>
                </c:pt>
                <c:pt idx="178">
                  <c:v>0.51296849538294398</c:v>
                </c:pt>
                <c:pt idx="179">
                  <c:v>0.5158493055016683</c:v>
                </c:pt>
                <c:pt idx="180">
                  <c:v>0.51873205555986646</c:v>
                </c:pt>
                <c:pt idx="181">
                  <c:v>0.52161286567859089</c:v>
                </c:pt>
                <c:pt idx="182">
                  <c:v>0.52449561573678893</c:v>
                </c:pt>
                <c:pt idx="183">
                  <c:v>0.52737642585551325</c:v>
                </c:pt>
                <c:pt idx="184">
                  <c:v>0.53025917591371152</c:v>
                </c:pt>
                <c:pt idx="185">
                  <c:v>0.53313998603243573</c:v>
                </c:pt>
                <c:pt idx="186">
                  <c:v>0.536022736090634</c:v>
                </c:pt>
                <c:pt idx="187">
                  <c:v>0.53890548614883216</c:v>
                </c:pt>
                <c:pt idx="188">
                  <c:v>0.54178629626755648</c:v>
                </c:pt>
                <c:pt idx="189">
                  <c:v>0.54466904632575464</c:v>
                </c:pt>
                <c:pt idx="190">
                  <c:v>0.54754985644447896</c:v>
                </c:pt>
                <c:pt idx="191">
                  <c:v>0.55043260650267711</c:v>
                </c:pt>
                <c:pt idx="192">
                  <c:v>0.55331341662140143</c:v>
                </c:pt>
                <c:pt idx="193">
                  <c:v>0.55619616667959959</c:v>
                </c:pt>
                <c:pt idx="194">
                  <c:v>0.5590769767983238</c:v>
                </c:pt>
                <c:pt idx="195">
                  <c:v>0.56195972685652207</c:v>
                </c:pt>
                <c:pt idx="196">
                  <c:v>0.56484053697524628</c:v>
                </c:pt>
                <c:pt idx="197">
                  <c:v>0.56772328703344455</c:v>
                </c:pt>
                <c:pt idx="198">
                  <c:v>0.57060409715216887</c:v>
                </c:pt>
                <c:pt idx="199">
                  <c:v>0.57348684721036702</c:v>
                </c:pt>
                <c:pt idx="200">
                  <c:v>0.57636765732909134</c:v>
                </c:pt>
                <c:pt idx="201">
                  <c:v>0.5792504073872895</c:v>
                </c:pt>
                <c:pt idx="202">
                  <c:v>0.58213315744548766</c:v>
                </c:pt>
                <c:pt idx="203">
                  <c:v>0.58501396756421198</c:v>
                </c:pt>
                <c:pt idx="204">
                  <c:v>0.58789671762241014</c:v>
                </c:pt>
                <c:pt idx="205">
                  <c:v>0.59077752774113446</c:v>
                </c:pt>
                <c:pt idx="206">
                  <c:v>0.59366027779933261</c:v>
                </c:pt>
                <c:pt idx="207">
                  <c:v>0.59654108791805693</c:v>
                </c:pt>
                <c:pt idx="208">
                  <c:v>0.59942383797625509</c:v>
                </c:pt>
                <c:pt idx="209">
                  <c:v>0.60230464809497941</c:v>
                </c:pt>
                <c:pt idx="210">
                  <c:v>0.60518739815317757</c:v>
                </c:pt>
                <c:pt idx="211">
                  <c:v>0.60806820827190189</c:v>
                </c:pt>
                <c:pt idx="212">
                  <c:v>0.61095095833010016</c:v>
                </c:pt>
                <c:pt idx="213">
                  <c:v>0.61383176844882437</c:v>
                </c:pt>
                <c:pt idx="214">
                  <c:v>0.61671451850702264</c:v>
                </c:pt>
                <c:pt idx="215">
                  <c:v>0.61959532862574684</c:v>
                </c:pt>
                <c:pt idx="216">
                  <c:v>0.622478078683945</c:v>
                </c:pt>
                <c:pt idx="217">
                  <c:v>0.62535888880266932</c:v>
                </c:pt>
                <c:pt idx="218">
                  <c:v>0.62824163886086748</c:v>
                </c:pt>
                <c:pt idx="219">
                  <c:v>0.63112438891906575</c:v>
                </c:pt>
                <c:pt idx="220">
                  <c:v>0.63400519903778996</c:v>
                </c:pt>
                <c:pt idx="221">
                  <c:v>0.63688794909598823</c:v>
                </c:pt>
                <c:pt idx="222">
                  <c:v>0.63976875921471243</c:v>
                </c:pt>
                <c:pt idx="223">
                  <c:v>0.6426515092729107</c:v>
                </c:pt>
                <c:pt idx="224">
                  <c:v>0.64553231939163491</c:v>
                </c:pt>
                <c:pt idx="225">
                  <c:v>0.64841506944983318</c:v>
                </c:pt>
                <c:pt idx="226">
                  <c:v>0.6512958795685575</c:v>
                </c:pt>
                <c:pt idx="227">
                  <c:v>0.65417862962675566</c:v>
                </c:pt>
                <c:pt idx="228">
                  <c:v>0.65705943974547998</c:v>
                </c:pt>
                <c:pt idx="229">
                  <c:v>0.65994218980367814</c:v>
                </c:pt>
                <c:pt idx="230">
                  <c:v>0.66282299992240246</c:v>
                </c:pt>
                <c:pt idx="231">
                  <c:v>0.66570574998060061</c:v>
                </c:pt>
                <c:pt idx="232">
                  <c:v>0.66858656009932493</c:v>
                </c:pt>
                <c:pt idx="233">
                  <c:v>0.67146931015752309</c:v>
                </c:pt>
                <c:pt idx="234">
                  <c:v>0.67435206021572125</c:v>
                </c:pt>
                <c:pt idx="235">
                  <c:v>0.67723287033444546</c:v>
                </c:pt>
                <c:pt idx="236">
                  <c:v>0.68011562039264373</c:v>
                </c:pt>
                <c:pt idx="237">
                  <c:v>0.68299643051136794</c:v>
                </c:pt>
                <c:pt idx="238">
                  <c:v>0.6858791805695662</c:v>
                </c:pt>
                <c:pt idx="239">
                  <c:v>0.68875999068829041</c:v>
                </c:pt>
                <c:pt idx="240">
                  <c:v>0.69164274074648868</c:v>
                </c:pt>
                <c:pt idx="241">
                  <c:v>0.69452355086521289</c:v>
                </c:pt>
                <c:pt idx="242">
                  <c:v>0.69740630092341116</c:v>
                </c:pt>
                <c:pt idx="243">
                  <c:v>0.70028711104213537</c:v>
                </c:pt>
                <c:pt idx="244">
                  <c:v>0.70316986110033364</c:v>
                </c:pt>
                <c:pt idx="245">
                  <c:v>0.70605067121905796</c:v>
                </c:pt>
                <c:pt idx="246">
                  <c:v>0.70893342127725612</c:v>
                </c:pt>
                <c:pt idx="247">
                  <c:v>0.71181423139598043</c:v>
                </c:pt>
                <c:pt idx="248">
                  <c:v>0.71469698145417859</c:v>
                </c:pt>
                <c:pt idx="249">
                  <c:v>0.71757973151237686</c:v>
                </c:pt>
                <c:pt idx="250">
                  <c:v>0.72046054163110107</c:v>
                </c:pt>
                <c:pt idx="251">
                  <c:v>0.72334329168929934</c:v>
                </c:pt>
                <c:pt idx="252">
                  <c:v>0.72622410180802355</c:v>
                </c:pt>
                <c:pt idx="253">
                  <c:v>0.72910685186622182</c:v>
                </c:pt>
                <c:pt idx="254">
                  <c:v>0.73198766198494603</c:v>
                </c:pt>
                <c:pt idx="255">
                  <c:v>0.73487041204314429</c:v>
                </c:pt>
                <c:pt idx="256">
                  <c:v>0.73775122216186861</c:v>
                </c:pt>
                <c:pt idx="257">
                  <c:v>0.74063397222006666</c:v>
                </c:pt>
                <c:pt idx="258">
                  <c:v>0.74351478233879109</c:v>
                </c:pt>
                <c:pt idx="259">
                  <c:v>0.74639753239698914</c:v>
                </c:pt>
                <c:pt idx="260">
                  <c:v>0.74927834251571357</c:v>
                </c:pt>
                <c:pt idx="261">
                  <c:v>0.75216109257391162</c:v>
                </c:pt>
                <c:pt idx="262">
                  <c:v>0.75504190269263605</c:v>
                </c:pt>
                <c:pt idx="263">
                  <c:v>0.75792465275083409</c:v>
                </c:pt>
                <c:pt idx="264">
                  <c:v>0.76080740280903236</c:v>
                </c:pt>
                <c:pt idx="265">
                  <c:v>0.76368821292775657</c:v>
                </c:pt>
                <c:pt idx="266">
                  <c:v>0.76657096298595484</c:v>
                </c:pt>
                <c:pt idx="267">
                  <c:v>0.76945177310467905</c:v>
                </c:pt>
                <c:pt idx="268">
                  <c:v>0.77233452316287732</c:v>
                </c:pt>
                <c:pt idx="269">
                  <c:v>0.77521533328160153</c:v>
                </c:pt>
                <c:pt idx="270">
                  <c:v>0.7780980833397998</c:v>
                </c:pt>
                <c:pt idx="271">
                  <c:v>0.780978893458524</c:v>
                </c:pt>
                <c:pt idx="272">
                  <c:v>0.78386164351672227</c:v>
                </c:pt>
                <c:pt idx="273">
                  <c:v>0.78674245363544659</c:v>
                </c:pt>
                <c:pt idx="274">
                  <c:v>0.78962520369364475</c:v>
                </c:pt>
                <c:pt idx="275">
                  <c:v>0.79250601381236907</c:v>
                </c:pt>
                <c:pt idx="276">
                  <c:v>0.79538876387056723</c:v>
                </c:pt>
                <c:pt idx="277">
                  <c:v>0.79826957398929155</c:v>
                </c:pt>
                <c:pt idx="278">
                  <c:v>0.80115232404748971</c:v>
                </c:pt>
                <c:pt idx="279">
                  <c:v>0.80403507410568786</c:v>
                </c:pt>
                <c:pt idx="280">
                  <c:v>0.80691588422441218</c:v>
                </c:pt>
                <c:pt idx="281">
                  <c:v>0.80979863428261034</c:v>
                </c:pt>
                <c:pt idx="282">
                  <c:v>0.81267944440133466</c:v>
                </c:pt>
                <c:pt idx="283">
                  <c:v>0.81556219445953282</c:v>
                </c:pt>
                <c:pt idx="284">
                  <c:v>0.81844300457825725</c:v>
                </c:pt>
                <c:pt idx="285">
                  <c:v>0.8213257546364553</c:v>
                </c:pt>
                <c:pt idx="286">
                  <c:v>0.8242065647551795</c:v>
                </c:pt>
                <c:pt idx="287">
                  <c:v>0.82708931481337777</c:v>
                </c:pt>
                <c:pt idx="288">
                  <c:v>0.82997012493210198</c:v>
                </c:pt>
                <c:pt idx="289">
                  <c:v>0.83285287499030025</c:v>
                </c:pt>
                <c:pt idx="290">
                  <c:v>0.83573368510902457</c:v>
                </c:pt>
                <c:pt idx="291">
                  <c:v>0.83861643516722273</c:v>
                </c:pt>
                <c:pt idx="292">
                  <c:v>0.84149724528594705</c:v>
                </c:pt>
                <c:pt idx="293">
                  <c:v>0.84437999534414521</c:v>
                </c:pt>
                <c:pt idx="294">
                  <c:v>0.84726080546286953</c:v>
                </c:pt>
                <c:pt idx="295">
                  <c:v>0.85014355552106768</c:v>
                </c:pt>
                <c:pt idx="296">
                  <c:v>0.85302630557926595</c:v>
                </c:pt>
                <c:pt idx="297">
                  <c:v>0.85590711569799016</c:v>
                </c:pt>
                <c:pt idx="298">
                  <c:v>0.85878986575618843</c:v>
                </c:pt>
                <c:pt idx="299">
                  <c:v>0.86167067587491264</c:v>
                </c:pt>
                <c:pt idx="300">
                  <c:v>0.86455342593311091</c:v>
                </c:pt>
                <c:pt idx="301">
                  <c:v>0.86743423605183512</c:v>
                </c:pt>
                <c:pt idx="302">
                  <c:v>0.87031698611003339</c:v>
                </c:pt>
                <c:pt idx="303">
                  <c:v>0.87319779622875771</c:v>
                </c:pt>
                <c:pt idx="304">
                  <c:v>0.87608054628695586</c:v>
                </c:pt>
                <c:pt idx="305">
                  <c:v>0.87896135640568018</c:v>
                </c:pt>
                <c:pt idx="306">
                  <c:v>0.88184410646387823</c:v>
                </c:pt>
                <c:pt idx="307">
                  <c:v>0.88472491658260266</c:v>
                </c:pt>
                <c:pt idx="308">
                  <c:v>0.88760766664080071</c:v>
                </c:pt>
                <c:pt idx="309">
                  <c:v>0.89048847675952514</c:v>
                </c:pt>
                <c:pt idx="310">
                  <c:v>0.89337122681772319</c:v>
                </c:pt>
                <c:pt idx="311">
                  <c:v>0.89625397687592145</c:v>
                </c:pt>
                <c:pt idx="312">
                  <c:v>0.89913478699464566</c:v>
                </c:pt>
                <c:pt idx="313">
                  <c:v>0.90201753705284393</c:v>
                </c:pt>
                <c:pt idx="314">
                  <c:v>0.90489834717156814</c:v>
                </c:pt>
                <c:pt idx="315">
                  <c:v>0.90778109722976641</c:v>
                </c:pt>
                <c:pt idx="316">
                  <c:v>0.91066190734849062</c:v>
                </c:pt>
                <c:pt idx="317">
                  <c:v>0.91354465740668889</c:v>
                </c:pt>
                <c:pt idx="318">
                  <c:v>0.9164254675254131</c:v>
                </c:pt>
                <c:pt idx="319">
                  <c:v>0.91930821758361136</c:v>
                </c:pt>
                <c:pt idx="320">
                  <c:v>0.92218902770233568</c:v>
                </c:pt>
                <c:pt idx="321">
                  <c:v>0.92507177776053384</c:v>
                </c:pt>
                <c:pt idx="322">
                  <c:v>0.92795258787925816</c:v>
                </c:pt>
                <c:pt idx="323">
                  <c:v>0.93083533793745632</c:v>
                </c:pt>
                <c:pt idx="324">
                  <c:v>0.93371614805618064</c:v>
                </c:pt>
                <c:pt idx="325">
                  <c:v>0.9365988981143788</c:v>
                </c:pt>
                <c:pt idx="326">
                  <c:v>0.93948164817257707</c:v>
                </c:pt>
                <c:pt idx="327">
                  <c:v>0.94236245829130127</c:v>
                </c:pt>
                <c:pt idx="328">
                  <c:v>0.94524520834949943</c:v>
                </c:pt>
                <c:pt idx="329">
                  <c:v>0.94812601846822375</c:v>
                </c:pt>
                <c:pt idx="330">
                  <c:v>0.95100876852642191</c:v>
                </c:pt>
                <c:pt idx="331">
                  <c:v>0.95388957864514634</c:v>
                </c:pt>
                <c:pt idx="332">
                  <c:v>0.95677232870334439</c:v>
                </c:pt>
                <c:pt idx="333">
                  <c:v>0.95965313882206882</c:v>
                </c:pt>
                <c:pt idx="334">
                  <c:v>0.96253588888026687</c:v>
                </c:pt>
                <c:pt idx="335">
                  <c:v>0.9654166989989913</c:v>
                </c:pt>
                <c:pt idx="336">
                  <c:v>0.96829944905718934</c:v>
                </c:pt>
                <c:pt idx="337">
                  <c:v>0.97118025917591366</c:v>
                </c:pt>
                <c:pt idx="338">
                  <c:v>0.97406300923411182</c:v>
                </c:pt>
                <c:pt idx="339">
                  <c:v>0.97694381935283614</c:v>
                </c:pt>
                <c:pt idx="340">
                  <c:v>0.9798265694110343</c:v>
                </c:pt>
                <c:pt idx="341">
                  <c:v>0.98270931946923257</c:v>
                </c:pt>
                <c:pt idx="342">
                  <c:v>0.98559012958795678</c:v>
                </c:pt>
                <c:pt idx="343">
                  <c:v>0.98847287964615504</c:v>
                </c:pt>
                <c:pt idx="344">
                  <c:v>0.99135368976487925</c:v>
                </c:pt>
                <c:pt idx="345">
                  <c:v>0.99423643982307752</c:v>
                </c:pt>
                <c:pt idx="346">
                  <c:v>0.99711724994180173</c:v>
                </c:pt>
                <c:pt idx="347">
                  <c:v>1</c:v>
                </c:pt>
              </c:numCache>
            </c:numRef>
          </c:xVal>
          <c:yVal>
            <c:numRef>
              <c:f>'1st cleavage'!$D$3:$D$350</c:f>
              <c:numCache>
                <c:formatCode>General</c:formatCode>
                <c:ptCount val="348"/>
                <c:pt idx="0">
                  <c:v>0.73762874159939407</c:v>
                </c:pt>
                <c:pt idx="1">
                  <c:v>0.74786834252731316</c:v>
                </c:pt>
                <c:pt idx="2">
                  <c:v>0.78242400930785927</c:v>
                </c:pt>
                <c:pt idx="3">
                  <c:v>0.7529881429912727</c:v>
                </c:pt>
                <c:pt idx="4">
                  <c:v>0.76322535483824727</c:v>
                </c:pt>
                <c:pt idx="5">
                  <c:v>0.77389260125522297</c:v>
                </c:pt>
                <c:pt idx="6">
                  <c:v>0.77986530361635176</c:v>
                </c:pt>
                <c:pt idx="7">
                  <c:v>0.78882435715804478</c:v>
                </c:pt>
                <c:pt idx="8">
                  <c:v>0.7913830628495524</c:v>
                </c:pt>
                <c:pt idx="9">
                  <c:v>0.78711616428276199</c:v>
                </c:pt>
                <c:pt idx="10">
                  <c:v>0.79650286331351194</c:v>
                </c:pt>
                <c:pt idx="11">
                  <c:v>0.78541036048842361</c:v>
                </c:pt>
                <c:pt idx="12">
                  <c:v>0.78669090787464968</c:v>
                </c:pt>
                <c:pt idx="13">
                  <c:v>0.78754380977181881</c:v>
                </c:pt>
                <c:pt idx="14">
                  <c:v>0.77175915197182798</c:v>
                </c:pt>
                <c:pt idx="15">
                  <c:v>0.77389260125522297</c:v>
                </c:pt>
                <c:pt idx="16">
                  <c:v>0.77773185433295666</c:v>
                </c:pt>
                <c:pt idx="17">
                  <c:v>0.7828516547969161</c:v>
                </c:pt>
                <c:pt idx="18">
                  <c:v>0.79479705951917345</c:v>
                </c:pt>
                <c:pt idx="19">
                  <c:v>0.79095541736049557</c:v>
                </c:pt>
                <c:pt idx="20">
                  <c:v>0.7935165121329476</c:v>
                </c:pt>
                <c:pt idx="21">
                  <c:v>0.77602366145767387</c:v>
                </c:pt>
                <c:pt idx="22">
                  <c:v>0.77218440837994018</c:v>
                </c:pt>
                <c:pt idx="23">
                  <c:v>0.77773185433295666</c:v>
                </c:pt>
                <c:pt idx="24">
                  <c:v>0.79181070833860911</c:v>
                </c:pt>
                <c:pt idx="25">
                  <c:v>0.8148462268050104</c:v>
                </c:pt>
                <c:pt idx="26">
                  <c:v>0.8255134732219862</c:v>
                </c:pt>
                <c:pt idx="27">
                  <c:v>0.8127151666025596</c:v>
                </c:pt>
                <c:pt idx="28">
                  <c:v>0.82593872963009851</c:v>
                </c:pt>
                <c:pt idx="29">
                  <c:v>0.80034211639124542</c:v>
                </c:pt>
                <c:pt idx="30">
                  <c:v>0.82124657465519579</c:v>
                </c:pt>
                <c:pt idx="31">
                  <c:v>0.80204792018558368</c:v>
                </c:pt>
                <c:pt idx="32">
                  <c:v>0.82252712204142187</c:v>
                </c:pt>
                <c:pt idx="33">
                  <c:v>0.7832769112050284</c:v>
                </c:pt>
                <c:pt idx="34">
                  <c:v>0.78541036048842361</c:v>
                </c:pt>
                <c:pt idx="35">
                  <c:v>0.78157110741069014</c:v>
                </c:pt>
                <c:pt idx="36">
                  <c:v>0.78029056002446406</c:v>
                </c:pt>
                <c:pt idx="37">
                  <c:v>0.78370455669408534</c:v>
                </c:pt>
                <c:pt idx="38">
                  <c:v>0.79906156900501935</c:v>
                </c:pt>
                <c:pt idx="39">
                  <c:v>0.78796906617993123</c:v>
                </c:pt>
                <c:pt idx="40">
                  <c:v>0.78839671166898806</c:v>
                </c:pt>
                <c:pt idx="41">
                  <c:v>0.83233907748028413</c:v>
                </c:pt>
                <c:pt idx="42">
                  <c:v>0.8361783305580176</c:v>
                </c:pt>
                <c:pt idx="43">
                  <c:v>0.85239063384706537</c:v>
                </c:pt>
                <c:pt idx="44">
                  <c:v>0.83233907748028413</c:v>
                </c:pt>
                <c:pt idx="45">
                  <c:v>0.81442097039689798</c:v>
                </c:pt>
                <c:pt idx="46">
                  <c:v>0.82892508081066285</c:v>
                </c:pt>
                <c:pt idx="47">
                  <c:v>0.84641793148593669</c:v>
                </c:pt>
                <c:pt idx="48">
                  <c:v>0.83447252676367933</c:v>
                </c:pt>
                <c:pt idx="49">
                  <c:v>0.84428448220254149</c:v>
                </c:pt>
                <c:pt idx="50">
                  <c:v>0.83745887794424367</c:v>
                </c:pt>
                <c:pt idx="51">
                  <c:v>0.84428448220254149</c:v>
                </c:pt>
                <c:pt idx="52">
                  <c:v>0.83276433388839644</c:v>
                </c:pt>
                <c:pt idx="53">
                  <c:v>0.82423292583576024</c:v>
                </c:pt>
                <c:pt idx="54">
                  <c:v>0.81399332490784104</c:v>
                </c:pt>
                <c:pt idx="55">
                  <c:v>0.81399332490784104</c:v>
                </c:pt>
                <c:pt idx="56">
                  <c:v>0.83361962486650998</c:v>
                </c:pt>
                <c:pt idx="57">
                  <c:v>0.83148617558311499</c:v>
                </c:pt>
                <c:pt idx="58">
                  <c:v>0.83703123245518674</c:v>
                </c:pt>
                <c:pt idx="59">
                  <c:v>0.81996602726896983</c:v>
                </c:pt>
                <c:pt idx="60">
                  <c:v>0.84812373528027496</c:v>
                </c:pt>
                <c:pt idx="61">
                  <c:v>0.82593872963009851</c:v>
                </c:pt>
                <c:pt idx="62">
                  <c:v>0.82593872963009851</c:v>
                </c:pt>
                <c:pt idx="63">
                  <c:v>0.81143461921633364</c:v>
                </c:pt>
                <c:pt idx="64">
                  <c:v>0.82423292583576024</c:v>
                </c:pt>
                <c:pt idx="65">
                  <c:v>0.82039367275802666</c:v>
                </c:pt>
                <c:pt idx="66">
                  <c:v>0.82508582773292938</c:v>
                </c:pt>
                <c:pt idx="67">
                  <c:v>0.83873703624952523</c:v>
                </c:pt>
                <c:pt idx="68">
                  <c:v>0.81911312537180059</c:v>
                </c:pt>
                <c:pt idx="69">
                  <c:v>0.79308886664389067</c:v>
                </c:pt>
                <c:pt idx="70">
                  <c:v>0.80418136946897889</c:v>
                </c:pt>
                <c:pt idx="71">
                  <c:v>0.7935165121329476</c:v>
                </c:pt>
                <c:pt idx="72">
                  <c:v>0.80588717326331738</c:v>
                </c:pt>
                <c:pt idx="73">
                  <c:v>0.81228752111350278</c:v>
                </c:pt>
                <c:pt idx="74">
                  <c:v>0.80503427136614802</c:v>
                </c:pt>
                <c:pt idx="75">
                  <c:v>0.80332846757180976</c:v>
                </c:pt>
                <c:pt idx="76">
                  <c:v>0.79906156900501935</c:v>
                </c:pt>
                <c:pt idx="77">
                  <c:v>0.79053016095238327</c:v>
                </c:pt>
                <c:pt idx="78">
                  <c:v>0.79010251546332633</c:v>
                </c:pt>
                <c:pt idx="79">
                  <c:v>0.80460901495803583</c:v>
                </c:pt>
                <c:pt idx="80">
                  <c:v>0.79181070833860911</c:v>
                </c:pt>
                <c:pt idx="81">
                  <c:v>0.81015407183010757</c:v>
                </c:pt>
                <c:pt idx="82">
                  <c:v>0.80930116993293844</c:v>
                </c:pt>
                <c:pt idx="83">
                  <c:v>0.79948921449407628</c:v>
                </c:pt>
                <c:pt idx="84">
                  <c:v>0.7935165121329476</c:v>
                </c:pt>
                <c:pt idx="85">
                  <c:v>0.81826022347463145</c:v>
                </c:pt>
                <c:pt idx="86">
                  <c:v>0.81228752111350278</c:v>
                </c:pt>
                <c:pt idx="87">
                  <c:v>0.79906156900501935</c:v>
                </c:pt>
                <c:pt idx="88">
                  <c:v>0.79223596474672153</c:v>
                </c:pt>
                <c:pt idx="89">
                  <c:v>0.83447252676367933</c:v>
                </c:pt>
                <c:pt idx="90">
                  <c:v>0.82209947655236504</c:v>
                </c:pt>
                <c:pt idx="91">
                  <c:v>0.81185987562444606</c:v>
                </c:pt>
                <c:pt idx="92">
                  <c:v>0.81996602726896983</c:v>
                </c:pt>
                <c:pt idx="93">
                  <c:v>0.81228752111350278</c:v>
                </c:pt>
                <c:pt idx="94">
                  <c:v>0.8276469225053813</c:v>
                </c:pt>
                <c:pt idx="95">
                  <c:v>0.81185987562444606</c:v>
                </c:pt>
                <c:pt idx="96">
                  <c:v>0.80290082208275304</c:v>
                </c:pt>
                <c:pt idx="97">
                  <c:v>0.80930116993293844</c:v>
                </c:pt>
                <c:pt idx="98">
                  <c:v>0.81996602726896983</c:v>
                </c:pt>
                <c:pt idx="99">
                  <c:v>0.84172338743008956</c:v>
                </c:pt>
                <c:pt idx="100">
                  <c:v>0.81655441968029319</c:v>
                </c:pt>
                <c:pt idx="101">
                  <c:v>0.8127151666025596</c:v>
                </c:pt>
                <c:pt idx="102">
                  <c:v>0.84087048553292021</c:v>
                </c:pt>
                <c:pt idx="103">
                  <c:v>0.84385683671348455</c:v>
                </c:pt>
                <c:pt idx="104">
                  <c:v>0.85281589025517757</c:v>
                </c:pt>
                <c:pt idx="105">
                  <c:v>0.8297779827078321</c:v>
                </c:pt>
                <c:pt idx="106">
                  <c:v>0.84556502958876734</c:v>
                </c:pt>
                <c:pt idx="107">
                  <c:v>0.85153773194989613</c:v>
                </c:pt>
                <c:pt idx="108">
                  <c:v>0.87670669969969239</c:v>
                </c:pt>
                <c:pt idx="109">
                  <c:v>0.8511100864608393</c:v>
                </c:pt>
                <c:pt idx="110">
                  <c:v>0.8617749437968707</c:v>
                </c:pt>
                <c:pt idx="111">
                  <c:v>0.87414799400818499</c:v>
                </c:pt>
                <c:pt idx="112">
                  <c:v>0.88737394611666831</c:v>
                </c:pt>
                <c:pt idx="113">
                  <c:v>0.92491596407777887</c:v>
                </c:pt>
                <c:pt idx="114">
                  <c:v>0.90699785699439284</c:v>
                </c:pt>
                <c:pt idx="115">
                  <c:v>0.88737394611666831</c:v>
                </c:pt>
                <c:pt idx="116">
                  <c:v>0.88737394611666831</c:v>
                </c:pt>
                <c:pt idx="117">
                  <c:v>0.9087036607887311</c:v>
                </c:pt>
                <c:pt idx="118">
                  <c:v>0.94837912803323676</c:v>
                </c:pt>
                <c:pt idx="119">
                  <c:v>0.9488067735222937</c:v>
                </c:pt>
                <c:pt idx="120">
                  <c:v>0.94453987495550329</c:v>
                </c:pt>
                <c:pt idx="121">
                  <c:v>0.94667332423889849</c:v>
                </c:pt>
                <c:pt idx="122">
                  <c:v>0.94923202993040612</c:v>
                </c:pt>
                <c:pt idx="123">
                  <c:v>0.96672488060567974</c:v>
                </c:pt>
                <c:pt idx="124">
                  <c:v>0.96885832988907494</c:v>
                </c:pt>
                <c:pt idx="125">
                  <c:v>0.88993265180817582</c:v>
                </c:pt>
                <c:pt idx="126">
                  <c:v>0.89206610109157103</c:v>
                </c:pt>
                <c:pt idx="127">
                  <c:v>0.88779920252478062</c:v>
                </c:pt>
                <c:pt idx="128">
                  <c:v>0.88012069636931367</c:v>
                </c:pt>
                <c:pt idx="129">
                  <c:v>0.86305549118309677</c:v>
                </c:pt>
                <c:pt idx="130">
                  <c:v>0.8532435357442345</c:v>
                </c:pt>
                <c:pt idx="131">
                  <c:v>0.8532435357442345</c:v>
                </c:pt>
                <c:pt idx="132">
                  <c:v>0.79095541736049557</c:v>
                </c:pt>
                <c:pt idx="133">
                  <c:v>0.70477887861318622</c:v>
                </c:pt>
                <c:pt idx="134">
                  <c:v>0.64249314931039181</c:v>
                </c:pt>
                <c:pt idx="135">
                  <c:v>0.56570092051288789</c:v>
                </c:pt>
                <c:pt idx="136">
                  <c:v>0.50298754572103654</c:v>
                </c:pt>
                <c:pt idx="137">
                  <c:v>0.43984652544012837</c:v>
                </c:pt>
                <c:pt idx="138">
                  <c:v>0.36433484402885052</c:v>
                </c:pt>
                <c:pt idx="139">
                  <c:v>0.27858356168965359</c:v>
                </c:pt>
                <c:pt idx="140">
                  <c:v>0.20605823145894006</c:v>
                </c:pt>
                <c:pt idx="141">
                  <c:v>0.15315681210595095</c:v>
                </c:pt>
                <c:pt idx="142">
                  <c:v>0.13822505620312922</c:v>
                </c:pt>
                <c:pt idx="143">
                  <c:v>0.12969364815049297</c:v>
                </c:pt>
                <c:pt idx="144">
                  <c:v>0.12969364815049297</c:v>
                </c:pt>
                <c:pt idx="145">
                  <c:v>0.13438580312539569</c:v>
                </c:pt>
                <c:pt idx="146">
                  <c:v>0.11476189224767125</c:v>
                </c:pt>
                <c:pt idx="147">
                  <c:v>0.1117755410671069</c:v>
                </c:pt>
                <c:pt idx="148">
                  <c:v>0.10409464583069539</c:v>
                </c:pt>
                <c:pt idx="149">
                  <c:v>9.1296339211268812E-2</c:v>
                </c:pt>
                <c:pt idx="150">
                  <c:v>8.7031829725422921E-2</c:v>
                </c:pt>
                <c:pt idx="151">
                  <c:v>7.9350934489011427E-2</c:v>
                </c:pt>
                <c:pt idx="152">
                  <c:v>7.5086425003165522E-2</c:v>
                </c:pt>
                <c:pt idx="153">
                  <c:v>7.337823212788272E-2</c:v>
                </c:pt>
                <c:pt idx="154">
                  <c:v>7.2100073822601182E-2</c:v>
                </c:pt>
                <c:pt idx="155">
                  <c:v>7.5086425003165522E-2</c:v>
                </c:pt>
                <c:pt idx="156">
                  <c:v>7.2952975719770358E-2</c:v>
                </c:pt>
                <c:pt idx="157">
                  <c:v>7.6364583308447073E-2</c:v>
                </c:pt>
                <c:pt idx="158">
                  <c:v>8.1059127364294228E-2</c:v>
                </c:pt>
                <c:pt idx="159">
                  <c:v>8.7457086133535283E-2</c:v>
                </c:pt>
                <c:pt idx="160">
                  <c:v>9.0443437314099623E-2</c:v>
                </c:pt>
                <c:pt idx="161">
                  <c:v>0.10068303824201867</c:v>
                </c:pt>
                <c:pt idx="162">
                  <c:v>0.10025539275296184</c:v>
                </c:pt>
                <c:pt idx="163">
                  <c:v>0.1032417439335262</c:v>
                </c:pt>
                <c:pt idx="164">
                  <c:v>0.12542674958370265</c:v>
                </c:pt>
                <c:pt idx="165">
                  <c:v>0.1467588533367099</c:v>
                </c:pt>
                <c:pt idx="166">
                  <c:v>0.17619471965329656</c:v>
                </c:pt>
                <c:pt idx="167">
                  <c:v>0.21458963951157631</c:v>
                </c:pt>
                <c:pt idx="168">
                  <c:v>0.27005215363701734</c:v>
                </c:pt>
                <c:pt idx="169">
                  <c:v>0.31058052277869225</c:v>
                </c:pt>
                <c:pt idx="170">
                  <c:v>0.35750923977055266</c:v>
                </c:pt>
                <c:pt idx="171">
                  <c:v>0.40784956435108977</c:v>
                </c:pt>
                <c:pt idx="172">
                  <c:v>0.43344856667088738</c:v>
                </c:pt>
                <c:pt idx="173">
                  <c:v>0.47994963817369096</c:v>
                </c:pt>
                <c:pt idx="174">
                  <c:v>0.5042657040263181</c:v>
                </c:pt>
                <c:pt idx="175">
                  <c:v>0.53327631393479236</c:v>
                </c:pt>
                <c:pt idx="176">
                  <c:v>0.54394356035176827</c:v>
                </c:pt>
                <c:pt idx="177">
                  <c:v>0.58617773328778144</c:v>
                </c:pt>
                <c:pt idx="178">
                  <c:v>0.63097300099624665</c:v>
                </c:pt>
                <c:pt idx="179">
                  <c:v>0.66638395875490652</c:v>
                </c:pt>
                <c:pt idx="180">
                  <c:v>0.68131571465772833</c:v>
                </c:pt>
                <c:pt idx="181">
                  <c:v>0.71032393548525807</c:v>
                </c:pt>
                <c:pt idx="182">
                  <c:v>0.76280009843013485</c:v>
                </c:pt>
                <c:pt idx="183">
                  <c:v>0.81356806849972885</c:v>
                </c:pt>
                <c:pt idx="184">
                  <c:v>0.8297779827078321</c:v>
                </c:pt>
                <c:pt idx="185">
                  <c:v>0.84727083338310583</c:v>
                </c:pt>
                <c:pt idx="186">
                  <c:v>0.84129813102197715</c:v>
                </c:pt>
                <c:pt idx="187">
                  <c:v>0.87457325041629741</c:v>
                </c:pt>
                <c:pt idx="188">
                  <c:v>0.87286744662195892</c:v>
                </c:pt>
                <c:pt idx="189">
                  <c:v>0.9044367622219408</c:v>
                </c:pt>
                <c:pt idx="190">
                  <c:v>0.94837912803323676</c:v>
                </c:pt>
                <c:pt idx="191">
                  <c:v>0.97525628865831593</c:v>
                </c:pt>
                <c:pt idx="192">
                  <c:v>0.99957474359188758</c:v>
                </c:pt>
                <c:pt idx="193">
                  <c:v>0.98165663650850155</c:v>
                </c:pt>
                <c:pt idx="194">
                  <c:v>0.97738973794171113</c:v>
                </c:pt>
                <c:pt idx="195">
                  <c:v>1</c:v>
                </c:pt>
                <c:pt idx="196">
                  <c:v>0.97397813035303438</c:v>
                </c:pt>
                <c:pt idx="197">
                  <c:v>0.95691292516681759</c:v>
                </c:pt>
                <c:pt idx="198">
                  <c:v>0.95733818157492978</c:v>
                </c:pt>
                <c:pt idx="199">
                  <c:v>0.97141703558058246</c:v>
                </c:pt>
                <c:pt idx="200">
                  <c:v>0.93216921382513351</c:v>
                </c:pt>
                <c:pt idx="201">
                  <c:v>0.9236354166915528</c:v>
                </c:pt>
                <c:pt idx="202">
                  <c:v>0.90785075889156197</c:v>
                </c:pt>
                <c:pt idx="203">
                  <c:v>0.92278251479438367</c:v>
                </c:pt>
                <c:pt idx="204">
                  <c:v>0.90742311340250514</c:v>
                </c:pt>
                <c:pt idx="205">
                  <c:v>0.90230570201949001</c:v>
                </c:pt>
                <c:pt idx="206">
                  <c:v>0.87713434518874933</c:v>
                </c:pt>
                <c:pt idx="207">
                  <c:v>0.86476129497743504</c:v>
                </c:pt>
                <c:pt idx="208">
                  <c:v>0.84855138076933168</c:v>
                </c:pt>
                <c:pt idx="209">
                  <c:v>0.84172338743008956</c:v>
                </c:pt>
                <c:pt idx="210">
                  <c:v>0.82679163152726776</c:v>
                </c:pt>
                <c:pt idx="211">
                  <c:v>0.86561419687460428</c:v>
                </c:pt>
                <c:pt idx="212">
                  <c:v>0.83532542866084847</c:v>
                </c:pt>
                <c:pt idx="213">
                  <c:v>0.8361783305580176</c:v>
                </c:pt>
                <c:pt idx="214">
                  <c:v>0.82935272629971979</c:v>
                </c:pt>
                <c:pt idx="215">
                  <c:v>0.8276469225053813</c:v>
                </c:pt>
                <c:pt idx="216">
                  <c:v>0.82593872963009851</c:v>
                </c:pt>
                <c:pt idx="217">
                  <c:v>0.82124657465519579</c:v>
                </c:pt>
                <c:pt idx="218">
                  <c:v>0.84044522912480801</c:v>
                </c:pt>
                <c:pt idx="219">
                  <c:v>0.81996602726896983</c:v>
                </c:pt>
                <c:pt idx="220">
                  <c:v>0.80802062254671236</c:v>
                </c:pt>
                <c:pt idx="221">
                  <c:v>0.81185987562444606</c:v>
                </c:pt>
                <c:pt idx="222">
                  <c:v>0.80759536613860017</c:v>
                </c:pt>
                <c:pt idx="223">
                  <c:v>0.79820866710785021</c:v>
                </c:pt>
                <c:pt idx="224">
                  <c:v>0.77090625007465863</c:v>
                </c:pt>
                <c:pt idx="225">
                  <c:v>0.75426630129655414</c:v>
                </c:pt>
                <c:pt idx="226">
                  <c:v>0.74274854206335361</c:v>
                </c:pt>
                <c:pt idx="227">
                  <c:v>0.74232089657429678</c:v>
                </c:pt>
                <c:pt idx="228">
                  <c:v>0.75426630129655414</c:v>
                </c:pt>
                <c:pt idx="229">
                  <c:v>0.74189564016618437</c:v>
                </c:pt>
                <c:pt idx="230">
                  <c:v>0.74744069703825622</c:v>
                </c:pt>
                <c:pt idx="231">
                  <c:v>0.7491465008325946</c:v>
                </c:pt>
                <c:pt idx="232">
                  <c:v>0.72909733354675788</c:v>
                </c:pt>
                <c:pt idx="233">
                  <c:v>0.72269698569657237</c:v>
                </c:pt>
                <c:pt idx="234">
                  <c:v>0.73464239041882973</c:v>
                </c:pt>
                <c:pt idx="235">
                  <c:v>0.71757718523261282</c:v>
                </c:pt>
                <c:pt idx="236">
                  <c:v>0.73037549185203943</c:v>
                </c:pt>
                <c:pt idx="237">
                  <c:v>0.74061509277995841</c:v>
                </c:pt>
                <c:pt idx="238">
                  <c:v>0.71587138143827445</c:v>
                </c:pt>
                <c:pt idx="239">
                  <c:v>0.7235498875937415</c:v>
                </c:pt>
                <c:pt idx="240">
                  <c:v>0.73080313734109625</c:v>
                </c:pt>
                <c:pt idx="241">
                  <c:v>0.74488199134674871</c:v>
                </c:pt>
                <c:pt idx="242">
                  <c:v>0.72781678616053191</c:v>
                </c:pt>
                <c:pt idx="243">
                  <c:v>0.71331028666582241</c:v>
                </c:pt>
                <c:pt idx="244">
                  <c:v>0.71331028666582241</c:v>
                </c:pt>
                <c:pt idx="245">
                  <c:v>0.70136488194356505</c:v>
                </c:pt>
                <c:pt idx="246">
                  <c:v>0.68344677486017902</c:v>
                </c:pt>
                <c:pt idx="247">
                  <c:v>0.68600786963263105</c:v>
                </c:pt>
                <c:pt idx="248">
                  <c:v>0.68344677486017902</c:v>
                </c:pt>
                <c:pt idx="249">
                  <c:v>0.68302151845206671</c:v>
                </c:pt>
                <c:pt idx="250">
                  <c:v>0.68728841701885701</c:v>
                </c:pt>
                <c:pt idx="251">
                  <c:v>0.70861813169091969</c:v>
                </c:pt>
                <c:pt idx="252">
                  <c:v>0.69070002460753366</c:v>
                </c:pt>
                <c:pt idx="253">
                  <c:v>0.6958198250714932</c:v>
                </c:pt>
                <c:pt idx="254">
                  <c:v>0.71032393548525807</c:v>
                </c:pt>
                <c:pt idx="255">
                  <c:v>0.72483043497996757</c:v>
                </c:pt>
                <c:pt idx="256">
                  <c:v>0.72568333687713671</c:v>
                </c:pt>
                <c:pt idx="257">
                  <c:v>0.71117922646337173</c:v>
                </c:pt>
                <c:pt idx="258">
                  <c:v>0.69923382174111437</c:v>
                </c:pt>
                <c:pt idx="259">
                  <c:v>0.69539217958243638</c:v>
                </c:pt>
                <c:pt idx="260">
                  <c:v>0.69624747056055003</c:v>
                </c:pt>
                <c:pt idx="261">
                  <c:v>0.70563178051035536</c:v>
                </c:pt>
                <c:pt idx="262">
                  <c:v>0.70904577717997652</c:v>
                </c:pt>
                <c:pt idx="263">
                  <c:v>0.7000867236382835</c:v>
                </c:pt>
                <c:pt idx="264">
                  <c:v>0.71459083405204848</c:v>
                </c:pt>
                <c:pt idx="265">
                  <c:v>0.72909733354675788</c:v>
                </c:pt>
                <c:pt idx="266">
                  <c:v>0.73165603923826539</c:v>
                </c:pt>
                <c:pt idx="267">
                  <c:v>0.74018744729090158</c:v>
                </c:pt>
                <c:pt idx="268">
                  <c:v>0.74658779514108708</c:v>
                </c:pt>
                <c:pt idx="269">
                  <c:v>0.71971063451600803</c:v>
                </c:pt>
                <c:pt idx="270">
                  <c:v>0.72141643831034641</c:v>
                </c:pt>
                <c:pt idx="271">
                  <c:v>0.74360144396052275</c:v>
                </c:pt>
                <c:pt idx="272">
                  <c:v>0.73208368472732221</c:v>
                </c:pt>
                <c:pt idx="273">
                  <c:v>0.72568333687713671</c:v>
                </c:pt>
                <c:pt idx="274">
                  <c:v>0.7231246311856292</c:v>
                </c:pt>
                <c:pt idx="275">
                  <c:v>0.71203212836054097</c:v>
                </c:pt>
                <c:pt idx="276">
                  <c:v>0.72653623877430584</c:v>
                </c:pt>
                <c:pt idx="277">
                  <c:v>0.73890928898562003</c:v>
                </c:pt>
                <c:pt idx="278">
                  <c:v>0.73293658662449135</c:v>
                </c:pt>
                <c:pt idx="279">
                  <c:v>0.7188577326188389</c:v>
                </c:pt>
                <c:pt idx="280">
                  <c:v>0.73634819421316811</c:v>
                </c:pt>
                <c:pt idx="281">
                  <c:v>0.75725265247711859</c:v>
                </c:pt>
                <c:pt idx="282">
                  <c:v>0.72568333687713671</c:v>
                </c:pt>
                <c:pt idx="283">
                  <c:v>0.74018744729090158</c:v>
                </c:pt>
                <c:pt idx="284">
                  <c:v>0.75384104488844184</c:v>
                </c:pt>
                <c:pt idx="285">
                  <c:v>0.73250894113543452</c:v>
                </c:pt>
                <c:pt idx="286">
                  <c:v>0.74744069703825622</c:v>
                </c:pt>
                <c:pt idx="287">
                  <c:v>0.74488199134674871</c:v>
                </c:pt>
                <c:pt idx="288">
                  <c:v>0.7529881429912727</c:v>
                </c:pt>
                <c:pt idx="289">
                  <c:v>0.72397753308279833</c:v>
                </c:pt>
                <c:pt idx="290">
                  <c:v>0.74744069703825622</c:v>
                </c:pt>
                <c:pt idx="291">
                  <c:v>0.73805638708845089</c:v>
                </c:pt>
                <c:pt idx="292">
                  <c:v>0.74317379847146592</c:v>
                </c:pt>
                <c:pt idx="293">
                  <c:v>0.73165603923826539</c:v>
                </c:pt>
                <c:pt idx="294">
                  <c:v>0.7384816434965632</c:v>
                </c:pt>
                <c:pt idx="295">
                  <c:v>0.7342147449297729</c:v>
                </c:pt>
                <c:pt idx="296">
                  <c:v>0.73464239041882973</c:v>
                </c:pt>
                <c:pt idx="297">
                  <c:v>0.73250894113543452</c:v>
                </c:pt>
                <c:pt idx="298">
                  <c:v>0.73250894113543452</c:v>
                </c:pt>
                <c:pt idx="299">
                  <c:v>0.74402908944957957</c:v>
                </c:pt>
                <c:pt idx="300">
                  <c:v>0.7508546937078775</c:v>
                </c:pt>
                <c:pt idx="301">
                  <c:v>0.75341339939938501</c:v>
                </c:pt>
                <c:pt idx="302">
                  <c:v>0.75213285201315894</c:v>
                </c:pt>
                <c:pt idx="303">
                  <c:v>0.76791989889409429</c:v>
                </c:pt>
                <c:pt idx="304">
                  <c:v>0.75981374724957051</c:v>
                </c:pt>
                <c:pt idx="305">
                  <c:v>0.75170759560504663</c:v>
                </c:pt>
                <c:pt idx="306">
                  <c:v>0.75341339939938501</c:v>
                </c:pt>
                <c:pt idx="307">
                  <c:v>0.74957414632165142</c:v>
                </c:pt>
                <c:pt idx="308">
                  <c:v>0.75511920319372339</c:v>
                </c:pt>
                <c:pt idx="309">
                  <c:v>0.74061509277995841</c:v>
                </c:pt>
                <c:pt idx="310">
                  <c:v>0.71672428333544369</c:v>
                </c:pt>
                <c:pt idx="311">
                  <c:v>0.72995023544392701</c:v>
                </c:pt>
                <c:pt idx="312">
                  <c:v>0.77175915197182798</c:v>
                </c:pt>
                <c:pt idx="313">
                  <c:v>0.7657864496106993</c:v>
                </c:pt>
                <c:pt idx="314">
                  <c:v>0.77261205386899712</c:v>
                </c:pt>
                <c:pt idx="315">
                  <c:v>0.76493354771352995</c:v>
                </c:pt>
                <c:pt idx="316">
                  <c:v>0.75725265247711859</c:v>
                </c:pt>
                <c:pt idx="317">
                  <c:v>0.75981374724957051</c:v>
                </c:pt>
                <c:pt idx="318">
                  <c:v>0.76493354771352995</c:v>
                </c:pt>
                <c:pt idx="319">
                  <c:v>0.7828516547969161</c:v>
                </c:pt>
                <c:pt idx="320">
                  <c:v>0.78412981310219765</c:v>
                </c:pt>
                <c:pt idx="321">
                  <c:v>0.78711616428276199</c:v>
                </c:pt>
                <c:pt idx="322">
                  <c:v>0.79863631259690715</c:v>
                </c:pt>
                <c:pt idx="323">
                  <c:v>0.79564996141634281</c:v>
                </c:pt>
                <c:pt idx="324">
                  <c:v>0.77389260125522297</c:v>
                </c:pt>
                <c:pt idx="325">
                  <c:v>0.77773185433295666</c:v>
                </c:pt>
                <c:pt idx="326">
                  <c:v>0.78754380977181881</c:v>
                </c:pt>
                <c:pt idx="327">
                  <c:v>0.79522231592728587</c:v>
                </c:pt>
                <c:pt idx="328">
                  <c:v>0.77815711074106886</c:v>
                </c:pt>
                <c:pt idx="329">
                  <c:v>0.77517075956050452</c:v>
                </c:pt>
                <c:pt idx="330">
                  <c:v>0.77815711074106886</c:v>
                </c:pt>
                <c:pt idx="331">
                  <c:v>0.79906156900501935</c:v>
                </c:pt>
                <c:pt idx="332">
                  <c:v>0.79863631259690715</c:v>
                </c:pt>
                <c:pt idx="333">
                  <c:v>0.79692811972162425</c:v>
                </c:pt>
                <c:pt idx="334">
                  <c:v>0.78967725905521402</c:v>
                </c:pt>
                <c:pt idx="335">
                  <c:v>0.78711616428276199</c:v>
                </c:pt>
                <c:pt idx="336">
                  <c:v>0.77602366145767387</c:v>
                </c:pt>
                <c:pt idx="337">
                  <c:v>0.77175915197182798</c:v>
                </c:pt>
                <c:pt idx="338">
                  <c:v>0.79479705951917345</c:v>
                </c:pt>
                <c:pt idx="339">
                  <c:v>0.79564996141634281</c:v>
                </c:pt>
                <c:pt idx="340">
                  <c:v>0.78796906617993123</c:v>
                </c:pt>
                <c:pt idx="341">
                  <c:v>0.79650286331351194</c:v>
                </c:pt>
                <c:pt idx="342">
                  <c:v>0.80119501828841455</c:v>
                </c:pt>
                <c:pt idx="343">
                  <c:v>0.82636637511915545</c:v>
                </c:pt>
                <c:pt idx="344">
                  <c:v>0.81911312537180059</c:v>
                </c:pt>
                <c:pt idx="345">
                  <c:v>0.82807217891349372</c:v>
                </c:pt>
                <c:pt idx="346">
                  <c:v>0.83788413435235587</c:v>
                </c:pt>
                <c:pt idx="347">
                  <c:v>0.82721927701632458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78-9740-BEEB-FAB3D47D7A1A}"/>
            </c:ext>
          </c:extLst>
        </c:ser>
        <c:ser>
          <c:idx val="1"/>
          <c:order val="1"/>
          <c:tx>
            <c:strRef>
              <c:f>'1st cleavage'!$G$2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'1st cleavage'!$G$3:$G$350</c:f>
              <c:numCache>
                <c:formatCode>General</c:formatCode>
                <c:ptCount val="348"/>
                <c:pt idx="0">
                  <c:v>0</c:v>
                </c:pt>
                <c:pt idx="1">
                  <c:v>3.3789227486462335E-3</c:v>
                </c:pt>
                <c:pt idx="2">
                  <c:v>6.7562178851784758E-3</c:v>
                </c:pt>
                <c:pt idx="3">
                  <c:v>1.0135140633824709E-2</c:v>
                </c:pt>
                <c:pt idx="4">
                  <c:v>1.3514063382470944E-2</c:v>
                </c:pt>
                <c:pt idx="5">
                  <c:v>1.6891358519003186E-2</c:v>
                </c:pt>
                <c:pt idx="6">
                  <c:v>2.0270281267649418E-2</c:v>
                </c:pt>
                <c:pt idx="7">
                  <c:v>2.3649204016295652E-2</c:v>
                </c:pt>
                <c:pt idx="8">
                  <c:v>2.7026499152827895E-2</c:v>
                </c:pt>
                <c:pt idx="9">
                  <c:v>3.040542190147413E-2</c:v>
                </c:pt>
                <c:pt idx="10">
                  <c:v>3.3784344650120361E-2</c:v>
                </c:pt>
                <c:pt idx="11">
                  <c:v>3.71616397866526E-2</c:v>
                </c:pt>
                <c:pt idx="12">
                  <c:v>4.0540562535298835E-2</c:v>
                </c:pt>
                <c:pt idx="13">
                  <c:v>4.391948528394507E-2</c:v>
                </c:pt>
                <c:pt idx="14">
                  <c:v>4.7296780420477309E-2</c:v>
                </c:pt>
                <c:pt idx="15">
                  <c:v>5.0675703169123551E-2</c:v>
                </c:pt>
                <c:pt idx="16">
                  <c:v>5.4054625917769779E-2</c:v>
                </c:pt>
                <c:pt idx="17">
                  <c:v>5.7431921054302018E-2</c:v>
                </c:pt>
                <c:pt idx="18">
                  <c:v>6.081084380294826E-2</c:v>
                </c:pt>
                <c:pt idx="19">
                  <c:v>6.4189766551594488E-2</c:v>
                </c:pt>
                <c:pt idx="20">
                  <c:v>6.7567061688126734E-2</c:v>
                </c:pt>
                <c:pt idx="21">
                  <c:v>7.0945984436772969E-2</c:v>
                </c:pt>
                <c:pt idx="22">
                  <c:v>7.432490718541919E-2</c:v>
                </c:pt>
                <c:pt idx="23">
                  <c:v>7.7702202321951436E-2</c:v>
                </c:pt>
                <c:pt idx="24">
                  <c:v>8.108112507059767E-2</c:v>
                </c:pt>
                <c:pt idx="25">
                  <c:v>8.4460047819243905E-2</c:v>
                </c:pt>
                <c:pt idx="26">
                  <c:v>8.7837342955776151E-2</c:v>
                </c:pt>
                <c:pt idx="27">
                  <c:v>9.1216265704422386E-2</c:v>
                </c:pt>
                <c:pt idx="28">
                  <c:v>9.4595188453068607E-2</c:v>
                </c:pt>
                <c:pt idx="29">
                  <c:v>9.7972483589600853E-2</c:v>
                </c:pt>
                <c:pt idx="30">
                  <c:v>0.1013514063382471</c:v>
                </c:pt>
                <c:pt idx="31">
                  <c:v>0.10473032908689332</c:v>
                </c:pt>
                <c:pt idx="32">
                  <c:v>0.10810762422342557</c:v>
                </c:pt>
                <c:pt idx="33">
                  <c:v>0.1114865469720718</c:v>
                </c:pt>
                <c:pt idx="34">
                  <c:v>0.11486546972071802</c:v>
                </c:pt>
                <c:pt idx="35">
                  <c:v>0.11824276485725028</c:v>
                </c:pt>
                <c:pt idx="36">
                  <c:v>0.12162168760589652</c:v>
                </c:pt>
                <c:pt idx="37">
                  <c:v>0.12500061035454274</c:v>
                </c:pt>
                <c:pt idx="38">
                  <c:v>0.128377905491075</c:v>
                </c:pt>
                <c:pt idx="39">
                  <c:v>0.13175682823972124</c:v>
                </c:pt>
                <c:pt idx="40">
                  <c:v>0.13513575098836744</c:v>
                </c:pt>
                <c:pt idx="41">
                  <c:v>0.13851304612489967</c:v>
                </c:pt>
                <c:pt idx="42">
                  <c:v>0.14189196887354594</c:v>
                </c:pt>
                <c:pt idx="43">
                  <c:v>0.14527089162219214</c:v>
                </c:pt>
                <c:pt idx="44">
                  <c:v>0.1486481867587244</c:v>
                </c:pt>
                <c:pt idx="45">
                  <c:v>0.15202710950737064</c:v>
                </c:pt>
                <c:pt idx="46">
                  <c:v>0.15540603225601687</c:v>
                </c:pt>
                <c:pt idx="47">
                  <c:v>0.15878332739254911</c:v>
                </c:pt>
                <c:pt idx="48">
                  <c:v>0.16216225014119534</c:v>
                </c:pt>
                <c:pt idx="49">
                  <c:v>0.16554117288984158</c:v>
                </c:pt>
                <c:pt idx="50">
                  <c:v>0.16891846802637381</c:v>
                </c:pt>
                <c:pt idx="51">
                  <c:v>0.17229739077502007</c:v>
                </c:pt>
                <c:pt idx="52">
                  <c:v>0.17567631352366628</c:v>
                </c:pt>
                <c:pt idx="53">
                  <c:v>0.17905360866019851</c:v>
                </c:pt>
                <c:pt idx="54">
                  <c:v>0.18243253140884477</c:v>
                </c:pt>
                <c:pt idx="55">
                  <c:v>0.18581145415749101</c:v>
                </c:pt>
                <c:pt idx="56">
                  <c:v>0.18918874929402324</c:v>
                </c:pt>
                <c:pt idx="57">
                  <c:v>0.19256767204266947</c:v>
                </c:pt>
                <c:pt idx="58">
                  <c:v>0.19594659479131571</c:v>
                </c:pt>
                <c:pt idx="59">
                  <c:v>0.19932388992784794</c:v>
                </c:pt>
                <c:pt idx="60">
                  <c:v>0.2027028126764942</c:v>
                </c:pt>
                <c:pt idx="61">
                  <c:v>0.20608173542514041</c:v>
                </c:pt>
                <c:pt idx="62">
                  <c:v>0.20945903056167264</c:v>
                </c:pt>
                <c:pt idx="63">
                  <c:v>0.21283795331031891</c:v>
                </c:pt>
                <c:pt idx="64">
                  <c:v>0.21621687605896511</c:v>
                </c:pt>
                <c:pt idx="65">
                  <c:v>0.21959417119549737</c:v>
                </c:pt>
                <c:pt idx="66">
                  <c:v>0.22297309394414361</c:v>
                </c:pt>
                <c:pt idx="67">
                  <c:v>0.22635201669278984</c:v>
                </c:pt>
                <c:pt idx="68">
                  <c:v>0.22972931182932207</c:v>
                </c:pt>
                <c:pt idx="69">
                  <c:v>0.23310823457796831</c:v>
                </c:pt>
                <c:pt idx="70">
                  <c:v>0.23648715732661454</c:v>
                </c:pt>
                <c:pt idx="71">
                  <c:v>0.23986445246314678</c:v>
                </c:pt>
                <c:pt idx="72">
                  <c:v>0.24324337521179304</c:v>
                </c:pt>
                <c:pt idx="73">
                  <c:v>0.24662229796043925</c:v>
                </c:pt>
                <c:pt idx="74">
                  <c:v>0.24999959309697148</c:v>
                </c:pt>
                <c:pt idx="75">
                  <c:v>0.25337851584561771</c:v>
                </c:pt>
                <c:pt idx="76">
                  <c:v>0.25675743859426398</c:v>
                </c:pt>
                <c:pt idx="77">
                  <c:v>0.26013473373079621</c:v>
                </c:pt>
                <c:pt idx="78">
                  <c:v>0.26351365647944247</c:v>
                </c:pt>
                <c:pt idx="79">
                  <c:v>0.2668909516159747</c:v>
                </c:pt>
                <c:pt idx="80">
                  <c:v>0.27026987436462091</c:v>
                </c:pt>
                <c:pt idx="81">
                  <c:v>0.27364879711326712</c:v>
                </c:pt>
                <c:pt idx="82">
                  <c:v>0.27702609224979935</c:v>
                </c:pt>
                <c:pt idx="83">
                  <c:v>0.28040501499844567</c:v>
                </c:pt>
                <c:pt idx="84">
                  <c:v>0.28378393774709187</c:v>
                </c:pt>
                <c:pt idx="85">
                  <c:v>0.28716123288362411</c:v>
                </c:pt>
                <c:pt idx="86">
                  <c:v>0.29054015563227031</c:v>
                </c:pt>
                <c:pt idx="87">
                  <c:v>0.29391907838091658</c:v>
                </c:pt>
                <c:pt idx="88">
                  <c:v>0.29729637351744881</c:v>
                </c:pt>
                <c:pt idx="89">
                  <c:v>0.30067529626609507</c:v>
                </c:pt>
                <c:pt idx="90">
                  <c:v>0.30405421901474128</c:v>
                </c:pt>
                <c:pt idx="91">
                  <c:v>0.30743151415127351</c:v>
                </c:pt>
                <c:pt idx="92">
                  <c:v>0.31081043689991977</c:v>
                </c:pt>
                <c:pt idx="93">
                  <c:v>0.31418935964856598</c:v>
                </c:pt>
                <c:pt idx="94">
                  <c:v>0.31756665478509821</c:v>
                </c:pt>
                <c:pt idx="95">
                  <c:v>0.32094557753374447</c:v>
                </c:pt>
                <c:pt idx="96">
                  <c:v>0.32432450028239068</c:v>
                </c:pt>
                <c:pt idx="97">
                  <c:v>0.32770179541892297</c:v>
                </c:pt>
                <c:pt idx="98">
                  <c:v>0.33108071816756918</c:v>
                </c:pt>
                <c:pt idx="99">
                  <c:v>0.33445964091621538</c:v>
                </c:pt>
                <c:pt idx="100">
                  <c:v>0.33783693605274762</c:v>
                </c:pt>
                <c:pt idx="101">
                  <c:v>0.34121585880139388</c:v>
                </c:pt>
                <c:pt idx="102">
                  <c:v>0.34459478155004014</c:v>
                </c:pt>
                <c:pt idx="103">
                  <c:v>0.34797207668657237</c:v>
                </c:pt>
                <c:pt idx="104">
                  <c:v>0.35135099943521858</c:v>
                </c:pt>
                <c:pt idx="105">
                  <c:v>0.35472992218386479</c:v>
                </c:pt>
                <c:pt idx="106">
                  <c:v>0.35810721732039702</c:v>
                </c:pt>
                <c:pt idx="107">
                  <c:v>0.36148614006904328</c:v>
                </c:pt>
                <c:pt idx="108">
                  <c:v>0.36486506281768954</c:v>
                </c:pt>
                <c:pt idx="109">
                  <c:v>0.36824235795422178</c:v>
                </c:pt>
                <c:pt idx="110">
                  <c:v>0.37162128070286798</c:v>
                </c:pt>
                <c:pt idx="111">
                  <c:v>0.37500020345151425</c:v>
                </c:pt>
                <c:pt idx="112">
                  <c:v>0.37837749858804648</c:v>
                </c:pt>
                <c:pt idx="113">
                  <c:v>0.38175642133669269</c:v>
                </c:pt>
                <c:pt idx="114">
                  <c:v>0.38513534408533895</c:v>
                </c:pt>
                <c:pt idx="115">
                  <c:v>0.38851263922187118</c:v>
                </c:pt>
                <c:pt idx="116">
                  <c:v>0.39189156197051744</c:v>
                </c:pt>
                <c:pt idx="117">
                  <c:v>0.39527048471916365</c:v>
                </c:pt>
                <c:pt idx="118">
                  <c:v>0.39864777985569588</c:v>
                </c:pt>
                <c:pt idx="119">
                  <c:v>0.40202670260434209</c:v>
                </c:pt>
                <c:pt idx="120">
                  <c:v>0.40540562535298841</c:v>
                </c:pt>
                <c:pt idx="121">
                  <c:v>0.40878292048952064</c:v>
                </c:pt>
                <c:pt idx="122">
                  <c:v>0.41216184323816685</c:v>
                </c:pt>
                <c:pt idx="123">
                  <c:v>0.41554076598681305</c:v>
                </c:pt>
                <c:pt idx="124">
                  <c:v>0.41891806112334529</c:v>
                </c:pt>
                <c:pt idx="125">
                  <c:v>0.42229698387199155</c:v>
                </c:pt>
                <c:pt idx="126">
                  <c:v>0.42567590662063781</c:v>
                </c:pt>
                <c:pt idx="127">
                  <c:v>0.42905320175717004</c:v>
                </c:pt>
                <c:pt idx="128">
                  <c:v>0.43243212450581625</c:v>
                </c:pt>
                <c:pt idx="129">
                  <c:v>0.43581104725446246</c:v>
                </c:pt>
                <c:pt idx="130">
                  <c:v>0.43918834239099475</c:v>
                </c:pt>
                <c:pt idx="131">
                  <c:v>0.44256726513964095</c:v>
                </c:pt>
                <c:pt idx="132">
                  <c:v>0.44594618788828722</c:v>
                </c:pt>
                <c:pt idx="133">
                  <c:v>0.44932348302481945</c:v>
                </c:pt>
                <c:pt idx="134">
                  <c:v>0.45270240577346565</c:v>
                </c:pt>
                <c:pt idx="135">
                  <c:v>0.45608132852211192</c:v>
                </c:pt>
                <c:pt idx="136">
                  <c:v>0.45945862365864415</c:v>
                </c:pt>
                <c:pt idx="137">
                  <c:v>0.46283754640729036</c:v>
                </c:pt>
                <c:pt idx="138">
                  <c:v>0.46621646915593662</c:v>
                </c:pt>
                <c:pt idx="139">
                  <c:v>0.46959376429246885</c:v>
                </c:pt>
                <c:pt idx="140">
                  <c:v>0.47297268704111511</c:v>
                </c:pt>
                <c:pt idx="141">
                  <c:v>0.47635160978976132</c:v>
                </c:pt>
                <c:pt idx="142">
                  <c:v>0.47972890492629355</c:v>
                </c:pt>
                <c:pt idx="143">
                  <c:v>0.48310782767493976</c:v>
                </c:pt>
                <c:pt idx="144">
                  <c:v>0.48648675042358608</c:v>
                </c:pt>
                <c:pt idx="145">
                  <c:v>0.48986404556011831</c:v>
                </c:pt>
                <c:pt idx="146">
                  <c:v>0.49324296830876452</c:v>
                </c:pt>
                <c:pt idx="147">
                  <c:v>0.49662189105741072</c:v>
                </c:pt>
                <c:pt idx="148">
                  <c:v>0.49999918619394296</c:v>
                </c:pt>
                <c:pt idx="149">
                  <c:v>0.50337810894258916</c:v>
                </c:pt>
                <c:pt idx="150">
                  <c:v>0.50675703169123543</c:v>
                </c:pt>
                <c:pt idx="151">
                  <c:v>0.51013432682776771</c:v>
                </c:pt>
                <c:pt idx="152">
                  <c:v>0.51351324957641398</c:v>
                </c:pt>
                <c:pt idx="153">
                  <c:v>0.51689217232506013</c:v>
                </c:pt>
                <c:pt idx="154">
                  <c:v>0.52026946746159242</c:v>
                </c:pt>
                <c:pt idx="155">
                  <c:v>0.52364839021023868</c:v>
                </c:pt>
                <c:pt idx="156">
                  <c:v>0.52702731295888494</c:v>
                </c:pt>
                <c:pt idx="157">
                  <c:v>0.53040460809541712</c:v>
                </c:pt>
                <c:pt idx="158">
                  <c:v>0.53378353084406327</c:v>
                </c:pt>
                <c:pt idx="159">
                  <c:v>0.53716245359270964</c:v>
                </c:pt>
                <c:pt idx="160">
                  <c:v>0.54053974872924182</c:v>
                </c:pt>
                <c:pt idx="161">
                  <c:v>0.54391867147788808</c:v>
                </c:pt>
                <c:pt idx="162">
                  <c:v>0.54729759422653423</c:v>
                </c:pt>
                <c:pt idx="163">
                  <c:v>0.55067488936306652</c:v>
                </c:pt>
                <c:pt idx="164">
                  <c:v>0.55405381211171278</c:v>
                </c:pt>
                <c:pt idx="165">
                  <c:v>0.55743273486035905</c:v>
                </c:pt>
                <c:pt idx="166">
                  <c:v>0.56081002999689133</c:v>
                </c:pt>
                <c:pt idx="167">
                  <c:v>0.56418895274553749</c:v>
                </c:pt>
                <c:pt idx="168">
                  <c:v>0.56756787549418375</c:v>
                </c:pt>
                <c:pt idx="169">
                  <c:v>0.57094517063071593</c:v>
                </c:pt>
                <c:pt idx="170">
                  <c:v>0.57432409337936219</c:v>
                </c:pt>
                <c:pt idx="171">
                  <c:v>0.57770301612800834</c:v>
                </c:pt>
                <c:pt idx="172">
                  <c:v>0.58108031126454063</c:v>
                </c:pt>
                <c:pt idx="173">
                  <c:v>0.58445923401318689</c:v>
                </c:pt>
                <c:pt idx="174">
                  <c:v>0.58783815676183315</c:v>
                </c:pt>
                <c:pt idx="175">
                  <c:v>0.59121545189836544</c:v>
                </c:pt>
                <c:pt idx="176">
                  <c:v>0.59459437464701159</c:v>
                </c:pt>
                <c:pt idx="177">
                  <c:v>0.59797329739565785</c:v>
                </c:pt>
                <c:pt idx="178">
                  <c:v>0.60135059253219014</c:v>
                </c:pt>
                <c:pt idx="179">
                  <c:v>0.6047295152808364</c:v>
                </c:pt>
                <c:pt idx="180">
                  <c:v>0.60810843802948256</c:v>
                </c:pt>
                <c:pt idx="181">
                  <c:v>0.61148573316601473</c:v>
                </c:pt>
                <c:pt idx="182">
                  <c:v>0.614864655914661</c:v>
                </c:pt>
                <c:pt idx="183">
                  <c:v>0.61824357866330715</c:v>
                </c:pt>
                <c:pt idx="184">
                  <c:v>0.62162087379983955</c:v>
                </c:pt>
                <c:pt idx="185">
                  <c:v>0.6249997965484857</c:v>
                </c:pt>
                <c:pt idx="186">
                  <c:v>0.62837871929713196</c:v>
                </c:pt>
                <c:pt idx="187">
                  <c:v>0.63175601443366425</c:v>
                </c:pt>
                <c:pt idx="188">
                  <c:v>0.6351349371823104</c:v>
                </c:pt>
                <c:pt idx="189">
                  <c:v>0.63851385993095666</c:v>
                </c:pt>
                <c:pt idx="190">
                  <c:v>0.64189115506748895</c:v>
                </c:pt>
                <c:pt idx="191">
                  <c:v>0.64527007781613521</c:v>
                </c:pt>
                <c:pt idx="192">
                  <c:v>0.64864900056478136</c:v>
                </c:pt>
                <c:pt idx="193">
                  <c:v>0.65202629570131354</c:v>
                </c:pt>
                <c:pt idx="194">
                  <c:v>0.6554052184499598</c:v>
                </c:pt>
                <c:pt idx="195">
                  <c:v>0.65878414119860607</c:v>
                </c:pt>
                <c:pt idx="196">
                  <c:v>0.66216143633513835</c:v>
                </c:pt>
                <c:pt idx="197">
                  <c:v>0.66554035908378451</c:v>
                </c:pt>
                <c:pt idx="198">
                  <c:v>0.66891928183243077</c:v>
                </c:pt>
                <c:pt idx="199">
                  <c:v>0.67229657696896306</c:v>
                </c:pt>
                <c:pt idx="200">
                  <c:v>0.67567549971760932</c:v>
                </c:pt>
                <c:pt idx="201">
                  <c:v>0.67905442246625547</c:v>
                </c:pt>
                <c:pt idx="202">
                  <c:v>0.68243171760278776</c:v>
                </c:pt>
                <c:pt idx="203">
                  <c:v>0.68581064035143402</c:v>
                </c:pt>
                <c:pt idx="204">
                  <c:v>0.68918956310008028</c:v>
                </c:pt>
                <c:pt idx="205">
                  <c:v>0.69256685823661246</c:v>
                </c:pt>
                <c:pt idx="206">
                  <c:v>0.69594578098525861</c:v>
                </c:pt>
                <c:pt idx="207">
                  <c:v>0.69932470373390487</c:v>
                </c:pt>
                <c:pt idx="208">
                  <c:v>0.70270199887043716</c:v>
                </c:pt>
                <c:pt idx="209">
                  <c:v>0.70608092161908342</c:v>
                </c:pt>
                <c:pt idx="210">
                  <c:v>0.70945984436772958</c:v>
                </c:pt>
                <c:pt idx="211">
                  <c:v>0.71283713950426186</c:v>
                </c:pt>
                <c:pt idx="212">
                  <c:v>0.71621606225290813</c:v>
                </c:pt>
                <c:pt idx="213">
                  <c:v>0.71959498500155439</c:v>
                </c:pt>
                <c:pt idx="214">
                  <c:v>0.72297228013808656</c:v>
                </c:pt>
                <c:pt idx="215">
                  <c:v>0.72635120288673283</c:v>
                </c:pt>
                <c:pt idx="216">
                  <c:v>0.72973012563537909</c:v>
                </c:pt>
                <c:pt idx="217">
                  <c:v>0.73310742077191127</c:v>
                </c:pt>
                <c:pt idx="218">
                  <c:v>0.73648634352055753</c:v>
                </c:pt>
                <c:pt idx="219">
                  <c:v>0.73986526626920368</c:v>
                </c:pt>
                <c:pt idx="220">
                  <c:v>0.74324256140573597</c:v>
                </c:pt>
                <c:pt idx="221">
                  <c:v>0.74662148415438223</c:v>
                </c:pt>
                <c:pt idx="222">
                  <c:v>0.75000040690302849</c:v>
                </c:pt>
                <c:pt idx="223">
                  <c:v>0.75337770203956078</c:v>
                </c:pt>
                <c:pt idx="224">
                  <c:v>0.75675662478820693</c:v>
                </c:pt>
                <c:pt idx="225">
                  <c:v>0.76013391992473911</c:v>
                </c:pt>
                <c:pt idx="226">
                  <c:v>0.76351284267338537</c:v>
                </c:pt>
                <c:pt idx="227">
                  <c:v>0.76689176542203175</c:v>
                </c:pt>
                <c:pt idx="228">
                  <c:v>0.77026906055856392</c:v>
                </c:pt>
                <c:pt idx="229">
                  <c:v>0.77364798330721007</c:v>
                </c:pt>
                <c:pt idx="230">
                  <c:v>0.77702690605585634</c:v>
                </c:pt>
                <c:pt idx="231">
                  <c:v>0.78040420119238862</c:v>
                </c:pt>
                <c:pt idx="232">
                  <c:v>0.78378312394103489</c:v>
                </c:pt>
                <c:pt idx="233">
                  <c:v>0.78716204668968104</c:v>
                </c:pt>
                <c:pt idx="234">
                  <c:v>0.79053934182621333</c:v>
                </c:pt>
                <c:pt idx="235">
                  <c:v>0.79391826457485959</c:v>
                </c:pt>
                <c:pt idx="236">
                  <c:v>0.79729718732350585</c:v>
                </c:pt>
                <c:pt idx="237">
                  <c:v>0.80067448246003803</c:v>
                </c:pt>
                <c:pt idx="238">
                  <c:v>0.80405340520868418</c:v>
                </c:pt>
                <c:pt idx="239">
                  <c:v>0.80743232795733055</c:v>
                </c:pt>
                <c:pt idx="240">
                  <c:v>0.81080962309386273</c:v>
                </c:pt>
                <c:pt idx="241">
                  <c:v>0.81418854584250899</c:v>
                </c:pt>
                <c:pt idx="242">
                  <c:v>0.81756746859115514</c:v>
                </c:pt>
                <c:pt idx="243">
                  <c:v>0.82094476372768743</c:v>
                </c:pt>
                <c:pt idx="244">
                  <c:v>0.82432368647633369</c:v>
                </c:pt>
                <c:pt idx="245">
                  <c:v>0.82770260922497996</c:v>
                </c:pt>
                <c:pt idx="246">
                  <c:v>0.83107990436151225</c:v>
                </c:pt>
                <c:pt idx="247">
                  <c:v>0.8344588271101584</c:v>
                </c:pt>
                <c:pt idx="248">
                  <c:v>0.83783774985880466</c:v>
                </c:pt>
                <c:pt idx="249">
                  <c:v>0.84121504499533684</c:v>
                </c:pt>
                <c:pt idx="250">
                  <c:v>0.8445939677439831</c:v>
                </c:pt>
                <c:pt idx="251">
                  <c:v>0.84797289049262936</c:v>
                </c:pt>
                <c:pt idx="252">
                  <c:v>0.85135018562916154</c:v>
                </c:pt>
                <c:pt idx="253">
                  <c:v>0.8547291083778078</c:v>
                </c:pt>
                <c:pt idx="254">
                  <c:v>0.85810803112645406</c:v>
                </c:pt>
                <c:pt idx="255">
                  <c:v>0.86148532626298635</c:v>
                </c:pt>
                <c:pt idx="256">
                  <c:v>0.8648642490116325</c:v>
                </c:pt>
                <c:pt idx="257">
                  <c:v>0.86824317176027876</c:v>
                </c:pt>
                <c:pt idx="258">
                  <c:v>0.87162046689681105</c:v>
                </c:pt>
                <c:pt idx="259">
                  <c:v>0.87499938964545732</c:v>
                </c:pt>
                <c:pt idx="260">
                  <c:v>0.87837831239410347</c:v>
                </c:pt>
                <c:pt idx="261">
                  <c:v>0.88175560753063564</c:v>
                </c:pt>
                <c:pt idx="262">
                  <c:v>0.88513453027928191</c:v>
                </c:pt>
                <c:pt idx="263">
                  <c:v>0.88851345302792817</c:v>
                </c:pt>
                <c:pt idx="264">
                  <c:v>0.89189074816446035</c:v>
                </c:pt>
                <c:pt idx="265">
                  <c:v>0.89526967091310661</c:v>
                </c:pt>
                <c:pt idx="266">
                  <c:v>0.89864859366175287</c:v>
                </c:pt>
                <c:pt idx="267">
                  <c:v>0.90202588879828516</c:v>
                </c:pt>
                <c:pt idx="268">
                  <c:v>0.90540481154693131</c:v>
                </c:pt>
                <c:pt idx="269">
                  <c:v>0.90878373429557757</c:v>
                </c:pt>
                <c:pt idx="270">
                  <c:v>0.91216102943210986</c:v>
                </c:pt>
                <c:pt idx="271">
                  <c:v>0.91553995218075612</c:v>
                </c:pt>
                <c:pt idx="272">
                  <c:v>0.91891887492940227</c:v>
                </c:pt>
                <c:pt idx="273">
                  <c:v>0.92229617006593445</c:v>
                </c:pt>
                <c:pt idx="274">
                  <c:v>0.92567509281458071</c:v>
                </c:pt>
                <c:pt idx="275">
                  <c:v>0.92905401556322709</c:v>
                </c:pt>
                <c:pt idx="276">
                  <c:v>0.93243131069975926</c:v>
                </c:pt>
                <c:pt idx="277">
                  <c:v>0.93581023344840542</c:v>
                </c:pt>
                <c:pt idx="278">
                  <c:v>0.93918915619705168</c:v>
                </c:pt>
                <c:pt idx="279">
                  <c:v>0.94256645133358397</c:v>
                </c:pt>
                <c:pt idx="280">
                  <c:v>0.94594537408223023</c:v>
                </c:pt>
                <c:pt idx="281">
                  <c:v>0.94932429683087638</c:v>
                </c:pt>
                <c:pt idx="282">
                  <c:v>0.95270159196740867</c:v>
                </c:pt>
                <c:pt idx="283">
                  <c:v>0.95608051471605493</c:v>
                </c:pt>
                <c:pt idx="284">
                  <c:v>0.95945943746470119</c:v>
                </c:pt>
                <c:pt idx="285">
                  <c:v>0.96283673260123337</c:v>
                </c:pt>
                <c:pt idx="286">
                  <c:v>0.96621565534987952</c:v>
                </c:pt>
                <c:pt idx="287">
                  <c:v>0.96959457809852578</c:v>
                </c:pt>
                <c:pt idx="288">
                  <c:v>0.97297187323505807</c:v>
                </c:pt>
                <c:pt idx="289">
                  <c:v>0.97635079598370433</c:v>
                </c:pt>
                <c:pt idx="290">
                  <c:v>0.97972971873235049</c:v>
                </c:pt>
                <c:pt idx="291">
                  <c:v>0.98310701386888277</c:v>
                </c:pt>
                <c:pt idx="292">
                  <c:v>0.98648593661752904</c:v>
                </c:pt>
                <c:pt idx="293">
                  <c:v>0.9898648593661753</c:v>
                </c:pt>
                <c:pt idx="294">
                  <c:v>0.99324215450270759</c:v>
                </c:pt>
                <c:pt idx="295">
                  <c:v>0.99662107725135374</c:v>
                </c:pt>
                <c:pt idx="296">
                  <c:v>1</c:v>
                </c:pt>
              </c:numCache>
            </c:numRef>
          </c:xVal>
          <c:yVal>
            <c:numRef>
              <c:f>'1st cleavage'!$H$3:$H$350</c:f>
              <c:numCache>
                <c:formatCode>General</c:formatCode>
                <c:ptCount val="348"/>
                <c:pt idx="0">
                  <c:v>0.54975450025597949</c:v>
                </c:pt>
                <c:pt idx="1">
                  <c:v>0.56506688107092184</c:v>
                </c:pt>
                <c:pt idx="2">
                  <c:v>0.60133865220812333</c:v>
                </c:pt>
                <c:pt idx="3">
                  <c:v>0.57401585354540108</c:v>
                </c:pt>
                <c:pt idx="4">
                  <c:v>0.74702703074158439</c:v>
                </c:pt>
                <c:pt idx="5">
                  <c:v>0.55454251835664636</c:v>
                </c:pt>
                <c:pt idx="6">
                  <c:v>0.50910187294486309</c:v>
                </c:pt>
                <c:pt idx="7">
                  <c:v>0.525408965808706</c:v>
                </c:pt>
                <c:pt idx="8">
                  <c:v>0.45387903339414992</c:v>
                </c:pt>
                <c:pt idx="9">
                  <c:v>0.42064293788804935</c:v>
                </c:pt>
                <c:pt idx="10">
                  <c:v>0.52931222276052348</c:v>
                </c:pt>
                <c:pt idx="11">
                  <c:v>0.35485278605272835</c:v>
                </c:pt>
                <c:pt idx="12">
                  <c:v>0.30484402434038049</c:v>
                </c:pt>
                <c:pt idx="13">
                  <c:v>0.45058737832386725</c:v>
                </c:pt>
                <c:pt idx="14">
                  <c:v>0.59498211579891347</c:v>
                </c:pt>
                <c:pt idx="15">
                  <c:v>0.65610279034768537</c:v>
                </c:pt>
                <c:pt idx="16">
                  <c:v>0.40083287806788787</c:v>
                </c:pt>
                <c:pt idx="17">
                  <c:v>0.35320352255196041</c:v>
                </c:pt>
                <c:pt idx="18">
                  <c:v>0.41057212263648513</c:v>
                </c:pt>
                <c:pt idx="19">
                  <c:v>0.42372671703792275</c:v>
                </c:pt>
                <c:pt idx="20">
                  <c:v>0.36954841103769598</c:v>
                </c:pt>
                <c:pt idx="21">
                  <c:v>0.30744505031971664</c:v>
                </c:pt>
                <c:pt idx="22">
                  <c:v>0.31601950254089661</c:v>
                </c:pt>
                <c:pt idx="23">
                  <c:v>0.51414243451908503</c:v>
                </c:pt>
                <c:pt idx="24">
                  <c:v>0.59836997790674096</c:v>
                </c:pt>
                <c:pt idx="25">
                  <c:v>0.58440277763461257</c:v>
                </c:pt>
                <c:pt idx="26">
                  <c:v>0.4892299657434227</c:v>
                </c:pt>
                <c:pt idx="27">
                  <c:v>0.4891543744996375</c:v>
                </c:pt>
                <c:pt idx="28">
                  <c:v>0.41850233130267767</c:v>
                </c:pt>
                <c:pt idx="29">
                  <c:v>0.45698858228622286</c:v>
                </c:pt>
                <c:pt idx="30">
                  <c:v>0.53500218183817294</c:v>
                </c:pt>
                <c:pt idx="31">
                  <c:v>0.45818258034146625</c:v>
                </c:pt>
                <c:pt idx="32">
                  <c:v>0.36839392658715842</c:v>
                </c:pt>
                <c:pt idx="33">
                  <c:v>0.49903621164173873</c:v>
                </c:pt>
                <c:pt idx="34">
                  <c:v>0.446914331069032</c:v>
                </c:pt>
                <c:pt idx="35">
                  <c:v>0.40794017296650964</c:v>
                </c:pt>
                <c:pt idx="36">
                  <c:v>0.46941475197482124</c:v>
                </c:pt>
                <c:pt idx="37">
                  <c:v>0.45956040255773284</c:v>
                </c:pt>
                <c:pt idx="38">
                  <c:v>0.54840588374753907</c:v>
                </c:pt>
                <c:pt idx="39">
                  <c:v>0.3655008435295613</c:v>
                </c:pt>
                <c:pt idx="40">
                  <c:v>0.39506045581520005</c:v>
                </c:pt>
                <c:pt idx="41">
                  <c:v>0.43959744226718761</c:v>
                </c:pt>
                <c:pt idx="42">
                  <c:v>0.5748525111754782</c:v>
                </c:pt>
                <c:pt idx="43">
                  <c:v>0.42745645772559693</c:v>
                </c:pt>
                <c:pt idx="44">
                  <c:v>0.43362401602534373</c:v>
                </c:pt>
                <c:pt idx="45">
                  <c:v>0.49229484708234977</c:v>
                </c:pt>
                <c:pt idx="46">
                  <c:v>0.52330100089678699</c:v>
                </c:pt>
                <c:pt idx="47">
                  <c:v>0.5740124175797745</c:v>
                </c:pt>
                <c:pt idx="48">
                  <c:v>0.51961077381381882</c:v>
                </c:pt>
                <c:pt idx="49">
                  <c:v>0.67705359075587801</c:v>
                </c:pt>
                <c:pt idx="50">
                  <c:v>0.56294345431368298</c:v>
                </c:pt>
                <c:pt idx="51">
                  <c:v>0.56948725084954255</c:v>
                </c:pt>
                <c:pt idx="52">
                  <c:v>0.40103388205704388</c:v>
                </c:pt>
                <c:pt idx="53">
                  <c:v>0.47844618762433899</c:v>
                </c:pt>
                <c:pt idx="54">
                  <c:v>0.46712468088469244</c:v>
                </c:pt>
                <c:pt idx="55">
                  <c:v>0.55624503932462666</c:v>
                </c:pt>
                <c:pt idx="56">
                  <c:v>0.52101608375509811</c:v>
                </c:pt>
                <c:pt idx="57">
                  <c:v>0.55246204116974018</c:v>
                </c:pt>
                <c:pt idx="58">
                  <c:v>0.71701558897604789</c:v>
                </c:pt>
                <c:pt idx="59">
                  <c:v>0.63937822766021046</c:v>
                </c:pt>
                <c:pt idx="60">
                  <c:v>0.62279110359779966</c:v>
                </c:pt>
                <c:pt idx="61">
                  <c:v>0.49749346307539538</c:v>
                </c:pt>
                <c:pt idx="62">
                  <c:v>0.54509189490068344</c:v>
                </c:pt>
                <c:pt idx="63">
                  <c:v>0.41422970804600073</c:v>
                </c:pt>
                <c:pt idx="64">
                  <c:v>0.58607265692914001</c:v>
                </c:pt>
                <c:pt idx="65">
                  <c:v>0.67702266706523873</c:v>
                </c:pt>
                <c:pt idx="66">
                  <c:v>0.39705675184425454</c:v>
                </c:pt>
                <c:pt idx="67">
                  <c:v>0.41807283559935271</c:v>
                </c:pt>
                <c:pt idx="68">
                  <c:v>0.51008627709688392</c:v>
                </c:pt>
                <c:pt idx="69">
                  <c:v>0.42454447685705354</c:v>
                </c:pt>
                <c:pt idx="70">
                  <c:v>0.38456358082593739</c:v>
                </c:pt>
                <c:pt idx="71">
                  <c:v>0.47192472486505244</c:v>
                </c:pt>
                <c:pt idx="72">
                  <c:v>0.542111194719608</c:v>
                </c:pt>
                <c:pt idx="73">
                  <c:v>0.43301928607506213</c:v>
                </c:pt>
                <c:pt idx="74">
                  <c:v>0.42090578925848426</c:v>
                </c:pt>
                <c:pt idx="75">
                  <c:v>0.52104528946292428</c:v>
                </c:pt>
                <c:pt idx="76">
                  <c:v>0.45911200904346156</c:v>
                </c:pt>
                <c:pt idx="77">
                  <c:v>0.51262545569494122</c:v>
                </c:pt>
                <c:pt idx="78">
                  <c:v>0.53829040094282898</c:v>
                </c:pt>
                <c:pt idx="79">
                  <c:v>0.53915970024635873</c:v>
                </c:pt>
                <c:pt idx="80">
                  <c:v>0.46406838945983186</c:v>
                </c:pt>
                <c:pt idx="81">
                  <c:v>0.47137840633042305</c:v>
                </c:pt>
                <c:pt idx="82">
                  <c:v>0.54256989613075912</c:v>
                </c:pt>
                <c:pt idx="83">
                  <c:v>0.59652830033088355</c:v>
                </c:pt>
                <c:pt idx="84">
                  <c:v>0.68497177354237748</c:v>
                </c:pt>
                <c:pt idx="85">
                  <c:v>0.57650864660749934</c:v>
                </c:pt>
                <c:pt idx="86">
                  <c:v>0.51240211792921231</c:v>
                </c:pt>
                <c:pt idx="87">
                  <c:v>0.60046935290459347</c:v>
                </c:pt>
                <c:pt idx="88">
                  <c:v>0.65704939887781355</c:v>
                </c:pt>
                <c:pt idx="89">
                  <c:v>0.65145049288926915</c:v>
                </c:pt>
                <c:pt idx="90">
                  <c:v>0.6176526170032195</c:v>
                </c:pt>
                <c:pt idx="91">
                  <c:v>0.67554348386298746</c:v>
                </c:pt>
                <c:pt idx="92">
                  <c:v>0.79382316459306135</c:v>
                </c:pt>
                <c:pt idx="93">
                  <c:v>0.6530224471634386</c:v>
                </c:pt>
                <c:pt idx="94">
                  <c:v>0.6529021883665076</c:v>
                </c:pt>
                <c:pt idx="95">
                  <c:v>0.59849195468648531</c:v>
                </c:pt>
                <c:pt idx="96">
                  <c:v>0.52212074670404995</c:v>
                </c:pt>
                <c:pt idx="97">
                  <c:v>0.65878112555362001</c:v>
                </c:pt>
                <c:pt idx="98">
                  <c:v>0.5771116585749676</c:v>
                </c:pt>
                <c:pt idx="99">
                  <c:v>0.61191111844117119</c:v>
                </c:pt>
                <c:pt idx="100">
                  <c:v>0.53217266414466791</c:v>
                </c:pt>
                <c:pt idx="101">
                  <c:v>0.70375791560581225</c:v>
                </c:pt>
                <c:pt idx="102">
                  <c:v>0.64571758424128722</c:v>
                </c:pt>
                <c:pt idx="103">
                  <c:v>0.74928102419263398</c:v>
                </c:pt>
                <c:pt idx="104">
                  <c:v>0.95741464202392124</c:v>
                </c:pt>
                <c:pt idx="105">
                  <c:v>0.78823628448421013</c:v>
                </c:pt>
                <c:pt idx="106">
                  <c:v>0.73271451592398273</c:v>
                </c:pt>
                <c:pt idx="107">
                  <c:v>0.72959294115221673</c:v>
                </c:pt>
                <c:pt idx="108">
                  <c:v>0.73210635000807456</c:v>
                </c:pt>
                <c:pt idx="109">
                  <c:v>0.78679317892103806</c:v>
                </c:pt>
                <c:pt idx="110">
                  <c:v>0.59946261497599984</c:v>
                </c:pt>
                <c:pt idx="111">
                  <c:v>0.46815031662423251</c:v>
                </c:pt>
                <c:pt idx="112">
                  <c:v>0.67111796013592684</c:v>
                </c:pt>
                <c:pt idx="113">
                  <c:v>0.79909393586426569</c:v>
                </c:pt>
                <c:pt idx="114">
                  <c:v>0.78410968976666362</c:v>
                </c:pt>
                <c:pt idx="115">
                  <c:v>0.61964719504946075</c:v>
                </c:pt>
                <c:pt idx="116">
                  <c:v>0.47567679932929952</c:v>
                </c:pt>
                <c:pt idx="117">
                  <c:v>0.48376162644868903</c:v>
                </c:pt>
                <c:pt idx="118">
                  <c:v>0.30911149364861751</c:v>
                </c:pt>
                <c:pt idx="119">
                  <c:v>0.18481887307199377</c:v>
                </c:pt>
                <c:pt idx="120">
                  <c:v>9.6866742945103571E-2</c:v>
                </c:pt>
                <c:pt idx="121">
                  <c:v>7.6503492659059438E-2</c:v>
                </c:pt>
                <c:pt idx="122">
                  <c:v>2.1754816364817086E-2</c:v>
                </c:pt>
                <c:pt idx="123">
                  <c:v>3.6775140101498426E-2</c:v>
                </c:pt>
                <c:pt idx="124">
                  <c:v>2.4068939214332102E-2</c:v>
                </c:pt>
                <c:pt idx="125">
                  <c:v>1.2079137160311847E-2</c:v>
                </c:pt>
                <c:pt idx="126">
                  <c:v>3.1628063592851821E-3</c:v>
                </c:pt>
                <c:pt idx="127">
                  <c:v>3.8627125574235761E-2</c:v>
                </c:pt>
                <c:pt idx="128">
                  <c:v>3.9003363810348447E-2</c:v>
                </c:pt>
                <c:pt idx="129">
                  <c:v>3.5287366985180682E-3</c:v>
                </c:pt>
                <c:pt idx="130">
                  <c:v>0</c:v>
                </c:pt>
                <c:pt idx="131">
                  <c:v>0</c:v>
                </c:pt>
                <c:pt idx="132">
                  <c:v>2.7659523294128966E-4</c:v>
                </c:pt>
                <c:pt idx="133">
                  <c:v>1.1768182271104561E-2</c:v>
                </c:pt>
                <c:pt idx="134">
                  <c:v>9.9711722483928275E-3</c:v>
                </c:pt>
                <c:pt idx="135">
                  <c:v>5.9614003621507768E-3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3.5132748531983686E-3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2.5082549074179061E-4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6.7757242156549465E-3</c:v>
                </c:pt>
                <c:pt idx="165">
                  <c:v>3.690227082968262E-3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5.7603963729946847E-3</c:v>
                </c:pt>
                <c:pt idx="170">
                  <c:v>2.597590013709503E-3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9.9814801452726277E-4</c:v>
                </c:pt>
                <c:pt idx="175">
                  <c:v>1.9670903212284266E-3</c:v>
                </c:pt>
                <c:pt idx="176">
                  <c:v>5.5473665041454933E-3</c:v>
                </c:pt>
                <c:pt idx="177">
                  <c:v>2.5189064008603657E-2</c:v>
                </c:pt>
                <c:pt idx="178">
                  <c:v>1.9382282099649876E-2</c:v>
                </c:pt>
                <c:pt idx="179">
                  <c:v>1.5420613732180222E-2</c:v>
                </c:pt>
                <c:pt idx="180">
                  <c:v>5.5956418211992209E-2</c:v>
                </c:pt>
                <c:pt idx="181">
                  <c:v>4.3598967835925768E-2</c:v>
                </c:pt>
                <c:pt idx="182">
                  <c:v>0.11703929713887141</c:v>
                </c:pt>
                <c:pt idx="183">
                  <c:v>0.3633550829957497</c:v>
                </c:pt>
                <c:pt idx="184">
                  <c:v>0.4879380426678212</c:v>
                </c:pt>
                <c:pt idx="185">
                  <c:v>0.76879730895172127</c:v>
                </c:pt>
                <c:pt idx="186">
                  <c:v>0.78326959617095993</c:v>
                </c:pt>
                <c:pt idx="187">
                  <c:v>0.83458574280422904</c:v>
                </c:pt>
                <c:pt idx="188">
                  <c:v>0.64113744206102963</c:v>
                </c:pt>
                <c:pt idx="189">
                  <c:v>0.65725040286696979</c:v>
                </c:pt>
                <c:pt idx="190">
                  <c:v>0.80033603743828141</c:v>
                </c:pt>
                <c:pt idx="191">
                  <c:v>0.88709760547555494</c:v>
                </c:pt>
                <c:pt idx="192">
                  <c:v>0.70806318053594186</c:v>
                </c:pt>
                <c:pt idx="193">
                  <c:v>0.61396238992025132</c:v>
                </c:pt>
                <c:pt idx="194">
                  <c:v>0.74926728033012757</c:v>
                </c:pt>
                <c:pt idx="195">
                  <c:v>0.73598727318331914</c:v>
                </c:pt>
                <c:pt idx="196">
                  <c:v>0.46325234762351436</c:v>
                </c:pt>
                <c:pt idx="197">
                  <c:v>0.59472785434254516</c:v>
                </c:pt>
                <c:pt idx="198">
                  <c:v>0.77090870982926696</c:v>
                </c:pt>
                <c:pt idx="199">
                  <c:v>0.75590900188634513</c:v>
                </c:pt>
                <c:pt idx="200">
                  <c:v>0.69046931854493732</c:v>
                </c:pt>
                <c:pt idx="201">
                  <c:v>0.68874961774882404</c:v>
                </c:pt>
                <c:pt idx="202">
                  <c:v>0.66684533687924996</c:v>
                </c:pt>
                <c:pt idx="203">
                  <c:v>0.65727617260916926</c:v>
                </c:pt>
                <c:pt idx="204">
                  <c:v>0.80579578681894859</c:v>
                </c:pt>
                <c:pt idx="205">
                  <c:v>0.77291359577238794</c:v>
                </c:pt>
                <c:pt idx="206">
                  <c:v>0.7570548964228162</c:v>
                </c:pt>
                <c:pt idx="207">
                  <c:v>0.65958514151024439</c:v>
                </c:pt>
                <c:pt idx="208">
                  <c:v>0.62625455694941223</c:v>
                </c:pt>
                <c:pt idx="209">
                  <c:v>0.79987561804431706</c:v>
                </c:pt>
                <c:pt idx="210">
                  <c:v>0.77524489845003597</c:v>
                </c:pt>
                <c:pt idx="211">
                  <c:v>0.63816361381120734</c:v>
                </c:pt>
                <c:pt idx="212">
                  <c:v>0.46991640295630482</c:v>
                </c:pt>
                <c:pt idx="213">
                  <c:v>0.7545913090685441</c:v>
                </c:pt>
                <c:pt idx="214">
                  <c:v>0.59387058091870848</c:v>
                </c:pt>
                <c:pt idx="215">
                  <c:v>0.54683049350774293</c:v>
                </c:pt>
                <c:pt idx="216">
                  <c:v>0.50386202536429825</c:v>
                </c:pt>
                <c:pt idx="217">
                  <c:v>0.60726397493119477</c:v>
                </c:pt>
                <c:pt idx="218">
                  <c:v>0.62849996048639523</c:v>
                </c:pt>
                <c:pt idx="219">
                  <c:v>0.56460302571133081</c:v>
                </c:pt>
                <c:pt idx="220">
                  <c:v>0.67667735251976546</c:v>
                </c:pt>
                <c:pt idx="221">
                  <c:v>0.689935025890001</c:v>
                </c:pt>
                <c:pt idx="222">
                  <c:v>0.68719312531997434</c:v>
                </c:pt>
                <c:pt idx="223">
                  <c:v>1</c:v>
                </c:pt>
                <c:pt idx="224">
                  <c:v>0.89937431065939621</c:v>
                </c:pt>
                <c:pt idx="225">
                  <c:v>0.87826030188394</c:v>
                </c:pt>
                <c:pt idx="226">
                  <c:v>0.77633066358804148</c:v>
                </c:pt>
                <c:pt idx="227">
                  <c:v>0.73021485093063121</c:v>
                </c:pt>
                <c:pt idx="228">
                  <c:v>0.77718278306343824</c:v>
                </c:pt>
                <c:pt idx="229">
                  <c:v>0.90422417614134187</c:v>
                </c:pt>
                <c:pt idx="230">
                  <c:v>0.70988767828366639</c:v>
                </c:pt>
                <c:pt idx="231">
                  <c:v>0.5950233473864327</c:v>
                </c:pt>
                <c:pt idx="232">
                  <c:v>0.57693642432801107</c:v>
                </c:pt>
                <c:pt idx="233">
                  <c:v>0.40920632629991166</c:v>
                </c:pt>
                <c:pt idx="234">
                  <c:v>0.45515893059005841</c:v>
                </c:pt>
                <c:pt idx="235">
                  <c:v>0.34412054741804365</c:v>
                </c:pt>
                <c:pt idx="236">
                  <c:v>0.39662897412374287</c:v>
                </c:pt>
                <c:pt idx="237">
                  <c:v>0.3374101065492941</c:v>
                </c:pt>
                <c:pt idx="238">
                  <c:v>0.32099478076821319</c:v>
                </c:pt>
                <c:pt idx="239">
                  <c:v>0.44607595545614159</c:v>
                </c:pt>
                <c:pt idx="240">
                  <c:v>0.38868502159504398</c:v>
                </c:pt>
                <c:pt idx="241">
                  <c:v>0.42510969320262926</c:v>
                </c:pt>
                <c:pt idx="242">
                  <c:v>0.25359316105401686</c:v>
                </c:pt>
                <c:pt idx="243">
                  <c:v>0.38599637849222956</c:v>
                </c:pt>
                <c:pt idx="244">
                  <c:v>0.5230123797841526</c:v>
                </c:pt>
                <c:pt idx="245">
                  <c:v>0.44511044911506703</c:v>
                </c:pt>
                <c:pt idx="246">
                  <c:v>0.44404701775363442</c:v>
                </c:pt>
                <c:pt idx="247">
                  <c:v>0.4197135091860541</c:v>
                </c:pt>
                <c:pt idx="248">
                  <c:v>0.42477640453684906</c:v>
                </c:pt>
                <c:pt idx="249">
                  <c:v>0.37082143630235126</c:v>
                </c:pt>
                <c:pt idx="250">
                  <c:v>0.49008380320163281</c:v>
                </c:pt>
                <c:pt idx="251">
                  <c:v>0.52077213019560953</c:v>
                </c:pt>
                <c:pt idx="252">
                  <c:v>0.38365304993488847</c:v>
                </c:pt>
                <c:pt idx="253">
                  <c:v>0.40407986558502473</c:v>
                </c:pt>
                <c:pt idx="254">
                  <c:v>0.38072904318665196</c:v>
                </c:pt>
                <c:pt idx="255">
                  <c:v>0.4755204628932892</c:v>
                </c:pt>
                <c:pt idx="256">
                  <c:v>0.62006810083871922</c:v>
                </c:pt>
                <c:pt idx="257">
                  <c:v>0.62567387875851688</c:v>
                </c:pt>
                <c:pt idx="258">
                  <c:v>0.53226028126814617</c:v>
                </c:pt>
                <c:pt idx="259">
                  <c:v>0.62706372685447653</c:v>
                </c:pt>
                <c:pt idx="260">
                  <c:v>0.511730386649212</c:v>
                </c:pt>
                <c:pt idx="261">
                  <c:v>0.55682915348114859</c:v>
                </c:pt>
                <c:pt idx="262">
                  <c:v>0.44378244840038622</c:v>
                </c:pt>
                <c:pt idx="263">
                  <c:v>0.45555750260274397</c:v>
                </c:pt>
                <c:pt idx="264">
                  <c:v>0.46857465837911755</c:v>
                </c:pt>
                <c:pt idx="265">
                  <c:v>0.49264875154188953</c:v>
                </c:pt>
                <c:pt idx="266">
                  <c:v>0.59521404347870899</c:v>
                </c:pt>
                <c:pt idx="267">
                  <c:v>0.59736839392658725</c:v>
                </c:pt>
                <c:pt idx="268">
                  <c:v>0.50399946398936224</c:v>
                </c:pt>
                <c:pt idx="269">
                  <c:v>0.54394428238139902</c:v>
                </c:pt>
                <c:pt idx="270">
                  <c:v>0.49108710516459997</c:v>
                </c:pt>
                <c:pt idx="271">
                  <c:v>0.42673834090963758</c:v>
                </c:pt>
                <c:pt idx="272">
                  <c:v>0.5943292823298596</c:v>
                </c:pt>
                <c:pt idx="273">
                  <c:v>0.50662969567652449</c:v>
                </c:pt>
                <c:pt idx="274">
                  <c:v>0.65437106367187903</c:v>
                </c:pt>
                <c:pt idx="275">
                  <c:v>0.50282951769350503</c:v>
                </c:pt>
                <c:pt idx="276">
                  <c:v>0.44542140400427432</c:v>
                </c:pt>
                <c:pt idx="277">
                  <c:v>0.55286061318242574</c:v>
                </c:pt>
                <c:pt idx="278">
                  <c:v>0.5340624452392978</c:v>
                </c:pt>
                <c:pt idx="279">
                  <c:v>0.45136906050391873</c:v>
                </c:pt>
                <c:pt idx="280">
                  <c:v>0.56451197262222597</c:v>
                </c:pt>
                <c:pt idx="281">
                  <c:v>0.61254161813365215</c:v>
                </c:pt>
                <c:pt idx="282">
                  <c:v>0.43788461340232754</c:v>
                </c:pt>
                <c:pt idx="283">
                  <c:v>0.44195107872140849</c:v>
                </c:pt>
                <c:pt idx="284">
                  <c:v>0.62727160277488581</c:v>
                </c:pt>
                <c:pt idx="285">
                  <c:v>0.6627788715601689</c:v>
                </c:pt>
                <c:pt idx="286">
                  <c:v>0.80201794261250214</c:v>
                </c:pt>
                <c:pt idx="287">
                  <c:v>0.55655599421383384</c:v>
                </c:pt>
                <c:pt idx="288">
                  <c:v>0.51760416988788438</c:v>
                </c:pt>
                <c:pt idx="289">
                  <c:v>0.44246819154821176</c:v>
                </c:pt>
                <c:pt idx="290">
                  <c:v>0.53915626428073216</c:v>
                </c:pt>
                <c:pt idx="291">
                  <c:v>0.5767199584935353</c:v>
                </c:pt>
                <c:pt idx="292">
                  <c:v>0.51629850294977653</c:v>
                </c:pt>
                <c:pt idx="293">
                  <c:v>0.56363408340462962</c:v>
                </c:pt>
                <c:pt idx="294">
                  <c:v>0.44830761513061823</c:v>
                </c:pt>
                <c:pt idx="295">
                  <c:v>0.59950900051195888</c:v>
                </c:pt>
                <c:pt idx="296">
                  <c:v>0.5153948439899807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78-9740-BEEB-FAB3D47D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299999999996E-2"/>
          <c:y val="4.2677800000000002E-2"/>
          <c:w val="0.86440700000000004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'4hpf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8000"/>
                </a:schemeClr>
              </a:solidFill>
              <a:ln w="9525">
                <a:solidFill>
                  <a:schemeClr val="accent6">
                    <a:tint val="58000"/>
                  </a:schemeClr>
                </a:solidFill>
              </a:ln>
              <a:effectLst/>
            </c:spPr>
          </c:marker>
          <c:xVal>
            <c:numRef>
              <c:f>'4hpf telophase'!$C$3:$C$141</c:f>
              <c:numCache>
                <c:formatCode>General</c:formatCode>
                <c:ptCount val="139"/>
                <c:pt idx="0">
                  <c:v>0</c:v>
                </c:pt>
                <c:pt idx="1">
                  <c:v>8.1961570987472213E-3</c:v>
                </c:pt>
                <c:pt idx="2">
                  <c:v>1.6392314197494443E-2</c:v>
                </c:pt>
                <c:pt idx="3">
                  <c:v>2.4588471296241667E-2</c:v>
                </c:pt>
                <c:pt idx="4">
                  <c:v>3.2784628394988885E-2</c:v>
                </c:pt>
                <c:pt idx="5">
                  <c:v>4.0985702204653175E-2</c:v>
                </c:pt>
                <c:pt idx="6">
                  <c:v>4.9181859303400396E-2</c:v>
                </c:pt>
                <c:pt idx="7">
                  <c:v>5.7378016402147625E-2</c:v>
                </c:pt>
                <c:pt idx="8">
                  <c:v>6.5574173500894853E-2</c:v>
                </c:pt>
                <c:pt idx="9">
                  <c:v>7.3770330599642067E-2</c:v>
                </c:pt>
                <c:pt idx="10">
                  <c:v>8.1966487698389295E-2</c:v>
                </c:pt>
                <c:pt idx="11">
                  <c:v>9.016264479713651E-2</c:v>
                </c:pt>
                <c:pt idx="12">
                  <c:v>9.8358801895883738E-2</c:v>
                </c:pt>
                <c:pt idx="13">
                  <c:v>0.10655495899463095</c:v>
                </c:pt>
                <c:pt idx="14">
                  <c:v>0.11475603280429525</c:v>
                </c:pt>
                <c:pt idx="15">
                  <c:v>0.12295218990304248</c:v>
                </c:pt>
                <c:pt idx="16">
                  <c:v>0.13114834700178971</c:v>
                </c:pt>
                <c:pt idx="17">
                  <c:v>0.13934450410053689</c:v>
                </c:pt>
                <c:pt idx="18">
                  <c:v>0.14754066119928413</c:v>
                </c:pt>
                <c:pt idx="19">
                  <c:v>0.15573681829803135</c:v>
                </c:pt>
                <c:pt idx="20">
                  <c:v>0.16393297539677859</c:v>
                </c:pt>
                <c:pt idx="21">
                  <c:v>0.17212913249552581</c:v>
                </c:pt>
                <c:pt idx="22">
                  <c:v>0.18032528959427302</c:v>
                </c:pt>
                <c:pt idx="23">
                  <c:v>0.1885263634039373</c:v>
                </c:pt>
                <c:pt idx="24">
                  <c:v>0.19672252050268454</c:v>
                </c:pt>
                <c:pt idx="25">
                  <c:v>0.20491867760143173</c:v>
                </c:pt>
                <c:pt idx="26">
                  <c:v>0.213114834700179</c:v>
                </c:pt>
                <c:pt idx="27">
                  <c:v>0.22131099179892619</c:v>
                </c:pt>
                <c:pt idx="28">
                  <c:v>0.22950714889767343</c:v>
                </c:pt>
                <c:pt idx="29">
                  <c:v>0.23770330599642064</c:v>
                </c:pt>
                <c:pt idx="30">
                  <c:v>0.24589946309516786</c:v>
                </c:pt>
                <c:pt idx="31">
                  <c:v>0.25409562019391507</c:v>
                </c:pt>
                <c:pt idx="32">
                  <c:v>0.26229669400357941</c:v>
                </c:pt>
                <c:pt idx="33">
                  <c:v>0.27049285110232663</c:v>
                </c:pt>
                <c:pt idx="34">
                  <c:v>0.27868900820107378</c:v>
                </c:pt>
                <c:pt idx="35">
                  <c:v>0.28688516529982105</c:v>
                </c:pt>
                <c:pt idx="36">
                  <c:v>0.29508132239856827</c:v>
                </c:pt>
                <c:pt idx="37">
                  <c:v>0.30327747949731548</c:v>
                </c:pt>
                <c:pt idx="38">
                  <c:v>0.3114736365960627</c:v>
                </c:pt>
                <c:pt idx="39">
                  <c:v>0.31966979369480991</c:v>
                </c:pt>
                <c:pt idx="40">
                  <c:v>0.32786595079355718</c:v>
                </c:pt>
                <c:pt idx="41">
                  <c:v>0.33606702460322146</c:v>
                </c:pt>
                <c:pt idx="42">
                  <c:v>0.34426318170196868</c:v>
                </c:pt>
                <c:pt idx="43">
                  <c:v>0.35245933880071589</c:v>
                </c:pt>
                <c:pt idx="44">
                  <c:v>0.36065549589946311</c:v>
                </c:pt>
                <c:pt idx="45">
                  <c:v>0.36885165299821032</c:v>
                </c:pt>
                <c:pt idx="46">
                  <c:v>0.37704781009695759</c:v>
                </c:pt>
                <c:pt idx="47">
                  <c:v>0.38524396719570475</c:v>
                </c:pt>
                <c:pt idx="48">
                  <c:v>0.39344012429445202</c:v>
                </c:pt>
                <c:pt idx="49">
                  <c:v>0.40163628139319918</c:v>
                </c:pt>
                <c:pt idx="50">
                  <c:v>0.40983735520286346</c:v>
                </c:pt>
                <c:pt idx="51">
                  <c:v>0.41803351230161073</c:v>
                </c:pt>
                <c:pt idx="52">
                  <c:v>0.426229669400358</c:v>
                </c:pt>
                <c:pt idx="53">
                  <c:v>0.43442582649910516</c:v>
                </c:pt>
                <c:pt idx="54">
                  <c:v>0.44262198359785238</c:v>
                </c:pt>
                <c:pt idx="55">
                  <c:v>0.45081814069659965</c:v>
                </c:pt>
                <c:pt idx="56">
                  <c:v>0.45901429779534686</c:v>
                </c:pt>
                <c:pt idx="57">
                  <c:v>0.46721045489409402</c:v>
                </c:pt>
                <c:pt idx="58">
                  <c:v>0.47540661199284129</c:v>
                </c:pt>
                <c:pt idx="59">
                  <c:v>0.48360768580250557</c:v>
                </c:pt>
                <c:pt idx="60">
                  <c:v>0.49180384290125284</c:v>
                </c:pt>
                <c:pt idx="61">
                  <c:v>0.5</c:v>
                </c:pt>
                <c:pt idx="62">
                  <c:v>0.50819615709874721</c:v>
                </c:pt>
                <c:pt idx="63">
                  <c:v>0.51639231419749454</c:v>
                </c:pt>
                <c:pt idx="64">
                  <c:v>0.52458847129624164</c:v>
                </c:pt>
                <c:pt idx="65">
                  <c:v>0.53278462839498886</c:v>
                </c:pt>
                <c:pt idx="66">
                  <c:v>0.54098078549373618</c:v>
                </c:pt>
                <c:pt idx="67">
                  <c:v>0.5491769425924834</c:v>
                </c:pt>
                <c:pt idx="68">
                  <c:v>0.55737801640214757</c:v>
                </c:pt>
                <c:pt idx="69">
                  <c:v>0.56557417350089489</c:v>
                </c:pt>
                <c:pt idx="70">
                  <c:v>0.57377033059964211</c:v>
                </c:pt>
                <c:pt idx="71">
                  <c:v>0.58196648769838932</c:v>
                </c:pt>
                <c:pt idx="72">
                  <c:v>0.59016264479713654</c:v>
                </c:pt>
                <c:pt idx="73">
                  <c:v>0.59835880189588375</c:v>
                </c:pt>
                <c:pt idx="74">
                  <c:v>0.60655495899463097</c:v>
                </c:pt>
                <c:pt idx="75">
                  <c:v>0.61475111609337818</c:v>
                </c:pt>
                <c:pt idx="76">
                  <c:v>0.62294727319212539</c:v>
                </c:pt>
                <c:pt idx="77">
                  <c:v>0.63114834700178968</c:v>
                </c:pt>
                <c:pt idx="78">
                  <c:v>0.639344504100537</c:v>
                </c:pt>
                <c:pt idx="79">
                  <c:v>0.64754066119928411</c:v>
                </c:pt>
                <c:pt idx="80">
                  <c:v>0.65573681829803143</c:v>
                </c:pt>
                <c:pt idx="81">
                  <c:v>0.66393297539677865</c:v>
                </c:pt>
                <c:pt idx="82">
                  <c:v>0.67212913249552575</c:v>
                </c:pt>
                <c:pt idx="83">
                  <c:v>0.68032528959427307</c:v>
                </c:pt>
                <c:pt idx="84">
                  <c:v>0.68852144669302029</c:v>
                </c:pt>
                <c:pt idx="85">
                  <c:v>0.6967176037917675</c:v>
                </c:pt>
                <c:pt idx="86">
                  <c:v>0.70491867760143179</c:v>
                </c:pt>
                <c:pt idx="87">
                  <c:v>0.713114834700179</c:v>
                </c:pt>
                <c:pt idx="88">
                  <c:v>0.72131099179892622</c:v>
                </c:pt>
                <c:pt idx="89">
                  <c:v>0.72950714889767343</c:v>
                </c:pt>
                <c:pt idx="90">
                  <c:v>0.73770330599642064</c:v>
                </c:pt>
                <c:pt idx="91">
                  <c:v>0.74589946309516786</c:v>
                </c:pt>
                <c:pt idx="92">
                  <c:v>0.75409562019391518</c:v>
                </c:pt>
                <c:pt idx="93">
                  <c:v>0.76229177729266229</c:v>
                </c:pt>
                <c:pt idx="94">
                  <c:v>0.7704879343914095</c:v>
                </c:pt>
                <c:pt idx="95">
                  <c:v>0.7786890082010739</c:v>
                </c:pt>
                <c:pt idx="96">
                  <c:v>0.78688516529982111</c:v>
                </c:pt>
                <c:pt idx="97">
                  <c:v>0.79508132239856821</c:v>
                </c:pt>
                <c:pt idx="98">
                  <c:v>0.80327747949731554</c:v>
                </c:pt>
                <c:pt idx="99">
                  <c:v>0.81147363659606275</c:v>
                </c:pt>
                <c:pt idx="100">
                  <c:v>0.81966979369480997</c:v>
                </c:pt>
                <c:pt idx="101">
                  <c:v>0.82786595079355729</c:v>
                </c:pt>
                <c:pt idx="102">
                  <c:v>0.8360621078923044</c:v>
                </c:pt>
                <c:pt idx="103">
                  <c:v>0.84425826499105161</c:v>
                </c:pt>
                <c:pt idx="104">
                  <c:v>0.852459338800716</c:v>
                </c:pt>
                <c:pt idx="105">
                  <c:v>0.86065549589946311</c:v>
                </c:pt>
                <c:pt idx="106">
                  <c:v>0.86885165299821032</c:v>
                </c:pt>
                <c:pt idx="107">
                  <c:v>0.87704781009695765</c:v>
                </c:pt>
                <c:pt idx="108">
                  <c:v>0.88524396719570475</c:v>
                </c:pt>
                <c:pt idx="109">
                  <c:v>0.89344012429445208</c:v>
                </c:pt>
                <c:pt idx="110">
                  <c:v>0.90163628139319929</c:v>
                </c:pt>
                <c:pt idx="111">
                  <c:v>0.90983243849194639</c:v>
                </c:pt>
                <c:pt idx="112">
                  <c:v>0.91802859559069372</c:v>
                </c:pt>
                <c:pt idx="113">
                  <c:v>0.926229669400358</c:v>
                </c:pt>
                <c:pt idx="114">
                  <c:v>0.93442582649910511</c:v>
                </c:pt>
                <c:pt idx="115">
                  <c:v>0.94262198359785243</c:v>
                </c:pt>
                <c:pt idx="116">
                  <c:v>0.95081814069659965</c:v>
                </c:pt>
                <c:pt idx="117">
                  <c:v>0.95901429779534675</c:v>
                </c:pt>
                <c:pt idx="118">
                  <c:v>0.96721045489409418</c:v>
                </c:pt>
                <c:pt idx="119">
                  <c:v>0.97540661199284129</c:v>
                </c:pt>
                <c:pt idx="120">
                  <c:v>0.9836027690915885</c:v>
                </c:pt>
                <c:pt idx="121">
                  <c:v>0.99179892619033583</c:v>
                </c:pt>
                <c:pt idx="122">
                  <c:v>1</c:v>
                </c:pt>
              </c:numCache>
            </c:numRef>
          </c:xVal>
          <c:yVal>
            <c:numRef>
              <c:f>'4hpf telophase'!$D$3:$D$141</c:f>
              <c:numCache>
                <c:formatCode>General</c:formatCode>
                <c:ptCount val="139"/>
                <c:pt idx="0">
                  <c:v>0.84809895357636811</c:v>
                </c:pt>
                <c:pt idx="1">
                  <c:v>0.83781955933648211</c:v>
                </c:pt>
                <c:pt idx="2">
                  <c:v>0.86402472969564115</c:v>
                </c:pt>
                <c:pt idx="3">
                  <c:v>0.86930142741577732</c:v>
                </c:pt>
                <c:pt idx="4">
                  <c:v>0.9693531831980724</c:v>
                </c:pt>
                <c:pt idx="5">
                  <c:v>0.90194453867766156</c:v>
                </c:pt>
                <c:pt idx="6">
                  <c:v>0.83421622609013346</c:v>
                </c:pt>
                <c:pt idx="7">
                  <c:v>0.83234932108591464</c:v>
                </c:pt>
                <c:pt idx="8">
                  <c:v>0.73983042370153884</c:v>
                </c:pt>
                <c:pt idx="9">
                  <c:v>0.75397301740560008</c:v>
                </c:pt>
                <c:pt idx="10">
                  <c:v>0.74137874794499103</c:v>
                </c:pt>
                <c:pt idx="11">
                  <c:v>0.70330454146116572</c:v>
                </c:pt>
                <c:pt idx="12">
                  <c:v>0.76080130128824053</c:v>
                </c:pt>
                <c:pt idx="13">
                  <c:v>0.77001839722345455</c:v>
                </c:pt>
                <c:pt idx="14">
                  <c:v>0.794701338691579</c:v>
                </c:pt>
                <c:pt idx="15">
                  <c:v>0.80768703843845413</c:v>
                </c:pt>
                <c:pt idx="16">
                  <c:v>0.84309625705661828</c:v>
                </c:pt>
                <c:pt idx="17">
                  <c:v>0.74516583596461461</c:v>
                </c:pt>
                <c:pt idx="18">
                  <c:v>0.71700025225507347</c:v>
                </c:pt>
                <c:pt idx="19">
                  <c:v>0.73115480632899288</c:v>
                </c:pt>
                <c:pt idx="20">
                  <c:v>0.78767951427850702</c:v>
                </c:pt>
                <c:pt idx="21">
                  <c:v>0.75454276593338732</c:v>
                </c:pt>
                <c:pt idx="22">
                  <c:v>0.80646273148752201</c:v>
                </c:pt>
                <c:pt idx="23">
                  <c:v>0.80768377651940193</c:v>
                </c:pt>
                <c:pt idx="24">
                  <c:v>0.76086001583118057</c:v>
                </c:pt>
                <c:pt idx="25">
                  <c:v>0.73727307916460083</c:v>
                </c:pt>
                <c:pt idx="26">
                  <c:v>0.65523907692040051</c:v>
                </c:pt>
                <c:pt idx="27">
                  <c:v>0.70067760931778045</c:v>
                </c:pt>
                <c:pt idx="28">
                  <c:v>0.73031323121352087</c:v>
                </c:pt>
                <c:pt idx="29">
                  <c:v>0.82602011081826321</c:v>
                </c:pt>
                <c:pt idx="30">
                  <c:v>0.99827009559597446</c:v>
                </c:pt>
                <c:pt idx="31">
                  <c:v>1</c:v>
                </c:pt>
                <c:pt idx="32">
                  <c:v>0.86699851256491223</c:v>
                </c:pt>
                <c:pt idx="33">
                  <c:v>0.8348153318893905</c:v>
                </c:pt>
                <c:pt idx="34">
                  <c:v>0.84307016170420046</c:v>
                </c:pt>
                <c:pt idx="35">
                  <c:v>0.76358371823978144</c:v>
                </c:pt>
                <c:pt idx="36">
                  <c:v>0.85453580717274258</c:v>
                </c:pt>
                <c:pt idx="37">
                  <c:v>0.76994228577890278</c:v>
                </c:pt>
                <c:pt idx="38">
                  <c:v>0.80606477736315163</c:v>
                </c:pt>
                <c:pt idx="39">
                  <c:v>0.85339087358541443</c:v>
                </c:pt>
                <c:pt idx="40">
                  <c:v>0.9296632394770491</c:v>
                </c:pt>
                <c:pt idx="41">
                  <c:v>0.86345498116785402</c:v>
                </c:pt>
                <c:pt idx="42">
                  <c:v>0.77150257039221315</c:v>
                </c:pt>
                <c:pt idx="43">
                  <c:v>0.67775066760609937</c:v>
                </c:pt>
                <c:pt idx="44">
                  <c:v>0.63188591111922976</c:v>
                </c:pt>
                <c:pt idx="45">
                  <c:v>0.75792320137783464</c:v>
                </c:pt>
                <c:pt idx="46">
                  <c:v>0.7505360420309144</c:v>
                </c:pt>
                <c:pt idx="47">
                  <c:v>0.76477866791924365</c:v>
                </c:pt>
                <c:pt idx="48">
                  <c:v>0.72944773535833263</c:v>
                </c:pt>
                <c:pt idx="49">
                  <c:v>0.80585492723745911</c:v>
                </c:pt>
                <c:pt idx="50">
                  <c:v>0.71706114141071486</c:v>
                </c:pt>
                <c:pt idx="51">
                  <c:v>0.71726229308560141</c:v>
                </c:pt>
                <c:pt idx="52">
                  <c:v>0.5925634769447562</c:v>
                </c:pt>
                <c:pt idx="53">
                  <c:v>0.68134204048259006</c:v>
                </c:pt>
                <c:pt idx="54">
                  <c:v>0.6786096396231831</c:v>
                </c:pt>
                <c:pt idx="55">
                  <c:v>0.7273003053156234</c:v>
                </c:pt>
                <c:pt idx="56">
                  <c:v>0.69488879030644646</c:v>
                </c:pt>
                <c:pt idx="57">
                  <c:v>0.71931730208849809</c:v>
                </c:pt>
                <c:pt idx="58">
                  <c:v>0.74958138705496558</c:v>
                </c:pt>
                <c:pt idx="59">
                  <c:v>0.60313209467393858</c:v>
                </c:pt>
                <c:pt idx="60">
                  <c:v>0.59286357349756014</c:v>
                </c:pt>
                <c:pt idx="61">
                  <c:v>0.61976461992119203</c:v>
                </c:pt>
                <c:pt idx="62">
                  <c:v>0.66171942277080453</c:v>
                </c:pt>
                <c:pt idx="63">
                  <c:v>0.64819659368666438</c:v>
                </c:pt>
                <c:pt idx="64">
                  <c:v>0.60347677078712281</c:v>
                </c:pt>
                <c:pt idx="65">
                  <c:v>0.63654284421944451</c:v>
                </c:pt>
                <c:pt idx="66">
                  <c:v>0.65373968146273143</c:v>
                </c:pt>
                <c:pt idx="67">
                  <c:v>0.57099784278420007</c:v>
                </c:pt>
                <c:pt idx="68">
                  <c:v>0.63217187268947406</c:v>
                </c:pt>
                <c:pt idx="69">
                  <c:v>0.65844119412332658</c:v>
                </c:pt>
                <c:pt idx="70">
                  <c:v>0.73287275036316046</c:v>
                </c:pt>
                <c:pt idx="71">
                  <c:v>0.70644576950845051</c:v>
                </c:pt>
                <c:pt idx="72">
                  <c:v>0.72381440115515439</c:v>
                </c:pt>
                <c:pt idx="73">
                  <c:v>0.83525895288049212</c:v>
                </c:pt>
                <c:pt idx="74">
                  <c:v>0.800644555204718</c:v>
                </c:pt>
                <c:pt idx="75">
                  <c:v>0.69971316858467514</c:v>
                </c:pt>
                <c:pt idx="76">
                  <c:v>0.73296299679027166</c:v>
                </c:pt>
                <c:pt idx="77">
                  <c:v>0.77548537355496994</c:v>
                </c:pt>
                <c:pt idx="78">
                  <c:v>0.68786696589337437</c:v>
                </c:pt>
                <c:pt idx="79">
                  <c:v>0.75773074815375385</c:v>
                </c:pt>
                <c:pt idx="80">
                  <c:v>0.72656963544792674</c:v>
                </c:pt>
                <c:pt idx="81">
                  <c:v>0.69033297669685034</c:v>
                </c:pt>
                <c:pt idx="82">
                  <c:v>0.77869075267694832</c:v>
                </c:pt>
                <c:pt idx="83">
                  <c:v>0.80709336917095076</c:v>
                </c:pt>
                <c:pt idx="84">
                  <c:v>0.85720405695745594</c:v>
                </c:pt>
                <c:pt idx="85">
                  <c:v>0.84706492523681531</c:v>
                </c:pt>
                <c:pt idx="86">
                  <c:v>0.72074276071431687</c:v>
                </c:pt>
                <c:pt idx="87">
                  <c:v>0.63355383906126317</c:v>
                </c:pt>
                <c:pt idx="88">
                  <c:v>0.69363186416499223</c:v>
                </c:pt>
                <c:pt idx="89">
                  <c:v>0.66806385532736623</c:v>
                </c:pt>
                <c:pt idx="90">
                  <c:v>0.75245622504631926</c:v>
                </c:pt>
                <c:pt idx="91">
                  <c:v>0.75297595748197244</c:v>
                </c:pt>
                <c:pt idx="92">
                  <c:v>0.62888494559119024</c:v>
                </c:pt>
                <c:pt idx="93">
                  <c:v>0.58521654793281319</c:v>
                </c:pt>
                <c:pt idx="94">
                  <c:v>0.68405378252133298</c:v>
                </c:pt>
                <c:pt idx="95">
                  <c:v>0.63218057114027992</c:v>
                </c:pt>
                <c:pt idx="96">
                  <c:v>0.66233048893991986</c:v>
                </c:pt>
                <c:pt idx="97">
                  <c:v>0.8213294712211755</c:v>
                </c:pt>
                <c:pt idx="98">
                  <c:v>0.74177887668206288</c:v>
                </c:pt>
                <c:pt idx="99">
                  <c:v>0.67978393048198116</c:v>
                </c:pt>
                <c:pt idx="100">
                  <c:v>0.76259644407331062</c:v>
                </c:pt>
                <c:pt idx="101">
                  <c:v>0.85447817993615327</c:v>
                </c:pt>
                <c:pt idx="102">
                  <c:v>0.99304885049972613</c:v>
                </c:pt>
                <c:pt idx="103">
                  <c:v>0.89030818611205353</c:v>
                </c:pt>
                <c:pt idx="104">
                  <c:v>0.86582095978706197</c:v>
                </c:pt>
                <c:pt idx="105">
                  <c:v>0.89671676974330872</c:v>
                </c:pt>
                <c:pt idx="106">
                  <c:v>0.82823712846741993</c:v>
                </c:pt>
                <c:pt idx="107">
                  <c:v>0.86728773605420872</c:v>
                </c:pt>
                <c:pt idx="108">
                  <c:v>0.87905891460730834</c:v>
                </c:pt>
                <c:pt idx="109">
                  <c:v>0.90491832154693252</c:v>
                </c:pt>
                <c:pt idx="110">
                  <c:v>0.9026045336325601</c:v>
                </c:pt>
                <c:pt idx="111">
                  <c:v>0.87340383427711521</c:v>
                </c:pt>
                <c:pt idx="112">
                  <c:v>0.83943529657368021</c:v>
                </c:pt>
                <c:pt idx="113">
                  <c:v>0.86844789193044714</c:v>
                </c:pt>
                <c:pt idx="114">
                  <c:v>0.91307420648382531</c:v>
                </c:pt>
                <c:pt idx="115">
                  <c:v>0.97505719231404886</c:v>
                </c:pt>
                <c:pt idx="116">
                  <c:v>0.97743078207771195</c:v>
                </c:pt>
                <c:pt idx="117">
                  <c:v>0.86073454067830513</c:v>
                </c:pt>
                <c:pt idx="118">
                  <c:v>0.9691313727025217</c:v>
                </c:pt>
                <c:pt idx="119">
                  <c:v>0.93699494620008172</c:v>
                </c:pt>
                <c:pt idx="120">
                  <c:v>0.9167971434287554</c:v>
                </c:pt>
                <c:pt idx="121">
                  <c:v>0.67640675695658603</c:v>
                </c:pt>
                <c:pt idx="122">
                  <c:v>0.48928785783252005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04-804E-96B1-28B507E8AA3E}"/>
            </c:ext>
          </c:extLst>
        </c:ser>
        <c:ser>
          <c:idx val="1"/>
          <c:order val="1"/>
          <c:tx>
            <c:strRef>
              <c:f>'4hpf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86000"/>
                </a:schemeClr>
              </a:solidFill>
              <a:ln w="9525">
                <a:solidFill>
                  <a:schemeClr val="accent6">
                    <a:tint val="86000"/>
                  </a:schemeClr>
                </a:solidFill>
              </a:ln>
              <a:effectLst/>
            </c:spPr>
          </c:marker>
          <c:xVal>
            <c:numRef>
              <c:f>'4hpf telophase'!$G$3:$G$141</c:f>
              <c:numCache>
                <c:formatCode>General</c:formatCode>
                <c:ptCount val="139"/>
                <c:pt idx="0">
                  <c:v>0</c:v>
                </c:pt>
                <c:pt idx="1">
                  <c:v>7.2459043471079405E-3</c:v>
                </c:pt>
                <c:pt idx="2">
                  <c:v>1.4491808694215881E-2</c:v>
                </c:pt>
                <c:pt idx="3">
                  <c:v>2.1737713041323822E-2</c:v>
                </c:pt>
                <c:pt idx="4">
                  <c:v>2.8983617388431762E-2</c:v>
                </c:pt>
                <c:pt idx="5">
                  <c:v>3.6233868408813312E-2</c:v>
                </c:pt>
                <c:pt idx="6">
                  <c:v>4.3479772755921256E-2</c:v>
                </c:pt>
                <c:pt idx="7">
                  <c:v>5.07256771030292E-2</c:v>
                </c:pt>
                <c:pt idx="8">
                  <c:v>5.7971581450137144E-2</c:v>
                </c:pt>
                <c:pt idx="9">
                  <c:v>6.5217485797245081E-2</c:v>
                </c:pt>
                <c:pt idx="10">
                  <c:v>7.2463390144353018E-2</c:v>
                </c:pt>
                <c:pt idx="11">
                  <c:v>7.9709294491460969E-2</c:v>
                </c:pt>
                <c:pt idx="12">
                  <c:v>8.6955198838568906E-2</c:v>
                </c:pt>
                <c:pt idx="13">
                  <c:v>9.4201103185676829E-2</c:v>
                </c:pt>
                <c:pt idx="14">
                  <c:v>0.1014513542060584</c:v>
                </c:pt>
                <c:pt idx="15">
                  <c:v>0.10869725855316634</c:v>
                </c:pt>
                <c:pt idx="16">
                  <c:v>0.11594316290027429</c:v>
                </c:pt>
                <c:pt idx="17">
                  <c:v>0.12318906724738221</c:v>
                </c:pt>
                <c:pt idx="18">
                  <c:v>0.13043497159449016</c:v>
                </c:pt>
                <c:pt idx="19">
                  <c:v>0.13768087594159809</c:v>
                </c:pt>
                <c:pt idx="20">
                  <c:v>0.14492678028870604</c:v>
                </c:pt>
                <c:pt idx="21">
                  <c:v>0.15217268463581399</c:v>
                </c:pt>
                <c:pt idx="22">
                  <c:v>0.15941858898292194</c:v>
                </c:pt>
                <c:pt idx="23">
                  <c:v>0.16666884000330348</c:v>
                </c:pt>
                <c:pt idx="24">
                  <c:v>0.1739147443504114</c:v>
                </c:pt>
                <c:pt idx="25">
                  <c:v>0.18116064869751936</c:v>
                </c:pt>
                <c:pt idx="26">
                  <c:v>0.18840655304462731</c:v>
                </c:pt>
                <c:pt idx="27">
                  <c:v>0.19565245739173523</c:v>
                </c:pt>
                <c:pt idx="28">
                  <c:v>0.20289836173884318</c:v>
                </c:pt>
                <c:pt idx="29">
                  <c:v>0.21014426608595113</c:v>
                </c:pt>
                <c:pt idx="30">
                  <c:v>0.21739017043305905</c:v>
                </c:pt>
                <c:pt idx="31">
                  <c:v>0.22463607478016701</c:v>
                </c:pt>
                <c:pt idx="32">
                  <c:v>0.23188632580054858</c:v>
                </c:pt>
                <c:pt idx="33">
                  <c:v>0.2391322301476565</c:v>
                </c:pt>
                <c:pt idx="34">
                  <c:v>0.24637813449476442</c:v>
                </c:pt>
                <c:pt idx="35">
                  <c:v>0.2536240388418724</c:v>
                </c:pt>
                <c:pt idx="36">
                  <c:v>0.26086994318898032</c:v>
                </c:pt>
                <c:pt idx="37">
                  <c:v>0.26811584753608825</c:v>
                </c:pt>
                <c:pt idx="38">
                  <c:v>0.27536175188319617</c:v>
                </c:pt>
                <c:pt idx="39">
                  <c:v>0.28260765623030409</c:v>
                </c:pt>
                <c:pt idx="40">
                  <c:v>0.28985356057741207</c:v>
                </c:pt>
                <c:pt idx="41">
                  <c:v>0.29710381159779364</c:v>
                </c:pt>
                <c:pt idx="42">
                  <c:v>0.30434971594490157</c:v>
                </c:pt>
                <c:pt idx="43">
                  <c:v>0.31159562029200949</c:v>
                </c:pt>
                <c:pt idx="44">
                  <c:v>0.31884152463911747</c:v>
                </c:pt>
                <c:pt idx="45">
                  <c:v>0.32608742898622539</c:v>
                </c:pt>
                <c:pt idx="46">
                  <c:v>0.33333333333333337</c:v>
                </c:pt>
                <c:pt idx="47">
                  <c:v>0.34057923768044129</c:v>
                </c:pt>
                <c:pt idx="48">
                  <c:v>0.34782514202754922</c:v>
                </c:pt>
                <c:pt idx="49">
                  <c:v>0.35507104637465714</c:v>
                </c:pt>
                <c:pt idx="50">
                  <c:v>0.36232129739503871</c:v>
                </c:pt>
                <c:pt idx="51">
                  <c:v>0.36956720174214663</c:v>
                </c:pt>
                <c:pt idx="52">
                  <c:v>0.37681310608925461</c:v>
                </c:pt>
                <c:pt idx="53">
                  <c:v>0.38405901043636248</c:v>
                </c:pt>
                <c:pt idx="54">
                  <c:v>0.39130491478347046</c:v>
                </c:pt>
                <c:pt idx="55">
                  <c:v>0.39855081913057844</c:v>
                </c:pt>
                <c:pt idx="56">
                  <c:v>0.40579672347768636</c:v>
                </c:pt>
                <c:pt idx="57">
                  <c:v>0.41304262782479428</c:v>
                </c:pt>
                <c:pt idx="58">
                  <c:v>0.42028853217190226</c:v>
                </c:pt>
                <c:pt idx="59">
                  <c:v>0.42753878319228378</c:v>
                </c:pt>
                <c:pt idx="60">
                  <c:v>0.43478468753939176</c:v>
                </c:pt>
                <c:pt idx="61">
                  <c:v>0.44203059188649962</c:v>
                </c:pt>
                <c:pt idx="62">
                  <c:v>0.4492764962336076</c:v>
                </c:pt>
                <c:pt idx="63">
                  <c:v>0.45652240058071558</c:v>
                </c:pt>
                <c:pt idx="64">
                  <c:v>0.46376830492782345</c:v>
                </c:pt>
                <c:pt idx="65">
                  <c:v>0.47101420927493143</c:v>
                </c:pt>
                <c:pt idx="66">
                  <c:v>0.47826011362203941</c:v>
                </c:pt>
                <c:pt idx="67">
                  <c:v>0.48550601796914733</c:v>
                </c:pt>
                <c:pt idx="68">
                  <c:v>0.49275626898952885</c:v>
                </c:pt>
                <c:pt idx="69">
                  <c:v>0.50000217333663677</c:v>
                </c:pt>
                <c:pt idx="70">
                  <c:v>0.5072480776837448</c:v>
                </c:pt>
                <c:pt idx="71">
                  <c:v>0.51449398203085261</c:v>
                </c:pt>
                <c:pt idx="72">
                  <c:v>0.52173988637796065</c:v>
                </c:pt>
                <c:pt idx="73">
                  <c:v>0.52898579072506857</c:v>
                </c:pt>
                <c:pt idx="74">
                  <c:v>0.5362316950721765</c:v>
                </c:pt>
                <c:pt idx="75">
                  <c:v>0.54347759941928442</c:v>
                </c:pt>
                <c:pt idx="76">
                  <c:v>0.55072350376639234</c:v>
                </c:pt>
                <c:pt idx="77">
                  <c:v>0.55797375478677391</c:v>
                </c:pt>
                <c:pt idx="78">
                  <c:v>0.56521965913388195</c:v>
                </c:pt>
                <c:pt idx="79">
                  <c:v>0.57246556348098976</c:v>
                </c:pt>
                <c:pt idx="80">
                  <c:v>0.57971146782809779</c:v>
                </c:pt>
                <c:pt idx="81">
                  <c:v>0.58695737217520572</c:v>
                </c:pt>
                <c:pt idx="82">
                  <c:v>0.59420327652231364</c:v>
                </c:pt>
                <c:pt idx="83">
                  <c:v>0.60144918086942156</c:v>
                </c:pt>
                <c:pt idx="84">
                  <c:v>0.60869508521652949</c:v>
                </c:pt>
                <c:pt idx="85">
                  <c:v>0.61594098956363752</c:v>
                </c:pt>
                <c:pt idx="86">
                  <c:v>0.62319124058401898</c:v>
                </c:pt>
                <c:pt idx="87">
                  <c:v>0.6304371449311269</c:v>
                </c:pt>
                <c:pt idx="88">
                  <c:v>0.63768304927823494</c:v>
                </c:pt>
                <c:pt idx="89">
                  <c:v>0.64492895362534286</c:v>
                </c:pt>
                <c:pt idx="90">
                  <c:v>0.65217485797245078</c:v>
                </c:pt>
                <c:pt idx="91">
                  <c:v>0.65942076231955871</c:v>
                </c:pt>
                <c:pt idx="92">
                  <c:v>0.66666666666666674</c:v>
                </c:pt>
                <c:pt idx="93">
                  <c:v>0.67391257101377455</c:v>
                </c:pt>
                <c:pt idx="94">
                  <c:v>0.68115847536088259</c:v>
                </c:pt>
                <c:pt idx="95">
                  <c:v>0.68840872638126416</c:v>
                </c:pt>
                <c:pt idx="96">
                  <c:v>0.69565463072837208</c:v>
                </c:pt>
                <c:pt idx="97">
                  <c:v>0.70290053507548</c:v>
                </c:pt>
                <c:pt idx="98">
                  <c:v>0.71014643942258804</c:v>
                </c:pt>
                <c:pt idx="99">
                  <c:v>0.71739234376969585</c:v>
                </c:pt>
                <c:pt idx="100">
                  <c:v>0.72463824811680377</c:v>
                </c:pt>
                <c:pt idx="101">
                  <c:v>0.73188415246391181</c:v>
                </c:pt>
                <c:pt idx="102">
                  <c:v>0.73913005681101973</c:v>
                </c:pt>
                <c:pt idx="103">
                  <c:v>0.74637596115812754</c:v>
                </c:pt>
                <c:pt idx="104">
                  <c:v>0.75362621217850922</c:v>
                </c:pt>
                <c:pt idx="105">
                  <c:v>0.76087211652561715</c:v>
                </c:pt>
                <c:pt idx="106">
                  <c:v>0.76811802087272496</c:v>
                </c:pt>
                <c:pt idx="107">
                  <c:v>0.77536392521983299</c:v>
                </c:pt>
                <c:pt idx="108">
                  <c:v>0.78260982956694092</c:v>
                </c:pt>
                <c:pt idx="109">
                  <c:v>0.78985573391404895</c:v>
                </c:pt>
                <c:pt idx="110">
                  <c:v>0.79710163826115688</c:v>
                </c:pt>
                <c:pt idx="111">
                  <c:v>0.80434754260826469</c:v>
                </c:pt>
                <c:pt idx="112">
                  <c:v>0.81159344695537272</c:v>
                </c:pt>
                <c:pt idx="113">
                  <c:v>0.81884369797575429</c:v>
                </c:pt>
                <c:pt idx="114">
                  <c:v>0.8260896023228621</c:v>
                </c:pt>
                <c:pt idx="115">
                  <c:v>0.83333550666997014</c:v>
                </c:pt>
                <c:pt idx="116">
                  <c:v>0.84058141101707806</c:v>
                </c:pt>
                <c:pt idx="117">
                  <c:v>0.84782731536418598</c:v>
                </c:pt>
                <c:pt idx="118">
                  <c:v>0.85507321971129402</c:v>
                </c:pt>
                <c:pt idx="119">
                  <c:v>0.86231912405840183</c:v>
                </c:pt>
                <c:pt idx="120">
                  <c:v>0.86956502840550975</c:v>
                </c:pt>
                <c:pt idx="121">
                  <c:v>0.87681093275261779</c:v>
                </c:pt>
                <c:pt idx="122">
                  <c:v>0.88406118377299925</c:v>
                </c:pt>
                <c:pt idx="123">
                  <c:v>0.89130708812010728</c:v>
                </c:pt>
                <c:pt idx="124">
                  <c:v>0.89855299246721521</c:v>
                </c:pt>
                <c:pt idx="125">
                  <c:v>0.90579889681432313</c:v>
                </c:pt>
                <c:pt idx="126">
                  <c:v>0.91304480116143116</c:v>
                </c:pt>
                <c:pt idx="127">
                  <c:v>0.92029070550853909</c:v>
                </c:pt>
                <c:pt idx="128">
                  <c:v>0.9275366098556469</c:v>
                </c:pt>
                <c:pt idx="129">
                  <c:v>0.93478251420275493</c:v>
                </c:pt>
                <c:pt idx="130">
                  <c:v>0.94202841854986286</c:v>
                </c:pt>
                <c:pt idx="131">
                  <c:v>0.94927866957024454</c:v>
                </c:pt>
                <c:pt idx="132">
                  <c:v>0.95652457391735235</c:v>
                </c:pt>
                <c:pt idx="133">
                  <c:v>0.96377047826446027</c:v>
                </c:pt>
                <c:pt idx="134">
                  <c:v>0.97101638261156831</c:v>
                </c:pt>
                <c:pt idx="135">
                  <c:v>0.97826228695867623</c:v>
                </c:pt>
                <c:pt idx="136">
                  <c:v>0.98550819130578404</c:v>
                </c:pt>
                <c:pt idx="137">
                  <c:v>0.99275409565289208</c:v>
                </c:pt>
                <c:pt idx="138">
                  <c:v>1</c:v>
                </c:pt>
              </c:numCache>
            </c:numRef>
          </c:xVal>
          <c:yVal>
            <c:numRef>
              <c:f>'4hpf telophase'!$H$3:$H$141</c:f>
              <c:numCache>
                <c:formatCode>General</c:formatCode>
                <c:ptCount val="139"/>
                <c:pt idx="0">
                  <c:v>0.86</c:v>
                </c:pt>
                <c:pt idx="1">
                  <c:v>0.88608699999999996</c:v>
                </c:pt>
                <c:pt idx="2">
                  <c:v>0.95096199999999997</c:v>
                </c:pt>
                <c:pt idx="3">
                  <c:v>0.89308100000000001</c:v>
                </c:pt>
                <c:pt idx="4">
                  <c:v>0.77975399999999995</c:v>
                </c:pt>
                <c:pt idx="5">
                  <c:v>0.69916200000000006</c:v>
                </c:pt>
                <c:pt idx="6">
                  <c:v>0.6651990000000001</c:v>
                </c:pt>
                <c:pt idx="7">
                  <c:v>0.71145799999999992</c:v>
                </c:pt>
                <c:pt idx="8">
                  <c:v>0.77026899999999998</c:v>
                </c:pt>
                <c:pt idx="9">
                  <c:v>0.77476400000000001</c:v>
                </c:pt>
                <c:pt idx="10">
                  <c:v>0.83419200000000004</c:v>
                </c:pt>
                <c:pt idx="11">
                  <c:v>0.86721900000000007</c:v>
                </c:pt>
                <c:pt idx="12">
                  <c:v>0.84379999999999999</c:v>
                </c:pt>
                <c:pt idx="13">
                  <c:v>0.91081500000000004</c:v>
                </c:pt>
                <c:pt idx="14">
                  <c:v>0.87734699999999999</c:v>
                </c:pt>
                <c:pt idx="15">
                  <c:v>0.89173900000000006</c:v>
                </c:pt>
                <c:pt idx="16">
                  <c:v>0.89108000000000009</c:v>
                </c:pt>
                <c:pt idx="17">
                  <c:v>0.96305600000000002</c:v>
                </c:pt>
                <c:pt idx="18">
                  <c:v>0.89030199999999993</c:v>
                </c:pt>
                <c:pt idx="19">
                  <c:v>0.87250799999999995</c:v>
                </c:pt>
                <c:pt idx="20">
                  <c:v>0.84211899999999995</c:v>
                </c:pt>
                <c:pt idx="21">
                  <c:v>0.84646500000000002</c:v>
                </c:pt>
                <c:pt idx="22">
                  <c:v>0.92119299999999993</c:v>
                </c:pt>
                <c:pt idx="23">
                  <c:v>0.91444400000000003</c:v>
                </c:pt>
                <c:pt idx="24">
                  <c:v>0.85912999999999995</c:v>
                </c:pt>
                <c:pt idx="25">
                  <c:v>0.77451800000000004</c:v>
                </c:pt>
                <c:pt idx="26">
                  <c:v>0.88599500000000009</c:v>
                </c:pt>
                <c:pt idx="27">
                  <c:v>0.88432900000000003</c:v>
                </c:pt>
                <c:pt idx="28">
                  <c:v>0.86554699999999996</c:v>
                </c:pt>
                <c:pt idx="29">
                  <c:v>0.73028099999999996</c:v>
                </c:pt>
                <c:pt idx="30">
                  <c:v>0.75587900000000008</c:v>
                </c:pt>
                <c:pt idx="31">
                  <c:v>0.72150400000000003</c:v>
                </c:pt>
                <c:pt idx="32">
                  <c:v>0.74483099999999991</c:v>
                </c:pt>
                <c:pt idx="33">
                  <c:v>0.76820400000000011</c:v>
                </c:pt>
                <c:pt idx="34">
                  <c:v>0.82388800000000006</c:v>
                </c:pt>
                <c:pt idx="35">
                  <c:v>0.76759500000000003</c:v>
                </c:pt>
                <c:pt idx="36">
                  <c:v>0.72901700000000003</c:v>
                </c:pt>
                <c:pt idx="37">
                  <c:v>0.72774399999999995</c:v>
                </c:pt>
                <c:pt idx="38">
                  <c:v>0.69069100000000005</c:v>
                </c:pt>
                <c:pt idx="39">
                  <c:v>0.83138000000000001</c:v>
                </c:pt>
                <c:pt idx="40">
                  <c:v>0.88153700000000002</c:v>
                </c:pt>
                <c:pt idx="41">
                  <c:v>0.71333299999999999</c:v>
                </c:pt>
                <c:pt idx="42">
                  <c:v>0.76</c:v>
                </c:pt>
                <c:pt idx="43">
                  <c:v>0.77100999999999997</c:v>
                </c:pt>
                <c:pt idx="44">
                  <c:v>0.71164000000000005</c:v>
                </c:pt>
                <c:pt idx="45">
                  <c:v>0.72170100000000004</c:v>
                </c:pt>
                <c:pt idx="46">
                  <c:v>0.67</c:v>
                </c:pt>
                <c:pt idx="47">
                  <c:v>0.62456600000000007</c:v>
                </c:pt>
                <c:pt idx="48">
                  <c:v>0.70642700000000003</c:v>
                </c:pt>
                <c:pt idx="49">
                  <c:v>0.753714</c:v>
                </c:pt>
                <c:pt idx="50">
                  <c:v>0.78542500000000004</c:v>
                </c:pt>
                <c:pt idx="51">
                  <c:v>0.82404500000000003</c:v>
                </c:pt>
                <c:pt idx="52">
                  <c:v>0.7297880000000001</c:v>
                </c:pt>
                <c:pt idx="53">
                  <c:v>0.81719800000000009</c:v>
                </c:pt>
                <c:pt idx="54">
                  <c:v>0.85198499999999999</c:v>
                </c:pt>
                <c:pt idx="55">
                  <c:v>0.797261</c:v>
                </c:pt>
                <c:pt idx="56">
                  <c:v>0.75703799999999999</c:v>
                </c:pt>
                <c:pt idx="57">
                  <c:v>0.74831800000000004</c:v>
                </c:pt>
                <c:pt idx="58">
                  <c:v>0.73256200000000005</c:v>
                </c:pt>
                <c:pt idx="59">
                  <c:v>0.72762699999999991</c:v>
                </c:pt>
                <c:pt idx="60">
                  <c:v>0.70724000000000009</c:v>
                </c:pt>
                <c:pt idx="61">
                  <c:v>0.67653600000000003</c:v>
                </c:pt>
                <c:pt idx="62">
                  <c:v>0.65839299999999989</c:v>
                </c:pt>
                <c:pt idx="63">
                  <c:v>0.645652</c:v>
                </c:pt>
                <c:pt idx="64">
                  <c:v>0.64907199999999998</c:v>
                </c:pt>
                <c:pt idx="65">
                  <c:v>0.610765</c:v>
                </c:pt>
                <c:pt idx="66">
                  <c:v>0.62497199999999997</c:v>
                </c:pt>
                <c:pt idx="67">
                  <c:v>0.73756100000000002</c:v>
                </c:pt>
                <c:pt idx="68">
                  <c:v>0.87826099999999996</c:v>
                </c:pt>
                <c:pt idx="69">
                  <c:v>1</c:v>
                </c:pt>
                <c:pt idx="70">
                  <c:v>0.79315700000000011</c:v>
                </c:pt>
                <c:pt idx="71">
                  <c:v>0.74193200000000004</c:v>
                </c:pt>
                <c:pt idx="72">
                  <c:v>0.7341589999999999</c:v>
                </c:pt>
                <c:pt idx="73">
                  <c:v>0.69528000000000001</c:v>
                </c:pt>
                <c:pt idx="74">
                  <c:v>0.62795400000000001</c:v>
                </c:pt>
                <c:pt idx="75">
                  <c:v>0.65485799999999994</c:v>
                </c:pt>
                <c:pt idx="76">
                  <c:v>0.69011999999999996</c:v>
                </c:pt>
                <c:pt idx="77">
                  <c:v>0.67241099999999998</c:v>
                </c:pt>
                <c:pt idx="78">
                  <c:v>0.65790199999999999</c:v>
                </c:pt>
                <c:pt idx="79">
                  <c:v>0.66022700000000001</c:v>
                </c:pt>
                <c:pt idx="80">
                  <c:v>0.69046000000000007</c:v>
                </c:pt>
                <c:pt idx="81">
                  <c:v>0.69100200000000001</c:v>
                </c:pt>
                <c:pt idx="82">
                  <c:v>0.72034000000000009</c:v>
                </c:pt>
                <c:pt idx="83">
                  <c:v>0.71409800000000001</c:v>
                </c:pt>
                <c:pt idx="84">
                  <c:v>0.80485799999999996</c:v>
                </c:pt>
                <c:pt idx="85">
                  <c:v>0.80991600000000008</c:v>
                </c:pt>
                <c:pt idx="86">
                  <c:v>0.78799200000000003</c:v>
                </c:pt>
                <c:pt idx="87">
                  <c:v>0.86243899999999996</c:v>
                </c:pt>
                <c:pt idx="88">
                  <c:v>0.75558899999999996</c:v>
                </c:pt>
                <c:pt idx="89">
                  <c:v>0.74106700000000003</c:v>
                </c:pt>
                <c:pt idx="90">
                  <c:v>0.74818499999999999</c:v>
                </c:pt>
                <c:pt idx="91">
                  <c:v>0.71606999999999998</c:v>
                </c:pt>
                <c:pt idx="92">
                  <c:v>0.73888900000000002</c:v>
                </c:pt>
                <c:pt idx="93">
                  <c:v>0.814442</c:v>
                </c:pt>
                <c:pt idx="94">
                  <c:v>0.75692499999999996</c:v>
                </c:pt>
                <c:pt idx="95">
                  <c:v>0.74657399999999996</c:v>
                </c:pt>
                <c:pt idx="96">
                  <c:v>0.70998099999999997</c:v>
                </c:pt>
                <c:pt idx="97">
                  <c:v>0.70095799999999997</c:v>
                </c:pt>
                <c:pt idx="98">
                  <c:v>0.65064499999999992</c:v>
                </c:pt>
                <c:pt idx="99">
                  <c:v>0.65171999999999997</c:v>
                </c:pt>
                <c:pt idx="100">
                  <c:v>0.65510199999999996</c:v>
                </c:pt>
                <c:pt idx="101">
                  <c:v>0.63329299999999999</c:v>
                </c:pt>
                <c:pt idx="102">
                  <c:v>0.59786399999999995</c:v>
                </c:pt>
                <c:pt idx="103">
                  <c:v>0.6688639999999999</c:v>
                </c:pt>
                <c:pt idx="104">
                  <c:v>0.63899399999999995</c:v>
                </c:pt>
                <c:pt idx="105">
                  <c:v>0.63368599999999997</c:v>
                </c:pt>
                <c:pt idx="106">
                  <c:v>0.63685800000000004</c:v>
                </c:pt>
                <c:pt idx="107">
                  <c:v>0.70438599999999996</c:v>
                </c:pt>
                <c:pt idx="108">
                  <c:v>0.67444199999999999</c:v>
                </c:pt>
                <c:pt idx="109">
                  <c:v>0.68132700000000002</c:v>
                </c:pt>
                <c:pt idx="110">
                  <c:v>0.78693100000000005</c:v>
                </c:pt>
                <c:pt idx="111">
                  <c:v>0.62385599999999997</c:v>
                </c:pt>
                <c:pt idx="112">
                  <c:v>0.65988699999999989</c:v>
                </c:pt>
                <c:pt idx="113">
                  <c:v>0.65067800000000009</c:v>
                </c:pt>
                <c:pt idx="114">
                  <c:v>0.75251400000000002</c:v>
                </c:pt>
                <c:pt idx="115">
                  <c:v>0.71444399999999997</c:v>
                </c:pt>
                <c:pt idx="116">
                  <c:v>0.71862199999999998</c:v>
                </c:pt>
                <c:pt idx="117">
                  <c:v>0.73164499999999999</c:v>
                </c:pt>
                <c:pt idx="118">
                  <c:v>0.72286100000000009</c:v>
                </c:pt>
                <c:pt idx="119">
                  <c:v>0.70709900000000003</c:v>
                </c:pt>
                <c:pt idx="120">
                  <c:v>0.76372399999999996</c:v>
                </c:pt>
                <c:pt idx="121">
                  <c:v>0.80703800000000003</c:v>
                </c:pt>
                <c:pt idx="122">
                  <c:v>0.8560890000000001</c:v>
                </c:pt>
                <c:pt idx="123">
                  <c:v>0.72279799999999994</c:v>
                </c:pt>
                <c:pt idx="124">
                  <c:v>0.76727199999999995</c:v>
                </c:pt>
                <c:pt idx="125">
                  <c:v>0.697685</c:v>
                </c:pt>
                <c:pt idx="126">
                  <c:v>0.71591700000000003</c:v>
                </c:pt>
                <c:pt idx="127">
                  <c:v>0.74719199999999997</c:v>
                </c:pt>
                <c:pt idx="128">
                  <c:v>0.86801500000000009</c:v>
                </c:pt>
                <c:pt idx="129">
                  <c:v>0.86986799999999997</c:v>
                </c:pt>
                <c:pt idx="130">
                  <c:v>0.92427199999999998</c:v>
                </c:pt>
                <c:pt idx="131">
                  <c:v>0.87301000000000006</c:v>
                </c:pt>
                <c:pt idx="132">
                  <c:v>0.79780699999999993</c:v>
                </c:pt>
                <c:pt idx="133">
                  <c:v>0.80953799999999998</c:v>
                </c:pt>
                <c:pt idx="134">
                  <c:v>0.89857399999999998</c:v>
                </c:pt>
                <c:pt idx="135">
                  <c:v>0.89771299999999998</c:v>
                </c:pt>
                <c:pt idx="136">
                  <c:v>0.860985</c:v>
                </c:pt>
                <c:pt idx="137">
                  <c:v>0.79122000000000003</c:v>
                </c:pt>
                <c:pt idx="138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04-804E-96B1-28B507E8AA3E}"/>
            </c:ext>
          </c:extLst>
        </c:ser>
        <c:ser>
          <c:idx val="2"/>
          <c:order val="2"/>
          <c:tx>
            <c:strRef>
              <c:f>'4hpf telophase'!$K$2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86000"/>
                </a:schemeClr>
              </a:solidFill>
              <a:ln w="9525">
                <a:solidFill>
                  <a:schemeClr val="accent6">
                    <a:shade val="86000"/>
                  </a:schemeClr>
                </a:solidFill>
              </a:ln>
              <a:effectLst/>
            </c:spPr>
          </c:marker>
          <c:xVal>
            <c:numRef>
              <c:f>'4hpf telophase'!$K$3:$K$141</c:f>
              <c:numCache>
                <c:formatCode>General</c:formatCode>
                <c:ptCount val="139"/>
                <c:pt idx="0">
                  <c:v>0</c:v>
                </c:pt>
                <c:pt idx="1">
                  <c:v>1.4926100690246854E-2</c:v>
                </c:pt>
                <c:pt idx="2">
                  <c:v>2.9852201380493708E-2</c:v>
                </c:pt>
                <c:pt idx="3">
                  <c:v>4.4778302070740558E-2</c:v>
                </c:pt>
                <c:pt idx="4">
                  <c:v>5.9704402760987416E-2</c:v>
                </c:pt>
                <c:pt idx="5">
                  <c:v>7.4630503451234259E-2</c:v>
                </c:pt>
                <c:pt idx="6">
                  <c:v>8.9556604141481116E-2</c:v>
                </c:pt>
                <c:pt idx="7">
                  <c:v>0.10447295558242017</c:v>
                </c:pt>
                <c:pt idx="8">
                  <c:v>0.119399056272667</c:v>
                </c:pt>
                <c:pt idx="9">
                  <c:v>0.13432515696291386</c:v>
                </c:pt>
                <c:pt idx="10">
                  <c:v>0.14925125765316072</c:v>
                </c:pt>
                <c:pt idx="11">
                  <c:v>0.16417735834340758</c:v>
                </c:pt>
                <c:pt idx="12">
                  <c:v>0.17910345903365441</c:v>
                </c:pt>
                <c:pt idx="13">
                  <c:v>0.19402955972390126</c:v>
                </c:pt>
                <c:pt idx="14">
                  <c:v>0.20895566041414812</c:v>
                </c:pt>
                <c:pt idx="15">
                  <c:v>0.22388176110439501</c:v>
                </c:pt>
                <c:pt idx="16">
                  <c:v>0.23880786179464183</c:v>
                </c:pt>
                <c:pt idx="17">
                  <c:v>0.25373396248488866</c:v>
                </c:pt>
                <c:pt idx="18">
                  <c:v>0.26866006317513552</c:v>
                </c:pt>
                <c:pt idx="19">
                  <c:v>0.28358616386538238</c:v>
                </c:pt>
                <c:pt idx="20">
                  <c:v>0.29851226455562924</c:v>
                </c:pt>
                <c:pt idx="21">
                  <c:v>0.31342861599656829</c:v>
                </c:pt>
                <c:pt idx="22">
                  <c:v>0.32835471668681515</c:v>
                </c:pt>
                <c:pt idx="23">
                  <c:v>0.34328081737706201</c:v>
                </c:pt>
                <c:pt idx="24">
                  <c:v>0.35820691806730881</c:v>
                </c:pt>
                <c:pt idx="25">
                  <c:v>0.37313301875755572</c:v>
                </c:pt>
                <c:pt idx="26">
                  <c:v>0.38805911944780253</c:v>
                </c:pt>
                <c:pt idx="27">
                  <c:v>0.40298522013804938</c:v>
                </c:pt>
                <c:pt idx="28">
                  <c:v>0.41791132082829624</c:v>
                </c:pt>
                <c:pt idx="29">
                  <c:v>0.43283742151854315</c:v>
                </c:pt>
                <c:pt idx="30">
                  <c:v>0.44776352220879001</c:v>
                </c:pt>
                <c:pt idx="31">
                  <c:v>0.46268962289903681</c:v>
                </c:pt>
                <c:pt idx="32">
                  <c:v>0.47761572358928367</c:v>
                </c:pt>
                <c:pt idx="33">
                  <c:v>0.49254182427953053</c:v>
                </c:pt>
                <c:pt idx="34">
                  <c:v>0.50746792496977733</c:v>
                </c:pt>
                <c:pt idx="35">
                  <c:v>0.52238427641071639</c:v>
                </c:pt>
                <c:pt idx="36">
                  <c:v>0.5373103771009633</c:v>
                </c:pt>
                <c:pt idx="37">
                  <c:v>0.5522364777912101</c:v>
                </c:pt>
                <c:pt idx="38">
                  <c:v>0.56716257848145701</c:v>
                </c:pt>
                <c:pt idx="39">
                  <c:v>0.58208867917170382</c:v>
                </c:pt>
                <c:pt idx="40">
                  <c:v>0.59701477986195073</c:v>
                </c:pt>
                <c:pt idx="41">
                  <c:v>0.61194088055219753</c:v>
                </c:pt>
                <c:pt idx="42">
                  <c:v>0.62686698124244433</c:v>
                </c:pt>
                <c:pt idx="43">
                  <c:v>0.64179308193269125</c:v>
                </c:pt>
                <c:pt idx="44">
                  <c:v>0.65671918262293816</c:v>
                </c:pt>
                <c:pt idx="45">
                  <c:v>0.67164528331318496</c:v>
                </c:pt>
                <c:pt idx="46">
                  <c:v>0.68657138400343176</c:v>
                </c:pt>
                <c:pt idx="47">
                  <c:v>0.70149748469367867</c:v>
                </c:pt>
                <c:pt idx="48">
                  <c:v>0.71641383613461762</c:v>
                </c:pt>
                <c:pt idx="49">
                  <c:v>0.73133993682486453</c:v>
                </c:pt>
                <c:pt idx="50">
                  <c:v>0.74626603751511145</c:v>
                </c:pt>
                <c:pt idx="51">
                  <c:v>0.76119213820535825</c:v>
                </c:pt>
                <c:pt idx="52">
                  <c:v>0.77611823889560505</c:v>
                </c:pt>
                <c:pt idx="53">
                  <c:v>0.79104433958585185</c:v>
                </c:pt>
                <c:pt idx="54">
                  <c:v>0.80597044027609877</c:v>
                </c:pt>
                <c:pt idx="55">
                  <c:v>0.82089654096634568</c:v>
                </c:pt>
                <c:pt idx="56">
                  <c:v>0.83582264165659248</c:v>
                </c:pt>
                <c:pt idx="57">
                  <c:v>0.85074874234683939</c:v>
                </c:pt>
                <c:pt idx="58">
                  <c:v>0.86567484303708631</c:v>
                </c:pt>
                <c:pt idx="59">
                  <c:v>0.88060094372733311</c:v>
                </c:pt>
                <c:pt idx="60">
                  <c:v>0.89552704441758002</c:v>
                </c:pt>
                <c:pt idx="61">
                  <c:v>0.91045314510782671</c:v>
                </c:pt>
                <c:pt idx="62">
                  <c:v>0.92536949654876577</c:v>
                </c:pt>
                <c:pt idx="63">
                  <c:v>0.94029559723901268</c:v>
                </c:pt>
                <c:pt idx="64">
                  <c:v>0.95522169792925959</c:v>
                </c:pt>
                <c:pt idx="65">
                  <c:v>0.9701477986195064</c:v>
                </c:pt>
                <c:pt idx="66">
                  <c:v>0.98507389930975331</c:v>
                </c:pt>
                <c:pt idx="67">
                  <c:v>1</c:v>
                </c:pt>
              </c:numCache>
            </c:numRef>
          </c:xVal>
          <c:yVal>
            <c:numRef>
              <c:f>'4hpf telophase'!$L$3:$L$141</c:f>
              <c:numCache>
                <c:formatCode>General</c:formatCode>
                <c:ptCount val="139"/>
                <c:pt idx="0">
                  <c:v>0.76529914997130122</c:v>
                </c:pt>
                <c:pt idx="1">
                  <c:v>0.75270724574302339</c:v>
                </c:pt>
                <c:pt idx="2">
                  <c:v>0.63617131768114354</c:v>
                </c:pt>
                <c:pt idx="3">
                  <c:v>0.73789870719107875</c:v>
                </c:pt>
                <c:pt idx="4">
                  <c:v>0.72503348183781124</c:v>
                </c:pt>
                <c:pt idx="5">
                  <c:v>0.79864706043130063</c:v>
                </c:pt>
                <c:pt idx="6">
                  <c:v>1</c:v>
                </c:pt>
                <c:pt idx="7">
                  <c:v>0.90981496159838182</c:v>
                </c:pt>
                <c:pt idx="8">
                  <c:v>0.76339410173012268</c:v>
                </c:pt>
                <c:pt idx="9">
                  <c:v>0.77102796075108637</c:v>
                </c:pt>
                <c:pt idx="10">
                  <c:v>0.76605898269877271</c:v>
                </c:pt>
                <c:pt idx="11">
                  <c:v>0.85520540082542973</c:v>
                </c:pt>
                <c:pt idx="12">
                  <c:v>0.82800174925519987</c:v>
                </c:pt>
                <c:pt idx="13">
                  <c:v>0.78708557684423419</c:v>
                </c:pt>
                <c:pt idx="14">
                  <c:v>0.69227867821903943</c:v>
                </c:pt>
                <c:pt idx="15">
                  <c:v>0.74367944898461191</c:v>
                </c:pt>
                <c:pt idx="16">
                  <c:v>0.85913849181403223</c:v>
                </c:pt>
                <c:pt idx="17">
                  <c:v>0.75206220788804756</c:v>
                </c:pt>
                <c:pt idx="18">
                  <c:v>0.73767458386858709</c:v>
                </c:pt>
                <c:pt idx="19">
                  <c:v>0.76970235329488612</c:v>
                </c:pt>
                <c:pt idx="20">
                  <c:v>0.87188072266105443</c:v>
                </c:pt>
                <c:pt idx="21">
                  <c:v>0.88642140651050916</c:v>
                </c:pt>
                <c:pt idx="22">
                  <c:v>0.70227403175991465</c:v>
                </c:pt>
                <c:pt idx="23">
                  <c:v>0.9288955093339164</c:v>
                </c:pt>
                <c:pt idx="24">
                  <c:v>0.80773225462595988</c:v>
                </c:pt>
                <c:pt idx="25">
                  <c:v>0.75002869871812383</c:v>
                </c:pt>
                <c:pt idx="26">
                  <c:v>0.76046956569273227</c:v>
                </c:pt>
                <c:pt idx="27">
                  <c:v>0.81717549949435586</c:v>
                </c:pt>
                <c:pt idx="28">
                  <c:v>0.71471560936944811</c:v>
                </c:pt>
                <c:pt idx="29">
                  <c:v>0.7109629103233388</c:v>
                </c:pt>
                <c:pt idx="30">
                  <c:v>0.61725749583185285</c:v>
                </c:pt>
                <c:pt idx="31">
                  <c:v>0.81790526689807852</c:v>
                </c:pt>
                <c:pt idx="32">
                  <c:v>0.81932926995927513</c:v>
                </c:pt>
                <c:pt idx="33">
                  <c:v>0.70536256047229884</c:v>
                </c:pt>
                <c:pt idx="34">
                  <c:v>0.64513351736955749</c:v>
                </c:pt>
                <c:pt idx="35">
                  <c:v>0.7095033755158936</c:v>
                </c:pt>
                <c:pt idx="36">
                  <c:v>0.82650941591275584</c:v>
                </c:pt>
                <c:pt idx="37">
                  <c:v>0.89361795173148928</c:v>
                </c:pt>
                <c:pt idx="38">
                  <c:v>0.85502774209418642</c:v>
                </c:pt>
                <c:pt idx="39">
                  <c:v>0.89178670019405792</c:v>
                </c:pt>
                <c:pt idx="40">
                  <c:v>0.78723043704047879</c:v>
                </c:pt>
                <c:pt idx="41">
                  <c:v>0.83245141717003301</c:v>
                </c:pt>
                <c:pt idx="42">
                  <c:v>0.90811490420094565</c:v>
                </c:pt>
                <c:pt idx="43">
                  <c:v>0.88969032716538643</c:v>
                </c:pt>
                <c:pt idx="44">
                  <c:v>0.62257905813540326</c:v>
                </c:pt>
                <c:pt idx="45">
                  <c:v>0.61621067592314205</c:v>
                </c:pt>
                <c:pt idx="46">
                  <c:v>0.7650859594938092</c:v>
                </c:pt>
                <c:pt idx="47">
                  <c:v>0.714770273594446</c:v>
                </c:pt>
                <c:pt idx="48">
                  <c:v>0.64445021455708296</c:v>
                </c:pt>
                <c:pt idx="49">
                  <c:v>0.62356574739661619</c:v>
                </c:pt>
                <c:pt idx="50">
                  <c:v>0.66676688441249621</c:v>
                </c:pt>
                <c:pt idx="51">
                  <c:v>0.71771667532183558</c:v>
                </c:pt>
                <c:pt idx="52">
                  <c:v>0.60456992920982855</c:v>
                </c:pt>
                <c:pt idx="53">
                  <c:v>0.79385574111023027</c:v>
                </c:pt>
                <c:pt idx="54">
                  <c:v>0.73704867849236066</c:v>
                </c:pt>
                <c:pt idx="55">
                  <c:v>0.74123049170470379</c:v>
                </c:pt>
                <c:pt idx="56">
                  <c:v>0.82627709295651453</c:v>
                </c:pt>
                <c:pt idx="57">
                  <c:v>0.99207095416404723</c:v>
                </c:pt>
                <c:pt idx="58">
                  <c:v>0.80582447317353156</c:v>
                </c:pt>
                <c:pt idx="59">
                  <c:v>0.68641320687675944</c:v>
                </c:pt>
                <c:pt idx="60">
                  <c:v>0.78321261650312946</c:v>
                </c:pt>
                <c:pt idx="61">
                  <c:v>0.67378577090223302</c:v>
                </c:pt>
                <c:pt idx="62">
                  <c:v>0.72468089758657439</c:v>
                </c:pt>
                <c:pt idx="63">
                  <c:v>0.81178560690955803</c:v>
                </c:pt>
                <c:pt idx="64">
                  <c:v>0.90502910869981124</c:v>
                </c:pt>
                <c:pt idx="65">
                  <c:v>0.77245469702353287</c:v>
                </c:pt>
                <c:pt idx="66">
                  <c:v>0.6899937136141252</c:v>
                </c:pt>
                <c:pt idx="67">
                  <c:v>0.76529914997130122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04-804E-96B1-28B507E8AA3E}"/>
            </c:ext>
          </c:extLst>
        </c:ser>
        <c:ser>
          <c:idx val="3"/>
          <c:order val="3"/>
          <c:tx>
            <c:strRef>
              <c:f>'4hpf telophase'!$O$2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8000"/>
                </a:schemeClr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xVal>
            <c:numRef>
              <c:f>'4hpf telophase'!$O$3:$O$141</c:f>
              <c:numCache>
                <c:formatCode>General</c:formatCode>
                <c:ptCount val="139"/>
                <c:pt idx="0">
                  <c:v>0</c:v>
                </c:pt>
                <c:pt idx="1">
                  <c:v>1.6666168764825032E-2</c:v>
                </c:pt>
                <c:pt idx="2">
                  <c:v>3.3333532494069992E-2</c:v>
                </c:pt>
                <c:pt idx="3">
                  <c:v>4.9999701258895024E-2</c:v>
                </c:pt>
                <c:pt idx="4">
                  <c:v>6.6667064988139985E-2</c:v>
                </c:pt>
                <c:pt idx="5">
                  <c:v>8.3333233752965016E-2</c:v>
                </c:pt>
                <c:pt idx="6">
                  <c:v>0.10000059748220998</c:v>
                </c:pt>
                <c:pt idx="7">
                  <c:v>0.11666676624703499</c:v>
                </c:pt>
                <c:pt idx="8">
                  <c:v>0.13333293501186005</c:v>
                </c:pt>
                <c:pt idx="9">
                  <c:v>0.15000029874110501</c:v>
                </c:pt>
                <c:pt idx="10">
                  <c:v>0.16666646750593003</c:v>
                </c:pt>
                <c:pt idx="11">
                  <c:v>0.18333383123517497</c:v>
                </c:pt>
                <c:pt idx="12">
                  <c:v>0.2</c:v>
                </c:pt>
                <c:pt idx="13">
                  <c:v>0.21666736372924497</c:v>
                </c:pt>
                <c:pt idx="14">
                  <c:v>0.23333353249406999</c:v>
                </c:pt>
                <c:pt idx="15">
                  <c:v>0.24999970125889504</c:v>
                </c:pt>
                <c:pt idx="16">
                  <c:v>0.26666706498814002</c:v>
                </c:pt>
                <c:pt idx="17">
                  <c:v>0.28333323375296504</c:v>
                </c:pt>
                <c:pt idx="18">
                  <c:v>0.30000059748221003</c:v>
                </c:pt>
                <c:pt idx="19">
                  <c:v>0.31666676624703499</c:v>
                </c:pt>
                <c:pt idx="20">
                  <c:v>0.33333293501186007</c:v>
                </c:pt>
                <c:pt idx="21">
                  <c:v>0.350000298741105</c:v>
                </c:pt>
                <c:pt idx="22">
                  <c:v>0.36666646750593007</c:v>
                </c:pt>
                <c:pt idx="23">
                  <c:v>0.383333831235175</c:v>
                </c:pt>
                <c:pt idx="24">
                  <c:v>0.4</c:v>
                </c:pt>
                <c:pt idx="25">
                  <c:v>0.41666736372924501</c:v>
                </c:pt>
                <c:pt idx="26">
                  <c:v>0.43333353249407003</c:v>
                </c:pt>
                <c:pt idx="27">
                  <c:v>0.44999970125889505</c:v>
                </c:pt>
                <c:pt idx="28">
                  <c:v>0.46666706498813998</c:v>
                </c:pt>
                <c:pt idx="29">
                  <c:v>0.483333233752965</c:v>
                </c:pt>
                <c:pt idx="30">
                  <c:v>0.50000059748221004</c:v>
                </c:pt>
                <c:pt idx="31">
                  <c:v>0.516666766247035</c:v>
                </c:pt>
                <c:pt idx="32">
                  <c:v>0.53333412997628005</c:v>
                </c:pt>
                <c:pt idx="33">
                  <c:v>0.55000029874110501</c:v>
                </c:pt>
                <c:pt idx="34">
                  <c:v>0.56666646750593008</c:v>
                </c:pt>
                <c:pt idx="35">
                  <c:v>0.58333383123517502</c:v>
                </c:pt>
                <c:pt idx="36">
                  <c:v>0.60000000000000009</c:v>
                </c:pt>
                <c:pt idx="37">
                  <c:v>0.61666736372924502</c:v>
                </c:pt>
                <c:pt idx="38">
                  <c:v>0.63333353249406998</c:v>
                </c:pt>
                <c:pt idx="39">
                  <c:v>0.65000089622331503</c:v>
                </c:pt>
                <c:pt idx="40">
                  <c:v>0.66666706498813999</c:v>
                </c:pt>
                <c:pt idx="41">
                  <c:v>0.68333323375296506</c:v>
                </c:pt>
                <c:pt idx="42">
                  <c:v>0.70000059748221</c:v>
                </c:pt>
                <c:pt idx="43">
                  <c:v>0.71666676624703507</c:v>
                </c:pt>
                <c:pt idx="44">
                  <c:v>0.73333412997628</c:v>
                </c:pt>
                <c:pt idx="45">
                  <c:v>0.75000029874110508</c:v>
                </c:pt>
                <c:pt idx="46">
                  <c:v>0.76666646750593004</c:v>
                </c:pt>
                <c:pt idx="47">
                  <c:v>0.78333383123517508</c:v>
                </c:pt>
                <c:pt idx="48">
                  <c:v>0.8</c:v>
                </c:pt>
                <c:pt idx="49">
                  <c:v>0.81666736372924509</c:v>
                </c:pt>
                <c:pt idx="50">
                  <c:v>0.83333353249407005</c:v>
                </c:pt>
                <c:pt idx="51">
                  <c:v>0.85000089622331509</c:v>
                </c:pt>
                <c:pt idx="52">
                  <c:v>0.86666706498814006</c:v>
                </c:pt>
                <c:pt idx="53">
                  <c:v>0.88333323375296502</c:v>
                </c:pt>
                <c:pt idx="54">
                  <c:v>0.90000059748221006</c:v>
                </c:pt>
                <c:pt idx="55">
                  <c:v>0.91666676624703503</c:v>
                </c:pt>
                <c:pt idx="56">
                  <c:v>0.93333412997627996</c:v>
                </c:pt>
                <c:pt idx="57">
                  <c:v>0.95000029874110503</c:v>
                </c:pt>
                <c:pt idx="58">
                  <c:v>0.96666766247035008</c:v>
                </c:pt>
                <c:pt idx="59">
                  <c:v>0.98333383123517504</c:v>
                </c:pt>
                <c:pt idx="60">
                  <c:v>1</c:v>
                </c:pt>
              </c:numCache>
            </c:numRef>
          </c:xVal>
          <c:yVal>
            <c:numRef>
              <c:f>'4hpf telophase'!$P$3:$P$141</c:f>
              <c:numCache>
                <c:formatCode>General</c:formatCode>
                <c:ptCount val="139"/>
                <c:pt idx="0">
                  <c:v>0.66666666666666663</c:v>
                </c:pt>
                <c:pt idx="1">
                  <c:v>0.7142857142857143</c:v>
                </c:pt>
                <c:pt idx="2">
                  <c:v>0.5714285714285714</c:v>
                </c:pt>
                <c:pt idx="3">
                  <c:v>0.7142857142857143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0.47619047619047616</c:v>
                </c:pt>
                <c:pt idx="7">
                  <c:v>0.7142857142857143</c:v>
                </c:pt>
                <c:pt idx="8">
                  <c:v>0.61904761904761907</c:v>
                </c:pt>
                <c:pt idx="9">
                  <c:v>0.47619047619047616</c:v>
                </c:pt>
                <c:pt idx="10">
                  <c:v>0.7142857142857143</c:v>
                </c:pt>
                <c:pt idx="11">
                  <c:v>0.5714285714285714</c:v>
                </c:pt>
                <c:pt idx="12">
                  <c:v>0.5714285714285714</c:v>
                </c:pt>
                <c:pt idx="13">
                  <c:v>0.52380952380952384</c:v>
                </c:pt>
                <c:pt idx="14">
                  <c:v>0.5714285714285714</c:v>
                </c:pt>
                <c:pt idx="15">
                  <c:v>0.5714285714285714</c:v>
                </c:pt>
                <c:pt idx="16">
                  <c:v>0.5714285714285714</c:v>
                </c:pt>
                <c:pt idx="17">
                  <c:v>0.52380952380952384</c:v>
                </c:pt>
                <c:pt idx="18">
                  <c:v>0.5714285714285714</c:v>
                </c:pt>
                <c:pt idx="19">
                  <c:v>0.52380952380952384</c:v>
                </c:pt>
                <c:pt idx="20">
                  <c:v>0.2857142857142857</c:v>
                </c:pt>
                <c:pt idx="21">
                  <c:v>0.47619047619047616</c:v>
                </c:pt>
                <c:pt idx="22">
                  <c:v>0.7142857142857143</c:v>
                </c:pt>
                <c:pt idx="23">
                  <c:v>0.66666666666666663</c:v>
                </c:pt>
                <c:pt idx="24">
                  <c:v>0.90476190476190477</c:v>
                </c:pt>
                <c:pt idx="25">
                  <c:v>0.5714285714285714</c:v>
                </c:pt>
                <c:pt idx="26">
                  <c:v>0.61904761904761907</c:v>
                </c:pt>
                <c:pt idx="27">
                  <c:v>0.8571428571428571</c:v>
                </c:pt>
                <c:pt idx="28">
                  <c:v>0.66666666666666663</c:v>
                </c:pt>
                <c:pt idx="29">
                  <c:v>0.5714285714285714</c:v>
                </c:pt>
                <c:pt idx="30">
                  <c:v>0.52380952380952384</c:v>
                </c:pt>
                <c:pt idx="31">
                  <c:v>0.80952380952380953</c:v>
                </c:pt>
                <c:pt idx="32">
                  <c:v>0.90476190476190477</c:v>
                </c:pt>
                <c:pt idx="33">
                  <c:v>1</c:v>
                </c:pt>
                <c:pt idx="34">
                  <c:v>0.76190476190476186</c:v>
                </c:pt>
                <c:pt idx="35">
                  <c:v>0.90476190476190477</c:v>
                </c:pt>
                <c:pt idx="36">
                  <c:v>0.61904761904761907</c:v>
                </c:pt>
                <c:pt idx="37">
                  <c:v>0.80952380952380953</c:v>
                </c:pt>
                <c:pt idx="38">
                  <c:v>0.76190476190476186</c:v>
                </c:pt>
                <c:pt idx="39">
                  <c:v>0.61904761904761907</c:v>
                </c:pt>
                <c:pt idx="40">
                  <c:v>0.42857142857142855</c:v>
                </c:pt>
                <c:pt idx="41">
                  <c:v>0.52380952380952384</c:v>
                </c:pt>
                <c:pt idx="42">
                  <c:v>0.80952380952380953</c:v>
                </c:pt>
                <c:pt idx="43">
                  <c:v>0.90476190476190477</c:v>
                </c:pt>
                <c:pt idx="44">
                  <c:v>0.7142857142857143</c:v>
                </c:pt>
                <c:pt idx="45">
                  <c:v>0.61904761904761907</c:v>
                </c:pt>
                <c:pt idx="46">
                  <c:v>0.61904761904761907</c:v>
                </c:pt>
                <c:pt idx="47">
                  <c:v>0.7142857142857143</c:v>
                </c:pt>
                <c:pt idx="48">
                  <c:v>0.76190476190476186</c:v>
                </c:pt>
                <c:pt idx="49">
                  <c:v>0.8571428571428571</c:v>
                </c:pt>
                <c:pt idx="50">
                  <c:v>0.7142857142857143</c:v>
                </c:pt>
                <c:pt idx="51">
                  <c:v>0.47619047619047616</c:v>
                </c:pt>
                <c:pt idx="52">
                  <c:v>0.7142857142857143</c:v>
                </c:pt>
                <c:pt idx="53">
                  <c:v>0.66666666666666663</c:v>
                </c:pt>
                <c:pt idx="54">
                  <c:v>0.5714285714285714</c:v>
                </c:pt>
                <c:pt idx="55">
                  <c:v>0.38095238095238093</c:v>
                </c:pt>
                <c:pt idx="56">
                  <c:v>0.90476190476190477</c:v>
                </c:pt>
                <c:pt idx="57">
                  <c:v>0.52380952380952384</c:v>
                </c:pt>
                <c:pt idx="58">
                  <c:v>0.7142857142857143</c:v>
                </c:pt>
                <c:pt idx="59">
                  <c:v>0.47619047619047616</c:v>
                </c:pt>
                <c:pt idx="60">
                  <c:v>0.42857142857142855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04-804E-96B1-28B507E8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66500000000004E-2"/>
          <c:y val="4.2677800000000002E-2"/>
          <c:w val="0.85884400000000005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'5hpf anaphase'!$C$2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4000"/>
                </a:schemeClr>
              </a:solidFill>
              <a:ln w="9525">
                <a:solidFill>
                  <a:schemeClr val="accent6">
                    <a:tint val="54000"/>
                  </a:schemeClr>
                </a:solidFill>
              </a:ln>
              <a:effectLst/>
            </c:spPr>
          </c:marker>
          <c:xVal>
            <c:numRef>
              <c:f>'5hpf anaphase'!$C$3:$C$63</c:f>
              <c:numCache>
                <c:formatCode>General</c:formatCode>
                <c:ptCount val="61"/>
                <c:pt idx="0">
                  <c:v>0</c:v>
                </c:pt>
                <c:pt idx="1">
                  <c:v>2.564065026367756E-2</c:v>
                </c:pt>
                <c:pt idx="2">
                  <c:v>5.128130052735512E-2</c:v>
                </c:pt>
                <c:pt idx="3">
                  <c:v>7.6923577426207687E-2</c:v>
                </c:pt>
                <c:pt idx="4">
                  <c:v>0.10256422768988525</c:v>
                </c:pt>
                <c:pt idx="5">
                  <c:v>0.12820487795356281</c:v>
                </c:pt>
                <c:pt idx="6">
                  <c:v>0.15384552821724037</c:v>
                </c:pt>
                <c:pt idx="7">
                  <c:v>0.17948780511609294</c:v>
                </c:pt>
                <c:pt idx="8">
                  <c:v>0.20512845537977051</c:v>
                </c:pt>
                <c:pt idx="9">
                  <c:v>0.23076910564344807</c:v>
                </c:pt>
                <c:pt idx="10">
                  <c:v>0.25640975590712561</c:v>
                </c:pt>
                <c:pt idx="11">
                  <c:v>0.28205040617080324</c:v>
                </c:pt>
                <c:pt idx="12">
                  <c:v>0.3076926830696558</c:v>
                </c:pt>
                <c:pt idx="13">
                  <c:v>0.33333333333333331</c:v>
                </c:pt>
                <c:pt idx="14">
                  <c:v>0.35897398359701094</c:v>
                </c:pt>
                <c:pt idx="15">
                  <c:v>0.38461463386068845</c:v>
                </c:pt>
                <c:pt idx="16">
                  <c:v>0.41025528412436602</c:v>
                </c:pt>
                <c:pt idx="17">
                  <c:v>0.43589756102321858</c:v>
                </c:pt>
                <c:pt idx="18">
                  <c:v>0.46153821128689615</c:v>
                </c:pt>
                <c:pt idx="19">
                  <c:v>0.48717886155057372</c:v>
                </c:pt>
                <c:pt idx="20">
                  <c:v>0.51281951181425123</c:v>
                </c:pt>
                <c:pt idx="21">
                  <c:v>0.53846178871310391</c:v>
                </c:pt>
                <c:pt idx="22">
                  <c:v>0.56410243897678136</c:v>
                </c:pt>
                <c:pt idx="23">
                  <c:v>0.58974308924045893</c:v>
                </c:pt>
                <c:pt idx="24">
                  <c:v>0.6153837395041365</c:v>
                </c:pt>
                <c:pt idx="25">
                  <c:v>0.64102438976781406</c:v>
                </c:pt>
                <c:pt idx="26">
                  <c:v>0.66666666666666663</c:v>
                </c:pt>
                <c:pt idx="27">
                  <c:v>0.69230731693034431</c:v>
                </c:pt>
                <c:pt idx="28">
                  <c:v>0.71794796719402187</c:v>
                </c:pt>
                <c:pt idx="29">
                  <c:v>0.74358861745769933</c:v>
                </c:pt>
                <c:pt idx="30">
                  <c:v>0.76923089435655201</c:v>
                </c:pt>
                <c:pt idx="31">
                  <c:v>0.79487154462022935</c:v>
                </c:pt>
                <c:pt idx="32">
                  <c:v>0.82051219488390703</c:v>
                </c:pt>
                <c:pt idx="33">
                  <c:v>0.8461528451475846</c:v>
                </c:pt>
                <c:pt idx="34">
                  <c:v>0.87179349541126216</c:v>
                </c:pt>
                <c:pt idx="35">
                  <c:v>0.89743577231011473</c:v>
                </c:pt>
                <c:pt idx="36">
                  <c:v>0.9230764225737923</c:v>
                </c:pt>
                <c:pt idx="37">
                  <c:v>0.94871707283746987</c:v>
                </c:pt>
                <c:pt idx="38">
                  <c:v>0.97435772310114743</c:v>
                </c:pt>
                <c:pt idx="39">
                  <c:v>1</c:v>
                </c:pt>
              </c:numCache>
            </c:numRef>
          </c:xVal>
          <c:yVal>
            <c:numRef>
              <c:f>'5hpf anaphase'!$D$3:$D$63</c:f>
              <c:numCache>
                <c:formatCode>General</c:formatCode>
                <c:ptCount val="61"/>
                <c:pt idx="0">
                  <c:v>0.81988769085593183</c:v>
                </c:pt>
                <c:pt idx="1">
                  <c:v>0.78327274414863168</c:v>
                </c:pt>
                <c:pt idx="2">
                  <c:v>0.64779945237690084</c:v>
                </c:pt>
                <c:pt idx="3">
                  <c:v>0.62912612347818009</c:v>
                </c:pt>
                <c:pt idx="4">
                  <c:v>0.70894605757777329</c:v>
                </c:pt>
                <c:pt idx="5">
                  <c:v>0.62900546076141273</c:v>
                </c:pt>
                <c:pt idx="6">
                  <c:v>0.62857695342109743</c:v>
                </c:pt>
                <c:pt idx="7">
                  <c:v>0.68099716906702967</c:v>
                </c:pt>
                <c:pt idx="8">
                  <c:v>0.70549788840245653</c:v>
                </c:pt>
                <c:pt idx="9">
                  <c:v>0.73320390452175799</c:v>
                </c:pt>
                <c:pt idx="10">
                  <c:v>0.735614064941293</c:v>
                </c:pt>
                <c:pt idx="11">
                  <c:v>0.82318271119842834</c:v>
                </c:pt>
                <c:pt idx="12">
                  <c:v>0.73375307457884076</c:v>
                </c:pt>
                <c:pt idx="13">
                  <c:v>0.76832294293272274</c:v>
                </c:pt>
                <c:pt idx="14">
                  <c:v>0.75501910493015478</c:v>
                </c:pt>
                <c:pt idx="15">
                  <c:v>0.78299893259904396</c:v>
                </c:pt>
                <c:pt idx="16">
                  <c:v>0.78287672292436927</c:v>
                </c:pt>
                <c:pt idx="17">
                  <c:v>0.93607660535556836</c:v>
                </c:pt>
                <c:pt idx="18">
                  <c:v>0.9778785019259626</c:v>
                </c:pt>
                <c:pt idx="19">
                  <c:v>0.99725414971458637</c:v>
                </c:pt>
                <c:pt idx="20">
                  <c:v>1</c:v>
                </c:pt>
                <c:pt idx="21">
                  <c:v>0.83361848924090776</c:v>
                </c:pt>
                <c:pt idx="22">
                  <c:v>0.82360967158083631</c:v>
                </c:pt>
                <c:pt idx="23">
                  <c:v>0.74467614436211194</c:v>
                </c:pt>
                <c:pt idx="24">
                  <c:v>0.69988397815695436</c:v>
                </c:pt>
                <c:pt idx="25">
                  <c:v>0.67806723079065012</c:v>
                </c:pt>
                <c:pt idx="26">
                  <c:v>0.77863496434262025</c:v>
                </c:pt>
                <c:pt idx="27">
                  <c:v>0.73942731618272661</c:v>
                </c:pt>
                <c:pt idx="28">
                  <c:v>0.70180684683569761</c:v>
                </c:pt>
                <c:pt idx="29">
                  <c:v>0.64279659050477245</c:v>
                </c:pt>
                <c:pt idx="30">
                  <c:v>0.8053339108642853</c:v>
                </c:pt>
                <c:pt idx="31">
                  <c:v>0.79776619278189442</c:v>
                </c:pt>
                <c:pt idx="32">
                  <c:v>0.7176724471327135</c:v>
                </c:pt>
                <c:pt idx="33">
                  <c:v>0.66922017851894244</c:v>
                </c:pt>
                <c:pt idx="34">
                  <c:v>0.69036399919558189</c:v>
                </c:pt>
                <c:pt idx="35">
                  <c:v>0.70372816855653364</c:v>
                </c:pt>
                <c:pt idx="36">
                  <c:v>0.70501059666166477</c:v>
                </c:pt>
                <c:pt idx="37">
                  <c:v>0.6990300573921383</c:v>
                </c:pt>
                <c:pt idx="38">
                  <c:v>0.76838327429110653</c:v>
                </c:pt>
                <c:pt idx="39">
                  <c:v>0.75800937456491813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93-3647-876D-365901D183D8}"/>
            </c:ext>
          </c:extLst>
        </c:ser>
        <c:ser>
          <c:idx val="1"/>
          <c:order val="1"/>
          <c:tx>
            <c:strRef>
              <c:f>'5hpf anaphase'!$G$2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'5hpf anaphase'!$G$3:$G$63</c:f>
              <c:numCache>
                <c:formatCode>General</c:formatCode>
                <c:ptCount val="61"/>
                <c:pt idx="0">
                  <c:v>0</c:v>
                </c:pt>
                <c:pt idx="1">
                  <c:v>2.564065026367756E-2</c:v>
                </c:pt>
                <c:pt idx="2">
                  <c:v>5.128130052735512E-2</c:v>
                </c:pt>
                <c:pt idx="3">
                  <c:v>7.6923577426207687E-2</c:v>
                </c:pt>
                <c:pt idx="4">
                  <c:v>0.10256422768988525</c:v>
                </c:pt>
                <c:pt idx="5">
                  <c:v>0.12820487795356281</c:v>
                </c:pt>
                <c:pt idx="6">
                  <c:v>0.15384552821724037</c:v>
                </c:pt>
                <c:pt idx="7">
                  <c:v>0.17948780511609294</c:v>
                </c:pt>
                <c:pt idx="8">
                  <c:v>0.20512845537977051</c:v>
                </c:pt>
                <c:pt idx="9">
                  <c:v>0.23076910564344807</c:v>
                </c:pt>
                <c:pt idx="10">
                  <c:v>0.25640975590712561</c:v>
                </c:pt>
                <c:pt idx="11">
                  <c:v>0.28205040617080324</c:v>
                </c:pt>
                <c:pt idx="12">
                  <c:v>0.3076926830696558</c:v>
                </c:pt>
                <c:pt idx="13">
                  <c:v>0.33333333333333331</c:v>
                </c:pt>
                <c:pt idx="14">
                  <c:v>0.35897398359701094</c:v>
                </c:pt>
                <c:pt idx="15">
                  <c:v>0.38461463386068845</c:v>
                </c:pt>
                <c:pt idx="16">
                  <c:v>0.41025528412436602</c:v>
                </c:pt>
                <c:pt idx="17">
                  <c:v>0.43589756102321858</c:v>
                </c:pt>
                <c:pt idx="18">
                  <c:v>0.46153821128689615</c:v>
                </c:pt>
                <c:pt idx="19">
                  <c:v>0.48717886155057372</c:v>
                </c:pt>
                <c:pt idx="20">
                  <c:v>0.51281951181425123</c:v>
                </c:pt>
                <c:pt idx="21">
                  <c:v>0.53846178871310391</c:v>
                </c:pt>
                <c:pt idx="22">
                  <c:v>0.56410243897678136</c:v>
                </c:pt>
                <c:pt idx="23">
                  <c:v>0.58974308924045893</c:v>
                </c:pt>
                <c:pt idx="24">
                  <c:v>0.6153837395041365</c:v>
                </c:pt>
                <c:pt idx="25">
                  <c:v>0.64102438976781406</c:v>
                </c:pt>
                <c:pt idx="26">
                  <c:v>0.66666666666666663</c:v>
                </c:pt>
                <c:pt idx="27">
                  <c:v>0.69230731693034431</c:v>
                </c:pt>
                <c:pt idx="28">
                  <c:v>0.71794796719402187</c:v>
                </c:pt>
                <c:pt idx="29">
                  <c:v>0.74358861745769933</c:v>
                </c:pt>
                <c:pt idx="30">
                  <c:v>0.76923089435655201</c:v>
                </c:pt>
                <c:pt idx="31">
                  <c:v>0.79487154462022935</c:v>
                </c:pt>
                <c:pt idx="32">
                  <c:v>0.82051219488390703</c:v>
                </c:pt>
                <c:pt idx="33">
                  <c:v>0.8461528451475846</c:v>
                </c:pt>
                <c:pt idx="34">
                  <c:v>0.87179349541126216</c:v>
                </c:pt>
                <c:pt idx="35">
                  <c:v>0.89743577231011473</c:v>
                </c:pt>
                <c:pt idx="36">
                  <c:v>0.9230764225737923</c:v>
                </c:pt>
                <c:pt idx="37">
                  <c:v>0.94871707283746987</c:v>
                </c:pt>
                <c:pt idx="38">
                  <c:v>0.97435772310114743</c:v>
                </c:pt>
                <c:pt idx="39">
                  <c:v>1</c:v>
                </c:pt>
              </c:numCache>
            </c:numRef>
          </c:xVal>
          <c:yVal>
            <c:numRef>
              <c:f>'5hpf anaphase'!$H$3:$H$63</c:f>
              <c:numCache>
                <c:formatCode>General</c:formatCode>
                <c:ptCount val="61"/>
                <c:pt idx="0">
                  <c:v>0.66679854460104326</c:v>
                </c:pt>
                <c:pt idx="1">
                  <c:v>0.69060325264330058</c:v>
                </c:pt>
                <c:pt idx="2">
                  <c:v>0.64476863201833245</c:v>
                </c:pt>
                <c:pt idx="3">
                  <c:v>0.6274085319096443</c:v>
                </c:pt>
                <c:pt idx="4">
                  <c:v>0.6249102600292058</c:v>
                </c:pt>
                <c:pt idx="5">
                  <c:v>0.5860681334752873</c:v>
                </c:pt>
                <c:pt idx="6">
                  <c:v>0.62431792065541847</c:v>
                </c:pt>
                <c:pt idx="7">
                  <c:v>0.71449575582726355</c:v>
                </c:pt>
                <c:pt idx="8">
                  <c:v>0.65807459697584636</c:v>
                </c:pt>
                <c:pt idx="9">
                  <c:v>0.63076252858898751</c:v>
                </c:pt>
                <c:pt idx="10">
                  <c:v>0.6503363998657512</c:v>
                </c:pt>
                <c:pt idx="11">
                  <c:v>0.60640993440924973</c:v>
                </c:pt>
                <c:pt idx="12">
                  <c:v>0.62938114427075575</c:v>
                </c:pt>
                <c:pt idx="13">
                  <c:v>0.67050261051630211</c:v>
                </c:pt>
                <c:pt idx="14">
                  <c:v>0.84388801340709596</c:v>
                </c:pt>
                <c:pt idx="15">
                  <c:v>0.76780518813720933</c:v>
                </c:pt>
                <c:pt idx="16">
                  <c:v>0.83189786424426149</c:v>
                </c:pt>
                <c:pt idx="17">
                  <c:v>0.96549873197143432</c:v>
                </c:pt>
                <c:pt idx="18">
                  <c:v>1</c:v>
                </c:pt>
                <c:pt idx="19">
                  <c:v>0.94324988719991276</c:v>
                </c:pt>
                <c:pt idx="20">
                  <c:v>0.84042510629880129</c:v>
                </c:pt>
                <c:pt idx="21">
                  <c:v>0.87446628333159226</c:v>
                </c:pt>
                <c:pt idx="22">
                  <c:v>0.91216818437424285</c:v>
                </c:pt>
                <c:pt idx="23">
                  <c:v>0.91286943417698152</c:v>
                </c:pt>
                <c:pt idx="24">
                  <c:v>0.87709680359004338</c:v>
                </c:pt>
                <c:pt idx="25">
                  <c:v>0.73560437508751719</c:v>
                </c:pt>
                <c:pt idx="26">
                  <c:v>0.76311426037594099</c:v>
                </c:pt>
                <c:pt idx="27">
                  <c:v>0.79963259400192466</c:v>
                </c:pt>
                <c:pt idx="28">
                  <c:v>0.7518687029212443</c:v>
                </c:pt>
                <c:pt idx="29">
                  <c:v>0.79176325984472484</c:v>
                </c:pt>
                <c:pt idx="30">
                  <c:v>0.77484102411365807</c:v>
                </c:pt>
                <c:pt idx="31">
                  <c:v>0.77012786973423619</c:v>
                </c:pt>
                <c:pt idx="32">
                  <c:v>0.77179375476483114</c:v>
                </c:pt>
                <c:pt idx="33">
                  <c:v>0.72861188101646768</c:v>
                </c:pt>
                <c:pt idx="34">
                  <c:v>0.64571215195894294</c:v>
                </c:pt>
                <c:pt idx="35">
                  <c:v>0.5879318354074472</c:v>
                </c:pt>
                <c:pt idx="36">
                  <c:v>0.54507780427684582</c:v>
                </c:pt>
                <c:pt idx="37">
                  <c:v>0.56504730935673941</c:v>
                </c:pt>
                <c:pt idx="38">
                  <c:v>0.58389770421261089</c:v>
                </c:pt>
                <c:pt idx="39">
                  <c:v>0.64457192644767514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93-3647-876D-365901D183D8}"/>
            </c:ext>
          </c:extLst>
        </c:ser>
        <c:ser>
          <c:idx val="2"/>
          <c:order val="2"/>
          <c:tx>
            <c:strRef>
              <c:f>'5hpf anaphase'!$K$2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'5hpf anaphase'!$K$3:$K$63</c:f>
              <c:numCache>
                <c:formatCode>General</c:formatCode>
                <c:ptCount val="61"/>
                <c:pt idx="0">
                  <c:v>0</c:v>
                </c:pt>
                <c:pt idx="1">
                  <c:v>2.7777902991454918E-2</c:v>
                </c:pt>
                <c:pt idx="2">
                  <c:v>5.5555805982909837E-2</c:v>
                </c:pt>
                <c:pt idx="3">
                  <c:v>8.3333708974364762E-2</c:v>
                </c:pt>
                <c:pt idx="4">
                  <c:v>0.11111161196581967</c:v>
                </c:pt>
                <c:pt idx="5">
                  <c:v>0.13888951495727458</c:v>
                </c:pt>
                <c:pt idx="6">
                  <c:v>0.16666591538460382</c:v>
                </c:pt>
                <c:pt idx="7">
                  <c:v>0.19444381837605873</c:v>
                </c:pt>
                <c:pt idx="8">
                  <c:v>0.22222172136751367</c:v>
                </c:pt>
                <c:pt idx="9">
                  <c:v>0.24999962435896858</c:v>
                </c:pt>
                <c:pt idx="10">
                  <c:v>0.27777752735042349</c:v>
                </c:pt>
                <c:pt idx="11">
                  <c:v>0.30555543034187843</c:v>
                </c:pt>
                <c:pt idx="12">
                  <c:v>0.33333333333333337</c:v>
                </c:pt>
                <c:pt idx="13">
                  <c:v>0.36111123632478831</c:v>
                </c:pt>
                <c:pt idx="14">
                  <c:v>0.38888913931624314</c:v>
                </c:pt>
                <c:pt idx="15">
                  <c:v>0.41666704230769808</c:v>
                </c:pt>
                <c:pt idx="16">
                  <c:v>0.44444494529915302</c:v>
                </c:pt>
                <c:pt idx="17">
                  <c:v>0.47222134572648228</c:v>
                </c:pt>
                <c:pt idx="18">
                  <c:v>0.49999924871793716</c:v>
                </c:pt>
                <c:pt idx="19">
                  <c:v>0.5277771517093921</c:v>
                </c:pt>
                <c:pt idx="20">
                  <c:v>0.55555505470084698</c:v>
                </c:pt>
                <c:pt idx="21">
                  <c:v>0.58333295769230187</c:v>
                </c:pt>
                <c:pt idx="22">
                  <c:v>0.61111086068375686</c:v>
                </c:pt>
                <c:pt idx="23">
                  <c:v>0.63888876367521175</c:v>
                </c:pt>
                <c:pt idx="24">
                  <c:v>0.66666666666666674</c:v>
                </c:pt>
                <c:pt idx="25">
                  <c:v>0.69444456965812162</c:v>
                </c:pt>
                <c:pt idx="26">
                  <c:v>0.72222247264957662</c:v>
                </c:pt>
                <c:pt idx="27">
                  <c:v>0.75000037564103139</c:v>
                </c:pt>
                <c:pt idx="28">
                  <c:v>0.77777677606836071</c:v>
                </c:pt>
                <c:pt idx="29">
                  <c:v>0.80555467905981559</c:v>
                </c:pt>
                <c:pt idx="30">
                  <c:v>0.83333258205127059</c:v>
                </c:pt>
                <c:pt idx="31">
                  <c:v>0.86111048504272547</c:v>
                </c:pt>
                <c:pt idx="32">
                  <c:v>0.88888838803418024</c:v>
                </c:pt>
                <c:pt idx="33">
                  <c:v>0.91666629102563524</c:v>
                </c:pt>
                <c:pt idx="34">
                  <c:v>0.94444419401709012</c:v>
                </c:pt>
                <c:pt idx="35">
                  <c:v>0.97222209700854512</c:v>
                </c:pt>
                <c:pt idx="36">
                  <c:v>1</c:v>
                </c:pt>
              </c:numCache>
            </c:numRef>
          </c:xVal>
          <c:yVal>
            <c:numRef>
              <c:f>'5hpf anaphase'!$L$3:$L$63</c:f>
              <c:numCache>
                <c:formatCode>General</c:formatCode>
                <c:ptCount val="61"/>
                <c:pt idx="0">
                  <c:v>0.72</c:v>
                </c:pt>
                <c:pt idx="1">
                  <c:v>0.775308</c:v>
                </c:pt>
                <c:pt idx="2">
                  <c:v>0.871112</c:v>
                </c:pt>
                <c:pt idx="3">
                  <c:v>0.98</c:v>
                </c:pt>
                <c:pt idx="4">
                  <c:v>0.91802400000000006</c:v>
                </c:pt>
                <c:pt idx="5">
                  <c:v>0.82419799999999999</c:v>
                </c:pt>
                <c:pt idx="6">
                  <c:v>0.82444400000000007</c:v>
                </c:pt>
                <c:pt idx="7">
                  <c:v>0.8550620000000001</c:v>
                </c:pt>
                <c:pt idx="8">
                  <c:v>0.97753000000000001</c:v>
                </c:pt>
                <c:pt idx="9">
                  <c:v>0.94</c:v>
                </c:pt>
                <c:pt idx="10">
                  <c:v>0.79975399999999996</c:v>
                </c:pt>
                <c:pt idx="11">
                  <c:v>0.90493799999999991</c:v>
                </c:pt>
                <c:pt idx="12">
                  <c:v>0.78</c:v>
                </c:pt>
                <c:pt idx="13">
                  <c:v>0.85555599999999998</c:v>
                </c:pt>
                <c:pt idx="14">
                  <c:v>0.90049400000000002</c:v>
                </c:pt>
                <c:pt idx="15">
                  <c:v>0.73777800000000004</c:v>
                </c:pt>
                <c:pt idx="16">
                  <c:v>0.68518600000000007</c:v>
                </c:pt>
                <c:pt idx="17">
                  <c:v>0.82148200000000005</c:v>
                </c:pt>
                <c:pt idx="18">
                  <c:v>0.78</c:v>
                </c:pt>
                <c:pt idx="19">
                  <c:v>0.859012</c:v>
                </c:pt>
                <c:pt idx="20">
                  <c:v>0.92148200000000002</c:v>
                </c:pt>
                <c:pt idx="21">
                  <c:v>0.83555599999999997</c:v>
                </c:pt>
                <c:pt idx="22">
                  <c:v>0.77061800000000003</c:v>
                </c:pt>
                <c:pt idx="23">
                  <c:v>0.74</c:v>
                </c:pt>
                <c:pt idx="24">
                  <c:v>0.73111199999999998</c:v>
                </c:pt>
                <c:pt idx="25">
                  <c:v>0.698272</c:v>
                </c:pt>
                <c:pt idx="26">
                  <c:v>0.76740799999999998</c:v>
                </c:pt>
                <c:pt idx="27">
                  <c:v>0.8</c:v>
                </c:pt>
                <c:pt idx="28">
                  <c:v>0.93135800000000002</c:v>
                </c:pt>
                <c:pt idx="29">
                  <c:v>0.80864199999999997</c:v>
                </c:pt>
                <c:pt idx="30">
                  <c:v>0.80888800000000005</c:v>
                </c:pt>
                <c:pt idx="31">
                  <c:v>0.77753000000000005</c:v>
                </c:pt>
                <c:pt idx="32">
                  <c:v>0.92518600000000006</c:v>
                </c:pt>
                <c:pt idx="33">
                  <c:v>1</c:v>
                </c:pt>
                <c:pt idx="34">
                  <c:v>0.99703799999999998</c:v>
                </c:pt>
                <c:pt idx="35">
                  <c:v>0.81530800000000003</c:v>
                </c:pt>
                <c:pt idx="36">
                  <c:v>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93-3647-876D-365901D183D8}"/>
            </c:ext>
          </c:extLst>
        </c:ser>
        <c:ser>
          <c:idx val="3"/>
          <c:order val="3"/>
          <c:tx>
            <c:strRef>
              <c:f>'5hpf anaphase'!$O$2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'5hpf anaphase'!$O$3:$O$63</c:f>
              <c:numCache>
                <c:formatCode>General</c:formatCode>
                <c:ptCount val="61"/>
                <c:pt idx="0">
                  <c:v>0</c:v>
                </c:pt>
                <c:pt idx="1">
                  <c:v>1.6666550031141685E-2</c:v>
                </c:pt>
                <c:pt idx="2">
                  <c:v>3.333310006228337E-2</c:v>
                </c:pt>
                <c:pt idx="3">
                  <c:v>4.9999650093425052E-2</c:v>
                </c:pt>
                <c:pt idx="4">
                  <c:v>6.6666200124566741E-2</c:v>
                </c:pt>
                <c:pt idx="5">
                  <c:v>8.3333749888779687E-2</c:v>
                </c:pt>
                <c:pt idx="6">
                  <c:v>0.10000029991992138</c:v>
                </c:pt>
                <c:pt idx="7">
                  <c:v>0.11666684995106305</c:v>
                </c:pt>
                <c:pt idx="8">
                  <c:v>0.13333339998220475</c:v>
                </c:pt>
                <c:pt idx="9">
                  <c:v>0.14999995001334643</c:v>
                </c:pt>
                <c:pt idx="10">
                  <c:v>0.16666650004448813</c:v>
                </c:pt>
                <c:pt idx="11">
                  <c:v>0.18333305007562981</c:v>
                </c:pt>
                <c:pt idx="12">
                  <c:v>0.19999960010677148</c:v>
                </c:pt>
                <c:pt idx="13">
                  <c:v>0.21666615013791318</c:v>
                </c:pt>
                <c:pt idx="14">
                  <c:v>0.2333336999021261</c:v>
                </c:pt>
                <c:pt idx="15">
                  <c:v>0.2500002499332678</c:v>
                </c:pt>
                <c:pt idx="16">
                  <c:v>0.26666679996440951</c:v>
                </c:pt>
                <c:pt idx="17">
                  <c:v>0.28333334999555121</c:v>
                </c:pt>
                <c:pt idx="18">
                  <c:v>0.29999990002669286</c:v>
                </c:pt>
                <c:pt idx="19">
                  <c:v>0.31666645005783456</c:v>
                </c:pt>
                <c:pt idx="20">
                  <c:v>0.33333300008897626</c:v>
                </c:pt>
                <c:pt idx="21">
                  <c:v>0.34999955012011791</c:v>
                </c:pt>
                <c:pt idx="22">
                  <c:v>0.36666610015125961</c:v>
                </c:pt>
                <c:pt idx="23">
                  <c:v>0.38333364991547259</c:v>
                </c:pt>
                <c:pt idx="24">
                  <c:v>0.40000019994661429</c:v>
                </c:pt>
                <c:pt idx="25">
                  <c:v>0.41666674997775588</c:v>
                </c:pt>
                <c:pt idx="26">
                  <c:v>0.43333330000889758</c:v>
                </c:pt>
                <c:pt idx="27">
                  <c:v>0.44999985004003928</c:v>
                </c:pt>
                <c:pt idx="28">
                  <c:v>0.46666640007118099</c:v>
                </c:pt>
                <c:pt idx="29">
                  <c:v>0.48333295010232269</c:v>
                </c:pt>
                <c:pt idx="30">
                  <c:v>0.49999950013346439</c:v>
                </c:pt>
                <c:pt idx="31">
                  <c:v>0.51666704989767731</c:v>
                </c:pt>
                <c:pt idx="32">
                  <c:v>0.53333359992881901</c:v>
                </c:pt>
                <c:pt idx="33">
                  <c:v>0.55000014995996072</c:v>
                </c:pt>
                <c:pt idx="34">
                  <c:v>0.56666669999110242</c:v>
                </c:pt>
                <c:pt idx="35">
                  <c:v>0.58333325002224401</c:v>
                </c:pt>
                <c:pt idx="36">
                  <c:v>0.59999980005338571</c:v>
                </c:pt>
                <c:pt idx="37">
                  <c:v>0.61666635008452741</c:v>
                </c:pt>
                <c:pt idx="38">
                  <c:v>0.63333290011566912</c:v>
                </c:pt>
                <c:pt idx="39">
                  <c:v>0.64999945014681082</c:v>
                </c:pt>
                <c:pt idx="40">
                  <c:v>0.66666699991102374</c:v>
                </c:pt>
                <c:pt idx="41">
                  <c:v>0.68333354994216544</c:v>
                </c:pt>
                <c:pt idx="42">
                  <c:v>0.70000009997330714</c:v>
                </c:pt>
                <c:pt idx="43">
                  <c:v>0.71666665000444885</c:v>
                </c:pt>
                <c:pt idx="44">
                  <c:v>0.73333320003559044</c:v>
                </c:pt>
                <c:pt idx="45">
                  <c:v>0.74999975006673214</c:v>
                </c:pt>
                <c:pt idx="46">
                  <c:v>0.76666630009787384</c:v>
                </c:pt>
                <c:pt idx="47">
                  <c:v>0.78333285012901555</c:v>
                </c:pt>
                <c:pt idx="48">
                  <c:v>0.79999940016015714</c:v>
                </c:pt>
                <c:pt idx="49">
                  <c:v>0.81666694992437028</c:v>
                </c:pt>
                <c:pt idx="50">
                  <c:v>0.83333349995551176</c:v>
                </c:pt>
                <c:pt idx="51">
                  <c:v>0.85000004998665346</c:v>
                </c:pt>
                <c:pt idx="52">
                  <c:v>0.86666660001779516</c:v>
                </c:pt>
                <c:pt idx="53">
                  <c:v>0.88333315004893687</c:v>
                </c:pt>
                <c:pt idx="54">
                  <c:v>0.89999970008007857</c:v>
                </c:pt>
                <c:pt idx="55">
                  <c:v>0.91666625011122027</c:v>
                </c:pt>
                <c:pt idx="56">
                  <c:v>0.93333280014236197</c:v>
                </c:pt>
                <c:pt idx="57">
                  <c:v>0.94999935017350368</c:v>
                </c:pt>
                <c:pt idx="58">
                  <c:v>0.96666689993771659</c:v>
                </c:pt>
                <c:pt idx="59">
                  <c:v>0.9833334499688583</c:v>
                </c:pt>
                <c:pt idx="60">
                  <c:v>1</c:v>
                </c:pt>
              </c:numCache>
            </c:numRef>
          </c:xVal>
          <c:yVal>
            <c:numRef>
              <c:f>'5hpf anaphase'!$P$3:$P$63</c:f>
              <c:numCache>
                <c:formatCode>General</c:formatCode>
                <c:ptCount val="61"/>
                <c:pt idx="0">
                  <c:v>0.82352941176470584</c:v>
                </c:pt>
                <c:pt idx="1">
                  <c:v>0.62745098039215685</c:v>
                </c:pt>
                <c:pt idx="2">
                  <c:v>0.92156862745098034</c:v>
                </c:pt>
                <c:pt idx="3">
                  <c:v>0.80392156862745101</c:v>
                </c:pt>
                <c:pt idx="4">
                  <c:v>0.80392156862745101</c:v>
                </c:pt>
                <c:pt idx="5">
                  <c:v>1</c:v>
                </c:pt>
                <c:pt idx="6">
                  <c:v>0.6470588235294118</c:v>
                </c:pt>
                <c:pt idx="7">
                  <c:v>0.78431372549019607</c:v>
                </c:pt>
                <c:pt idx="8">
                  <c:v>0.86274509803921573</c:v>
                </c:pt>
                <c:pt idx="9">
                  <c:v>0.80392156862745101</c:v>
                </c:pt>
                <c:pt idx="10">
                  <c:v>0.74509803921568629</c:v>
                </c:pt>
                <c:pt idx="11">
                  <c:v>0.78431372549019607</c:v>
                </c:pt>
                <c:pt idx="12">
                  <c:v>0.74509803921568629</c:v>
                </c:pt>
                <c:pt idx="13">
                  <c:v>0.60784313725490191</c:v>
                </c:pt>
                <c:pt idx="14">
                  <c:v>0.78431372549019607</c:v>
                </c:pt>
                <c:pt idx="15">
                  <c:v>0.68627450980392157</c:v>
                </c:pt>
                <c:pt idx="16">
                  <c:v>0.72549019607843135</c:v>
                </c:pt>
                <c:pt idx="17">
                  <c:v>0.98039215686274506</c:v>
                </c:pt>
                <c:pt idx="18">
                  <c:v>0.94117647058823528</c:v>
                </c:pt>
                <c:pt idx="19">
                  <c:v>0.88235294117647056</c:v>
                </c:pt>
                <c:pt idx="20">
                  <c:v>0.90196078431372551</c:v>
                </c:pt>
                <c:pt idx="21">
                  <c:v>0.76470588235294112</c:v>
                </c:pt>
                <c:pt idx="22">
                  <c:v>0.78431372549019607</c:v>
                </c:pt>
                <c:pt idx="23">
                  <c:v>0.76470588235294112</c:v>
                </c:pt>
                <c:pt idx="24">
                  <c:v>0.76470588235294112</c:v>
                </c:pt>
                <c:pt idx="25">
                  <c:v>0.72549019607843135</c:v>
                </c:pt>
                <c:pt idx="26">
                  <c:v>0.72549019607843135</c:v>
                </c:pt>
                <c:pt idx="27">
                  <c:v>0.94117647058823528</c:v>
                </c:pt>
                <c:pt idx="28">
                  <c:v>0.82352941176470584</c:v>
                </c:pt>
                <c:pt idx="29">
                  <c:v>0.82352941176470584</c:v>
                </c:pt>
                <c:pt idx="30">
                  <c:v>0.74509803921568629</c:v>
                </c:pt>
                <c:pt idx="31">
                  <c:v>0.84313725490196079</c:v>
                </c:pt>
                <c:pt idx="32">
                  <c:v>0.88235294117647056</c:v>
                </c:pt>
                <c:pt idx="33">
                  <c:v>0.78431372549019607</c:v>
                </c:pt>
                <c:pt idx="34">
                  <c:v>0.86274509803921573</c:v>
                </c:pt>
                <c:pt idx="35">
                  <c:v>0.68627450980392157</c:v>
                </c:pt>
                <c:pt idx="36">
                  <c:v>0.66666666666666663</c:v>
                </c:pt>
                <c:pt idx="37">
                  <c:v>0.58823529411764708</c:v>
                </c:pt>
                <c:pt idx="38">
                  <c:v>0.82352941176470584</c:v>
                </c:pt>
                <c:pt idx="39">
                  <c:v>0.72549019607843135</c:v>
                </c:pt>
                <c:pt idx="40">
                  <c:v>0.76470588235294112</c:v>
                </c:pt>
                <c:pt idx="41">
                  <c:v>0.70588235294117652</c:v>
                </c:pt>
                <c:pt idx="42">
                  <c:v>0.56862745098039214</c:v>
                </c:pt>
                <c:pt idx="43">
                  <c:v>0.6470588235294118</c:v>
                </c:pt>
                <c:pt idx="44">
                  <c:v>0.62745098039215685</c:v>
                </c:pt>
                <c:pt idx="45">
                  <c:v>0.62745098039215685</c:v>
                </c:pt>
                <c:pt idx="46">
                  <c:v>0.60784313725490191</c:v>
                </c:pt>
                <c:pt idx="47">
                  <c:v>0.68627450980392157</c:v>
                </c:pt>
                <c:pt idx="48">
                  <c:v>0.58823529411764708</c:v>
                </c:pt>
                <c:pt idx="49">
                  <c:v>0.62745098039215685</c:v>
                </c:pt>
                <c:pt idx="50">
                  <c:v>0.58823529411764708</c:v>
                </c:pt>
                <c:pt idx="51">
                  <c:v>0.72549019607843135</c:v>
                </c:pt>
                <c:pt idx="52">
                  <c:v>0.72549019607843135</c:v>
                </c:pt>
                <c:pt idx="53">
                  <c:v>0.68627450980392157</c:v>
                </c:pt>
                <c:pt idx="54">
                  <c:v>0.74509803921568629</c:v>
                </c:pt>
                <c:pt idx="55">
                  <c:v>0.66666666666666663</c:v>
                </c:pt>
                <c:pt idx="56">
                  <c:v>0.76470588235294112</c:v>
                </c:pt>
                <c:pt idx="57">
                  <c:v>0.88235294117647056</c:v>
                </c:pt>
                <c:pt idx="58">
                  <c:v>0.66666666666666663</c:v>
                </c:pt>
                <c:pt idx="59">
                  <c:v>0.66666666666666663</c:v>
                </c:pt>
                <c:pt idx="60">
                  <c:v>0.68627450980392157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93-3647-876D-365901D183D8}"/>
            </c:ext>
          </c:extLst>
        </c:ser>
        <c:ser>
          <c:idx val="4"/>
          <c:order val="4"/>
          <c:tx>
            <c:strRef>
              <c:f>'5hpf anaphase'!$S$2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3000"/>
                </a:schemeClr>
              </a:solidFill>
              <a:ln w="9525">
                <a:solidFill>
                  <a:schemeClr val="accent6">
                    <a:shade val="53000"/>
                  </a:schemeClr>
                </a:solidFill>
              </a:ln>
              <a:effectLst/>
            </c:spPr>
          </c:marker>
          <c:xVal>
            <c:numRef>
              <c:f>'5hpf anaphase'!$S$3:$S$63</c:f>
              <c:numCache>
                <c:formatCode>General</c:formatCode>
                <c:ptCount val="61"/>
                <c:pt idx="0">
                  <c:v>0</c:v>
                </c:pt>
                <c:pt idx="1">
                  <c:v>2.438990425380478E-2</c:v>
                </c:pt>
                <c:pt idx="2">
                  <c:v>4.8779808507609559E-2</c:v>
                </c:pt>
                <c:pt idx="3">
                  <c:v>7.3171260049637005E-2</c:v>
                </c:pt>
                <c:pt idx="4">
                  <c:v>9.7561164303441791E-2</c:v>
                </c:pt>
                <c:pt idx="5">
                  <c:v>0.12195106855724655</c:v>
                </c:pt>
                <c:pt idx="6">
                  <c:v>0.14634097281105135</c:v>
                </c:pt>
                <c:pt idx="7">
                  <c:v>0.17073242435307878</c:v>
                </c:pt>
                <c:pt idx="8">
                  <c:v>0.19512232860688358</c:v>
                </c:pt>
                <c:pt idx="9">
                  <c:v>0.21951223286068836</c:v>
                </c:pt>
                <c:pt idx="10">
                  <c:v>0.2439021371144931</c:v>
                </c:pt>
                <c:pt idx="11">
                  <c:v>0.26829204136829793</c:v>
                </c:pt>
                <c:pt idx="12">
                  <c:v>0.29268349291032536</c:v>
                </c:pt>
                <c:pt idx="13">
                  <c:v>0.31707339716413013</c:v>
                </c:pt>
                <c:pt idx="14">
                  <c:v>0.34146330141793496</c:v>
                </c:pt>
                <c:pt idx="15">
                  <c:v>0.36585320567173968</c:v>
                </c:pt>
                <c:pt idx="16">
                  <c:v>0.39024310992554445</c:v>
                </c:pt>
                <c:pt idx="17">
                  <c:v>0.41463456146757188</c:v>
                </c:pt>
                <c:pt idx="18">
                  <c:v>0.43902446572137671</c:v>
                </c:pt>
                <c:pt idx="19">
                  <c:v>0.46341436997518148</c:v>
                </c:pt>
                <c:pt idx="20">
                  <c:v>0.4878042742289862</c:v>
                </c:pt>
                <c:pt idx="21">
                  <c:v>0.51219572577101369</c:v>
                </c:pt>
                <c:pt idx="22">
                  <c:v>0.53658563002481841</c:v>
                </c:pt>
                <c:pt idx="23">
                  <c:v>0.56097553427862323</c:v>
                </c:pt>
                <c:pt idx="24">
                  <c:v>0.58536543853242806</c:v>
                </c:pt>
                <c:pt idx="25">
                  <c:v>0.60975534278623278</c:v>
                </c:pt>
                <c:pt idx="26">
                  <c:v>0.63414679432826027</c:v>
                </c:pt>
                <c:pt idx="27">
                  <c:v>0.65853669858206509</c:v>
                </c:pt>
                <c:pt idx="28">
                  <c:v>0.68292660283586992</c:v>
                </c:pt>
                <c:pt idx="29">
                  <c:v>0.70731650708967453</c:v>
                </c:pt>
                <c:pt idx="30">
                  <c:v>0.73170795863170213</c:v>
                </c:pt>
                <c:pt idx="31">
                  <c:v>0.75609786288550673</c:v>
                </c:pt>
                <c:pt idx="32">
                  <c:v>0.78048776713931156</c:v>
                </c:pt>
                <c:pt idx="33">
                  <c:v>0.80487767139311639</c:v>
                </c:pt>
                <c:pt idx="34">
                  <c:v>0.82926757564692122</c:v>
                </c:pt>
                <c:pt idx="35">
                  <c:v>0.85365902718894859</c:v>
                </c:pt>
                <c:pt idx="36">
                  <c:v>0.87804893144275342</c:v>
                </c:pt>
                <c:pt idx="37">
                  <c:v>0.90243883569655814</c:v>
                </c:pt>
                <c:pt idx="38">
                  <c:v>0.92682873995036297</c:v>
                </c:pt>
                <c:pt idx="39">
                  <c:v>0.95122019149239034</c:v>
                </c:pt>
                <c:pt idx="40">
                  <c:v>0.97561009574619517</c:v>
                </c:pt>
                <c:pt idx="41">
                  <c:v>1</c:v>
                </c:pt>
              </c:numCache>
            </c:numRef>
          </c:xVal>
          <c:yVal>
            <c:numRef>
              <c:f>'5hpf anaphase'!$T$3:$T$63</c:f>
              <c:numCache>
                <c:formatCode>General</c:formatCode>
                <c:ptCount val="61"/>
                <c:pt idx="0">
                  <c:v>0.90641949679098266</c:v>
                </c:pt>
                <c:pt idx="1">
                  <c:v>0.69567403985321863</c:v>
                </c:pt>
                <c:pt idx="2">
                  <c:v>0.59837136883963693</c:v>
                </c:pt>
                <c:pt idx="3">
                  <c:v>0.53839563749067998</c:v>
                </c:pt>
                <c:pt idx="4">
                  <c:v>0.61047645502258741</c:v>
                </c:pt>
                <c:pt idx="5">
                  <c:v>0.70969430271487255</c:v>
                </c:pt>
                <c:pt idx="6">
                  <c:v>0.81930965921550858</c:v>
                </c:pt>
                <c:pt idx="7">
                  <c:v>0.8518033362085351</c:v>
                </c:pt>
                <c:pt idx="8">
                  <c:v>0.96860279820470463</c:v>
                </c:pt>
                <c:pt idx="9">
                  <c:v>0.82037104720691223</c:v>
                </c:pt>
                <c:pt idx="10">
                  <c:v>0.96249762430373842</c:v>
                </c:pt>
                <c:pt idx="11">
                  <c:v>0.85862194997149177</c:v>
                </c:pt>
                <c:pt idx="12">
                  <c:v>0.77631321179514923</c:v>
                </c:pt>
                <c:pt idx="13">
                  <c:v>0.76697124311048082</c:v>
                </c:pt>
                <c:pt idx="14">
                  <c:v>0.97401207584684446</c:v>
                </c:pt>
                <c:pt idx="15">
                  <c:v>0.85761319278957915</c:v>
                </c:pt>
                <c:pt idx="16">
                  <c:v>0.70101314308270357</c:v>
                </c:pt>
                <c:pt idx="17">
                  <c:v>0.91737840090057166</c:v>
                </c:pt>
                <c:pt idx="18">
                  <c:v>0.91123813979327795</c:v>
                </c:pt>
                <c:pt idx="19">
                  <c:v>0.80836829870908322</c:v>
                </c:pt>
                <c:pt idx="20">
                  <c:v>0.84394087805733842</c:v>
                </c:pt>
                <c:pt idx="21">
                  <c:v>0.79873393663835324</c:v>
                </c:pt>
                <c:pt idx="22">
                  <c:v>0.77064078010555404</c:v>
                </c:pt>
                <c:pt idx="23">
                  <c:v>0.82640604669522377</c:v>
                </c:pt>
                <c:pt idx="24">
                  <c:v>0.83428604844958421</c:v>
                </c:pt>
                <c:pt idx="25">
                  <c:v>0.86489963597023434</c:v>
                </c:pt>
                <c:pt idx="26">
                  <c:v>0.77307641701144725</c:v>
                </c:pt>
                <c:pt idx="27">
                  <c:v>0.67166854285756061</c:v>
                </c:pt>
                <c:pt idx="28">
                  <c:v>0.63801114018800897</c:v>
                </c:pt>
                <c:pt idx="29">
                  <c:v>0.88878232774374644</c:v>
                </c:pt>
                <c:pt idx="30">
                  <c:v>1</c:v>
                </c:pt>
                <c:pt idx="31">
                  <c:v>0.84233856230172077</c:v>
                </c:pt>
                <c:pt idx="32">
                  <c:v>0.83054633704185621</c:v>
                </c:pt>
                <c:pt idx="33">
                  <c:v>0.93004195845089987</c:v>
                </c:pt>
                <c:pt idx="34">
                  <c:v>0.72672329351910059</c:v>
                </c:pt>
                <c:pt idx="35">
                  <c:v>0.66274762064882098</c:v>
                </c:pt>
                <c:pt idx="36">
                  <c:v>0.69903071592520583</c:v>
                </c:pt>
                <c:pt idx="37">
                  <c:v>0.70588441689448989</c:v>
                </c:pt>
                <c:pt idx="38">
                  <c:v>0.47096095086329148</c:v>
                </c:pt>
                <c:pt idx="39">
                  <c:v>0.6789579099720765</c:v>
                </c:pt>
                <c:pt idx="40">
                  <c:v>0.81153491908013042</c:v>
                </c:pt>
                <c:pt idx="41">
                  <c:v>0.87718015818482187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D93-3647-876D-365901D1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66500000000004E-2"/>
          <c:y val="4.2677800000000002E-2"/>
          <c:w val="0.85884400000000005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'5hpf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65000"/>
                </a:schemeClr>
              </a:solidFill>
              <a:ln w="9525">
                <a:solidFill>
                  <a:schemeClr val="accent6">
                    <a:tint val="65000"/>
                  </a:schemeClr>
                </a:solidFill>
              </a:ln>
              <a:effectLst/>
            </c:spPr>
          </c:marker>
          <c:xVal>
            <c:numRef>
              <c:f>'5hpf telophase'!$C$3:$C$61</c:f>
              <c:numCache>
                <c:formatCode>General</c:formatCode>
                <c:ptCount val="59"/>
                <c:pt idx="0">
                  <c:v>0</c:v>
                </c:pt>
                <c:pt idx="1">
                  <c:v>2.0408275910793968E-2</c:v>
                </c:pt>
                <c:pt idx="2">
                  <c:v>4.0816551821587936E-2</c:v>
                </c:pt>
                <c:pt idx="3">
                  <c:v>6.1224827732381908E-2</c:v>
                </c:pt>
                <c:pt idx="4">
                  <c:v>8.1633103643175872E-2</c:v>
                </c:pt>
                <c:pt idx="5">
                  <c:v>0.10204137955396984</c:v>
                </c:pt>
                <c:pt idx="6">
                  <c:v>0.12244855153898294</c:v>
                </c:pt>
                <c:pt idx="7">
                  <c:v>0.1428568274497769</c:v>
                </c:pt>
                <c:pt idx="8">
                  <c:v>0.16326510336057087</c:v>
                </c:pt>
                <c:pt idx="9">
                  <c:v>0.18367337927136484</c:v>
                </c:pt>
                <c:pt idx="10">
                  <c:v>0.20408165518215882</c:v>
                </c:pt>
                <c:pt idx="11">
                  <c:v>0.22448993109295279</c:v>
                </c:pt>
                <c:pt idx="12">
                  <c:v>0.24489820700374676</c:v>
                </c:pt>
                <c:pt idx="13">
                  <c:v>0.26530648291454073</c:v>
                </c:pt>
                <c:pt idx="14">
                  <c:v>0.28571475882533465</c:v>
                </c:pt>
                <c:pt idx="15">
                  <c:v>0.30612303473612862</c:v>
                </c:pt>
                <c:pt idx="16">
                  <c:v>0.32653131064692265</c:v>
                </c:pt>
                <c:pt idx="17">
                  <c:v>0.34693848263193572</c:v>
                </c:pt>
                <c:pt idx="18">
                  <c:v>0.36734675854272969</c:v>
                </c:pt>
                <c:pt idx="19">
                  <c:v>0.38775503445352361</c:v>
                </c:pt>
                <c:pt idx="20">
                  <c:v>0.40816331036431763</c:v>
                </c:pt>
                <c:pt idx="21">
                  <c:v>0.4285715862751116</c:v>
                </c:pt>
                <c:pt idx="22">
                  <c:v>0.44897986218590558</c:v>
                </c:pt>
                <c:pt idx="23">
                  <c:v>0.46938813809669955</c:v>
                </c:pt>
                <c:pt idx="24">
                  <c:v>0.48979641400749352</c:v>
                </c:pt>
                <c:pt idx="25">
                  <c:v>0.51020468991828749</c:v>
                </c:pt>
                <c:pt idx="26">
                  <c:v>0.53061296582908146</c:v>
                </c:pt>
                <c:pt idx="27">
                  <c:v>0.55102124173987532</c:v>
                </c:pt>
                <c:pt idx="28">
                  <c:v>0.57142841372488851</c:v>
                </c:pt>
                <c:pt idx="29">
                  <c:v>0.59183668963568248</c:v>
                </c:pt>
                <c:pt idx="30">
                  <c:v>0.61224496554647645</c:v>
                </c:pt>
                <c:pt idx="31">
                  <c:v>0.63265324145727042</c:v>
                </c:pt>
                <c:pt idx="32">
                  <c:v>0.65306151736806428</c:v>
                </c:pt>
                <c:pt idx="33">
                  <c:v>0.67346979327885825</c:v>
                </c:pt>
                <c:pt idx="34">
                  <c:v>0.69387806918965222</c:v>
                </c:pt>
                <c:pt idx="35">
                  <c:v>0.71428634510044631</c:v>
                </c:pt>
                <c:pt idx="36">
                  <c:v>0.73469462101124028</c:v>
                </c:pt>
                <c:pt idx="37">
                  <c:v>0.75510289692203425</c:v>
                </c:pt>
                <c:pt idx="38">
                  <c:v>0.77551006890704721</c:v>
                </c:pt>
                <c:pt idx="39">
                  <c:v>0.79591834481784129</c:v>
                </c:pt>
                <c:pt idx="40">
                  <c:v>0.81632662072863527</c:v>
                </c:pt>
                <c:pt idx="41">
                  <c:v>0.83673489663942924</c:v>
                </c:pt>
                <c:pt idx="42">
                  <c:v>0.85714317255022321</c:v>
                </c:pt>
                <c:pt idx="43">
                  <c:v>0.87755144846101718</c:v>
                </c:pt>
                <c:pt idx="44">
                  <c:v>0.89795972437181115</c:v>
                </c:pt>
                <c:pt idx="45">
                  <c:v>0.91836800028260512</c:v>
                </c:pt>
                <c:pt idx="46">
                  <c:v>0.9387762761933991</c:v>
                </c:pt>
                <c:pt idx="47">
                  <c:v>0.95918455210419307</c:v>
                </c:pt>
                <c:pt idx="48">
                  <c:v>0.97959282801498704</c:v>
                </c:pt>
                <c:pt idx="49">
                  <c:v>1</c:v>
                </c:pt>
              </c:numCache>
            </c:numRef>
          </c:xVal>
          <c:yVal>
            <c:numRef>
              <c:f>'5hpf telophase'!$D$3:$D$61</c:f>
              <c:numCache>
                <c:formatCode>General</c:formatCode>
                <c:ptCount val="59"/>
                <c:pt idx="0">
                  <c:v>0.99884280406845727</c:v>
                </c:pt>
                <c:pt idx="1">
                  <c:v>0.70375784152506238</c:v>
                </c:pt>
                <c:pt idx="2">
                  <c:v>0.83038918326329259</c:v>
                </c:pt>
                <c:pt idx="3">
                  <c:v>0.82532675558803825</c:v>
                </c:pt>
                <c:pt idx="4">
                  <c:v>0.88177111882575065</c:v>
                </c:pt>
                <c:pt idx="5">
                  <c:v>0.89741640782020837</c:v>
                </c:pt>
                <c:pt idx="6">
                  <c:v>0.87510567026006469</c:v>
                </c:pt>
                <c:pt idx="7">
                  <c:v>0.67318837931664532</c:v>
                </c:pt>
                <c:pt idx="8">
                  <c:v>0.64548632681649309</c:v>
                </c:pt>
                <c:pt idx="9">
                  <c:v>0.72943053779158284</c:v>
                </c:pt>
                <c:pt idx="10">
                  <c:v>0.74606979718618682</c:v>
                </c:pt>
                <c:pt idx="11">
                  <c:v>0.79006516840246055</c:v>
                </c:pt>
                <c:pt idx="12">
                  <c:v>0.76052865582556795</c:v>
                </c:pt>
                <c:pt idx="13">
                  <c:v>0.90822339971983668</c:v>
                </c:pt>
                <c:pt idx="14">
                  <c:v>0.85764297460259453</c:v>
                </c:pt>
                <c:pt idx="15">
                  <c:v>0.67883793166453499</c:v>
                </c:pt>
                <c:pt idx="16">
                  <c:v>0.84999086424264569</c:v>
                </c:pt>
                <c:pt idx="17">
                  <c:v>0.75680613922894213</c:v>
                </c:pt>
                <c:pt idx="18">
                  <c:v>0.75751507399963458</c:v>
                </c:pt>
                <c:pt idx="19">
                  <c:v>0.75265485108715513</c:v>
                </c:pt>
                <c:pt idx="20">
                  <c:v>0.796803703026981</c:v>
                </c:pt>
                <c:pt idx="21">
                  <c:v>0.89344052621962355</c:v>
                </c:pt>
                <c:pt idx="22">
                  <c:v>0.88349594981423973</c:v>
                </c:pt>
                <c:pt idx="23">
                  <c:v>0.94760216821974552</c:v>
                </c:pt>
                <c:pt idx="24">
                  <c:v>0.88570802119495706</c:v>
                </c:pt>
                <c:pt idx="25">
                  <c:v>0.88154698824532551</c:v>
                </c:pt>
                <c:pt idx="26">
                  <c:v>0.89950666910286858</c:v>
                </c:pt>
                <c:pt idx="27">
                  <c:v>0.92338144832206603</c:v>
                </c:pt>
                <c:pt idx="28">
                  <c:v>0.88598087581460505</c:v>
                </c:pt>
                <c:pt idx="29">
                  <c:v>0.95748583957610089</c:v>
                </c:pt>
                <c:pt idx="30">
                  <c:v>0.90198428649735063</c:v>
                </c:pt>
                <c:pt idx="31">
                  <c:v>0.87209208843413111</c:v>
                </c:pt>
                <c:pt idx="32">
                  <c:v>0.82633047079602895</c:v>
                </c:pt>
                <c:pt idx="33">
                  <c:v>0.80662646933430782</c:v>
                </c:pt>
                <c:pt idx="34">
                  <c:v>0.8878884219501797</c:v>
                </c:pt>
                <c:pt idx="35">
                  <c:v>0.98342895426030819</c:v>
                </c:pt>
                <c:pt idx="36">
                  <c:v>0.83802911261343571</c:v>
                </c:pt>
                <c:pt idx="37">
                  <c:v>0.85087520555454044</c:v>
                </c:pt>
                <c:pt idx="38">
                  <c:v>0.83390949509714363</c:v>
                </c:pt>
                <c:pt idx="39">
                  <c:v>0.85544064802972175</c:v>
                </c:pt>
                <c:pt idx="40">
                  <c:v>1</c:v>
                </c:pt>
                <c:pt idx="41">
                  <c:v>0.98459589499969546</c:v>
                </c:pt>
                <c:pt idx="42">
                  <c:v>0.88797125281685851</c:v>
                </c:pt>
                <c:pt idx="43">
                  <c:v>0.83610207686217186</c:v>
                </c:pt>
                <c:pt idx="44">
                  <c:v>0.88436811011632865</c:v>
                </c:pt>
                <c:pt idx="45">
                  <c:v>0.8279140020707717</c:v>
                </c:pt>
                <c:pt idx="46">
                  <c:v>0.72762287593641517</c:v>
                </c:pt>
                <c:pt idx="47">
                  <c:v>0.83335160484804194</c:v>
                </c:pt>
                <c:pt idx="48">
                  <c:v>0.92203179243559286</c:v>
                </c:pt>
                <c:pt idx="49">
                  <c:v>0.90139472562275413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26-6343-A807-28CE8E7A036F}"/>
            </c:ext>
          </c:extLst>
        </c:ser>
        <c:ser>
          <c:idx val="1"/>
          <c:order val="1"/>
          <c:tx>
            <c:strRef>
              <c:f>'5hpf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'5hpf telophase'!$G$3:$G$61</c:f>
              <c:numCache>
                <c:formatCode>General</c:formatCode>
                <c:ptCount val="59"/>
                <c:pt idx="0">
                  <c:v>0</c:v>
                </c:pt>
                <c:pt idx="1">
                  <c:v>1.9999856038466525E-2</c:v>
                </c:pt>
                <c:pt idx="2">
                  <c:v>3.999971207693305E-2</c:v>
                </c:pt>
                <c:pt idx="3">
                  <c:v>5.9999568115399568E-2</c:v>
                </c:pt>
                <c:pt idx="4">
                  <c:v>7.99994241538661E-2</c:v>
                </c:pt>
                <c:pt idx="5">
                  <c:v>0.10000047987177826</c:v>
                </c:pt>
                <c:pt idx="6">
                  <c:v>0.1200003359102448</c:v>
                </c:pt>
                <c:pt idx="7">
                  <c:v>0.1400001919487113</c:v>
                </c:pt>
                <c:pt idx="8">
                  <c:v>0.16000004798717785</c:v>
                </c:pt>
                <c:pt idx="9">
                  <c:v>0.17999990402564436</c:v>
                </c:pt>
                <c:pt idx="10">
                  <c:v>0.19999976006411091</c:v>
                </c:pt>
                <c:pt idx="11">
                  <c:v>0.2199996161025774</c:v>
                </c:pt>
                <c:pt idx="12">
                  <c:v>0.23999947214104392</c:v>
                </c:pt>
                <c:pt idx="13">
                  <c:v>0.25999932817951049</c:v>
                </c:pt>
                <c:pt idx="14">
                  <c:v>0.2800003838974226</c:v>
                </c:pt>
                <c:pt idx="15">
                  <c:v>0.30000023993588915</c:v>
                </c:pt>
                <c:pt idx="16">
                  <c:v>0.32000009597435569</c:v>
                </c:pt>
                <c:pt idx="17">
                  <c:v>0.33999995201282224</c:v>
                </c:pt>
                <c:pt idx="18">
                  <c:v>0.35999980805128873</c:v>
                </c:pt>
                <c:pt idx="19">
                  <c:v>0.37999966408975527</c:v>
                </c:pt>
                <c:pt idx="20">
                  <c:v>0.39999952012822182</c:v>
                </c:pt>
                <c:pt idx="21">
                  <c:v>0.41999937616668831</c:v>
                </c:pt>
                <c:pt idx="22">
                  <c:v>0.4399992322051548</c:v>
                </c:pt>
                <c:pt idx="23">
                  <c:v>0.46000028792306702</c:v>
                </c:pt>
                <c:pt idx="24">
                  <c:v>0.48000014396153357</c:v>
                </c:pt>
                <c:pt idx="25">
                  <c:v>0.5</c:v>
                </c:pt>
                <c:pt idx="26">
                  <c:v>0.51999985603846655</c:v>
                </c:pt>
                <c:pt idx="27">
                  <c:v>0.53999971207693309</c:v>
                </c:pt>
                <c:pt idx="28">
                  <c:v>0.55999956811539964</c:v>
                </c:pt>
                <c:pt idx="29">
                  <c:v>0.57999942415386618</c:v>
                </c:pt>
                <c:pt idx="30">
                  <c:v>0.59999928019233273</c:v>
                </c:pt>
                <c:pt idx="31">
                  <c:v>0.62000033591024484</c:v>
                </c:pt>
                <c:pt idx="32">
                  <c:v>0.64000019194871138</c:v>
                </c:pt>
                <c:pt idx="33">
                  <c:v>0.66000004798717793</c:v>
                </c:pt>
                <c:pt idx="34">
                  <c:v>0.67999990402564447</c:v>
                </c:pt>
                <c:pt idx="35">
                  <c:v>0.69999976006411091</c:v>
                </c:pt>
                <c:pt idx="36">
                  <c:v>0.71999961610257746</c:v>
                </c:pt>
                <c:pt idx="37">
                  <c:v>0.739999472141044</c:v>
                </c:pt>
                <c:pt idx="38">
                  <c:v>0.75999932817951055</c:v>
                </c:pt>
                <c:pt idx="39">
                  <c:v>0.77999918421797709</c:v>
                </c:pt>
                <c:pt idx="40">
                  <c:v>0.8000002399358892</c:v>
                </c:pt>
                <c:pt idx="41">
                  <c:v>0.82000009597435575</c:v>
                </c:pt>
                <c:pt idx="42">
                  <c:v>0.83999995201282229</c:v>
                </c:pt>
                <c:pt idx="43">
                  <c:v>0.85999980805128884</c:v>
                </c:pt>
                <c:pt idx="44">
                  <c:v>0.87999966408975527</c:v>
                </c:pt>
                <c:pt idx="45">
                  <c:v>0.89999952012822182</c:v>
                </c:pt>
                <c:pt idx="46">
                  <c:v>0.91999937616668837</c:v>
                </c:pt>
                <c:pt idx="47">
                  <c:v>0.93999923220515491</c:v>
                </c:pt>
                <c:pt idx="48">
                  <c:v>0.95999908824362135</c:v>
                </c:pt>
                <c:pt idx="49">
                  <c:v>0.98000014396153368</c:v>
                </c:pt>
                <c:pt idx="50">
                  <c:v>1</c:v>
                </c:pt>
              </c:numCache>
            </c:numRef>
          </c:xVal>
          <c:yVal>
            <c:numRef>
              <c:f>'5hpf telophase'!$H$3:$H$61</c:f>
              <c:numCache>
                <c:formatCode>General</c:formatCode>
                <c:ptCount val="59"/>
                <c:pt idx="0">
                  <c:v>0.97094361334867663</c:v>
                </c:pt>
                <c:pt idx="1">
                  <c:v>1</c:v>
                </c:pt>
                <c:pt idx="2">
                  <c:v>0.76726121979286532</c:v>
                </c:pt>
                <c:pt idx="3">
                  <c:v>0.70080552359033366</c:v>
                </c:pt>
                <c:pt idx="4">
                  <c:v>0.71461449942462596</c:v>
                </c:pt>
                <c:pt idx="5">
                  <c:v>0.86306098964326816</c:v>
                </c:pt>
                <c:pt idx="6">
                  <c:v>0.89902186421173769</c:v>
                </c:pt>
                <c:pt idx="7">
                  <c:v>0.83227848101265822</c:v>
                </c:pt>
                <c:pt idx="8">
                  <c:v>0.77704257767548912</c:v>
                </c:pt>
                <c:pt idx="9">
                  <c:v>0.72065592635212883</c:v>
                </c:pt>
                <c:pt idx="10">
                  <c:v>0.71202531645569622</c:v>
                </c:pt>
                <c:pt idx="11">
                  <c:v>0.76064441887226697</c:v>
                </c:pt>
                <c:pt idx="12">
                  <c:v>0.60874568469505186</c:v>
                </c:pt>
                <c:pt idx="13">
                  <c:v>0.65362485615650168</c:v>
                </c:pt>
                <c:pt idx="14">
                  <c:v>0.72353279631760647</c:v>
                </c:pt>
                <c:pt idx="15">
                  <c:v>0.79833141542002295</c:v>
                </c:pt>
                <c:pt idx="16">
                  <c:v>0.87773302646720375</c:v>
                </c:pt>
                <c:pt idx="17">
                  <c:v>0.73360184119677785</c:v>
                </c:pt>
                <c:pt idx="18">
                  <c:v>0.65880322209436137</c:v>
                </c:pt>
                <c:pt idx="19">
                  <c:v>0.76697353279631764</c:v>
                </c:pt>
                <c:pt idx="20">
                  <c:v>0.99252013808975836</c:v>
                </c:pt>
                <c:pt idx="21">
                  <c:v>0.89355581127733019</c:v>
                </c:pt>
                <c:pt idx="22">
                  <c:v>0.80955120828538552</c:v>
                </c:pt>
                <c:pt idx="23">
                  <c:v>0.79228998849252019</c:v>
                </c:pt>
                <c:pt idx="24">
                  <c:v>0.73331415420023016</c:v>
                </c:pt>
                <c:pt idx="25">
                  <c:v>0.64729574223245112</c:v>
                </c:pt>
                <c:pt idx="26">
                  <c:v>0.70914844649021858</c:v>
                </c:pt>
                <c:pt idx="27">
                  <c:v>0.80782508630609895</c:v>
                </c:pt>
                <c:pt idx="28">
                  <c:v>0.78308400460299199</c:v>
                </c:pt>
                <c:pt idx="29">
                  <c:v>0.70483314154200238</c:v>
                </c:pt>
                <c:pt idx="30">
                  <c:v>0.65448791714614496</c:v>
                </c:pt>
                <c:pt idx="31">
                  <c:v>0.61449942462600693</c:v>
                </c:pt>
                <c:pt idx="32">
                  <c:v>0.62744533947065595</c:v>
                </c:pt>
                <c:pt idx="33">
                  <c:v>0.68785960874568475</c:v>
                </c:pt>
                <c:pt idx="34">
                  <c:v>0.74309551208285396</c:v>
                </c:pt>
                <c:pt idx="35">
                  <c:v>0.70483314154200238</c:v>
                </c:pt>
                <c:pt idx="36">
                  <c:v>0.79459148446490224</c:v>
                </c:pt>
                <c:pt idx="37">
                  <c:v>0.77359033371691599</c:v>
                </c:pt>
                <c:pt idx="38">
                  <c:v>0.7131760644418873</c:v>
                </c:pt>
                <c:pt idx="39">
                  <c:v>0.7039700805523591</c:v>
                </c:pt>
                <c:pt idx="40">
                  <c:v>0.83429228998849247</c:v>
                </c:pt>
                <c:pt idx="41">
                  <c:v>0.93728423475258915</c:v>
                </c:pt>
                <c:pt idx="42">
                  <c:v>0.98331415420023016</c:v>
                </c:pt>
                <c:pt idx="43">
                  <c:v>0.92548906789413121</c:v>
                </c:pt>
                <c:pt idx="44">
                  <c:v>0.82163406214039125</c:v>
                </c:pt>
                <c:pt idx="45">
                  <c:v>0.79113924050632911</c:v>
                </c:pt>
                <c:pt idx="46">
                  <c:v>0.92261219792865357</c:v>
                </c:pt>
                <c:pt idx="47">
                  <c:v>0.94706559263521284</c:v>
                </c:pt>
                <c:pt idx="48">
                  <c:v>0.79344073647871116</c:v>
                </c:pt>
                <c:pt idx="49">
                  <c:v>0.82278481012658222</c:v>
                </c:pt>
                <c:pt idx="50">
                  <c:v>0.79113924050632911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26-6343-A807-28CE8E7A036F}"/>
            </c:ext>
          </c:extLst>
        </c:ser>
        <c:ser>
          <c:idx val="2"/>
          <c:order val="2"/>
          <c:tx>
            <c:strRef>
              <c:f>'5hpf telophase'!$K$2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xVal>
            <c:numRef>
              <c:f>'5hpf telophase'!$K$3:$K$61</c:f>
              <c:numCache>
                <c:formatCode>General</c:formatCode>
                <c:ptCount val="59"/>
                <c:pt idx="0">
                  <c:v>0</c:v>
                </c:pt>
                <c:pt idx="1">
                  <c:v>1.7241134154464721E-2</c:v>
                </c:pt>
                <c:pt idx="2">
                  <c:v>3.4482268308929441E-2</c:v>
                </c:pt>
                <c:pt idx="3">
                  <c:v>5.1724496235782319E-2</c:v>
                </c:pt>
                <c:pt idx="4">
                  <c:v>6.8965630390247043E-2</c:v>
                </c:pt>
                <c:pt idx="5">
                  <c:v>8.6206764544711767E-2</c:v>
                </c:pt>
                <c:pt idx="6">
                  <c:v>0.10344789869917649</c:v>
                </c:pt>
                <c:pt idx="7">
                  <c:v>0.12069012662602936</c:v>
                </c:pt>
                <c:pt idx="8">
                  <c:v>0.13793126078049409</c:v>
                </c:pt>
                <c:pt idx="9">
                  <c:v>0.15517239493495882</c:v>
                </c:pt>
                <c:pt idx="10">
                  <c:v>0.17241352908942353</c:v>
                </c:pt>
                <c:pt idx="11">
                  <c:v>0.18965466324388827</c:v>
                </c:pt>
                <c:pt idx="12">
                  <c:v>0.20689689117074114</c:v>
                </c:pt>
                <c:pt idx="13">
                  <c:v>0.22413802532520585</c:v>
                </c:pt>
                <c:pt idx="14">
                  <c:v>0.24137915947967059</c:v>
                </c:pt>
                <c:pt idx="15">
                  <c:v>0.2586202936341353</c:v>
                </c:pt>
                <c:pt idx="16">
                  <c:v>0.27586142778860001</c:v>
                </c:pt>
                <c:pt idx="17">
                  <c:v>0.29310365571545288</c:v>
                </c:pt>
                <c:pt idx="18">
                  <c:v>0.31034478986991765</c:v>
                </c:pt>
                <c:pt idx="19">
                  <c:v>0.32758592402438236</c:v>
                </c:pt>
                <c:pt idx="20">
                  <c:v>0.34482705817884707</c:v>
                </c:pt>
                <c:pt idx="21">
                  <c:v>0.36206928610569994</c:v>
                </c:pt>
                <c:pt idx="22">
                  <c:v>0.37931042026016465</c:v>
                </c:pt>
                <c:pt idx="23">
                  <c:v>0.39655155441462941</c:v>
                </c:pt>
                <c:pt idx="24">
                  <c:v>0.41379268856909412</c:v>
                </c:pt>
                <c:pt idx="25">
                  <c:v>0.43103382272355883</c:v>
                </c:pt>
                <c:pt idx="26">
                  <c:v>0.44827605065041171</c:v>
                </c:pt>
                <c:pt idx="27">
                  <c:v>0.46551718480487647</c:v>
                </c:pt>
                <c:pt idx="28">
                  <c:v>0.48275831895934118</c:v>
                </c:pt>
                <c:pt idx="29">
                  <c:v>0.49999945311380584</c:v>
                </c:pt>
                <c:pt idx="30">
                  <c:v>0.51724168104065882</c:v>
                </c:pt>
                <c:pt idx="31">
                  <c:v>0.53448281519512342</c:v>
                </c:pt>
                <c:pt idx="32">
                  <c:v>0.55172394934958813</c:v>
                </c:pt>
                <c:pt idx="33">
                  <c:v>0.56896508350405295</c:v>
                </c:pt>
                <c:pt idx="34">
                  <c:v>0.58620621765851766</c:v>
                </c:pt>
                <c:pt idx="35">
                  <c:v>0.60344844558537047</c:v>
                </c:pt>
                <c:pt idx="36">
                  <c:v>0.6206895797398353</c:v>
                </c:pt>
                <c:pt idx="37">
                  <c:v>0.63793071389430001</c:v>
                </c:pt>
                <c:pt idx="38">
                  <c:v>0.65517184804876472</c:v>
                </c:pt>
                <c:pt idx="39">
                  <c:v>0.67241407597561753</c:v>
                </c:pt>
                <c:pt idx="40">
                  <c:v>0.68965521013008235</c:v>
                </c:pt>
                <c:pt idx="41">
                  <c:v>0.70689634428454706</c:v>
                </c:pt>
                <c:pt idx="42">
                  <c:v>0.72413747843901166</c:v>
                </c:pt>
                <c:pt idx="43">
                  <c:v>0.74137861259347648</c:v>
                </c:pt>
                <c:pt idx="44">
                  <c:v>0.7586208405203293</c:v>
                </c:pt>
                <c:pt idx="45">
                  <c:v>0.77586197467479401</c:v>
                </c:pt>
                <c:pt idx="46">
                  <c:v>0.79310310882925883</c:v>
                </c:pt>
                <c:pt idx="47">
                  <c:v>0.81034424298372354</c:v>
                </c:pt>
                <c:pt idx="48">
                  <c:v>0.82758537713818825</c:v>
                </c:pt>
                <c:pt idx="49">
                  <c:v>0.84482760506504107</c:v>
                </c:pt>
                <c:pt idx="50">
                  <c:v>0.86206873921950589</c:v>
                </c:pt>
                <c:pt idx="51">
                  <c:v>0.87930987337397049</c:v>
                </c:pt>
                <c:pt idx="52">
                  <c:v>0.89655100752843531</c:v>
                </c:pt>
                <c:pt idx="53">
                  <c:v>0.91379323545528812</c:v>
                </c:pt>
                <c:pt idx="54">
                  <c:v>0.93103436960975294</c:v>
                </c:pt>
                <c:pt idx="55">
                  <c:v>0.94827550376421754</c:v>
                </c:pt>
                <c:pt idx="56">
                  <c:v>0.96551663791868236</c:v>
                </c:pt>
                <c:pt idx="57">
                  <c:v>0.98275777207314707</c:v>
                </c:pt>
                <c:pt idx="58">
                  <c:v>1</c:v>
                </c:pt>
              </c:numCache>
            </c:numRef>
          </c:xVal>
          <c:yVal>
            <c:numRef>
              <c:f>'5hpf telophase'!$L$3:$L$61</c:f>
              <c:numCache>
                <c:formatCode>General</c:formatCode>
                <c:ptCount val="59"/>
                <c:pt idx="0">
                  <c:v>0.64654376177633277</c:v>
                </c:pt>
                <c:pt idx="1">
                  <c:v>0.6720237435499562</c:v>
                </c:pt>
                <c:pt idx="2">
                  <c:v>0.61989384367187583</c:v>
                </c:pt>
                <c:pt idx="3">
                  <c:v>0.62069740520436933</c:v>
                </c:pt>
                <c:pt idx="4">
                  <c:v>0.65364650681641845</c:v>
                </c:pt>
                <c:pt idx="5">
                  <c:v>0.6890832625213974</c:v>
                </c:pt>
                <c:pt idx="6">
                  <c:v>0.78016588465659287</c:v>
                </c:pt>
                <c:pt idx="7">
                  <c:v>0.72045602886663951</c:v>
                </c:pt>
                <c:pt idx="8">
                  <c:v>0.75538170712183339</c:v>
                </c:pt>
                <c:pt idx="9">
                  <c:v>0.65031526705336129</c:v>
                </c:pt>
                <c:pt idx="10">
                  <c:v>0.61469378455930335</c:v>
                </c:pt>
                <c:pt idx="11">
                  <c:v>0.59979556902008591</c:v>
                </c:pt>
                <c:pt idx="12">
                  <c:v>0.63933325944261765</c:v>
                </c:pt>
                <c:pt idx="13">
                  <c:v>0.66393271018829814</c:v>
                </c:pt>
                <c:pt idx="14">
                  <c:v>0.70460647036366542</c:v>
                </c:pt>
                <c:pt idx="15">
                  <c:v>0.77533220034236028</c:v>
                </c:pt>
                <c:pt idx="16">
                  <c:v>0.84115343407100895</c:v>
                </c:pt>
                <c:pt idx="17">
                  <c:v>0.67187596211869305</c:v>
                </c:pt>
                <c:pt idx="18">
                  <c:v>0.73220773143187878</c:v>
                </c:pt>
                <c:pt idx="19">
                  <c:v>0.7601415007204344</c:v>
                </c:pt>
                <c:pt idx="20">
                  <c:v>0.76555707442026566</c:v>
                </c:pt>
                <c:pt idx="21">
                  <c:v>0.72239566015196843</c:v>
                </c:pt>
                <c:pt idx="22">
                  <c:v>0.72913203039371433</c:v>
                </c:pt>
                <c:pt idx="23">
                  <c:v>0.9294189726727502</c:v>
                </c:pt>
                <c:pt idx="24">
                  <c:v>0.76907304097240181</c:v>
                </c:pt>
                <c:pt idx="25">
                  <c:v>0.71328247189074023</c:v>
                </c:pt>
                <c:pt idx="26">
                  <c:v>0.65137744609056536</c:v>
                </c:pt>
                <c:pt idx="27">
                  <c:v>0.67978534747109021</c:v>
                </c:pt>
                <c:pt idx="28">
                  <c:v>0.58171081636925648</c:v>
                </c:pt>
                <c:pt idx="29">
                  <c:v>0.80048275267545954</c:v>
                </c:pt>
                <c:pt idx="30">
                  <c:v>0.69475745372593922</c:v>
                </c:pt>
                <c:pt idx="31">
                  <c:v>0.62095294392926192</c:v>
                </c:pt>
                <c:pt idx="32">
                  <c:v>0.54070762675336503</c:v>
                </c:pt>
                <c:pt idx="33">
                  <c:v>0.52441780273641947</c:v>
                </c:pt>
                <c:pt idx="34">
                  <c:v>0.58621199246314704</c:v>
                </c:pt>
                <c:pt idx="35">
                  <c:v>0.78170219578576616</c:v>
                </c:pt>
                <c:pt idx="36">
                  <c:v>0.82025159788672541</c:v>
                </c:pt>
                <c:pt idx="37">
                  <c:v>0.81329663427790289</c:v>
                </c:pt>
                <c:pt idx="38">
                  <c:v>0.67850149628699152</c:v>
                </c:pt>
                <c:pt idx="39">
                  <c:v>0.81930025492296887</c:v>
                </c:pt>
                <c:pt idx="40">
                  <c:v>0.86762170416620477</c:v>
                </c:pt>
                <c:pt idx="41">
                  <c:v>0.76072646888585105</c:v>
                </c:pt>
                <c:pt idx="42">
                  <c:v>0.76757059642122627</c:v>
                </c:pt>
                <c:pt idx="43">
                  <c:v>0.69365832933091953</c:v>
                </c:pt>
                <c:pt idx="44">
                  <c:v>0.75750298641642333</c:v>
                </c:pt>
                <c:pt idx="45">
                  <c:v>0.81746838093126928</c:v>
                </c:pt>
                <c:pt idx="46">
                  <c:v>0.68293186044506826</c:v>
                </c:pt>
                <c:pt idx="47">
                  <c:v>0.67268260243100453</c:v>
                </c:pt>
                <c:pt idx="48">
                  <c:v>0.70193101070183861</c:v>
                </c:pt>
                <c:pt idx="49">
                  <c:v>0.60338234750803554</c:v>
                </c:pt>
                <c:pt idx="50">
                  <c:v>0.79777342643563487</c:v>
                </c:pt>
                <c:pt idx="51">
                  <c:v>1</c:v>
                </c:pt>
                <c:pt idx="52">
                  <c:v>0.78316769497912575</c:v>
                </c:pt>
                <c:pt idx="53">
                  <c:v>0.80897710619327345</c:v>
                </c:pt>
                <c:pt idx="54">
                  <c:v>0.75508922303912507</c:v>
                </c:pt>
                <c:pt idx="55">
                  <c:v>0.73279269959729554</c:v>
                </c:pt>
                <c:pt idx="56">
                  <c:v>0.62589746431694182</c:v>
                </c:pt>
                <c:pt idx="57">
                  <c:v>0.72799903942069677</c:v>
                </c:pt>
                <c:pt idx="58">
                  <c:v>0.67733155995615812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26-6343-A807-28CE8E7A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37600000000004E-2"/>
          <c:y val="0.12368"/>
          <c:w val="0.88153700000000002"/>
          <c:h val="0.8103369999999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'6hpf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'6hpf telophase'!$C$3:$C$49</c:f>
              <c:numCache>
                <c:formatCode>General</c:formatCode>
                <c:ptCount val="47"/>
                <c:pt idx="0">
                  <c:v>0</c:v>
                </c:pt>
                <c:pt idx="1">
                  <c:v>2.1739232688693998E-2</c:v>
                </c:pt>
                <c:pt idx="2">
                  <c:v>4.3478465377387997E-2</c:v>
                </c:pt>
                <c:pt idx="3">
                  <c:v>6.5217698066082005E-2</c:v>
                </c:pt>
                <c:pt idx="4">
                  <c:v>8.6956930754775993E-2</c:v>
                </c:pt>
                <c:pt idx="5">
                  <c:v>0.10869616344347</c:v>
                </c:pt>
                <c:pt idx="6">
                  <c:v>0.13043422021218301</c:v>
                </c:pt>
                <c:pt idx="7">
                  <c:v>0.15217345290087697</c:v>
                </c:pt>
                <c:pt idx="8">
                  <c:v>0.17391268558957099</c:v>
                </c:pt>
                <c:pt idx="9">
                  <c:v>0.195651918278265</c:v>
                </c:pt>
                <c:pt idx="10">
                  <c:v>0.21739115096695899</c:v>
                </c:pt>
                <c:pt idx="11">
                  <c:v>0.23913038365565301</c:v>
                </c:pt>
                <c:pt idx="12">
                  <c:v>0.26086961634434702</c:v>
                </c:pt>
                <c:pt idx="13">
                  <c:v>0.28260884903304101</c:v>
                </c:pt>
                <c:pt idx="14">
                  <c:v>0.304348081721735</c:v>
                </c:pt>
                <c:pt idx="15">
                  <c:v>0.32608731441042899</c:v>
                </c:pt>
                <c:pt idx="16">
                  <c:v>0.34782654709912297</c:v>
                </c:pt>
                <c:pt idx="17">
                  <c:v>0.36956460386783602</c:v>
                </c:pt>
                <c:pt idx="18">
                  <c:v>0.39130383655653</c:v>
                </c:pt>
                <c:pt idx="19">
                  <c:v>0.41304306924522394</c:v>
                </c:pt>
                <c:pt idx="20">
                  <c:v>0.43478230193391798</c:v>
                </c:pt>
                <c:pt idx="21">
                  <c:v>0.45652153462261197</c:v>
                </c:pt>
                <c:pt idx="22">
                  <c:v>0.47826076731130601</c:v>
                </c:pt>
                <c:pt idx="23">
                  <c:v>0.5</c:v>
                </c:pt>
                <c:pt idx="24">
                  <c:v>0.52173923268869404</c:v>
                </c:pt>
                <c:pt idx="25">
                  <c:v>0.54347846537738798</c:v>
                </c:pt>
                <c:pt idx="26">
                  <c:v>0.56521769806608202</c:v>
                </c:pt>
                <c:pt idx="27">
                  <c:v>0.58695693075477595</c:v>
                </c:pt>
                <c:pt idx="28">
                  <c:v>0.60869498752348894</c:v>
                </c:pt>
                <c:pt idx="29">
                  <c:v>0.63043422021218298</c:v>
                </c:pt>
                <c:pt idx="30">
                  <c:v>0.65217345290087703</c:v>
                </c:pt>
                <c:pt idx="31">
                  <c:v>0.67391268558957107</c:v>
                </c:pt>
                <c:pt idx="32">
                  <c:v>0.69565191827826489</c:v>
                </c:pt>
                <c:pt idx="33">
                  <c:v>0.71739115096695893</c:v>
                </c:pt>
                <c:pt idx="34">
                  <c:v>0.73913038365565298</c:v>
                </c:pt>
                <c:pt idx="35">
                  <c:v>0.76086961634434691</c:v>
                </c:pt>
                <c:pt idx="36">
                  <c:v>0.78260884903304095</c:v>
                </c:pt>
                <c:pt idx="37">
                  <c:v>0.804348081721735</c:v>
                </c:pt>
                <c:pt idx="38">
                  <c:v>0.82608613849044787</c:v>
                </c:pt>
                <c:pt idx="39">
                  <c:v>0.84782537117914192</c:v>
                </c:pt>
                <c:pt idx="40">
                  <c:v>0.86956460386783596</c:v>
                </c:pt>
                <c:pt idx="41">
                  <c:v>0.89130383655653</c:v>
                </c:pt>
                <c:pt idx="42">
                  <c:v>0.91304306924522394</c:v>
                </c:pt>
                <c:pt idx="43">
                  <c:v>0.93478230193391798</c:v>
                </c:pt>
                <c:pt idx="44">
                  <c:v>0.95652153462261202</c:v>
                </c:pt>
                <c:pt idx="45">
                  <c:v>0.97826076731130596</c:v>
                </c:pt>
                <c:pt idx="46">
                  <c:v>1</c:v>
                </c:pt>
              </c:numCache>
            </c:numRef>
          </c:xVal>
          <c:yVal>
            <c:numRef>
              <c:f>'6hpf telophase'!$D$3:$D$49</c:f>
              <c:numCache>
                <c:formatCode>General</c:formatCode>
                <c:ptCount val="47"/>
                <c:pt idx="0">
                  <c:v>0.61702127659574468</c:v>
                </c:pt>
                <c:pt idx="1">
                  <c:v>0.57446808510638303</c:v>
                </c:pt>
                <c:pt idx="2">
                  <c:v>0.74468085106382975</c:v>
                </c:pt>
                <c:pt idx="3">
                  <c:v>0.85106382978723405</c:v>
                </c:pt>
                <c:pt idx="4">
                  <c:v>0.8936170212765957</c:v>
                </c:pt>
                <c:pt idx="5">
                  <c:v>0.80851063829787229</c:v>
                </c:pt>
                <c:pt idx="6">
                  <c:v>1</c:v>
                </c:pt>
                <c:pt idx="7">
                  <c:v>0.68085106382978722</c:v>
                </c:pt>
                <c:pt idx="8">
                  <c:v>0.76595744680851063</c:v>
                </c:pt>
                <c:pt idx="9">
                  <c:v>0.7021276595744681</c:v>
                </c:pt>
                <c:pt idx="10">
                  <c:v>0.68085106382978722</c:v>
                </c:pt>
                <c:pt idx="11">
                  <c:v>0.63829787234042556</c:v>
                </c:pt>
                <c:pt idx="12">
                  <c:v>0.72340425531914898</c:v>
                </c:pt>
                <c:pt idx="13">
                  <c:v>0.63829787234042556</c:v>
                </c:pt>
                <c:pt idx="14">
                  <c:v>0.74468085106382975</c:v>
                </c:pt>
                <c:pt idx="15">
                  <c:v>0.61702127659574468</c:v>
                </c:pt>
                <c:pt idx="16">
                  <c:v>0.68085106382978722</c:v>
                </c:pt>
                <c:pt idx="17">
                  <c:v>0.68085106382978722</c:v>
                </c:pt>
                <c:pt idx="18">
                  <c:v>0.8936170212765957</c:v>
                </c:pt>
                <c:pt idx="19">
                  <c:v>0.72340425531914898</c:v>
                </c:pt>
                <c:pt idx="20">
                  <c:v>0.61702127659574468</c:v>
                </c:pt>
                <c:pt idx="21">
                  <c:v>0.5957446808510638</c:v>
                </c:pt>
                <c:pt idx="22">
                  <c:v>0.53191489361702127</c:v>
                </c:pt>
                <c:pt idx="23">
                  <c:v>0.48936170212765956</c:v>
                </c:pt>
                <c:pt idx="24">
                  <c:v>0.51063829787234039</c:v>
                </c:pt>
                <c:pt idx="25">
                  <c:v>0.65957446808510634</c:v>
                </c:pt>
                <c:pt idx="26">
                  <c:v>0.53191489361702127</c:v>
                </c:pt>
                <c:pt idx="27">
                  <c:v>0.5957446808510638</c:v>
                </c:pt>
                <c:pt idx="28">
                  <c:v>0.68085106382978722</c:v>
                </c:pt>
                <c:pt idx="29">
                  <c:v>0.80851063829787229</c:v>
                </c:pt>
                <c:pt idx="30">
                  <c:v>0.65957446808510634</c:v>
                </c:pt>
                <c:pt idx="31">
                  <c:v>0.74468085106382975</c:v>
                </c:pt>
                <c:pt idx="32">
                  <c:v>0.72340425531914898</c:v>
                </c:pt>
                <c:pt idx="33">
                  <c:v>0.7021276595744681</c:v>
                </c:pt>
                <c:pt idx="34">
                  <c:v>0.82978723404255317</c:v>
                </c:pt>
                <c:pt idx="35">
                  <c:v>0.91489361702127658</c:v>
                </c:pt>
                <c:pt idx="36">
                  <c:v>0.97872340425531912</c:v>
                </c:pt>
                <c:pt idx="37">
                  <c:v>0.74468085106382975</c:v>
                </c:pt>
                <c:pt idx="38">
                  <c:v>0.76595744680851063</c:v>
                </c:pt>
                <c:pt idx="39">
                  <c:v>0.93617021276595747</c:v>
                </c:pt>
                <c:pt idx="40">
                  <c:v>0.91489361702127658</c:v>
                </c:pt>
                <c:pt idx="41">
                  <c:v>0.78723404255319152</c:v>
                </c:pt>
                <c:pt idx="42">
                  <c:v>0.72340425531914898</c:v>
                </c:pt>
                <c:pt idx="43">
                  <c:v>0.65957446808510634</c:v>
                </c:pt>
                <c:pt idx="44">
                  <c:v>0.7021276595744681</c:v>
                </c:pt>
                <c:pt idx="45">
                  <c:v>0.61702127659574468</c:v>
                </c:pt>
                <c:pt idx="46">
                  <c:v>0.74468085106382975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6C-6B4D-8306-7B13B3F40D07}"/>
            </c:ext>
          </c:extLst>
        </c:ser>
        <c:ser>
          <c:idx val="1"/>
          <c:order val="1"/>
          <c:tx>
            <c:strRef>
              <c:f>'6hpf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'6hpf telophase'!$G$3:$G$49</c:f>
              <c:numCache>
                <c:formatCode>General</c:formatCode>
                <c:ptCount val="47"/>
                <c:pt idx="0">
                  <c:v>0</c:v>
                </c:pt>
                <c:pt idx="1">
                  <c:v>2.3809646467898772E-2</c:v>
                </c:pt>
                <c:pt idx="2">
                  <c:v>4.7619292935797544E-2</c:v>
                </c:pt>
                <c:pt idx="3">
                  <c:v>7.1428939403696323E-2</c:v>
                </c:pt>
                <c:pt idx="4">
                  <c:v>9.5238585871595088E-2</c:v>
                </c:pt>
                <c:pt idx="5">
                  <c:v>0.11904823233949385</c:v>
                </c:pt>
                <c:pt idx="6">
                  <c:v>0.14285659089445554</c:v>
                </c:pt>
                <c:pt idx="7">
                  <c:v>0.16666623736235428</c:v>
                </c:pt>
                <c:pt idx="8">
                  <c:v>0.19047588383025307</c:v>
                </c:pt>
                <c:pt idx="9">
                  <c:v>0.21428553029815187</c:v>
                </c:pt>
                <c:pt idx="10">
                  <c:v>0.2380951767660506</c:v>
                </c:pt>
                <c:pt idx="11">
                  <c:v>0.26190482323394937</c:v>
                </c:pt>
                <c:pt idx="12">
                  <c:v>0.28571446970184816</c:v>
                </c:pt>
                <c:pt idx="13">
                  <c:v>0.30952411616974695</c:v>
                </c:pt>
                <c:pt idx="14">
                  <c:v>0.33333376263764569</c:v>
                </c:pt>
                <c:pt idx="15">
                  <c:v>0.35714340910554448</c:v>
                </c:pt>
                <c:pt idx="16">
                  <c:v>0.38095305557344322</c:v>
                </c:pt>
                <c:pt idx="17">
                  <c:v>0.40476141412840494</c:v>
                </c:pt>
                <c:pt idx="18">
                  <c:v>0.42857106059630373</c:v>
                </c:pt>
                <c:pt idx="19">
                  <c:v>0.45238070706420241</c:v>
                </c:pt>
                <c:pt idx="20">
                  <c:v>0.47619035353210121</c:v>
                </c:pt>
                <c:pt idx="21">
                  <c:v>0.5</c:v>
                </c:pt>
                <c:pt idx="22">
                  <c:v>0.52380964646789874</c:v>
                </c:pt>
                <c:pt idx="23">
                  <c:v>0.54761929293579759</c:v>
                </c:pt>
                <c:pt idx="24">
                  <c:v>0.57142893940369632</c:v>
                </c:pt>
                <c:pt idx="25">
                  <c:v>0.59523858587159517</c:v>
                </c:pt>
                <c:pt idx="26">
                  <c:v>0.61904823233949391</c:v>
                </c:pt>
                <c:pt idx="27">
                  <c:v>0.64285787880739254</c:v>
                </c:pt>
                <c:pt idx="28">
                  <c:v>0.66666623736235431</c:v>
                </c:pt>
                <c:pt idx="29">
                  <c:v>0.69047588383025316</c:v>
                </c:pt>
                <c:pt idx="30">
                  <c:v>0.71428553029815189</c:v>
                </c:pt>
                <c:pt idx="31">
                  <c:v>0.73809517676605063</c:v>
                </c:pt>
                <c:pt idx="32">
                  <c:v>0.76190482323394937</c:v>
                </c:pt>
                <c:pt idx="33">
                  <c:v>0.78571446970184811</c:v>
                </c:pt>
                <c:pt idx="34">
                  <c:v>0.80952411616974684</c:v>
                </c:pt>
                <c:pt idx="35">
                  <c:v>0.83333376263764569</c:v>
                </c:pt>
                <c:pt idx="36">
                  <c:v>0.85714340910554443</c:v>
                </c:pt>
                <c:pt idx="37">
                  <c:v>0.88095305557344328</c:v>
                </c:pt>
                <c:pt idx="38">
                  <c:v>0.90476141412840483</c:v>
                </c:pt>
                <c:pt idx="39">
                  <c:v>0.92857106059630368</c:v>
                </c:pt>
                <c:pt idx="40">
                  <c:v>0.95238070706420241</c:v>
                </c:pt>
                <c:pt idx="41">
                  <c:v>0.97619035353210126</c:v>
                </c:pt>
                <c:pt idx="42">
                  <c:v>1</c:v>
                </c:pt>
              </c:numCache>
            </c:numRef>
          </c:xVal>
          <c:yVal>
            <c:numRef>
              <c:f>'6hpf telophase'!$H$3:$H$49</c:f>
              <c:numCache>
                <c:formatCode>General</c:formatCode>
                <c:ptCount val="47"/>
                <c:pt idx="0">
                  <c:v>0.50724652383957214</c:v>
                </c:pt>
                <c:pt idx="1">
                  <c:v>0.80434791430374331</c:v>
                </c:pt>
                <c:pt idx="2">
                  <c:v>0.70289860953582883</c:v>
                </c:pt>
                <c:pt idx="3">
                  <c:v>0.73913072148716563</c:v>
                </c:pt>
                <c:pt idx="4">
                  <c:v>0.73913072148716563</c:v>
                </c:pt>
                <c:pt idx="5">
                  <c:v>0.72463767380802147</c:v>
                </c:pt>
                <c:pt idx="6">
                  <c:v>0.79710189771069506</c:v>
                </c:pt>
                <c:pt idx="7">
                  <c:v>0.55797117622352943</c:v>
                </c:pt>
                <c:pt idx="8">
                  <c:v>0.7681163095989304</c:v>
                </c:pt>
                <c:pt idx="9">
                  <c:v>0.84782604284812835</c:v>
                </c:pt>
                <c:pt idx="10">
                  <c:v>0.66666700483101593</c:v>
                </c:pt>
                <c:pt idx="11">
                  <c:v>0.70289860953582883</c:v>
                </c:pt>
                <c:pt idx="12">
                  <c:v>0.73913072148716563</c:v>
                </c:pt>
                <c:pt idx="13">
                  <c:v>0.71739165721497322</c:v>
                </c:pt>
                <c:pt idx="14">
                  <c:v>0.86231909052727262</c:v>
                </c:pt>
                <c:pt idx="15">
                  <c:v>0.84782604284812835</c:v>
                </c:pt>
                <c:pt idx="16">
                  <c:v>0.70289860953582883</c:v>
                </c:pt>
                <c:pt idx="17">
                  <c:v>0.65942048099144379</c:v>
                </c:pt>
                <c:pt idx="18">
                  <c:v>0.59420328817486623</c:v>
                </c:pt>
                <c:pt idx="19">
                  <c:v>0.69565259294278059</c:v>
                </c:pt>
                <c:pt idx="20">
                  <c:v>0.80434791430374331</c:v>
                </c:pt>
                <c:pt idx="21">
                  <c:v>0.65942048099144379</c:v>
                </c:pt>
                <c:pt idx="22">
                  <c:v>0.84782604284812835</c:v>
                </c:pt>
                <c:pt idx="23">
                  <c:v>0.60869582860748661</c:v>
                </c:pt>
                <c:pt idx="24">
                  <c:v>0.55072465238395718</c:v>
                </c:pt>
                <c:pt idx="25">
                  <c:v>0.81159443814331544</c:v>
                </c:pt>
                <c:pt idx="26">
                  <c:v>0.8550725666877006</c:v>
                </c:pt>
                <c:pt idx="27">
                  <c:v>0.56521770006310157</c:v>
                </c:pt>
                <c:pt idx="28">
                  <c:v>0.81159443814331544</c:v>
                </c:pt>
                <c:pt idx="29">
                  <c:v>1</c:v>
                </c:pt>
                <c:pt idx="30">
                  <c:v>0.60869582860748661</c:v>
                </c:pt>
                <c:pt idx="31">
                  <c:v>0.77536232619197865</c:v>
                </c:pt>
                <c:pt idx="32">
                  <c:v>0.63043489287967913</c:v>
                </c:pt>
                <c:pt idx="33">
                  <c:v>0.52898558811176477</c:v>
                </c:pt>
                <c:pt idx="34">
                  <c:v>0.50724652383957214</c:v>
                </c:pt>
                <c:pt idx="35">
                  <c:v>0.40579721907165772</c:v>
                </c:pt>
                <c:pt idx="36">
                  <c:v>0.68115954526363642</c:v>
                </c:pt>
                <c:pt idx="37">
                  <c:v>0.57246371665614981</c:v>
                </c:pt>
                <c:pt idx="38">
                  <c:v>0.54347863579090894</c:v>
                </c:pt>
                <c:pt idx="39">
                  <c:v>0.81159443814331544</c:v>
                </c:pt>
                <c:pt idx="40">
                  <c:v>0.73913072148716563</c:v>
                </c:pt>
                <c:pt idx="41">
                  <c:v>0.63043489287967913</c:v>
                </c:pt>
                <c:pt idx="42">
                  <c:v>0.71014513337540097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6C-6B4D-8306-7B13B3F4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3227388783819"/>
          <c:y val="4.2166926233268343E-2"/>
          <c:w val="0.86440700000000004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'4-cells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'4-cells telophase'!$C$3:$C$281</c:f>
              <c:numCache>
                <c:formatCode>General</c:formatCode>
                <c:ptCount val="279"/>
                <c:pt idx="0">
                  <c:v>0</c:v>
                </c:pt>
                <c:pt idx="1">
                  <c:v>3.5963917419908399E-3</c:v>
                </c:pt>
                <c:pt idx="2">
                  <c:v>7.1950654584372591E-3</c:v>
                </c:pt>
                <c:pt idx="3">
                  <c:v>1.0791457200428099E-2</c:v>
                </c:pt>
                <c:pt idx="4">
                  <c:v>1.4387848942418938E-2</c:v>
                </c:pt>
                <c:pt idx="5">
                  <c:v>1.7986522658865356E-2</c:v>
                </c:pt>
                <c:pt idx="6">
                  <c:v>2.1582914400856197E-2</c:v>
                </c:pt>
                <c:pt idx="7">
                  <c:v>2.5179306142847035E-2</c:v>
                </c:pt>
                <c:pt idx="8">
                  <c:v>2.8777979859293458E-2</c:v>
                </c:pt>
                <c:pt idx="9">
                  <c:v>3.2374371601284299E-2</c:v>
                </c:pt>
                <c:pt idx="10">
                  <c:v>3.5970763343275133E-2</c:v>
                </c:pt>
                <c:pt idx="11">
                  <c:v>3.9569437059721553E-2</c:v>
                </c:pt>
                <c:pt idx="12">
                  <c:v>4.3165828801712394E-2</c:v>
                </c:pt>
                <c:pt idx="13">
                  <c:v>4.6762220543703228E-2</c:v>
                </c:pt>
                <c:pt idx="14">
                  <c:v>5.0360894260149655E-2</c:v>
                </c:pt>
                <c:pt idx="15">
                  <c:v>5.3957286002140496E-2</c:v>
                </c:pt>
                <c:pt idx="16">
                  <c:v>5.755367774413133E-2</c:v>
                </c:pt>
                <c:pt idx="17">
                  <c:v>6.1150069486122172E-2</c:v>
                </c:pt>
                <c:pt idx="18">
                  <c:v>6.4748743202568598E-2</c:v>
                </c:pt>
                <c:pt idx="19">
                  <c:v>6.8345134944559432E-2</c:v>
                </c:pt>
                <c:pt idx="20">
                  <c:v>7.1941526686550267E-2</c:v>
                </c:pt>
                <c:pt idx="21">
                  <c:v>7.5540200402996679E-2</c:v>
                </c:pt>
                <c:pt idx="22">
                  <c:v>7.9136592144987528E-2</c:v>
                </c:pt>
                <c:pt idx="23">
                  <c:v>8.2732983886978376E-2</c:v>
                </c:pt>
                <c:pt idx="24">
                  <c:v>8.6331657603424788E-2</c:v>
                </c:pt>
                <c:pt idx="25">
                  <c:v>8.9928049345415623E-2</c:v>
                </c:pt>
                <c:pt idx="26">
                  <c:v>9.3524441087406457E-2</c:v>
                </c:pt>
                <c:pt idx="27">
                  <c:v>9.7123114803852884E-2</c:v>
                </c:pt>
                <c:pt idx="28">
                  <c:v>0.10071950654584373</c:v>
                </c:pt>
                <c:pt idx="29">
                  <c:v>0.10431589828783457</c:v>
                </c:pt>
                <c:pt idx="30">
                  <c:v>0.10791457200428099</c:v>
                </c:pt>
                <c:pt idx="31">
                  <c:v>0.11151096374627181</c:v>
                </c:pt>
                <c:pt idx="32">
                  <c:v>0.11510735548826266</c:v>
                </c:pt>
                <c:pt idx="33">
                  <c:v>0.11870602920470909</c:v>
                </c:pt>
                <c:pt idx="34">
                  <c:v>0.12230242094669992</c:v>
                </c:pt>
                <c:pt idx="35">
                  <c:v>0.12589881268869077</c:v>
                </c:pt>
                <c:pt idx="36">
                  <c:v>0.1294974864051372</c:v>
                </c:pt>
                <c:pt idx="37">
                  <c:v>0.13309387814712803</c:v>
                </c:pt>
                <c:pt idx="38">
                  <c:v>0.13669026988911886</c:v>
                </c:pt>
                <c:pt idx="39">
                  <c:v>0.14028894360556529</c:v>
                </c:pt>
                <c:pt idx="40">
                  <c:v>0.14388533534755613</c:v>
                </c:pt>
                <c:pt idx="41">
                  <c:v>0.14748172708954696</c:v>
                </c:pt>
                <c:pt idx="42">
                  <c:v>0.15108040080599336</c:v>
                </c:pt>
                <c:pt idx="43">
                  <c:v>0.15467679254798422</c:v>
                </c:pt>
                <c:pt idx="44">
                  <c:v>0.15827318428997506</c:v>
                </c:pt>
                <c:pt idx="45">
                  <c:v>0.16186957603196589</c:v>
                </c:pt>
                <c:pt idx="46">
                  <c:v>0.16546824974841232</c:v>
                </c:pt>
                <c:pt idx="47">
                  <c:v>0.16906464149040315</c:v>
                </c:pt>
                <c:pt idx="48">
                  <c:v>0.17266103323239398</c:v>
                </c:pt>
                <c:pt idx="49">
                  <c:v>0.17625970694884041</c:v>
                </c:pt>
                <c:pt idx="50">
                  <c:v>0.17985609869083125</c:v>
                </c:pt>
                <c:pt idx="51">
                  <c:v>0.18345249043282208</c:v>
                </c:pt>
                <c:pt idx="52">
                  <c:v>0.18705116414926851</c:v>
                </c:pt>
                <c:pt idx="53">
                  <c:v>0.19064755589125934</c:v>
                </c:pt>
                <c:pt idx="54">
                  <c:v>0.1942439476332502</c:v>
                </c:pt>
                <c:pt idx="55">
                  <c:v>0.19784262134969663</c:v>
                </c:pt>
                <c:pt idx="56">
                  <c:v>0.20143901309168746</c:v>
                </c:pt>
                <c:pt idx="57">
                  <c:v>0.20503540483367827</c:v>
                </c:pt>
                <c:pt idx="58">
                  <c:v>0.2086340785501247</c:v>
                </c:pt>
                <c:pt idx="59">
                  <c:v>0.21223047029211556</c:v>
                </c:pt>
                <c:pt idx="60">
                  <c:v>0.21582686203410639</c:v>
                </c:pt>
                <c:pt idx="61">
                  <c:v>0.21942553575055282</c:v>
                </c:pt>
                <c:pt idx="62">
                  <c:v>0.22302192749254363</c:v>
                </c:pt>
                <c:pt idx="63">
                  <c:v>0.22661831923453449</c:v>
                </c:pt>
                <c:pt idx="64">
                  <c:v>0.23021699295098091</c:v>
                </c:pt>
                <c:pt idx="65">
                  <c:v>0.23381338469297175</c:v>
                </c:pt>
                <c:pt idx="66">
                  <c:v>0.23740977643496261</c:v>
                </c:pt>
                <c:pt idx="67">
                  <c:v>0.24100845015140904</c:v>
                </c:pt>
                <c:pt idx="68">
                  <c:v>0.24460484189339984</c:v>
                </c:pt>
                <c:pt idx="69">
                  <c:v>0.24820123363539068</c:v>
                </c:pt>
                <c:pt idx="70">
                  <c:v>0.2517999073518371</c:v>
                </c:pt>
                <c:pt idx="71">
                  <c:v>0.25539629909382794</c:v>
                </c:pt>
                <c:pt idx="72">
                  <c:v>0.25899269083581883</c:v>
                </c:pt>
                <c:pt idx="73">
                  <c:v>0.26258908257780961</c:v>
                </c:pt>
                <c:pt idx="74">
                  <c:v>0.26618775629425606</c:v>
                </c:pt>
                <c:pt idx="75">
                  <c:v>0.2697841480362469</c:v>
                </c:pt>
                <c:pt idx="76">
                  <c:v>0.27338053977823773</c:v>
                </c:pt>
                <c:pt idx="77">
                  <c:v>0.27697921349468413</c:v>
                </c:pt>
                <c:pt idx="78">
                  <c:v>0.28057560523667496</c:v>
                </c:pt>
                <c:pt idx="79">
                  <c:v>0.2841719969786658</c:v>
                </c:pt>
                <c:pt idx="80">
                  <c:v>0.28777067069511225</c:v>
                </c:pt>
                <c:pt idx="81">
                  <c:v>0.29136706243710309</c:v>
                </c:pt>
                <c:pt idx="82">
                  <c:v>0.29496345417909392</c:v>
                </c:pt>
                <c:pt idx="83">
                  <c:v>0.29856212789554037</c:v>
                </c:pt>
                <c:pt idx="84">
                  <c:v>0.30215851963753115</c:v>
                </c:pt>
                <c:pt idx="85">
                  <c:v>0.30575491137952199</c:v>
                </c:pt>
                <c:pt idx="86">
                  <c:v>0.30935358509596844</c:v>
                </c:pt>
                <c:pt idx="87">
                  <c:v>0.31294997683795928</c:v>
                </c:pt>
                <c:pt idx="88">
                  <c:v>0.31654636857995011</c:v>
                </c:pt>
                <c:pt idx="89">
                  <c:v>0.32014504229639651</c:v>
                </c:pt>
                <c:pt idx="90">
                  <c:v>0.32374143403838734</c:v>
                </c:pt>
                <c:pt idx="91">
                  <c:v>0.32733782578037823</c:v>
                </c:pt>
                <c:pt idx="92">
                  <c:v>0.33093649949682463</c:v>
                </c:pt>
                <c:pt idx="93">
                  <c:v>0.33453289123881547</c:v>
                </c:pt>
                <c:pt idx="94">
                  <c:v>0.3381292829808063</c:v>
                </c:pt>
                <c:pt idx="95">
                  <c:v>0.3417279566972527</c:v>
                </c:pt>
                <c:pt idx="96">
                  <c:v>0.34532434843924359</c:v>
                </c:pt>
                <c:pt idx="97">
                  <c:v>0.34892074018123442</c:v>
                </c:pt>
                <c:pt idx="98">
                  <c:v>0.35251941389768082</c:v>
                </c:pt>
                <c:pt idx="99">
                  <c:v>0.35611580563967171</c:v>
                </c:pt>
                <c:pt idx="100">
                  <c:v>0.35971219738166249</c:v>
                </c:pt>
                <c:pt idx="101">
                  <c:v>0.36331087109810895</c:v>
                </c:pt>
                <c:pt idx="102">
                  <c:v>0.36690726284009972</c:v>
                </c:pt>
                <c:pt idx="103">
                  <c:v>0.37050365458209061</c:v>
                </c:pt>
                <c:pt idx="104">
                  <c:v>0.37410004632408145</c:v>
                </c:pt>
                <c:pt idx="105">
                  <c:v>0.3776987200405279</c:v>
                </c:pt>
                <c:pt idx="106">
                  <c:v>0.38129511178251868</c:v>
                </c:pt>
                <c:pt idx="107">
                  <c:v>0.38489150352450952</c:v>
                </c:pt>
                <c:pt idx="108">
                  <c:v>0.38849017724095597</c:v>
                </c:pt>
                <c:pt idx="109">
                  <c:v>0.3920865689829468</c:v>
                </c:pt>
                <c:pt idx="110">
                  <c:v>0.39568296072493769</c:v>
                </c:pt>
                <c:pt idx="111">
                  <c:v>0.39928163444138404</c:v>
                </c:pt>
                <c:pt idx="112">
                  <c:v>0.40287802618337493</c:v>
                </c:pt>
                <c:pt idx="113">
                  <c:v>0.40647441792536576</c:v>
                </c:pt>
                <c:pt idx="114">
                  <c:v>0.4100730916418121</c:v>
                </c:pt>
                <c:pt idx="115">
                  <c:v>0.41366948338380299</c:v>
                </c:pt>
                <c:pt idx="116">
                  <c:v>0.41726587512579383</c:v>
                </c:pt>
                <c:pt idx="117">
                  <c:v>0.42086454884224028</c:v>
                </c:pt>
                <c:pt idx="118">
                  <c:v>0.42446094058423112</c:v>
                </c:pt>
                <c:pt idx="119">
                  <c:v>0.4280573323262219</c:v>
                </c:pt>
                <c:pt idx="120">
                  <c:v>0.43165600604266835</c:v>
                </c:pt>
                <c:pt idx="121">
                  <c:v>0.43525239778465918</c:v>
                </c:pt>
                <c:pt idx="122">
                  <c:v>0.43884878952665007</c:v>
                </c:pt>
                <c:pt idx="123">
                  <c:v>0.44244746324309647</c:v>
                </c:pt>
                <c:pt idx="124">
                  <c:v>0.44604385498508725</c:v>
                </c:pt>
                <c:pt idx="125">
                  <c:v>0.44964024672707814</c:v>
                </c:pt>
                <c:pt idx="126">
                  <c:v>0.45323892044352454</c:v>
                </c:pt>
                <c:pt idx="127">
                  <c:v>0.45683531218551543</c:v>
                </c:pt>
                <c:pt idx="128">
                  <c:v>0.46043170392750621</c:v>
                </c:pt>
                <c:pt idx="129">
                  <c:v>0.46403037764395261</c:v>
                </c:pt>
                <c:pt idx="130">
                  <c:v>0.4676267693859435</c:v>
                </c:pt>
                <c:pt idx="131">
                  <c:v>0.47122316112793433</c:v>
                </c:pt>
                <c:pt idx="132">
                  <c:v>0.47481955286992522</c:v>
                </c:pt>
                <c:pt idx="133">
                  <c:v>0.47841822658637156</c:v>
                </c:pt>
                <c:pt idx="134">
                  <c:v>0.4820146183283624</c:v>
                </c:pt>
                <c:pt idx="135">
                  <c:v>0.48561101007035329</c:v>
                </c:pt>
                <c:pt idx="136">
                  <c:v>0.48920968378679969</c:v>
                </c:pt>
                <c:pt idx="137">
                  <c:v>0.49280607552879058</c:v>
                </c:pt>
                <c:pt idx="138">
                  <c:v>0.49640246727078136</c:v>
                </c:pt>
                <c:pt idx="139">
                  <c:v>0.50000114098722781</c:v>
                </c:pt>
                <c:pt idx="140">
                  <c:v>0.50359753272921859</c:v>
                </c:pt>
                <c:pt idx="141">
                  <c:v>0.50719392447120948</c:v>
                </c:pt>
                <c:pt idx="142">
                  <c:v>0.51079259818765588</c:v>
                </c:pt>
                <c:pt idx="143">
                  <c:v>0.51438898992964677</c:v>
                </c:pt>
                <c:pt idx="144">
                  <c:v>0.51798538167163766</c:v>
                </c:pt>
                <c:pt idx="145">
                  <c:v>0.52158405538808394</c:v>
                </c:pt>
                <c:pt idx="146">
                  <c:v>0.52518044713007483</c:v>
                </c:pt>
                <c:pt idx="147">
                  <c:v>0.52877683887206572</c:v>
                </c:pt>
                <c:pt idx="148">
                  <c:v>0.53237551258851212</c:v>
                </c:pt>
                <c:pt idx="149">
                  <c:v>0.53597190433050301</c:v>
                </c:pt>
                <c:pt idx="150">
                  <c:v>0.53956829607249379</c:v>
                </c:pt>
                <c:pt idx="151">
                  <c:v>0.54316696978894019</c:v>
                </c:pt>
                <c:pt idx="152">
                  <c:v>0.54676336153093108</c:v>
                </c:pt>
                <c:pt idx="153">
                  <c:v>0.55035975327292186</c:v>
                </c:pt>
                <c:pt idx="154">
                  <c:v>0.55395842698936826</c:v>
                </c:pt>
                <c:pt idx="155">
                  <c:v>0.55755481873135915</c:v>
                </c:pt>
                <c:pt idx="156">
                  <c:v>0.56115121047334993</c:v>
                </c:pt>
                <c:pt idx="157">
                  <c:v>0.56474988418979644</c:v>
                </c:pt>
                <c:pt idx="158">
                  <c:v>0.56834627593178721</c:v>
                </c:pt>
                <c:pt idx="159">
                  <c:v>0.5719426676737781</c:v>
                </c:pt>
                <c:pt idx="160">
                  <c:v>0.57553905941576888</c:v>
                </c:pt>
                <c:pt idx="161">
                  <c:v>0.57913773313221528</c:v>
                </c:pt>
                <c:pt idx="162">
                  <c:v>0.58273412487420617</c:v>
                </c:pt>
                <c:pt idx="163">
                  <c:v>0.58633051661619695</c:v>
                </c:pt>
                <c:pt idx="164">
                  <c:v>0.58992919033264346</c:v>
                </c:pt>
                <c:pt idx="165">
                  <c:v>0.59352558207463424</c:v>
                </c:pt>
                <c:pt idx="166">
                  <c:v>0.59712197381662502</c:v>
                </c:pt>
                <c:pt idx="167">
                  <c:v>0.60072064753307153</c:v>
                </c:pt>
                <c:pt idx="168">
                  <c:v>0.60431703927506231</c:v>
                </c:pt>
                <c:pt idx="169">
                  <c:v>0.6079134310170532</c:v>
                </c:pt>
                <c:pt idx="170">
                  <c:v>0.6115121047334996</c:v>
                </c:pt>
                <c:pt idx="171">
                  <c:v>0.61510849647549048</c:v>
                </c:pt>
                <c:pt idx="172">
                  <c:v>0.61870488821748126</c:v>
                </c:pt>
                <c:pt idx="173">
                  <c:v>0.62230356193392766</c:v>
                </c:pt>
                <c:pt idx="174">
                  <c:v>0.62589995367591855</c:v>
                </c:pt>
                <c:pt idx="175">
                  <c:v>0.62949634541790933</c:v>
                </c:pt>
                <c:pt idx="176">
                  <c:v>0.63309501913435584</c:v>
                </c:pt>
                <c:pt idx="177">
                  <c:v>0.63669141087634662</c:v>
                </c:pt>
                <c:pt idx="178">
                  <c:v>0.64028780261833751</c:v>
                </c:pt>
                <c:pt idx="179">
                  <c:v>0.64388647633478391</c:v>
                </c:pt>
                <c:pt idx="180">
                  <c:v>0.64748286807677469</c:v>
                </c:pt>
                <c:pt idx="181">
                  <c:v>0.65107925981876558</c:v>
                </c:pt>
                <c:pt idx="182">
                  <c:v>0.65467793353521198</c:v>
                </c:pt>
                <c:pt idx="183">
                  <c:v>0.65827432527720287</c:v>
                </c:pt>
                <c:pt idx="184">
                  <c:v>0.66187071701919375</c:v>
                </c:pt>
                <c:pt idx="185">
                  <c:v>0.66546939073564004</c:v>
                </c:pt>
                <c:pt idx="186">
                  <c:v>0.66906578247763093</c:v>
                </c:pt>
                <c:pt idx="187">
                  <c:v>0.67266217421962182</c:v>
                </c:pt>
                <c:pt idx="188">
                  <c:v>0.67626084793606811</c:v>
                </c:pt>
                <c:pt idx="189">
                  <c:v>0.67985723967805911</c:v>
                </c:pt>
                <c:pt idx="190">
                  <c:v>0.68345363142004989</c:v>
                </c:pt>
                <c:pt idx="191">
                  <c:v>0.68705002316204078</c:v>
                </c:pt>
                <c:pt idx="192">
                  <c:v>0.69064869687848718</c:v>
                </c:pt>
                <c:pt idx="193">
                  <c:v>0.69424508862047796</c:v>
                </c:pt>
                <c:pt idx="194">
                  <c:v>0.69784148036246885</c:v>
                </c:pt>
                <c:pt idx="195">
                  <c:v>0.70144015407891525</c:v>
                </c:pt>
                <c:pt idx="196">
                  <c:v>0.70503654582090614</c:v>
                </c:pt>
                <c:pt idx="197">
                  <c:v>0.70863293756289691</c:v>
                </c:pt>
                <c:pt idx="198">
                  <c:v>0.71223161127934342</c:v>
                </c:pt>
                <c:pt idx="199">
                  <c:v>0.7158280030213342</c:v>
                </c:pt>
                <c:pt idx="200">
                  <c:v>0.71942439476332498</c:v>
                </c:pt>
                <c:pt idx="201">
                  <c:v>0.72302306847977149</c:v>
                </c:pt>
                <c:pt idx="202">
                  <c:v>0.72661946022176227</c:v>
                </c:pt>
                <c:pt idx="203">
                  <c:v>0.73021585196375316</c:v>
                </c:pt>
                <c:pt idx="204">
                  <c:v>0.73381452568019945</c:v>
                </c:pt>
                <c:pt idx="205">
                  <c:v>0.73741091742219034</c:v>
                </c:pt>
                <c:pt idx="206">
                  <c:v>0.74100730916418123</c:v>
                </c:pt>
                <c:pt idx="207">
                  <c:v>0.74460598288062763</c:v>
                </c:pt>
                <c:pt idx="208">
                  <c:v>0.74820237462261852</c:v>
                </c:pt>
                <c:pt idx="209">
                  <c:v>0.75179876636460918</c:v>
                </c:pt>
                <c:pt idx="210">
                  <c:v>0.7553974400810558</c:v>
                </c:pt>
                <c:pt idx="211">
                  <c:v>0.75899383182304647</c:v>
                </c:pt>
                <c:pt idx="212">
                  <c:v>0.76259022356503736</c:v>
                </c:pt>
                <c:pt idx="213">
                  <c:v>0.76618889728148376</c:v>
                </c:pt>
                <c:pt idx="214">
                  <c:v>0.76978528902347465</c:v>
                </c:pt>
                <c:pt idx="215">
                  <c:v>0.77338168076546554</c:v>
                </c:pt>
                <c:pt idx="216">
                  <c:v>0.77698035448191194</c:v>
                </c:pt>
                <c:pt idx="217">
                  <c:v>0.78057674622390283</c:v>
                </c:pt>
                <c:pt idx="218">
                  <c:v>0.78417313796589361</c:v>
                </c:pt>
                <c:pt idx="219">
                  <c:v>0.78777181168234012</c:v>
                </c:pt>
                <c:pt idx="220">
                  <c:v>0.79136820342433079</c:v>
                </c:pt>
                <c:pt idx="221">
                  <c:v>0.79496459516632167</c:v>
                </c:pt>
                <c:pt idx="222">
                  <c:v>0.79856098690831256</c:v>
                </c:pt>
                <c:pt idx="223">
                  <c:v>0.80215966062475896</c:v>
                </c:pt>
                <c:pt idx="224">
                  <c:v>0.80575605236674985</c:v>
                </c:pt>
                <c:pt idx="225">
                  <c:v>0.80935244410874063</c:v>
                </c:pt>
                <c:pt idx="226">
                  <c:v>0.81295111782518703</c:v>
                </c:pt>
                <c:pt idx="227">
                  <c:v>0.81654750956717792</c:v>
                </c:pt>
                <c:pt idx="228">
                  <c:v>0.82014390130916881</c:v>
                </c:pt>
                <c:pt idx="229">
                  <c:v>0.8237425750256151</c:v>
                </c:pt>
                <c:pt idx="230">
                  <c:v>0.82733896676760599</c:v>
                </c:pt>
                <c:pt idx="231">
                  <c:v>0.83093535850959677</c:v>
                </c:pt>
                <c:pt idx="232">
                  <c:v>0.83453403222604328</c:v>
                </c:pt>
                <c:pt idx="233">
                  <c:v>0.83813042396803406</c:v>
                </c:pt>
                <c:pt idx="234">
                  <c:v>0.84172681571002494</c:v>
                </c:pt>
                <c:pt idx="235">
                  <c:v>0.84532548942647134</c:v>
                </c:pt>
                <c:pt idx="236">
                  <c:v>0.84892188116846223</c:v>
                </c:pt>
                <c:pt idx="237">
                  <c:v>0.85251827291045312</c:v>
                </c:pt>
                <c:pt idx="238">
                  <c:v>0.85611694662689952</c:v>
                </c:pt>
                <c:pt idx="239">
                  <c:v>0.85971333836889041</c:v>
                </c:pt>
                <c:pt idx="240">
                  <c:v>0.86330973011088108</c:v>
                </c:pt>
                <c:pt idx="241">
                  <c:v>0.86690840382732759</c:v>
                </c:pt>
                <c:pt idx="242">
                  <c:v>0.87050479556931837</c:v>
                </c:pt>
                <c:pt idx="243">
                  <c:v>0.87410118731130926</c:v>
                </c:pt>
                <c:pt idx="244">
                  <c:v>0.87769986102775566</c:v>
                </c:pt>
                <c:pt idx="245">
                  <c:v>0.88129625276974655</c:v>
                </c:pt>
                <c:pt idx="246">
                  <c:v>0.88489264451173744</c:v>
                </c:pt>
                <c:pt idx="247">
                  <c:v>0.88849131822818384</c:v>
                </c:pt>
                <c:pt idx="248">
                  <c:v>0.8920877099701745</c:v>
                </c:pt>
                <c:pt idx="249">
                  <c:v>0.89568410171216539</c:v>
                </c:pt>
                <c:pt idx="250">
                  <c:v>0.89928049345415628</c:v>
                </c:pt>
                <c:pt idx="251">
                  <c:v>0.90287916717060268</c:v>
                </c:pt>
                <c:pt idx="252">
                  <c:v>0.90647555891259357</c:v>
                </c:pt>
                <c:pt idx="253">
                  <c:v>0.91007195065458435</c:v>
                </c:pt>
                <c:pt idx="254">
                  <c:v>0.91367062437103086</c:v>
                </c:pt>
                <c:pt idx="255">
                  <c:v>0.91726701611302153</c:v>
                </c:pt>
                <c:pt idx="256">
                  <c:v>0.92086340785501242</c:v>
                </c:pt>
                <c:pt idx="257">
                  <c:v>0.92446208157145882</c:v>
                </c:pt>
                <c:pt idx="258">
                  <c:v>0.92805847331344971</c:v>
                </c:pt>
                <c:pt idx="259">
                  <c:v>0.9316548650554406</c:v>
                </c:pt>
                <c:pt idx="260">
                  <c:v>0.93525353877188699</c:v>
                </c:pt>
                <c:pt idx="261">
                  <c:v>0.93884993051387788</c:v>
                </c:pt>
                <c:pt idx="262">
                  <c:v>0.94244632225586866</c:v>
                </c:pt>
                <c:pt idx="263">
                  <c:v>0.94604499597231506</c:v>
                </c:pt>
                <c:pt idx="264">
                  <c:v>0.94964138771430595</c:v>
                </c:pt>
                <c:pt idx="265">
                  <c:v>0.95323777945629684</c:v>
                </c:pt>
                <c:pt idx="266">
                  <c:v>0.95683645317274313</c:v>
                </c:pt>
                <c:pt idx="267">
                  <c:v>0.96043284491473402</c:v>
                </c:pt>
                <c:pt idx="268">
                  <c:v>0.9640292366567248</c:v>
                </c:pt>
                <c:pt idx="269">
                  <c:v>0.96762791037317131</c:v>
                </c:pt>
                <c:pt idx="270">
                  <c:v>0.97122430211516209</c:v>
                </c:pt>
                <c:pt idx="271">
                  <c:v>0.97482069385715298</c:v>
                </c:pt>
                <c:pt idx="272">
                  <c:v>0.97841936757359937</c:v>
                </c:pt>
                <c:pt idx="273">
                  <c:v>0.98201575931559026</c:v>
                </c:pt>
                <c:pt idx="274">
                  <c:v>0.98561215105758115</c:v>
                </c:pt>
                <c:pt idx="275">
                  <c:v>0.98921082477402744</c:v>
                </c:pt>
                <c:pt idx="276">
                  <c:v>0.99280721651601833</c:v>
                </c:pt>
                <c:pt idx="277">
                  <c:v>0.99640360825800911</c:v>
                </c:pt>
                <c:pt idx="278">
                  <c:v>1</c:v>
                </c:pt>
              </c:numCache>
            </c:numRef>
          </c:xVal>
          <c:yVal>
            <c:numRef>
              <c:f>'4-cells telophase'!$D$3:$D$281</c:f>
              <c:numCache>
                <c:formatCode>General</c:formatCode>
                <c:ptCount val="279"/>
                <c:pt idx="0">
                  <c:v>0.31643202752383309</c:v>
                </c:pt>
                <c:pt idx="1">
                  <c:v>0.35378682837302161</c:v>
                </c:pt>
                <c:pt idx="2">
                  <c:v>0.40262811182132524</c:v>
                </c:pt>
                <c:pt idx="3">
                  <c:v>0.34385373936356894</c:v>
                </c:pt>
                <c:pt idx="4">
                  <c:v>0.31343167657194804</c:v>
                </c:pt>
                <c:pt idx="5">
                  <c:v>0.24099750881694698</c:v>
                </c:pt>
                <c:pt idx="6">
                  <c:v>0.2920121049633802</c:v>
                </c:pt>
                <c:pt idx="7">
                  <c:v>0.24958576170942334</c:v>
                </c:pt>
                <c:pt idx="8">
                  <c:v>0.27887010752935626</c:v>
                </c:pt>
                <c:pt idx="9">
                  <c:v>0.36744662367026637</c:v>
                </c:pt>
                <c:pt idx="10">
                  <c:v>0.38876263570619002</c:v>
                </c:pt>
                <c:pt idx="11">
                  <c:v>0.40759465632605157</c:v>
                </c:pt>
                <c:pt idx="12">
                  <c:v>0.3023594322634095</c:v>
                </c:pt>
                <c:pt idx="13">
                  <c:v>0.40169751399492559</c:v>
                </c:pt>
                <c:pt idx="14">
                  <c:v>0.32326120600875652</c:v>
                </c:pt>
                <c:pt idx="15">
                  <c:v>0.37106833205801637</c:v>
                </c:pt>
                <c:pt idx="16">
                  <c:v>0.3572014176154833</c:v>
                </c:pt>
                <c:pt idx="17">
                  <c:v>0.34933808173151609</c:v>
                </c:pt>
                <c:pt idx="18">
                  <c:v>0.33619608429749215</c:v>
                </c:pt>
                <c:pt idx="19">
                  <c:v>0.32077865292009228</c:v>
                </c:pt>
                <c:pt idx="20">
                  <c:v>0.31632846795118891</c:v>
                </c:pt>
                <c:pt idx="21">
                  <c:v>0.39776512688924304</c:v>
                </c:pt>
                <c:pt idx="22">
                  <c:v>0.33547116728898296</c:v>
                </c:pt>
                <c:pt idx="23">
                  <c:v>0.41483807310155169</c:v>
                </c:pt>
                <c:pt idx="24">
                  <c:v>0.40573202234585448</c:v>
                </c:pt>
                <c:pt idx="25">
                  <c:v>0.32760783140501576</c:v>
                </c:pt>
                <c:pt idx="26">
                  <c:v>0.41577010925534919</c:v>
                </c:pt>
                <c:pt idx="27">
                  <c:v>0.38317473376559869</c:v>
                </c:pt>
                <c:pt idx="28">
                  <c:v>0.37655267442596352</c:v>
                </c:pt>
                <c:pt idx="29">
                  <c:v>0.41711494537232546</c:v>
                </c:pt>
                <c:pt idx="30">
                  <c:v>0.46730106493760531</c:v>
                </c:pt>
                <c:pt idx="31">
                  <c:v>0.45043379954318724</c:v>
                </c:pt>
                <c:pt idx="32">
                  <c:v>0.38834839741561333</c:v>
                </c:pt>
                <c:pt idx="33">
                  <c:v>0.43211957678654644</c:v>
                </c:pt>
                <c:pt idx="34">
                  <c:v>0.41949537721574337</c:v>
                </c:pt>
                <c:pt idx="35">
                  <c:v>0.4205295346147872</c:v>
                </c:pt>
                <c:pt idx="36">
                  <c:v>0.39103806964956594</c:v>
                </c:pt>
                <c:pt idx="37">
                  <c:v>0.39745444817131054</c:v>
                </c:pt>
                <c:pt idx="38">
                  <c:v>0.37272384689292515</c:v>
                </c:pt>
                <c:pt idx="39">
                  <c:v>0.3185017806493185</c:v>
                </c:pt>
                <c:pt idx="40">
                  <c:v>0.45964340987152863</c:v>
                </c:pt>
                <c:pt idx="41">
                  <c:v>0.47185480947915287</c:v>
                </c:pt>
                <c:pt idx="42">
                  <c:v>0.41990817717892215</c:v>
                </c:pt>
                <c:pt idx="43">
                  <c:v>0.32357188472668907</c:v>
                </c:pt>
                <c:pt idx="44">
                  <c:v>0.37934590623256026</c:v>
                </c:pt>
                <c:pt idx="45">
                  <c:v>0.41235552001288744</c:v>
                </c:pt>
                <c:pt idx="46">
                  <c:v>0.33702456087864546</c:v>
                </c:pt>
                <c:pt idx="47">
                  <c:v>0.4406042701063787</c:v>
                </c:pt>
                <c:pt idx="48">
                  <c:v>0.44350106148561957</c:v>
                </c:pt>
                <c:pt idx="49">
                  <c:v>0.41152704343173413</c:v>
                </c:pt>
                <c:pt idx="50">
                  <c:v>0.38783059955239252</c:v>
                </c:pt>
                <c:pt idx="51">
                  <c:v>0.4089409307704257</c:v>
                </c:pt>
                <c:pt idx="52">
                  <c:v>0.43698256171862865</c:v>
                </c:pt>
                <c:pt idx="53">
                  <c:v>0.41235552001288744</c:v>
                </c:pt>
                <c:pt idx="54">
                  <c:v>0.39869572471564269</c:v>
                </c:pt>
                <c:pt idx="55">
                  <c:v>0.41711494537232546</c:v>
                </c:pt>
                <c:pt idx="56">
                  <c:v>0.41825266234401343</c:v>
                </c:pt>
                <c:pt idx="57">
                  <c:v>0.44774412730923463</c:v>
                </c:pt>
                <c:pt idx="58">
                  <c:v>0.4424669040865758</c:v>
                </c:pt>
                <c:pt idx="59">
                  <c:v>0.47299252645084089</c:v>
                </c:pt>
                <c:pt idx="60">
                  <c:v>0.50155195526226459</c:v>
                </c:pt>
                <c:pt idx="61">
                  <c:v>0.45819501418190817</c:v>
                </c:pt>
                <c:pt idx="62">
                  <c:v>0.46409359484043194</c:v>
                </c:pt>
                <c:pt idx="63">
                  <c:v>0.41070000517797861</c:v>
                </c:pt>
                <c:pt idx="64">
                  <c:v>0.40117971613170478</c:v>
                </c:pt>
                <c:pt idx="65">
                  <c:v>0.46678326707438461</c:v>
                </c:pt>
                <c:pt idx="66">
                  <c:v>0.48520248773106733</c:v>
                </c:pt>
                <c:pt idx="67">
                  <c:v>0.47299252645084089</c:v>
                </c:pt>
                <c:pt idx="68">
                  <c:v>0.40273167139396937</c:v>
                </c:pt>
                <c:pt idx="69">
                  <c:v>0.44660641033754667</c:v>
                </c:pt>
                <c:pt idx="70">
                  <c:v>0.45271067181396096</c:v>
                </c:pt>
                <c:pt idx="71">
                  <c:v>0.45633238020171107</c:v>
                </c:pt>
                <c:pt idx="72">
                  <c:v>0.4476405677365905</c:v>
                </c:pt>
                <c:pt idx="73">
                  <c:v>0.49368718105089959</c:v>
                </c:pt>
                <c:pt idx="74">
                  <c:v>0.4890313152641057</c:v>
                </c:pt>
                <c:pt idx="75">
                  <c:v>0.41877046020723424</c:v>
                </c:pt>
                <c:pt idx="76">
                  <c:v>0.45281423138660515</c:v>
                </c:pt>
                <c:pt idx="77">
                  <c:v>0.61527331097213678</c:v>
                </c:pt>
                <c:pt idx="78">
                  <c:v>0.51169216341700563</c:v>
                </c:pt>
                <c:pt idx="79">
                  <c:v>0.52028185463687981</c:v>
                </c:pt>
                <c:pt idx="80">
                  <c:v>0.49234234493392331</c:v>
                </c:pt>
                <c:pt idx="81">
                  <c:v>0.52307508644347667</c:v>
                </c:pt>
                <c:pt idx="82">
                  <c:v>0.58598896515220378</c:v>
                </c:pt>
                <c:pt idx="83">
                  <c:v>0.64755800774395467</c:v>
                </c:pt>
                <c:pt idx="84">
                  <c:v>0.48561672602164396</c:v>
                </c:pt>
                <c:pt idx="85">
                  <c:v>0.55463486620678548</c:v>
                </c:pt>
                <c:pt idx="86">
                  <c:v>0.46988861592631165</c:v>
                </c:pt>
                <c:pt idx="87">
                  <c:v>0.532906054207683</c:v>
                </c:pt>
                <c:pt idx="88">
                  <c:v>0.50372526796039419</c:v>
                </c:pt>
                <c:pt idx="89">
                  <c:v>0.53321529459821759</c:v>
                </c:pt>
                <c:pt idx="90">
                  <c:v>0.58557472686162726</c:v>
                </c:pt>
                <c:pt idx="91">
                  <c:v>0.45902349076306143</c:v>
                </c:pt>
                <c:pt idx="92">
                  <c:v>0.5542220662436067</c:v>
                </c:pt>
                <c:pt idx="93">
                  <c:v>0.40128327570434896</c:v>
                </c:pt>
                <c:pt idx="94">
                  <c:v>0.52452348213309707</c:v>
                </c:pt>
                <c:pt idx="95">
                  <c:v>0.40273167139396937</c:v>
                </c:pt>
                <c:pt idx="96">
                  <c:v>0.46512775223947572</c:v>
                </c:pt>
                <c:pt idx="97">
                  <c:v>0.44919252299885509</c:v>
                </c:pt>
                <c:pt idx="98">
                  <c:v>0.43615408513747533</c:v>
                </c:pt>
                <c:pt idx="99">
                  <c:v>0.4043871862288782</c:v>
                </c:pt>
                <c:pt idx="100">
                  <c:v>0.45974696944417276</c:v>
                </c:pt>
                <c:pt idx="101">
                  <c:v>0.45902349076306143</c:v>
                </c:pt>
                <c:pt idx="102">
                  <c:v>0.55049679828321252</c:v>
                </c:pt>
                <c:pt idx="103">
                  <c:v>0.55918861074833293</c:v>
                </c:pt>
                <c:pt idx="104">
                  <c:v>0.47733771351970217</c:v>
                </c:pt>
                <c:pt idx="105">
                  <c:v>0.4314982193506815</c:v>
                </c:pt>
                <c:pt idx="106">
                  <c:v>0.41245907958553163</c:v>
                </c:pt>
                <c:pt idx="107">
                  <c:v>0.52017829506423574</c:v>
                </c:pt>
                <c:pt idx="108">
                  <c:v>0.52762883098502422</c:v>
                </c:pt>
                <c:pt idx="109">
                  <c:v>0.54656441117752985</c:v>
                </c:pt>
                <c:pt idx="110">
                  <c:v>0.55774021505871252</c:v>
                </c:pt>
                <c:pt idx="111">
                  <c:v>0.53145622019066463</c:v>
                </c:pt>
                <c:pt idx="112">
                  <c:v>0.47464804128574967</c:v>
                </c:pt>
                <c:pt idx="113">
                  <c:v>0.46026476730739357</c:v>
                </c:pt>
                <c:pt idx="114">
                  <c:v>0.64145230794014252</c:v>
                </c:pt>
                <c:pt idx="115">
                  <c:v>0.616618147089113</c:v>
                </c:pt>
                <c:pt idx="116">
                  <c:v>0.51707294621230859</c:v>
                </c:pt>
                <c:pt idx="117">
                  <c:v>0.50186263398019715</c:v>
                </c:pt>
                <c:pt idx="118">
                  <c:v>0.46274875872345567</c:v>
                </c:pt>
                <c:pt idx="119">
                  <c:v>0.54625373245959741</c:v>
                </c:pt>
                <c:pt idx="120">
                  <c:v>0.47837330924614385</c:v>
                </c:pt>
                <c:pt idx="121">
                  <c:v>0.58971423311259807</c:v>
                </c:pt>
                <c:pt idx="122">
                  <c:v>0.65945729030624867</c:v>
                </c:pt>
                <c:pt idx="123">
                  <c:v>0.59012847140317459</c:v>
                </c:pt>
                <c:pt idx="124">
                  <c:v>0.58971423311259807</c:v>
                </c:pt>
                <c:pt idx="125">
                  <c:v>0.66494163267419593</c:v>
                </c:pt>
                <c:pt idx="126">
                  <c:v>0.51779786322081778</c:v>
                </c:pt>
                <c:pt idx="127">
                  <c:v>0.65024767997790722</c:v>
                </c:pt>
                <c:pt idx="128">
                  <c:v>0.69194910622335504</c:v>
                </c:pt>
                <c:pt idx="129">
                  <c:v>0.61154804301174248</c:v>
                </c:pt>
                <c:pt idx="130">
                  <c:v>0.60544234320793033</c:v>
                </c:pt>
                <c:pt idx="131">
                  <c:v>0.78507792857841474</c:v>
                </c:pt>
                <c:pt idx="132">
                  <c:v>0.68780959997238411</c:v>
                </c:pt>
                <c:pt idx="133">
                  <c:v>0.69174198707806667</c:v>
                </c:pt>
                <c:pt idx="134">
                  <c:v>0.72982170493576426</c:v>
                </c:pt>
                <c:pt idx="135">
                  <c:v>0.76790142279346196</c:v>
                </c:pt>
                <c:pt idx="136">
                  <c:v>0.77317864601612085</c:v>
                </c:pt>
                <c:pt idx="137">
                  <c:v>0.78249181591710637</c:v>
                </c:pt>
                <c:pt idx="138">
                  <c:v>0.91266476040342215</c:v>
                </c:pt>
                <c:pt idx="139">
                  <c:v>0.89176298665807507</c:v>
                </c:pt>
                <c:pt idx="140">
                  <c:v>0.87023985547686311</c:v>
                </c:pt>
                <c:pt idx="141">
                  <c:v>0.86444483439098352</c:v>
                </c:pt>
                <c:pt idx="142">
                  <c:v>1</c:v>
                </c:pt>
                <c:pt idx="143">
                  <c:v>0.75093059782639959</c:v>
                </c:pt>
                <c:pt idx="144">
                  <c:v>0.87417224258254567</c:v>
                </c:pt>
                <c:pt idx="145">
                  <c:v>0.70509110365737893</c:v>
                </c:pt>
                <c:pt idx="146">
                  <c:v>0.75382882753303837</c:v>
                </c:pt>
                <c:pt idx="147">
                  <c:v>0.77887010752935626</c:v>
                </c:pt>
                <c:pt idx="148">
                  <c:v>0.68925943398940248</c:v>
                </c:pt>
                <c:pt idx="149">
                  <c:v>0.6401074718231663</c:v>
                </c:pt>
                <c:pt idx="150">
                  <c:v>0.63441601030993078</c:v>
                </c:pt>
                <c:pt idx="151">
                  <c:v>0.64724732902602222</c:v>
                </c:pt>
                <c:pt idx="152">
                  <c:v>0.67994626408841696</c:v>
                </c:pt>
                <c:pt idx="153">
                  <c:v>0.72671779441123507</c:v>
                </c:pt>
                <c:pt idx="154">
                  <c:v>0.6942259784941287</c:v>
                </c:pt>
                <c:pt idx="155">
                  <c:v>0.57771139097765989</c:v>
                </c:pt>
                <c:pt idx="156">
                  <c:v>0.61868790021459852</c:v>
                </c:pt>
                <c:pt idx="157">
                  <c:v>0.63151921893068996</c:v>
                </c:pt>
                <c:pt idx="158">
                  <c:v>0.5566010597596267</c:v>
                </c:pt>
                <c:pt idx="159">
                  <c:v>0.50393238710568256</c:v>
                </c:pt>
                <c:pt idx="160">
                  <c:v>0.58143665893805418</c:v>
                </c:pt>
                <c:pt idx="161">
                  <c:v>0.55122027696432374</c:v>
                </c:pt>
                <c:pt idx="162">
                  <c:v>0.57833131008612704</c:v>
                </c:pt>
                <c:pt idx="163">
                  <c:v>0.54118362838222689</c:v>
                </c:pt>
                <c:pt idx="164">
                  <c:v>0.53538860729634719</c:v>
                </c:pt>
                <c:pt idx="165">
                  <c:v>0.46471495227629689</c:v>
                </c:pt>
                <c:pt idx="166">
                  <c:v>0.50341458924246174</c:v>
                </c:pt>
                <c:pt idx="167">
                  <c:v>0.57533095913424204</c:v>
                </c:pt>
                <c:pt idx="168">
                  <c:v>0.49906796384620256</c:v>
                </c:pt>
                <c:pt idx="169">
                  <c:v>0.47557863911214932</c:v>
                </c:pt>
                <c:pt idx="170">
                  <c:v>0.53849395614827422</c:v>
                </c:pt>
                <c:pt idx="171">
                  <c:v>0.52421280341516452</c:v>
                </c:pt>
                <c:pt idx="172">
                  <c:v>0.49389430019618785</c:v>
                </c:pt>
                <c:pt idx="173">
                  <c:v>0.49317082151507652</c:v>
                </c:pt>
                <c:pt idx="174">
                  <c:v>0.48975623227261489</c:v>
                </c:pt>
                <c:pt idx="175">
                  <c:v>0.4476405677365905</c:v>
                </c:pt>
                <c:pt idx="176">
                  <c:v>0.56549999137003559</c:v>
                </c:pt>
                <c:pt idx="177">
                  <c:v>0.43273949589501365</c:v>
                </c:pt>
                <c:pt idx="178">
                  <c:v>0.43460212987521074</c:v>
                </c:pt>
                <c:pt idx="179">
                  <c:v>0.6443505376467813</c:v>
                </c:pt>
                <c:pt idx="180">
                  <c:v>0.47092277332535543</c:v>
                </c:pt>
                <c:pt idx="181">
                  <c:v>0.47299252645084089</c:v>
                </c:pt>
                <c:pt idx="182">
                  <c:v>0.36196228130231917</c:v>
                </c:pt>
                <c:pt idx="183">
                  <c:v>0.34209466495601593</c:v>
                </c:pt>
                <c:pt idx="184">
                  <c:v>0.52079821417270278</c:v>
                </c:pt>
                <c:pt idx="185">
                  <c:v>0.37324020642874817</c:v>
                </c:pt>
                <c:pt idx="186">
                  <c:v>0.45974696944417276</c:v>
                </c:pt>
                <c:pt idx="187">
                  <c:v>0.38596796557219537</c:v>
                </c:pt>
                <c:pt idx="188">
                  <c:v>0.44588149332903754</c:v>
                </c:pt>
                <c:pt idx="189">
                  <c:v>0.3675501832429105</c:v>
                </c:pt>
                <c:pt idx="190">
                  <c:v>0.42301352603084924</c:v>
                </c:pt>
                <c:pt idx="191">
                  <c:v>0.38834839741561333</c:v>
                </c:pt>
                <c:pt idx="192">
                  <c:v>0.29232134535391485</c:v>
                </c:pt>
                <c:pt idx="193">
                  <c:v>0.41131992428644581</c:v>
                </c:pt>
                <c:pt idx="194">
                  <c:v>0.34850960515036278</c:v>
                </c:pt>
                <c:pt idx="195">
                  <c:v>0.32564163785217448</c:v>
                </c:pt>
                <c:pt idx="196">
                  <c:v>0.47971814536312013</c:v>
                </c:pt>
                <c:pt idx="197">
                  <c:v>0.38493380817315159</c:v>
                </c:pt>
                <c:pt idx="198">
                  <c:v>0.38586440599955124</c:v>
                </c:pt>
                <c:pt idx="199">
                  <c:v>0.42932490665255191</c:v>
                </c:pt>
                <c:pt idx="200">
                  <c:v>0.37810462968822817</c:v>
                </c:pt>
                <c:pt idx="201">
                  <c:v>0.3897967931052338</c:v>
                </c:pt>
                <c:pt idx="202">
                  <c:v>0.40221387353074856</c:v>
                </c:pt>
                <c:pt idx="203">
                  <c:v>0.39797224603453135</c:v>
                </c:pt>
                <c:pt idx="204">
                  <c:v>0.37272384689292515</c:v>
                </c:pt>
                <c:pt idx="205">
                  <c:v>0.37479360001841061</c:v>
                </c:pt>
                <c:pt idx="206">
                  <c:v>0.40273167139396937</c:v>
                </c:pt>
                <c:pt idx="207">
                  <c:v>0.36827366192402178</c:v>
                </c:pt>
                <c:pt idx="208">
                  <c:v>0.40490498409209896</c:v>
                </c:pt>
                <c:pt idx="209">
                  <c:v>0.43905231484411411</c:v>
                </c:pt>
                <c:pt idx="210">
                  <c:v>0.33909287567673307</c:v>
                </c:pt>
                <c:pt idx="211">
                  <c:v>0.39910996300621937</c:v>
                </c:pt>
                <c:pt idx="212">
                  <c:v>0.37479360001841061</c:v>
                </c:pt>
                <c:pt idx="213">
                  <c:v>0.34002491183053052</c:v>
                </c:pt>
                <c:pt idx="214">
                  <c:v>0.31653558709647728</c:v>
                </c:pt>
                <c:pt idx="215">
                  <c:v>0.36009964732212207</c:v>
                </c:pt>
                <c:pt idx="216">
                  <c:v>0.45178007398756137</c:v>
                </c:pt>
                <c:pt idx="217">
                  <c:v>0.46740462451024956</c:v>
                </c:pt>
                <c:pt idx="218">
                  <c:v>0.40273167139396937</c:v>
                </c:pt>
                <c:pt idx="219">
                  <c:v>0.31808754235874193</c:v>
                </c:pt>
                <c:pt idx="220">
                  <c:v>0.44815836559981131</c:v>
                </c:pt>
                <c:pt idx="221">
                  <c:v>0.44722632944601381</c:v>
                </c:pt>
                <c:pt idx="222">
                  <c:v>0.34375017979092476</c:v>
                </c:pt>
                <c:pt idx="223">
                  <c:v>0.34519857548054517</c:v>
                </c:pt>
                <c:pt idx="224">
                  <c:v>0.39062526968638711</c:v>
                </c:pt>
                <c:pt idx="225">
                  <c:v>0.39341850149298385</c:v>
                </c:pt>
                <c:pt idx="226">
                  <c:v>0.32605587614275111</c:v>
                </c:pt>
                <c:pt idx="227">
                  <c:v>0.34913096258622772</c:v>
                </c:pt>
                <c:pt idx="228">
                  <c:v>0.37986370409578113</c:v>
                </c:pt>
                <c:pt idx="229">
                  <c:v>0.32222704860971274</c:v>
                </c:pt>
                <c:pt idx="230">
                  <c:v>0.26252063999815894</c:v>
                </c:pt>
                <c:pt idx="231">
                  <c:v>0.28911387525674143</c:v>
                </c:pt>
                <c:pt idx="232">
                  <c:v>0.31643202752383309</c:v>
                </c:pt>
                <c:pt idx="233">
                  <c:v>0.29149430710015939</c:v>
                </c:pt>
                <c:pt idx="234">
                  <c:v>0.36154804301174254</c:v>
                </c:pt>
                <c:pt idx="235">
                  <c:v>0.34757900732396313</c:v>
                </c:pt>
                <c:pt idx="236">
                  <c:v>0.34850960515036278</c:v>
                </c:pt>
                <c:pt idx="237">
                  <c:v>0.34240534367394848</c:v>
                </c:pt>
                <c:pt idx="238">
                  <c:v>0.33102242064747744</c:v>
                </c:pt>
                <c:pt idx="239">
                  <c:v>0.33184945890123291</c:v>
                </c:pt>
                <c:pt idx="240">
                  <c:v>0.40966440945153698</c:v>
                </c:pt>
                <c:pt idx="241">
                  <c:v>0.30991352775684217</c:v>
                </c:pt>
                <c:pt idx="242">
                  <c:v>0.35420106666359824</c:v>
                </c:pt>
                <c:pt idx="243">
                  <c:v>0.40273167139396937</c:v>
                </c:pt>
                <c:pt idx="244">
                  <c:v>0.37003273633157474</c:v>
                </c:pt>
                <c:pt idx="245">
                  <c:v>0.33609252472484802</c:v>
                </c:pt>
                <c:pt idx="246">
                  <c:v>0.33081530150218913</c:v>
                </c:pt>
                <c:pt idx="247">
                  <c:v>0.33609252472484802</c:v>
                </c:pt>
                <c:pt idx="248">
                  <c:v>0.25124127654433215</c:v>
                </c:pt>
                <c:pt idx="249">
                  <c:v>0.22785551138292304</c:v>
                </c:pt>
                <c:pt idx="250">
                  <c:v>0.24451565763205285</c:v>
                </c:pt>
                <c:pt idx="251">
                  <c:v>0.2917014262454477</c:v>
                </c:pt>
                <c:pt idx="252">
                  <c:v>0.24793024687451459</c:v>
                </c:pt>
                <c:pt idx="253">
                  <c:v>0.28125053937277417</c:v>
                </c:pt>
                <c:pt idx="254">
                  <c:v>0.25889893161040889</c:v>
                </c:pt>
                <c:pt idx="255">
                  <c:v>0.30049679828321241</c:v>
                </c:pt>
                <c:pt idx="256">
                  <c:v>0.26469395269628854</c:v>
                </c:pt>
                <c:pt idx="257">
                  <c:v>0.35378682837302161</c:v>
                </c:pt>
                <c:pt idx="258">
                  <c:v>0.24524057464056198</c:v>
                </c:pt>
                <c:pt idx="259">
                  <c:v>0.28952811354731811</c:v>
                </c:pt>
                <c:pt idx="260">
                  <c:v>0.45850569289984067</c:v>
                </c:pt>
                <c:pt idx="261">
                  <c:v>0.26510819098686517</c:v>
                </c:pt>
                <c:pt idx="262">
                  <c:v>0.25610569980381215</c:v>
                </c:pt>
                <c:pt idx="263">
                  <c:v>0.24068683009901445</c:v>
                </c:pt>
                <c:pt idx="264">
                  <c:v>0.38483024860050746</c:v>
                </c:pt>
                <c:pt idx="265">
                  <c:v>0.25786477421136511</c:v>
                </c:pt>
                <c:pt idx="266">
                  <c:v>0.28497580733316841</c:v>
                </c:pt>
                <c:pt idx="267">
                  <c:v>0.26355479739720272</c:v>
                </c:pt>
                <c:pt idx="268">
                  <c:v>0.24441209805940867</c:v>
                </c:pt>
                <c:pt idx="269">
                  <c:v>0.22495872000368211</c:v>
                </c:pt>
                <c:pt idx="270">
                  <c:v>0.261899282562294</c:v>
                </c:pt>
                <c:pt idx="271">
                  <c:v>0.36899857893253091</c:v>
                </c:pt>
                <c:pt idx="272">
                  <c:v>0.22878754753672051</c:v>
                </c:pt>
                <c:pt idx="273">
                  <c:v>0.30960284903890967</c:v>
                </c:pt>
                <c:pt idx="274">
                  <c:v>0.33650676301542465</c:v>
                </c:pt>
                <c:pt idx="275">
                  <c:v>0.23013238365369679</c:v>
                </c:pt>
                <c:pt idx="276">
                  <c:v>0.32791851012294826</c:v>
                </c:pt>
                <c:pt idx="277">
                  <c:v>0.3581334537692808</c:v>
                </c:pt>
                <c:pt idx="278">
                  <c:v>0.35958184945890126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EE-5742-B0E4-8047BC1B106F}"/>
            </c:ext>
          </c:extLst>
        </c:ser>
        <c:ser>
          <c:idx val="1"/>
          <c:order val="1"/>
          <c:tx>
            <c:strRef>
              <c:f>'4-cells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'4-cells telophase'!$G$3:$G$281</c:f>
              <c:numCache>
                <c:formatCode>General</c:formatCode>
                <c:ptCount val="279"/>
                <c:pt idx="0">
                  <c:v>0</c:v>
                </c:pt>
                <c:pt idx="1">
                  <c:v>5.2919374624800985E-3</c:v>
                </c:pt>
                <c:pt idx="2">
                  <c:v>1.058061232479837E-2</c:v>
                </c:pt>
                <c:pt idx="3">
                  <c:v>1.5872549787278468E-2</c:v>
                </c:pt>
                <c:pt idx="4">
                  <c:v>2.1164487249758567E-2</c:v>
                </c:pt>
                <c:pt idx="5">
                  <c:v>2.6456424712238663E-2</c:v>
                </c:pt>
                <c:pt idx="6">
                  <c:v>3.1745099574556936E-2</c:v>
                </c:pt>
                <c:pt idx="7">
                  <c:v>3.7037037037037035E-2</c:v>
                </c:pt>
                <c:pt idx="8">
                  <c:v>4.2328974499517134E-2</c:v>
                </c:pt>
                <c:pt idx="9">
                  <c:v>4.7617649361835407E-2</c:v>
                </c:pt>
                <c:pt idx="10">
                  <c:v>5.2909586824315499E-2</c:v>
                </c:pt>
                <c:pt idx="11">
                  <c:v>5.8201524286795606E-2</c:v>
                </c:pt>
                <c:pt idx="12">
                  <c:v>6.3493461749275698E-2</c:v>
                </c:pt>
                <c:pt idx="13">
                  <c:v>6.8782136611593978E-2</c:v>
                </c:pt>
                <c:pt idx="14">
                  <c:v>7.407407407407407E-2</c:v>
                </c:pt>
                <c:pt idx="15">
                  <c:v>7.9366011536554162E-2</c:v>
                </c:pt>
                <c:pt idx="16">
                  <c:v>8.4654686398872442E-2</c:v>
                </c:pt>
                <c:pt idx="17">
                  <c:v>8.9946623861352534E-2</c:v>
                </c:pt>
                <c:pt idx="18">
                  <c:v>9.5238561323832627E-2</c:v>
                </c:pt>
                <c:pt idx="19">
                  <c:v>0.10053049878631275</c:v>
                </c:pt>
                <c:pt idx="20">
                  <c:v>0.105819173648631</c:v>
                </c:pt>
                <c:pt idx="21">
                  <c:v>0.11111111111111112</c:v>
                </c:pt>
                <c:pt idx="22">
                  <c:v>0.11640304857359121</c:v>
                </c:pt>
                <c:pt idx="23">
                  <c:v>0.12169172343590949</c:v>
                </c:pt>
                <c:pt idx="24">
                  <c:v>0.12698366089838958</c:v>
                </c:pt>
                <c:pt idx="25">
                  <c:v>0.13227559836086966</c:v>
                </c:pt>
                <c:pt idx="26">
                  <c:v>0.13756753582334977</c:v>
                </c:pt>
                <c:pt idx="27">
                  <c:v>0.14285621068566803</c:v>
                </c:pt>
                <c:pt idx="28">
                  <c:v>0.14814814814814814</c:v>
                </c:pt>
                <c:pt idx="29">
                  <c:v>0.15344008561062825</c:v>
                </c:pt>
                <c:pt idx="30">
                  <c:v>0.15872876047294651</c:v>
                </c:pt>
                <c:pt idx="31">
                  <c:v>0.16402069793542662</c:v>
                </c:pt>
                <c:pt idx="32">
                  <c:v>0.1693126353979067</c:v>
                </c:pt>
                <c:pt idx="33">
                  <c:v>0.1746045728603868</c:v>
                </c:pt>
                <c:pt idx="34">
                  <c:v>0.17989324772270507</c:v>
                </c:pt>
                <c:pt idx="35">
                  <c:v>0.18518518518518517</c:v>
                </c:pt>
                <c:pt idx="36">
                  <c:v>0.19047712264766525</c:v>
                </c:pt>
                <c:pt idx="37">
                  <c:v>0.19576906011014536</c:v>
                </c:pt>
                <c:pt idx="38">
                  <c:v>0.20105773497246363</c:v>
                </c:pt>
                <c:pt idx="39">
                  <c:v>0.20634967243494373</c:v>
                </c:pt>
                <c:pt idx="40">
                  <c:v>0.21164160989742387</c:v>
                </c:pt>
                <c:pt idx="41">
                  <c:v>0.2169302847597421</c:v>
                </c:pt>
                <c:pt idx="42">
                  <c:v>0.22222222222222224</c:v>
                </c:pt>
                <c:pt idx="43">
                  <c:v>0.22751415968470232</c:v>
                </c:pt>
                <c:pt idx="44">
                  <c:v>0.23280609714718242</c:v>
                </c:pt>
                <c:pt idx="45">
                  <c:v>0.23809477200950069</c:v>
                </c:pt>
                <c:pt idx="46">
                  <c:v>0.24338670947198079</c:v>
                </c:pt>
                <c:pt idx="47">
                  <c:v>0.24867864693446087</c:v>
                </c:pt>
                <c:pt idx="48">
                  <c:v>0.25396732179677917</c:v>
                </c:pt>
                <c:pt idx="49">
                  <c:v>0.25925925925925924</c:v>
                </c:pt>
                <c:pt idx="50">
                  <c:v>0.26455119672173932</c:v>
                </c:pt>
                <c:pt idx="51">
                  <c:v>0.2698431341842194</c:v>
                </c:pt>
                <c:pt idx="52">
                  <c:v>0.27513180904653772</c:v>
                </c:pt>
                <c:pt idx="53">
                  <c:v>0.2804237465090178</c:v>
                </c:pt>
                <c:pt idx="54">
                  <c:v>0.28571568397149794</c:v>
                </c:pt>
                <c:pt idx="55">
                  <c:v>0.29100435883381615</c:v>
                </c:pt>
                <c:pt idx="56">
                  <c:v>0.29629629629629628</c:v>
                </c:pt>
                <c:pt idx="57">
                  <c:v>0.30158823375877641</c:v>
                </c:pt>
                <c:pt idx="58">
                  <c:v>0.30688017122125649</c:v>
                </c:pt>
                <c:pt idx="59">
                  <c:v>0.31216884608357476</c:v>
                </c:pt>
                <c:pt idx="60">
                  <c:v>0.31746078354605484</c:v>
                </c:pt>
                <c:pt idx="61">
                  <c:v>0.32275272100853497</c:v>
                </c:pt>
                <c:pt idx="62">
                  <c:v>0.32804139587085324</c:v>
                </c:pt>
                <c:pt idx="63">
                  <c:v>0.33333333333333331</c:v>
                </c:pt>
                <c:pt idx="64">
                  <c:v>0.33862527079581339</c:v>
                </c:pt>
                <c:pt idx="65">
                  <c:v>0.34391720825829353</c:v>
                </c:pt>
                <c:pt idx="66">
                  <c:v>0.34920588312061179</c:v>
                </c:pt>
                <c:pt idx="67">
                  <c:v>0.35449782058309193</c:v>
                </c:pt>
                <c:pt idx="68">
                  <c:v>0.35978975804557195</c:v>
                </c:pt>
                <c:pt idx="69">
                  <c:v>0.36507843290789027</c:v>
                </c:pt>
                <c:pt idx="70">
                  <c:v>0.37037037037037035</c:v>
                </c:pt>
                <c:pt idx="71">
                  <c:v>0.37566230783285048</c:v>
                </c:pt>
                <c:pt idx="72">
                  <c:v>0.38095424529533051</c:v>
                </c:pt>
                <c:pt idx="73">
                  <c:v>0.38624292015764883</c:v>
                </c:pt>
                <c:pt idx="74">
                  <c:v>0.39153485762012891</c:v>
                </c:pt>
                <c:pt idx="75">
                  <c:v>0.39682679508260904</c:v>
                </c:pt>
                <c:pt idx="76">
                  <c:v>0.40211546994492725</c:v>
                </c:pt>
                <c:pt idx="77">
                  <c:v>0.40740740740740738</c:v>
                </c:pt>
                <c:pt idx="78">
                  <c:v>0.41269934486988746</c:v>
                </c:pt>
                <c:pt idx="79">
                  <c:v>0.4179912823323676</c:v>
                </c:pt>
                <c:pt idx="80">
                  <c:v>0.42327995719468581</c:v>
                </c:pt>
                <c:pt idx="81">
                  <c:v>0.42857189465716594</c:v>
                </c:pt>
                <c:pt idx="82">
                  <c:v>0.43386383211964608</c:v>
                </c:pt>
                <c:pt idx="83">
                  <c:v>0.43915250698196434</c:v>
                </c:pt>
                <c:pt idx="84">
                  <c:v>0.44444444444444448</c:v>
                </c:pt>
                <c:pt idx="85">
                  <c:v>0.4497363819069245</c:v>
                </c:pt>
                <c:pt idx="86">
                  <c:v>0.45502831936940463</c:v>
                </c:pt>
                <c:pt idx="87">
                  <c:v>0.4603169942317229</c:v>
                </c:pt>
                <c:pt idx="88">
                  <c:v>0.46560893169420303</c:v>
                </c:pt>
                <c:pt idx="89">
                  <c:v>0.47090086915668306</c:v>
                </c:pt>
                <c:pt idx="90">
                  <c:v>0.47618954401900138</c:v>
                </c:pt>
                <c:pt idx="91">
                  <c:v>0.48148148148148145</c:v>
                </c:pt>
                <c:pt idx="92">
                  <c:v>0.48677341894396159</c:v>
                </c:pt>
                <c:pt idx="93">
                  <c:v>0.49206535640644167</c:v>
                </c:pt>
                <c:pt idx="94">
                  <c:v>0.49735403126875993</c:v>
                </c:pt>
                <c:pt idx="95">
                  <c:v>0.50264596873124001</c:v>
                </c:pt>
                <c:pt idx="96">
                  <c:v>0.50793790619372015</c:v>
                </c:pt>
                <c:pt idx="97">
                  <c:v>0.51322658105603847</c:v>
                </c:pt>
                <c:pt idx="98">
                  <c:v>0.51851851851851849</c:v>
                </c:pt>
                <c:pt idx="99">
                  <c:v>0.52381045598099862</c:v>
                </c:pt>
                <c:pt idx="100">
                  <c:v>0.52910239344347865</c:v>
                </c:pt>
                <c:pt idx="101">
                  <c:v>0.53439106830579697</c:v>
                </c:pt>
                <c:pt idx="102">
                  <c:v>0.53968300576827699</c:v>
                </c:pt>
                <c:pt idx="103">
                  <c:v>0.54497494323075724</c:v>
                </c:pt>
                <c:pt idx="104">
                  <c:v>0.55026688069323726</c:v>
                </c:pt>
                <c:pt idx="105">
                  <c:v>0.55555555555555547</c:v>
                </c:pt>
                <c:pt idx="106">
                  <c:v>0.5608474930180356</c:v>
                </c:pt>
                <c:pt idx="107">
                  <c:v>0.56613943048051574</c:v>
                </c:pt>
                <c:pt idx="108">
                  <c:v>0.57142810534283406</c:v>
                </c:pt>
                <c:pt idx="109">
                  <c:v>0.57672004280531408</c:v>
                </c:pt>
                <c:pt idx="110">
                  <c:v>0.58201198026779422</c:v>
                </c:pt>
                <c:pt idx="111">
                  <c:v>0.58730391773027435</c:v>
                </c:pt>
                <c:pt idx="112">
                  <c:v>0.59259259259259256</c:v>
                </c:pt>
                <c:pt idx="113">
                  <c:v>0.59788453005507258</c:v>
                </c:pt>
                <c:pt idx="114">
                  <c:v>0.60317646751755283</c:v>
                </c:pt>
                <c:pt idx="115">
                  <c:v>0.60846514237987104</c:v>
                </c:pt>
                <c:pt idx="116">
                  <c:v>0.61375707984235117</c:v>
                </c:pt>
                <c:pt idx="117">
                  <c:v>0.6190490173048312</c:v>
                </c:pt>
                <c:pt idx="118">
                  <c:v>0.62434095476731133</c:v>
                </c:pt>
                <c:pt idx="119">
                  <c:v>0.62962962962962965</c:v>
                </c:pt>
                <c:pt idx="120">
                  <c:v>0.63492156709210967</c:v>
                </c:pt>
                <c:pt idx="121">
                  <c:v>0.64021350455458981</c:v>
                </c:pt>
                <c:pt idx="122">
                  <c:v>0.64550217941690813</c:v>
                </c:pt>
                <c:pt idx="123">
                  <c:v>0.65079411687938815</c:v>
                </c:pt>
                <c:pt idx="124">
                  <c:v>0.65608605434186829</c:v>
                </c:pt>
                <c:pt idx="125">
                  <c:v>0.66137799180434831</c:v>
                </c:pt>
                <c:pt idx="126">
                  <c:v>0.66666666666666663</c:v>
                </c:pt>
                <c:pt idx="127">
                  <c:v>0.67195860412914676</c:v>
                </c:pt>
                <c:pt idx="128">
                  <c:v>0.67725054159162679</c:v>
                </c:pt>
                <c:pt idx="129">
                  <c:v>0.68253921645394511</c:v>
                </c:pt>
                <c:pt idx="130">
                  <c:v>0.68783115391642524</c:v>
                </c:pt>
                <c:pt idx="131">
                  <c:v>0.69312309137890527</c:v>
                </c:pt>
                <c:pt idx="132">
                  <c:v>0.6984150288413854</c:v>
                </c:pt>
                <c:pt idx="133">
                  <c:v>0.70370370370370361</c:v>
                </c:pt>
                <c:pt idx="134">
                  <c:v>0.70899564116618385</c:v>
                </c:pt>
                <c:pt idx="135">
                  <c:v>0.71428757862866388</c:v>
                </c:pt>
                <c:pt idx="136">
                  <c:v>0.71957625349098209</c:v>
                </c:pt>
                <c:pt idx="137">
                  <c:v>0.72486819095346233</c:v>
                </c:pt>
                <c:pt idx="138">
                  <c:v>0.73016012841594236</c:v>
                </c:pt>
                <c:pt idx="139">
                  <c:v>0.73545206587842238</c:v>
                </c:pt>
                <c:pt idx="140">
                  <c:v>0.7407407407407407</c:v>
                </c:pt>
                <c:pt idx="141">
                  <c:v>0.74603267820322083</c:v>
                </c:pt>
                <c:pt idx="142">
                  <c:v>0.75132461566570097</c:v>
                </c:pt>
                <c:pt idx="143">
                  <c:v>0.75661329052801918</c:v>
                </c:pt>
                <c:pt idx="144">
                  <c:v>0.7619052279904992</c:v>
                </c:pt>
                <c:pt idx="145">
                  <c:v>0.76719716545297945</c:v>
                </c:pt>
                <c:pt idx="146">
                  <c:v>0.77248910291545947</c:v>
                </c:pt>
                <c:pt idx="147">
                  <c:v>0.77777777777777779</c:v>
                </c:pt>
                <c:pt idx="148">
                  <c:v>0.78306971524025781</c:v>
                </c:pt>
                <c:pt idx="149">
                  <c:v>0.78836165270273795</c:v>
                </c:pt>
                <c:pt idx="150">
                  <c:v>0.79365032756505627</c:v>
                </c:pt>
                <c:pt idx="151">
                  <c:v>0.79894226502753629</c:v>
                </c:pt>
                <c:pt idx="152">
                  <c:v>0.80423420249001631</c:v>
                </c:pt>
                <c:pt idx="153">
                  <c:v>0.80952613995249656</c:v>
                </c:pt>
                <c:pt idx="154">
                  <c:v>0.81481481481481477</c:v>
                </c:pt>
                <c:pt idx="155">
                  <c:v>0.8201067522772949</c:v>
                </c:pt>
                <c:pt idx="156">
                  <c:v>0.82539868973977493</c:v>
                </c:pt>
                <c:pt idx="157">
                  <c:v>0.83068736460209325</c:v>
                </c:pt>
                <c:pt idx="158">
                  <c:v>0.83597930206457338</c:v>
                </c:pt>
                <c:pt idx="159">
                  <c:v>0.8412712395270534</c:v>
                </c:pt>
                <c:pt idx="160">
                  <c:v>0.84656317698953365</c:v>
                </c:pt>
                <c:pt idx="161">
                  <c:v>0.85185185185185186</c:v>
                </c:pt>
                <c:pt idx="162">
                  <c:v>0.85714378931433188</c:v>
                </c:pt>
                <c:pt idx="163">
                  <c:v>0.86243572677681202</c:v>
                </c:pt>
                <c:pt idx="164">
                  <c:v>0.86772440163913023</c:v>
                </c:pt>
                <c:pt idx="165">
                  <c:v>0.87301633910161036</c:v>
                </c:pt>
                <c:pt idx="166">
                  <c:v>0.8783082765640905</c:v>
                </c:pt>
                <c:pt idx="167">
                  <c:v>0.88360021402657052</c:v>
                </c:pt>
                <c:pt idx="168">
                  <c:v>0.88888888888888895</c:v>
                </c:pt>
                <c:pt idx="169">
                  <c:v>0.89418082635136897</c:v>
                </c:pt>
                <c:pt idx="170">
                  <c:v>0.899472763813849</c:v>
                </c:pt>
                <c:pt idx="171">
                  <c:v>0.90476470127632913</c:v>
                </c:pt>
                <c:pt idx="172">
                  <c:v>0.91005337613864745</c:v>
                </c:pt>
                <c:pt idx="173">
                  <c:v>0.91534531360112759</c:v>
                </c:pt>
                <c:pt idx="174">
                  <c:v>0.92063725106360761</c:v>
                </c:pt>
                <c:pt idx="175">
                  <c:v>0.92592592592592582</c:v>
                </c:pt>
                <c:pt idx="176">
                  <c:v>0.93121786338840606</c:v>
                </c:pt>
                <c:pt idx="177">
                  <c:v>0.93650980085088609</c:v>
                </c:pt>
                <c:pt idx="178">
                  <c:v>0.94180173831336611</c:v>
                </c:pt>
                <c:pt idx="179">
                  <c:v>0.94709041317568443</c:v>
                </c:pt>
                <c:pt idx="180">
                  <c:v>0.95238235063816457</c:v>
                </c:pt>
                <c:pt idx="181">
                  <c:v>0.9576742881006447</c:v>
                </c:pt>
                <c:pt idx="182">
                  <c:v>0.96296296296296291</c:v>
                </c:pt>
                <c:pt idx="183">
                  <c:v>0.96825490042544293</c:v>
                </c:pt>
                <c:pt idx="184">
                  <c:v>0.97354683788792318</c:v>
                </c:pt>
                <c:pt idx="185">
                  <c:v>0.9788387753504032</c:v>
                </c:pt>
                <c:pt idx="186">
                  <c:v>0.98412745021272152</c:v>
                </c:pt>
                <c:pt idx="187">
                  <c:v>0.98941938767520154</c:v>
                </c:pt>
                <c:pt idx="188">
                  <c:v>0.99471132513768168</c:v>
                </c:pt>
                <c:pt idx="189">
                  <c:v>1</c:v>
                </c:pt>
              </c:numCache>
            </c:numRef>
          </c:xVal>
          <c:yVal>
            <c:numRef>
              <c:f>'4-cells telophase'!$H$3:$H$281</c:f>
              <c:numCache>
                <c:formatCode>General</c:formatCode>
                <c:ptCount val="279"/>
                <c:pt idx="0">
                  <c:v>0.26101547448884471</c:v>
                </c:pt>
                <c:pt idx="1">
                  <c:v>0.22070474178111987</c:v>
                </c:pt>
                <c:pt idx="2">
                  <c:v>0.28026971599030515</c:v>
                </c:pt>
                <c:pt idx="3">
                  <c:v>0.25459200795475734</c:v>
                </c:pt>
                <c:pt idx="4">
                  <c:v>0.25820520788018148</c:v>
                </c:pt>
                <c:pt idx="5">
                  <c:v>0.25481449257348832</c:v>
                </c:pt>
                <c:pt idx="6">
                  <c:v>0.28098564414890315</c:v>
                </c:pt>
                <c:pt idx="7">
                  <c:v>0.29257473121620786</c:v>
                </c:pt>
                <c:pt idx="8">
                  <c:v>0.22456279908023119</c:v>
                </c:pt>
                <c:pt idx="9">
                  <c:v>0.24325896463861787</c:v>
                </c:pt>
                <c:pt idx="10">
                  <c:v>0.23446398607917471</c:v>
                </c:pt>
                <c:pt idx="11">
                  <c:v>0.24518550742651174</c:v>
                </c:pt>
                <c:pt idx="12">
                  <c:v>0.2200447455099124</c:v>
                </c:pt>
                <c:pt idx="13">
                  <c:v>0.21145609346839847</c:v>
                </c:pt>
                <c:pt idx="14">
                  <c:v>0.22510844571499597</c:v>
                </c:pt>
                <c:pt idx="15">
                  <c:v>0.2026611149089553</c:v>
                </c:pt>
                <c:pt idx="16">
                  <c:v>0.23530172145920081</c:v>
                </c:pt>
                <c:pt idx="17">
                  <c:v>0.21424274439127461</c:v>
                </c:pt>
                <c:pt idx="18">
                  <c:v>0.24542912186936797</c:v>
                </c:pt>
                <c:pt idx="19">
                  <c:v>0.25383257721707786</c:v>
                </c:pt>
                <c:pt idx="20">
                  <c:v>0.24975576409172831</c:v>
                </c:pt>
                <c:pt idx="21">
                  <c:v>0.21912373376421604</c:v>
                </c:pt>
                <c:pt idx="22">
                  <c:v>0.24440618979553785</c:v>
                </c:pt>
                <c:pt idx="23">
                  <c:v>0.23766950469206391</c:v>
                </c:pt>
                <c:pt idx="24">
                  <c:v>0.26147535889627743</c:v>
                </c:pt>
                <c:pt idx="25">
                  <c:v>0.31265925051270899</c:v>
                </c:pt>
                <c:pt idx="26">
                  <c:v>0.29154434155739234</c:v>
                </c:pt>
                <c:pt idx="27">
                  <c:v>0.29652725125846746</c:v>
                </c:pt>
                <c:pt idx="28">
                  <c:v>0.27501336150643219</c:v>
                </c:pt>
                <c:pt idx="29">
                  <c:v>0.27287924926977813</c:v>
                </c:pt>
                <c:pt idx="30">
                  <c:v>0.2432378348144926</c:v>
                </c:pt>
                <c:pt idx="31">
                  <c:v>0.25137778882605183</c:v>
                </c:pt>
                <c:pt idx="32">
                  <c:v>0.27508669442545525</c:v>
                </c:pt>
                <c:pt idx="33">
                  <c:v>0.26870921633211114</c:v>
                </c:pt>
                <c:pt idx="34">
                  <c:v>0.26404325399291528</c:v>
                </c:pt>
                <c:pt idx="35">
                  <c:v>0.24756323410602202</c:v>
                </c:pt>
                <c:pt idx="36">
                  <c:v>0.25036231433720713</c:v>
                </c:pt>
                <c:pt idx="37">
                  <c:v>0.25348952830774968</c:v>
                </c:pt>
                <c:pt idx="38">
                  <c:v>0.24648188428313966</c:v>
                </c:pt>
                <c:pt idx="39">
                  <c:v>0.2381517618544528</c:v>
                </c:pt>
                <c:pt idx="40">
                  <c:v>0.25575414828164811</c:v>
                </c:pt>
                <c:pt idx="41">
                  <c:v>0.26183580883723823</c:v>
                </c:pt>
                <c:pt idx="42">
                  <c:v>0.29922441116151888</c:v>
                </c:pt>
                <c:pt idx="43">
                  <c:v>0.28922751848859612</c:v>
                </c:pt>
                <c:pt idx="44">
                  <c:v>0.28618358088372381</c:v>
                </c:pt>
                <c:pt idx="45">
                  <c:v>0.27936361941457954</c:v>
                </c:pt>
                <c:pt idx="46">
                  <c:v>0.26747498601702818</c:v>
                </c:pt>
                <c:pt idx="47">
                  <c:v>0.2679236840469828</c:v>
                </c:pt>
                <c:pt idx="48">
                  <c:v>0.27614069977005778</c:v>
                </c:pt>
                <c:pt idx="49">
                  <c:v>0.26149275992790999</c:v>
                </c:pt>
                <c:pt idx="50">
                  <c:v>0.27763470262879869</c:v>
                </c:pt>
                <c:pt idx="51">
                  <c:v>0.29001677956621719</c:v>
                </c:pt>
                <c:pt idx="52">
                  <c:v>0.32614877882045867</c:v>
                </c:pt>
                <c:pt idx="53">
                  <c:v>0.34838605431607733</c:v>
                </c:pt>
                <c:pt idx="54">
                  <c:v>0.34269343111055872</c:v>
                </c:pt>
                <c:pt idx="55">
                  <c:v>0.29850102541793549</c:v>
                </c:pt>
                <c:pt idx="56">
                  <c:v>0.26243117270523897</c:v>
                </c:pt>
                <c:pt idx="57">
                  <c:v>0.2751985582002362</c:v>
                </c:pt>
                <c:pt idx="58">
                  <c:v>0.29399664408675658</c:v>
                </c:pt>
                <c:pt idx="59">
                  <c:v>0.30693555403641792</c:v>
                </c:pt>
                <c:pt idx="60">
                  <c:v>0.31029395314150771</c:v>
                </c:pt>
                <c:pt idx="61">
                  <c:v>0.31540861351065813</c:v>
                </c:pt>
                <c:pt idx="62">
                  <c:v>0.32380212541172088</c:v>
                </c:pt>
                <c:pt idx="63">
                  <c:v>0.32730470449319499</c:v>
                </c:pt>
                <c:pt idx="64">
                  <c:v>0.34708719159778761</c:v>
                </c:pt>
                <c:pt idx="65">
                  <c:v>0.32895158784413647</c:v>
                </c:pt>
                <c:pt idx="66">
                  <c:v>0.35843266422223607</c:v>
                </c:pt>
                <c:pt idx="67">
                  <c:v>0.34516313467155552</c:v>
                </c:pt>
                <c:pt idx="68">
                  <c:v>0.3259238083400659</c:v>
                </c:pt>
                <c:pt idx="69">
                  <c:v>0.36564539183394446</c:v>
                </c:pt>
                <c:pt idx="70">
                  <c:v>0.37313529302094339</c:v>
                </c:pt>
                <c:pt idx="71">
                  <c:v>0.34395500590392142</c:v>
                </c:pt>
                <c:pt idx="72">
                  <c:v>0.32631906034429187</c:v>
                </c:pt>
                <c:pt idx="73">
                  <c:v>0.35304828786278042</c:v>
                </c:pt>
                <c:pt idx="74">
                  <c:v>0.35951277111428753</c:v>
                </c:pt>
                <c:pt idx="75">
                  <c:v>0.41185507426511719</c:v>
                </c:pt>
                <c:pt idx="76">
                  <c:v>0.4131365359517743</c:v>
                </c:pt>
                <c:pt idx="77">
                  <c:v>0.45362749362997951</c:v>
                </c:pt>
                <c:pt idx="78">
                  <c:v>0.40797464421104968</c:v>
                </c:pt>
                <c:pt idx="79">
                  <c:v>0.32541047790690453</c:v>
                </c:pt>
                <c:pt idx="80">
                  <c:v>0.30618482381455475</c:v>
                </c:pt>
                <c:pt idx="81">
                  <c:v>0.29830339941582251</c:v>
                </c:pt>
                <c:pt idx="82">
                  <c:v>0.33308557578770742</c:v>
                </c:pt>
                <c:pt idx="83">
                  <c:v>0.33672860605307314</c:v>
                </c:pt>
                <c:pt idx="84">
                  <c:v>0.32515692001740104</c:v>
                </c:pt>
                <c:pt idx="85">
                  <c:v>0.33605866633521847</c:v>
                </c:pt>
                <c:pt idx="86">
                  <c:v>0.30791498353116648</c:v>
                </c:pt>
                <c:pt idx="87">
                  <c:v>0.32636256292337334</c:v>
                </c:pt>
                <c:pt idx="88">
                  <c:v>0.37275744204835004</c:v>
                </c:pt>
                <c:pt idx="89">
                  <c:v>0.37686905723696479</c:v>
                </c:pt>
                <c:pt idx="90">
                  <c:v>0.42772605804486985</c:v>
                </c:pt>
                <c:pt idx="91">
                  <c:v>0.57450997451991803</c:v>
                </c:pt>
                <c:pt idx="92">
                  <c:v>0.86796718662606431</c:v>
                </c:pt>
                <c:pt idx="93">
                  <c:v>1</c:v>
                </c:pt>
                <c:pt idx="94">
                  <c:v>0.70532098688707978</c:v>
                </c:pt>
                <c:pt idx="95">
                  <c:v>0.3845366975327823</c:v>
                </c:pt>
                <c:pt idx="96">
                  <c:v>0.27820147908768877</c:v>
                </c:pt>
                <c:pt idx="97">
                  <c:v>0.3158237524081785</c:v>
                </c:pt>
                <c:pt idx="98">
                  <c:v>0.35059474240258531</c:v>
                </c:pt>
                <c:pt idx="99">
                  <c:v>0.34663973649866386</c:v>
                </c:pt>
                <c:pt idx="100">
                  <c:v>0.35637685662792867</c:v>
                </c:pt>
                <c:pt idx="101">
                  <c:v>0.3764812628177242</c:v>
                </c:pt>
                <c:pt idx="102">
                  <c:v>0.38061773662295695</c:v>
                </c:pt>
                <c:pt idx="103">
                  <c:v>0.35422907215213478</c:v>
                </c:pt>
                <c:pt idx="104">
                  <c:v>0.33744950593499473</c:v>
                </c:pt>
                <c:pt idx="105">
                  <c:v>0.28203840656267481</c:v>
                </c:pt>
                <c:pt idx="106">
                  <c:v>0.36632030327512277</c:v>
                </c:pt>
                <c:pt idx="107">
                  <c:v>0.40935802622584055</c:v>
                </c:pt>
                <c:pt idx="108">
                  <c:v>0.23438070971350444</c:v>
                </c:pt>
                <c:pt idx="109">
                  <c:v>0.24481511403890374</c:v>
                </c:pt>
                <c:pt idx="110">
                  <c:v>0.30031073270772485</c:v>
                </c:pt>
                <c:pt idx="111">
                  <c:v>0.31106208439500344</c:v>
                </c:pt>
                <c:pt idx="112">
                  <c:v>0.33260704741781116</c:v>
                </c:pt>
                <c:pt idx="113">
                  <c:v>0.34257908147411598</c:v>
                </c:pt>
                <c:pt idx="114">
                  <c:v>0.31868995090423219</c:v>
                </c:pt>
                <c:pt idx="115">
                  <c:v>0.28274936299794917</c:v>
                </c:pt>
                <c:pt idx="116">
                  <c:v>0.23903797153688397</c:v>
                </c:pt>
                <c:pt idx="117">
                  <c:v>0.26397489279721581</c:v>
                </c:pt>
                <c:pt idx="118">
                  <c:v>0.26294450313840034</c:v>
                </c:pt>
                <c:pt idx="119">
                  <c:v>0.27066558945994657</c:v>
                </c:pt>
                <c:pt idx="120">
                  <c:v>0.21552917780125536</c:v>
                </c:pt>
                <c:pt idx="121">
                  <c:v>0.21609471132931451</c:v>
                </c:pt>
                <c:pt idx="122">
                  <c:v>0.24864458392890434</c:v>
                </c:pt>
                <c:pt idx="123">
                  <c:v>0.24928717916847928</c:v>
                </c:pt>
                <c:pt idx="124">
                  <c:v>0.24997451991796657</c:v>
                </c:pt>
                <c:pt idx="125">
                  <c:v>0.27449257348828537</c:v>
                </c:pt>
                <c:pt idx="126">
                  <c:v>0.27758747125722455</c:v>
                </c:pt>
                <c:pt idx="127">
                  <c:v>0.2686930582313094</c:v>
                </c:pt>
                <c:pt idx="128">
                  <c:v>0.2485861661798521</c:v>
                </c:pt>
                <c:pt idx="129">
                  <c:v>0.26480765645391835</c:v>
                </c:pt>
                <c:pt idx="130">
                  <c:v>0.29237710521409482</c:v>
                </c:pt>
                <c:pt idx="131">
                  <c:v>0.29845627990802315</c:v>
                </c:pt>
                <c:pt idx="132">
                  <c:v>0.30718165434093597</c:v>
                </c:pt>
                <c:pt idx="133">
                  <c:v>0.25399042943260208</c:v>
                </c:pt>
                <c:pt idx="134">
                  <c:v>0.2378422720775589</c:v>
                </c:pt>
                <c:pt idx="135">
                  <c:v>0.24325896463861787</c:v>
                </c:pt>
                <c:pt idx="136">
                  <c:v>0.21623516251320615</c:v>
                </c:pt>
                <c:pt idx="137">
                  <c:v>0.25601019203281339</c:v>
                </c:pt>
                <c:pt idx="138">
                  <c:v>0.26362438630290225</c:v>
                </c:pt>
                <c:pt idx="139">
                  <c:v>0.26733080604064385</c:v>
                </c:pt>
                <c:pt idx="140">
                  <c:v>0.23835684544155117</c:v>
                </c:pt>
                <c:pt idx="141">
                  <c:v>0.24367534646696912</c:v>
                </c:pt>
                <c:pt idx="142">
                  <c:v>0.23589584239637063</c:v>
                </c:pt>
                <c:pt idx="143">
                  <c:v>0.24170281523833201</c:v>
                </c:pt>
                <c:pt idx="144">
                  <c:v>0.22491081971288296</c:v>
                </c:pt>
                <c:pt idx="145">
                  <c:v>0.21454477658318313</c:v>
                </c:pt>
                <c:pt idx="146">
                  <c:v>0.2293828848424585</c:v>
                </c:pt>
                <c:pt idx="147">
                  <c:v>0.24613137778882604</c:v>
                </c:pt>
                <c:pt idx="148">
                  <c:v>0.2196432788515319</c:v>
                </c:pt>
                <c:pt idx="149">
                  <c:v>0.19841402025977256</c:v>
                </c:pt>
                <c:pt idx="150">
                  <c:v>0.23416195388726618</c:v>
                </c:pt>
                <c:pt idx="151">
                  <c:v>0.2339767571934622</c:v>
                </c:pt>
                <c:pt idx="152">
                  <c:v>0.24745137033124107</c:v>
                </c:pt>
                <c:pt idx="153">
                  <c:v>0.22846311602759306</c:v>
                </c:pt>
                <c:pt idx="154">
                  <c:v>0.25578149275992795</c:v>
                </c:pt>
                <c:pt idx="155">
                  <c:v>0.27066310359828477</c:v>
                </c:pt>
                <c:pt idx="156">
                  <c:v>0.27714995960474803</c:v>
                </c:pt>
                <c:pt idx="157">
                  <c:v>0.25617798769498479</c:v>
                </c:pt>
                <c:pt idx="158">
                  <c:v>0.26792492697781373</c:v>
                </c:pt>
                <c:pt idx="159">
                  <c:v>0.31198185320986888</c:v>
                </c:pt>
                <c:pt idx="160">
                  <c:v>0.24875893356534709</c:v>
                </c:pt>
                <c:pt idx="161">
                  <c:v>0.25562736933689645</c:v>
                </c:pt>
                <c:pt idx="162">
                  <c:v>0.23615685787085949</c:v>
                </c:pt>
                <c:pt idx="163">
                  <c:v>0.2394593250885588</c:v>
                </c:pt>
                <c:pt idx="164">
                  <c:v>0.23988565036355727</c:v>
                </c:pt>
                <c:pt idx="165">
                  <c:v>0.25235721832080044</c:v>
                </c:pt>
                <c:pt idx="166">
                  <c:v>0.25041824622459763</c:v>
                </c:pt>
                <c:pt idx="167">
                  <c:v>0.27806724255795168</c:v>
                </c:pt>
                <c:pt idx="168">
                  <c:v>0.26684606301659314</c:v>
                </c:pt>
                <c:pt idx="169">
                  <c:v>0.30506245727425269</c:v>
                </c:pt>
                <c:pt idx="170">
                  <c:v>0.29851966938039898</c:v>
                </c:pt>
                <c:pt idx="171">
                  <c:v>0.27798272326145052</c:v>
                </c:pt>
                <c:pt idx="172">
                  <c:v>0.28357964079298986</c:v>
                </c:pt>
                <c:pt idx="173">
                  <c:v>0.22780187682555467</c:v>
                </c:pt>
                <c:pt idx="174">
                  <c:v>0.20182835125225282</c:v>
                </c:pt>
                <c:pt idx="175">
                  <c:v>0.24331738238767014</c:v>
                </c:pt>
                <c:pt idx="176">
                  <c:v>0.33454104779069049</c:v>
                </c:pt>
                <c:pt idx="177">
                  <c:v>0.33745447765831832</c:v>
                </c:pt>
                <c:pt idx="178">
                  <c:v>0.29863526194767265</c:v>
                </c:pt>
                <c:pt idx="179">
                  <c:v>0.28431794170654406</c:v>
                </c:pt>
                <c:pt idx="180">
                  <c:v>0.27068299049157912</c:v>
                </c:pt>
                <c:pt idx="181">
                  <c:v>0.29355416071095641</c:v>
                </c:pt>
                <c:pt idx="182">
                  <c:v>0.24906345161891741</c:v>
                </c:pt>
                <c:pt idx="183">
                  <c:v>0.26213286930582314</c:v>
                </c:pt>
                <c:pt idx="184">
                  <c:v>0.34726617363743706</c:v>
                </c:pt>
                <c:pt idx="185">
                  <c:v>0.23761605866633523</c:v>
                </c:pt>
                <c:pt idx="186">
                  <c:v>0.24352246597476851</c:v>
                </c:pt>
                <c:pt idx="187">
                  <c:v>0.26811260953327948</c:v>
                </c:pt>
                <c:pt idx="188">
                  <c:v>0.24575352681623266</c:v>
                </c:pt>
                <c:pt idx="189">
                  <c:v>0.23615685787085949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EE-5742-B0E4-8047BC1B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303478462361E-2"/>
          <c:y val="4.2166926233268343E-2"/>
          <c:w val="0.86440700000000004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'8-cells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'8-cells telophase'!$C$3:$C$133</c:f>
              <c:numCache>
                <c:formatCode>General</c:formatCode>
                <c:ptCount val="131"/>
                <c:pt idx="0">
                  <c:v>0</c:v>
                </c:pt>
                <c:pt idx="1">
                  <c:v>1.2346276359824203E-2</c:v>
                </c:pt>
                <c:pt idx="2">
                  <c:v>2.4692552719648406E-2</c:v>
                </c:pt>
                <c:pt idx="3">
                  <c:v>3.7038829079472604E-2</c:v>
                </c:pt>
                <c:pt idx="4">
                  <c:v>4.9385105439296813E-2</c:v>
                </c:pt>
                <c:pt idx="5">
                  <c:v>6.1731381799121007E-2</c:v>
                </c:pt>
                <c:pt idx="6">
                  <c:v>7.4077658158945209E-2</c:v>
                </c:pt>
                <c:pt idx="7">
                  <c:v>8.6415870327809383E-2</c:v>
                </c:pt>
                <c:pt idx="8">
                  <c:v>9.8762146687633556E-2</c:v>
                </c:pt>
                <c:pt idx="9">
                  <c:v>0.11110842304745776</c:v>
                </c:pt>
                <c:pt idx="10">
                  <c:v>0.12345469940728197</c:v>
                </c:pt>
                <c:pt idx="11">
                  <c:v>0.13580097576710617</c:v>
                </c:pt>
                <c:pt idx="12">
                  <c:v>0.14814725212693036</c:v>
                </c:pt>
                <c:pt idx="13">
                  <c:v>0.16049352848675458</c:v>
                </c:pt>
                <c:pt idx="14">
                  <c:v>0.17283980484657877</c:v>
                </c:pt>
                <c:pt idx="15">
                  <c:v>0.18518608120640301</c:v>
                </c:pt>
                <c:pt idx="16">
                  <c:v>0.1975323575662272</c:v>
                </c:pt>
                <c:pt idx="17">
                  <c:v>0.20987863392605136</c:v>
                </c:pt>
                <c:pt idx="18">
                  <c:v>0.2222249102858756</c:v>
                </c:pt>
                <c:pt idx="19">
                  <c:v>0.23457118664569976</c:v>
                </c:pt>
                <c:pt idx="20">
                  <c:v>0.246917463005524</c:v>
                </c:pt>
                <c:pt idx="21">
                  <c:v>0.25925567517438813</c:v>
                </c:pt>
                <c:pt idx="22">
                  <c:v>0.27160195153421235</c:v>
                </c:pt>
                <c:pt idx="23">
                  <c:v>0.28394822789403656</c:v>
                </c:pt>
                <c:pt idx="24">
                  <c:v>0.29629450425386072</c:v>
                </c:pt>
                <c:pt idx="25">
                  <c:v>0.30864078061368494</c:v>
                </c:pt>
                <c:pt idx="26">
                  <c:v>0.32098705697350916</c:v>
                </c:pt>
                <c:pt idx="27">
                  <c:v>0.33333333333333331</c:v>
                </c:pt>
                <c:pt idx="28">
                  <c:v>0.34567960969315753</c:v>
                </c:pt>
                <c:pt idx="29">
                  <c:v>0.3580258860529818</c:v>
                </c:pt>
                <c:pt idx="30">
                  <c:v>0.37037216241280602</c:v>
                </c:pt>
                <c:pt idx="31">
                  <c:v>0.38271843877263012</c:v>
                </c:pt>
                <c:pt idx="32">
                  <c:v>0.39506471513245439</c:v>
                </c:pt>
                <c:pt idx="33">
                  <c:v>0.40741099149227861</c:v>
                </c:pt>
                <c:pt idx="34">
                  <c:v>0.41975726785210271</c:v>
                </c:pt>
                <c:pt idx="35">
                  <c:v>0.43209548002096693</c:v>
                </c:pt>
                <c:pt idx="36">
                  <c:v>0.44444175638079114</c:v>
                </c:pt>
                <c:pt idx="37">
                  <c:v>0.4567880327406153</c:v>
                </c:pt>
                <c:pt idx="38">
                  <c:v>0.46913430910043952</c:v>
                </c:pt>
                <c:pt idx="39">
                  <c:v>0.48148058546026373</c:v>
                </c:pt>
                <c:pt idx="40">
                  <c:v>0.49382686182008795</c:v>
                </c:pt>
                <c:pt idx="41">
                  <c:v>0.50617313817991216</c:v>
                </c:pt>
                <c:pt idx="42">
                  <c:v>0.51851941453973638</c:v>
                </c:pt>
                <c:pt idx="43">
                  <c:v>0.53086569089956059</c:v>
                </c:pt>
                <c:pt idx="44">
                  <c:v>0.54321196725938481</c:v>
                </c:pt>
                <c:pt idx="45">
                  <c:v>0.55555824361920891</c:v>
                </c:pt>
                <c:pt idx="46">
                  <c:v>0.56790451997903313</c:v>
                </c:pt>
                <c:pt idx="47">
                  <c:v>0.58025079633885734</c:v>
                </c:pt>
                <c:pt idx="48">
                  <c:v>0.59258900850772145</c:v>
                </c:pt>
                <c:pt idx="49">
                  <c:v>0.60493528486754566</c:v>
                </c:pt>
                <c:pt idx="50">
                  <c:v>0.61728156122736988</c:v>
                </c:pt>
                <c:pt idx="51">
                  <c:v>0.62962783758719409</c:v>
                </c:pt>
                <c:pt idx="52">
                  <c:v>0.64197411394701831</c:v>
                </c:pt>
                <c:pt idx="53">
                  <c:v>0.65432039030684241</c:v>
                </c:pt>
                <c:pt idx="54">
                  <c:v>0.66666666666666663</c:v>
                </c:pt>
                <c:pt idx="55">
                  <c:v>0.67901294302649084</c:v>
                </c:pt>
                <c:pt idx="56">
                  <c:v>0.69135921938631506</c:v>
                </c:pt>
                <c:pt idx="57">
                  <c:v>0.70370549574613928</c:v>
                </c:pt>
                <c:pt idx="58">
                  <c:v>0.7160517721059636</c:v>
                </c:pt>
                <c:pt idx="59">
                  <c:v>0.72839804846578782</c:v>
                </c:pt>
                <c:pt idx="60">
                  <c:v>0.74074432482561203</c:v>
                </c:pt>
                <c:pt idx="61">
                  <c:v>0.75309060118543603</c:v>
                </c:pt>
                <c:pt idx="62">
                  <c:v>0.76542881335430024</c:v>
                </c:pt>
                <c:pt idx="63">
                  <c:v>0.77777508971412446</c:v>
                </c:pt>
                <c:pt idx="64">
                  <c:v>0.79012136607394867</c:v>
                </c:pt>
                <c:pt idx="65">
                  <c:v>0.80246764243377289</c:v>
                </c:pt>
                <c:pt idx="66">
                  <c:v>0.8148139187935971</c:v>
                </c:pt>
                <c:pt idx="67">
                  <c:v>0.82716019515342121</c:v>
                </c:pt>
                <c:pt idx="68">
                  <c:v>0.83950647151324542</c:v>
                </c:pt>
                <c:pt idx="69">
                  <c:v>0.85185274787306964</c:v>
                </c:pt>
                <c:pt idx="70">
                  <c:v>0.86419902423289385</c:v>
                </c:pt>
                <c:pt idx="71">
                  <c:v>0.87654530059271807</c:v>
                </c:pt>
                <c:pt idx="72">
                  <c:v>0.88889157695254228</c:v>
                </c:pt>
                <c:pt idx="73">
                  <c:v>0.9012378533123665</c:v>
                </c:pt>
                <c:pt idx="74">
                  <c:v>0.91358412967219071</c:v>
                </c:pt>
                <c:pt idx="75">
                  <c:v>0.92593040603201482</c:v>
                </c:pt>
                <c:pt idx="76">
                  <c:v>0.93826861820087903</c:v>
                </c:pt>
                <c:pt idx="77">
                  <c:v>0.95061489456070325</c:v>
                </c:pt>
                <c:pt idx="78">
                  <c:v>0.96296117092052747</c:v>
                </c:pt>
                <c:pt idx="79">
                  <c:v>0.97530744728035168</c:v>
                </c:pt>
                <c:pt idx="80">
                  <c:v>0.9876537236401759</c:v>
                </c:pt>
                <c:pt idx="81">
                  <c:v>1</c:v>
                </c:pt>
              </c:numCache>
            </c:numRef>
          </c:xVal>
          <c:yVal>
            <c:numRef>
              <c:f>'8-cells telophase'!$D$3:$D$133</c:f>
              <c:numCache>
                <c:formatCode>General</c:formatCode>
                <c:ptCount val="131"/>
                <c:pt idx="0">
                  <c:v>0.57852674033240492</c:v>
                </c:pt>
                <c:pt idx="1">
                  <c:v>0.46964938524646616</c:v>
                </c:pt>
                <c:pt idx="2">
                  <c:v>0.44826318007884491</c:v>
                </c:pt>
                <c:pt idx="3">
                  <c:v>0.49642828610075729</c:v>
                </c:pt>
                <c:pt idx="4">
                  <c:v>0.42459730406539004</c:v>
                </c:pt>
                <c:pt idx="5">
                  <c:v>0.43254653696648127</c:v>
                </c:pt>
                <c:pt idx="6">
                  <c:v>0.478533903044428</c:v>
                </c:pt>
                <c:pt idx="7">
                  <c:v>0.47690163116991879</c:v>
                </c:pt>
                <c:pt idx="8">
                  <c:v>0.44387739640927731</c:v>
                </c:pt>
                <c:pt idx="9">
                  <c:v>0.61202757093151061</c:v>
                </c:pt>
                <c:pt idx="10">
                  <c:v>0.56778818207613957</c:v>
                </c:pt>
                <c:pt idx="11">
                  <c:v>0.5412296723610226</c:v>
                </c:pt>
                <c:pt idx="12">
                  <c:v>0.54032055891192898</c:v>
                </c:pt>
                <c:pt idx="13">
                  <c:v>0.56322195316137313</c:v>
                </c:pt>
                <c:pt idx="14">
                  <c:v>0.57498257532555896</c:v>
                </c:pt>
                <c:pt idx="15">
                  <c:v>0.4942174874859156</c:v>
                </c:pt>
                <c:pt idx="16">
                  <c:v>0.55382089363097153</c:v>
                </c:pt>
                <c:pt idx="17">
                  <c:v>0.536134504712238</c:v>
                </c:pt>
                <c:pt idx="18">
                  <c:v>0.43176965820089203</c:v>
                </c:pt>
                <c:pt idx="19">
                  <c:v>0.45110071599571333</c:v>
                </c:pt>
                <c:pt idx="20">
                  <c:v>0.44321760043637443</c:v>
                </c:pt>
                <c:pt idx="21">
                  <c:v>0.41357361477281801</c:v>
                </c:pt>
                <c:pt idx="22">
                  <c:v>0.41501993162364903</c:v>
                </c:pt>
                <c:pt idx="23">
                  <c:v>0.43833593670366477</c:v>
                </c:pt>
                <c:pt idx="24">
                  <c:v>0.47067420404362637</c:v>
                </c:pt>
                <c:pt idx="25">
                  <c:v>0.47486025824331723</c:v>
                </c:pt>
                <c:pt idx="26">
                  <c:v>0.45969183808964953</c:v>
                </c:pt>
                <c:pt idx="27">
                  <c:v>0.45455672454688956</c:v>
                </c:pt>
                <c:pt idx="28">
                  <c:v>0.45634740255268036</c:v>
                </c:pt>
                <c:pt idx="29">
                  <c:v>0.42074459146370019</c:v>
                </c:pt>
                <c:pt idx="30">
                  <c:v>0.47524732018149207</c:v>
                </c:pt>
                <c:pt idx="31">
                  <c:v>0.45341206806780326</c:v>
                </c:pt>
                <c:pt idx="32">
                  <c:v>0.44657443297492216</c:v>
                </c:pt>
                <c:pt idx="33">
                  <c:v>0.46207757217121082</c:v>
                </c:pt>
                <c:pt idx="34">
                  <c:v>0.42661801532269389</c:v>
                </c:pt>
                <c:pt idx="35">
                  <c:v>0.46321120909333841</c:v>
                </c:pt>
                <c:pt idx="36">
                  <c:v>0.49485937667876057</c:v>
                </c:pt>
                <c:pt idx="37">
                  <c:v>0.48819254471873952</c:v>
                </c:pt>
                <c:pt idx="38">
                  <c:v>0.55474653641550342</c:v>
                </c:pt>
                <c:pt idx="39">
                  <c:v>0.53731635219606</c:v>
                </c:pt>
                <c:pt idx="40">
                  <c:v>0.57422222589540783</c:v>
                </c:pt>
                <c:pt idx="41">
                  <c:v>0.60100112674969897</c:v>
                </c:pt>
                <c:pt idx="42">
                  <c:v>0.58799253975993881</c:v>
                </c:pt>
                <c:pt idx="43">
                  <c:v>0.58647321834425648</c:v>
                </c:pt>
                <c:pt idx="44">
                  <c:v>0.59333151510643511</c:v>
                </c:pt>
                <c:pt idx="45">
                  <c:v>0.61219699661975091</c:v>
                </c:pt>
                <c:pt idx="46">
                  <c:v>0.64706976206021638</c:v>
                </c:pt>
                <c:pt idx="47">
                  <c:v>0.71775333272725761</c:v>
                </c:pt>
                <c:pt idx="48">
                  <c:v>0.83752076497764405</c:v>
                </c:pt>
                <c:pt idx="49">
                  <c:v>1</c:v>
                </c:pt>
                <c:pt idx="50">
                  <c:v>0.84131149257144111</c:v>
                </c:pt>
                <c:pt idx="51">
                  <c:v>0.62030325820750365</c:v>
                </c:pt>
                <c:pt idx="52">
                  <c:v>0.5802623205534021</c:v>
                </c:pt>
                <c:pt idx="53">
                  <c:v>0.49482356311864473</c:v>
                </c:pt>
                <c:pt idx="54">
                  <c:v>0.42853817312274955</c:v>
                </c:pt>
                <c:pt idx="55">
                  <c:v>0.50061571774506808</c:v>
                </c:pt>
                <c:pt idx="56">
                  <c:v>0.45875379830353913</c:v>
                </c:pt>
                <c:pt idx="57">
                  <c:v>0.45533084842323907</c:v>
                </c:pt>
                <c:pt idx="58">
                  <c:v>0.45221782358240281</c:v>
                </c:pt>
                <c:pt idx="59">
                  <c:v>0.49886360818863273</c:v>
                </c:pt>
                <c:pt idx="60">
                  <c:v>0.44441046747715501</c:v>
                </c:pt>
                <c:pt idx="61">
                  <c:v>0.47984936265637435</c:v>
                </c:pt>
                <c:pt idx="62">
                  <c:v>0.48159183010047074</c:v>
                </c:pt>
                <c:pt idx="63">
                  <c:v>0.42989908840715058</c:v>
                </c:pt>
                <c:pt idx="64">
                  <c:v>0.46488755919568248</c:v>
                </c:pt>
                <c:pt idx="65">
                  <c:v>0.48392108895261859</c:v>
                </c:pt>
                <c:pt idx="66">
                  <c:v>0.51649489932257275</c:v>
                </c:pt>
                <c:pt idx="67">
                  <c:v>0.48465802182423251</c:v>
                </c:pt>
                <c:pt idx="68">
                  <c:v>0.4619536021554253</c:v>
                </c:pt>
                <c:pt idx="69">
                  <c:v>0.52161486097451448</c:v>
                </c:pt>
                <c:pt idx="70">
                  <c:v>0.52591524307765203</c:v>
                </c:pt>
                <c:pt idx="71">
                  <c:v>0.56781986330239598</c:v>
                </c:pt>
                <c:pt idx="72">
                  <c:v>0.48516629888895313</c:v>
                </c:pt>
                <c:pt idx="73">
                  <c:v>0.45809400233063624</c:v>
                </c:pt>
                <c:pt idx="74">
                  <c:v>0.49172982250248626</c:v>
                </c:pt>
                <c:pt idx="75">
                  <c:v>0.51437776694188009</c:v>
                </c:pt>
                <c:pt idx="76">
                  <c:v>0.46836836175001578</c:v>
                </c:pt>
                <c:pt idx="77">
                  <c:v>0.51249066781270058</c:v>
                </c:pt>
                <c:pt idx="78">
                  <c:v>0.54515814441680366</c:v>
                </c:pt>
                <c:pt idx="79">
                  <c:v>0.51492598990057603</c:v>
                </c:pt>
                <c:pt idx="80">
                  <c:v>0.4518803496505423</c:v>
                </c:pt>
                <c:pt idx="81">
                  <c:v>0.5234289555388425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E-BE4C-815A-2986D4E8DEA4}"/>
            </c:ext>
          </c:extLst>
        </c:ser>
        <c:ser>
          <c:idx val="1"/>
          <c:order val="1"/>
          <c:tx>
            <c:strRef>
              <c:f>'8-cells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'8-cells telophase'!$G$3:$G$133</c:f>
              <c:numCache>
                <c:formatCode>General</c:formatCode>
                <c:ptCount val="131"/>
                <c:pt idx="0">
                  <c:v>0</c:v>
                </c:pt>
                <c:pt idx="1">
                  <c:v>7.6926555489119242E-3</c:v>
                </c:pt>
                <c:pt idx="2">
                  <c:v>1.5385311097823848E-2</c:v>
                </c:pt>
                <c:pt idx="3">
                  <c:v>2.3077966646735771E-2</c:v>
                </c:pt>
                <c:pt idx="4">
                  <c:v>3.0770622195647697E-2</c:v>
                </c:pt>
                <c:pt idx="5">
                  <c:v>3.8463277744559612E-2</c:v>
                </c:pt>
                <c:pt idx="6">
                  <c:v>4.6155933293471542E-2</c:v>
                </c:pt>
                <c:pt idx="7">
                  <c:v>5.3843564246989016E-2</c:v>
                </c:pt>
                <c:pt idx="8">
                  <c:v>6.1536219795900925E-2</c:v>
                </c:pt>
                <c:pt idx="9">
                  <c:v>6.9228875344812854E-2</c:v>
                </c:pt>
                <c:pt idx="10">
                  <c:v>7.6921530893724777E-2</c:v>
                </c:pt>
                <c:pt idx="11">
                  <c:v>8.4614186442636699E-2</c:v>
                </c:pt>
                <c:pt idx="12">
                  <c:v>9.2306841991548622E-2</c:v>
                </c:pt>
                <c:pt idx="13">
                  <c:v>9.9999497540460544E-2</c:v>
                </c:pt>
                <c:pt idx="14">
                  <c:v>0.10769215308937247</c:v>
                </c:pt>
                <c:pt idx="15">
                  <c:v>0.1153848086382844</c:v>
                </c:pt>
                <c:pt idx="16">
                  <c:v>0.12307746418719633</c:v>
                </c:pt>
                <c:pt idx="17">
                  <c:v>0.13077011973610825</c:v>
                </c:pt>
                <c:pt idx="18">
                  <c:v>0.13846277528502016</c:v>
                </c:pt>
                <c:pt idx="19">
                  <c:v>0.14615543083393209</c:v>
                </c:pt>
                <c:pt idx="20">
                  <c:v>0.15384808638284403</c:v>
                </c:pt>
                <c:pt idx="21">
                  <c:v>0.16153571733636149</c:v>
                </c:pt>
                <c:pt idx="22">
                  <c:v>0.1692283728852734</c:v>
                </c:pt>
                <c:pt idx="23">
                  <c:v>0.17692102843418533</c:v>
                </c:pt>
                <c:pt idx="24">
                  <c:v>0.18461368398309724</c:v>
                </c:pt>
                <c:pt idx="25">
                  <c:v>0.19230633953200918</c:v>
                </c:pt>
                <c:pt idx="26">
                  <c:v>0.19999899508092109</c:v>
                </c:pt>
                <c:pt idx="27">
                  <c:v>0.20769165062983302</c:v>
                </c:pt>
                <c:pt idx="28">
                  <c:v>0.21538430617874493</c:v>
                </c:pt>
                <c:pt idx="29">
                  <c:v>0.22307696172765687</c:v>
                </c:pt>
                <c:pt idx="30">
                  <c:v>0.23076961727656881</c:v>
                </c:pt>
                <c:pt idx="31">
                  <c:v>0.23846227282548071</c:v>
                </c:pt>
                <c:pt idx="32">
                  <c:v>0.24615492837439265</c:v>
                </c:pt>
                <c:pt idx="33">
                  <c:v>0.25384758392330459</c:v>
                </c:pt>
                <c:pt idx="34">
                  <c:v>0.2615402394722165</c:v>
                </c:pt>
                <c:pt idx="35">
                  <c:v>0.26922787042573398</c:v>
                </c:pt>
                <c:pt idx="36">
                  <c:v>0.27692052597464589</c:v>
                </c:pt>
                <c:pt idx="37">
                  <c:v>0.2846131815235578</c:v>
                </c:pt>
                <c:pt idx="38">
                  <c:v>0.29230583707246971</c:v>
                </c:pt>
                <c:pt idx="39">
                  <c:v>0.29999849262138167</c:v>
                </c:pt>
                <c:pt idx="40">
                  <c:v>0.30769114817029358</c:v>
                </c:pt>
                <c:pt idx="41">
                  <c:v>0.31538380371920549</c:v>
                </c:pt>
                <c:pt idx="42">
                  <c:v>0.3230764592681174</c:v>
                </c:pt>
                <c:pt idx="43">
                  <c:v>0.33076911481702936</c:v>
                </c:pt>
                <c:pt idx="44">
                  <c:v>0.33846177036594127</c:v>
                </c:pt>
                <c:pt idx="45">
                  <c:v>0.34615442591485318</c:v>
                </c:pt>
                <c:pt idx="46">
                  <c:v>0.35384708146376509</c:v>
                </c:pt>
                <c:pt idx="47">
                  <c:v>0.36153973701267705</c:v>
                </c:pt>
                <c:pt idx="48">
                  <c:v>0.36922736796619449</c:v>
                </c:pt>
                <c:pt idx="49">
                  <c:v>0.37692002351510645</c:v>
                </c:pt>
                <c:pt idx="50">
                  <c:v>0.38461267906401836</c:v>
                </c:pt>
                <c:pt idx="51">
                  <c:v>0.39230533461293027</c:v>
                </c:pt>
                <c:pt idx="52">
                  <c:v>0.39999799016184218</c:v>
                </c:pt>
                <c:pt idx="53">
                  <c:v>0.40769064571075408</c:v>
                </c:pt>
                <c:pt idx="54">
                  <c:v>0.41538330125966605</c:v>
                </c:pt>
                <c:pt idx="55">
                  <c:v>0.42307595680857796</c:v>
                </c:pt>
                <c:pt idx="56">
                  <c:v>0.43076861235748987</c:v>
                </c:pt>
                <c:pt idx="57">
                  <c:v>0.43846126790640183</c:v>
                </c:pt>
                <c:pt idx="58">
                  <c:v>0.44615392345531374</c:v>
                </c:pt>
                <c:pt idx="59">
                  <c:v>0.4538465790042257</c:v>
                </c:pt>
                <c:pt idx="60">
                  <c:v>0.46153923455313761</c:v>
                </c:pt>
                <c:pt idx="61">
                  <c:v>0.46923189010204946</c:v>
                </c:pt>
                <c:pt idx="62">
                  <c:v>0.47691952105556695</c:v>
                </c:pt>
                <c:pt idx="63">
                  <c:v>0.48461217660447892</c:v>
                </c:pt>
                <c:pt idx="64">
                  <c:v>0.49230483215339083</c:v>
                </c:pt>
                <c:pt idx="65">
                  <c:v>0.49999748770230279</c:v>
                </c:pt>
                <c:pt idx="66">
                  <c:v>0.50769014325121475</c:v>
                </c:pt>
                <c:pt idx="67">
                  <c:v>0.51538279880012661</c:v>
                </c:pt>
                <c:pt idx="68">
                  <c:v>0.52307545434903846</c:v>
                </c:pt>
                <c:pt idx="69">
                  <c:v>0.53076810989795042</c:v>
                </c:pt>
                <c:pt idx="70">
                  <c:v>0.53846076544686239</c:v>
                </c:pt>
                <c:pt idx="71">
                  <c:v>0.54615342099577435</c:v>
                </c:pt>
                <c:pt idx="72">
                  <c:v>0.55384607654468621</c:v>
                </c:pt>
                <c:pt idx="73">
                  <c:v>0.56153873209359817</c:v>
                </c:pt>
                <c:pt idx="74">
                  <c:v>0.56923138764251013</c:v>
                </c:pt>
                <c:pt idx="75">
                  <c:v>0.57692404319142199</c:v>
                </c:pt>
                <c:pt idx="76">
                  <c:v>0.58461167414493942</c:v>
                </c:pt>
                <c:pt idx="77">
                  <c:v>0.59230432969385138</c:v>
                </c:pt>
                <c:pt idx="78">
                  <c:v>0.59999698524276335</c:v>
                </c:pt>
                <c:pt idx="79">
                  <c:v>0.6076896407916752</c:v>
                </c:pt>
                <c:pt idx="80">
                  <c:v>0.61538229634058716</c:v>
                </c:pt>
                <c:pt idx="81">
                  <c:v>0.62307495188949902</c:v>
                </c:pt>
                <c:pt idx="82">
                  <c:v>0.63076760743841098</c:v>
                </c:pt>
                <c:pt idx="83">
                  <c:v>0.63846026298732295</c:v>
                </c:pt>
                <c:pt idx="84">
                  <c:v>0.6461529185362348</c:v>
                </c:pt>
                <c:pt idx="85">
                  <c:v>0.65384557408514676</c:v>
                </c:pt>
                <c:pt idx="86">
                  <c:v>0.66153822963405873</c:v>
                </c:pt>
                <c:pt idx="87">
                  <c:v>0.66923088518297069</c:v>
                </c:pt>
                <c:pt idx="88">
                  <c:v>0.67692354073188254</c:v>
                </c:pt>
                <c:pt idx="89">
                  <c:v>0.6846161962807944</c:v>
                </c:pt>
                <c:pt idx="90">
                  <c:v>0.69230382723431194</c:v>
                </c:pt>
                <c:pt idx="91">
                  <c:v>0.69999648278322391</c:v>
                </c:pt>
                <c:pt idx="92">
                  <c:v>0.70768913833213576</c:v>
                </c:pt>
                <c:pt idx="93">
                  <c:v>0.71538179388104772</c:v>
                </c:pt>
                <c:pt idx="94">
                  <c:v>0.72307444942995969</c:v>
                </c:pt>
                <c:pt idx="95">
                  <c:v>0.73076710497887154</c:v>
                </c:pt>
                <c:pt idx="96">
                  <c:v>0.73845976052778339</c:v>
                </c:pt>
                <c:pt idx="97">
                  <c:v>0.74615241607669536</c:v>
                </c:pt>
                <c:pt idx="98">
                  <c:v>0.75384507162560732</c:v>
                </c:pt>
                <c:pt idx="99">
                  <c:v>0.76153772717451929</c:v>
                </c:pt>
                <c:pt idx="100">
                  <c:v>0.76923038272343114</c:v>
                </c:pt>
                <c:pt idx="101">
                  <c:v>0.7769230382723431</c:v>
                </c:pt>
                <c:pt idx="102">
                  <c:v>0.78461569382125507</c:v>
                </c:pt>
                <c:pt idx="103">
                  <c:v>0.7923033247747725</c:v>
                </c:pt>
                <c:pt idx="104">
                  <c:v>0.79999598032368435</c:v>
                </c:pt>
                <c:pt idx="105">
                  <c:v>0.80768863587259632</c:v>
                </c:pt>
                <c:pt idx="106">
                  <c:v>0.81538129142150817</c:v>
                </c:pt>
                <c:pt idx="107">
                  <c:v>0.82307394697042024</c:v>
                </c:pt>
                <c:pt idx="108">
                  <c:v>0.8307666025193321</c:v>
                </c:pt>
                <c:pt idx="109">
                  <c:v>0.83845925806824406</c:v>
                </c:pt>
                <c:pt idx="110">
                  <c:v>0.84615191361715592</c:v>
                </c:pt>
                <c:pt idx="111">
                  <c:v>0.85384456916606799</c:v>
                </c:pt>
                <c:pt idx="112">
                  <c:v>0.86153722471497973</c:v>
                </c:pt>
                <c:pt idx="113">
                  <c:v>0.86922988026389159</c:v>
                </c:pt>
                <c:pt idx="114">
                  <c:v>0.87692253581280366</c:v>
                </c:pt>
                <c:pt idx="115">
                  <c:v>0.88461519136171551</c:v>
                </c:pt>
                <c:pt idx="116">
                  <c:v>0.89230784691062748</c:v>
                </c:pt>
                <c:pt idx="117">
                  <c:v>0.89999547786414491</c:v>
                </c:pt>
                <c:pt idx="118">
                  <c:v>0.90768813341305699</c:v>
                </c:pt>
                <c:pt idx="119">
                  <c:v>0.91538078896196884</c:v>
                </c:pt>
                <c:pt idx="120">
                  <c:v>0.92307344451088069</c:v>
                </c:pt>
                <c:pt idx="121">
                  <c:v>0.93076610005979266</c:v>
                </c:pt>
                <c:pt idx="122">
                  <c:v>0.93845875560870451</c:v>
                </c:pt>
                <c:pt idx="123">
                  <c:v>0.94615141115761658</c:v>
                </c:pt>
                <c:pt idx="124">
                  <c:v>0.95384406670652844</c:v>
                </c:pt>
                <c:pt idx="125">
                  <c:v>0.9615367222554404</c:v>
                </c:pt>
                <c:pt idx="126">
                  <c:v>0.96922937780435225</c:v>
                </c:pt>
                <c:pt idx="127">
                  <c:v>0.97692203335326411</c:v>
                </c:pt>
                <c:pt idx="128">
                  <c:v>0.98461468890217618</c:v>
                </c:pt>
                <c:pt idx="129">
                  <c:v>0.99230734445108792</c:v>
                </c:pt>
                <c:pt idx="130">
                  <c:v>1</c:v>
                </c:pt>
              </c:numCache>
            </c:numRef>
          </c:xVal>
          <c:yVal>
            <c:numRef>
              <c:f>'8-cells telophase'!$H$3:$H$133</c:f>
              <c:numCache>
                <c:formatCode>General</c:formatCode>
                <c:ptCount val="131"/>
                <c:pt idx="0">
                  <c:v>0.49206349206349204</c:v>
                </c:pt>
                <c:pt idx="1">
                  <c:v>0.49356666666666665</c:v>
                </c:pt>
                <c:pt idx="2">
                  <c:v>0.5165777777777778</c:v>
                </c:pt>
                <c:pt idx="3">
                  <c:v>0.50680952380952382</c:v>
                </c:pt>
                <c:pt idx="4">
                  <c:v>0.52972698412698405</c:v>
                </c:pt>
                <c:pt idx="5">
                  <c:v>0.49149999999999999</c:v>
                </c:pt>
                <c:pt idx="6">
                  <c:v>0.51300793650793652</c:v>
                </c:pt>
                <c:pt idx="7">
                  <c:v>0.51836190476190469</c:v>
                </c:pt>
                <c:pt idx="8">
                  <c:v>0.47778730158730159</c:v>
                </c:pt>
                <c:pt idx="9">
                  <c:v>0.51028412698412695</c:v>
                </c:pt>
                <c:pt idx="10">
                  <c:v>0.54954444444444439</c:v>
                </c:pt>
                <c:pt idx="11">
                  <c:v>0.50878253968253973</c:v>
                </c:pt>
                <c:pt idx="12">
                  <c:v>0.53132380952380953</c:v>
                </c:pt>
                <c:pt idx="13">
                  <c:v>0.53968253968253965</c:v>
                </c:pt>
                <c:pt idx="14">
                  <c:v>0.57368253968253968</c:v>
                </c:pt>
                <c:pt idx="15">
                  <c:v>0.58157301587301591</c:v>
                </c:pt>
                <c:pt idx="16">
                  <c:v>0.47130634920634917</c:v>
                </c:pt>
                <c:pt idx="17">
                  <c:v>0.48811904761904762</c:v>
                </c:pt>
                <c:pt idx="18">
                  <c:v>0.55865555555555557</c:v>
                </c:pt>
                <c:pt idx="19">
                  <c:v>0.5626000000000001</c:v>
                </c:pt>
                <c:pt idx="20">
                  <c:v>0.55123492063492063</c:v>
                </c:pt>
                <c:pt idx="21">
                  <c:v>0.57293174603174613</c:v>
                </c:pt>
                <c:pt idx="22">
                  <c:v>0.59613015873015873</c:v>
                </c:pt>
                <c:pt idx="23">
                  <c:v>0.65924603174603169</c:v>
                </c:pt>
                <c:pt idx="24">
                  <c:v>0.51883174603174598</c:v>
                </c:pt>
                <c:pt idx="25">
                  <c:v>0.48802539682539681</c:v>
                </c:pt>
                <c:pt idx="26">
                  <c:v>0.44444444444444442</c:v>
                </c:pt>
                <c:pt idx="27">
                  <c:v>0.54071587301587298</c:v>
                </c:pt>
                <c:pt idx="28">
                  <c:v>0.58814761904761903</c:v>
                </c:pt>
                <c:pt idx="29">
                  <c:v>0.48163809523809525</c:v>
                </c:pt>
                <c:pt idx="30">
                  <c:v>0.49920158730158731</c:v>
                </c:pt>
                <c:pt idx="31">
                  <c:v>0.52268253968253975</c:v>
                </c:pt>
                <c:pt idx="32">
                  <c:v>0.5258761904761905</c:v>
                </c:pt>
                <c:pt idx="33">
                  <c:v>0.57424603174603173</c:v>
                </c:pt>
                <c:pt idx="34">
                  <c:v>0.63426349206349197</c:v>
                </c:pt>
                <c:pt idx="35">
                  <c:v>0.66366031746031751</c:v>
                </c:pt>
                <c:pt idx="36">
                  <c:v>0.53601904761904762</c:v>
                </c:pt>
                <c:pt idx="37">
                  <c:v>0.57217936507936507</c:v>
                </c:pt>
                <c:pt idx="38">
                  <c:v>0.58044444444444443</c:v>
                </c:pt>
                <c:pt idx="39">
                  <c:v>0.65079365079365081</c:v>
                </c:pt>
                <c:pt idx="40">
                  <c:v>0.59857301587301581</c:v>
                </c:pt>
                <c:pt idx="41">
                  <c:v>0.59162222222222216</c:v>
                </c:pt>
                <c:pt idx="42">
                  <c:v>0.69456190476190471</c:v>
                </c:pt>
                <c:pt idx="43">
                  <c:v>0.71005873015873011</c:v>
                </c:pt>
                <c:pt idx="44">
                  <c:v>0.59547301587301593</c:v>
                </c:pt>
                <c:pt idx="45">
                  <c:v>0.45374285714285711</c:v>
                </c:pt>
                <c:pt idx="46">
                  <c:v>0.48379841269841267</c:v>
                </c:pt>
                <c:pt idx="47">
                  <c:v>0.5121634920634921</c:v>
                </c:pt>
                <c:pt idx="48">
                  <c:v>0.53226190476190471</c:v>
                </c:pt>
                <c:pt idx="49">
                  <c:v>0.58598730158730161</c:v>
                </c:pt>
                <c:pt idx="50">
                  <c:v>0.59303015873015874</c:v>
                </c:pt>
                <c:pt idx="51">
                  <c:v>0.5950968253968254</c:v>
                </c:pt>
                <c:pt idx="52">
                  <c:v>1</c:v>
                </c:pt>
                <c:pt idx="53">
                  <c:v>0.79862857142857147</c:v>
                </c:pt>
                <c:pt idx="54">
                  <c:v>0.7877333333333334</c:v>
                </c:pt>
                <c:pt idx="55">
                  <c:v>0.81478412698412706</c:v>
                </c:pt>
                <c:pt idx="56">
                  <c:v>0.79881587301587309</c:v>
                </c:pt>
                <c:pt idx="57">
                  <c:v>0.73344603174603173</c:v>
                </c:pt>
                <c:pt idx="58">
                  <c:v>0.79834761904761908</c:v>
                </c:pt>
                <c:pt idx="59">
                  <c:v>0.88588253968253972</c:v>
                </c:pt>
                <c:pt idx="60">
                  <c:v>0.80567301587301587</c:v>
                </c:pt>
                <c:pt idx="61">
                  <c:v>0.72940793650793656</c:v>
                </c:pt>
                <c:pt idx="62">
                  <c:v>0.61406984126984121</c:v>
                </c:pt>
                <c:pt idx="63">
                  <c:v>0.63924126984126983</c:v>
                </c:pt>
                <c:pt idx="64">
                  <c:v>0.65088730158730157</c:v>
                </c:pt>
                <c:pt idx="65">
                  <c:v>0.52380952380952384</c:v>
                </c:pt>
                <c:pt idx="66">
                  <c:v>0.55348888888888881</c:v>
                </c:pt>
                <c:pt idx="67">
                  <c:v>0.57941269841269838</c:v>
                </c:pt>
                <c:pt idx="68">
                  <c:v>0.49394126984126985</c:v>
                </c:pt>
                <c:pt idx="69">
                  <c:v>0.51995873015873006</c:v>
                </c:pt>
                <c:pt idx="70">
                  <c:v>0.52503015873015879</c:v>
                </c:pt>
                <c:pt idx="71">
                  <c:v>0.4959142857142857</c:v>
                </c:pt>
                <c:pt idx="72">
                  <c:v>0.50117460317460316</c:v>
                </c:pt>
                <c:pt idx="73">
                  <c:v>0.53921269841269837</c:v>
                </c:pt>
                <c:pt idx="74">
                  <c:v>0.54569365079365084</c:v>
                </c:pt>
                <c:pt idx="75">
                  <c:v>0.5163888888888889</c:v>
                </c:pt>
                <c:pt idx="76">
                  <c:v>0.58100793650793647</c:v>
                </c:pt>
                <c:pt idx="77">
                  <c:v>0.54033968253968256</c:v>
                </c:pt>
                <c:pt idx="78">
                  <c:v>0.52380952380952384</c:v>
                </c:pt>
                <c:pt idx="79">
                  <c:v>0.4915936507936508</c:v>
                </c:pt>
                <c:pt idx="80">
                  <c:v>0.54710317460317459</c:v>
                </c:pt>
                <c:pt idx="81">
                  <c:v>0.5283174603174603</c:v>
                </c:pt>
                <c:pt idx="82">
                  <c:v>0.48999682539682543</c:v>
                </c:pt>
                <c:pt idx="83">
                  <c:v>0.48154444444444444</c:v>
                </c:pt>
                <c:pt idx="84">
                  <c:v>0.47731746031746036</c:v>
                </c:pt>
                <c:pt idx="85">
                  <c:v>0.47910158730158731</c:v>
                </c:pt>
                <c:pt idx="86">
                  <c:v>0.46830158730158733</c:v>
                </c:pt>
                <c:pt idx="87">
                  <c:v>0.47919523809523806</c:v>
                </c:pt>
                <c:pt idx="88">
                  <c:v>0.43570952380952382</c:v>
                </c:pt>
                <c:pt idx="89">
                  <c:v>0.46867619047619047</c:v>
                </c:pt>
                <c:pt idx="90">
                  <c:v>0.52070952380952373</c:v>
                </c:pt>
                <c:pt idx="91">
                  <c:v>0.52380952380952384</c:v>
                </c:pt>
                <c:pt idx="92">
                  <c:v>0.44904603174603175</c:v>
                </c:pt>
                <c:pt idx="93">
                  <c:v>0.51582539682539685</c:v>
                </c:pt>
                <c:pt idx="94">
                  <c:v>0.60542857142857143</c:v>
                </c:pt>
                <c:pt idx="95">
                  <c:v>0.57114761904761913</c:v>
                </c:pt>
                <c:pt idx="96">
                  <c:v>0.52606349206349212</c:v>
                </c:pt>
                <c:pt idx="97">
                  <c:v>0.50493174603174606</c:v>
                </c:pt>
                <c:pt idx="98">
                  <c:v>0.49704126984126984</c:v>
                </c:pt>
                <c:pt idx="99">
                  <c:v>0.4827650793650794</c:v>
                </c:pt>
                <c:pt idx="100">
                  <c:v>0.46567142857142857</c:v>
                </c:pt>
                <c:pt idx="101">
                  <c:v>0.47957142857142859</c:v>
                </c:pt>
                <c:pt idx="102">
                  <c:v>0.45374285714285711</c:v>
                </c:pt>
                <c:pt idx="103">
                  <c:v>0.57922380952380959</c:v>
                </c:pt>
                <c:pt idx="104">
                  <c:v>0.53968253968253965</c:v>
                </c:pt>
                <c:pt idx="105">
                  <c:v>0.47628412698412698</c:v>
                </c:pt>
                <c:pt idx="106">
                  <c:v>0.50436666666666663</c:v>
                </c:pt>
                <c:pt idx="107">
                  <c:v>0.45966031746031749</c:v>
                </c:pt>
                <c:pt idx="108">
                  <c:v>0.49835714285714283</c:v>
                </c:pt>
                <c:pt idx="109">
                  <c:v>0.5340476190476191</c:v>
                </c:pt>
                <c:pt idx="110">
                  <c:v>0.52042857142857146</c:v>
                </c:pt>
                <c:pt idx="111">
                  <c:v>0.54982698412698416</c:v>
                </c:pt>
                <c:pt idx="112">
                  <c:v>0.55151746031746041</c:v>
                </c:pt>
                <c:pt idx="113">
                  <c:v>0.52333968253968255</c:v>
                </c:pt>
                <c:pt idx="114">
                  <c:v>0.52484285714285717</c:v>
                </c:pt>
                <c:pt idx="115">
                  <c:v>0.50464920634920629</c:v>
                </c:pt>
                <c:pt idx="116">
                  <c:v>0.5608158730158731</c:v>
                </c:pt>
                <c:pt idx="117">
                  <c:v>0.55555555555555558</c:v>
                </c:pt>
                <c:pt idx="118">
                  <c:v>0.57067777777777773</c:v>
                </c:pt>
                <c:pt idx="119">
                  <c:v>0.61172222222222217</c:v>
                </c:pt>
                <c:pt idx="120">
                  <c:v>0.58645555555555551</c:v>
                </c:pt>
                <c:pt idx="121">
                  <c:v>0.60758888888888896</c:v>
                </c:pt>
                <c:pt idx="122">
                  <c:v>0.55564920634920634</c:v>
                </c:pt>
                <c:pt idx="123">
                  <c:v>0.53817936507936504</c:v>
                </c:pt>
                <c:pt idx="124">
                  <c:v>0.52089841269841275</c:v>
                </c:pt>
                <c:pt idx="125">
                  <c:v>0.48652222222222224</c:v>
                </c:pt>
                <c:pt idx="126">
                  <c:v>0.532731746031746</c:v>
                </c:pt>
                <c:pt idx="127">
                  <c:v>0.53733492063492061</c:v>
                </c:pt>
                <c:pt idx="128">
                  <c:v>0.60026349206349205</c:v>
                </c:pt>
                <c:pt idx="129">
                  <c:v>0.55161111111111116</c:v>
                </c:pt>
                <c:pt idx="130">
                  <c:v>0.52380952380952384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8E-BE4C-815A-2986D4E8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303478462361E-2"/>
          <c:y val="0.12368011910009741"/>
          <c:w val="0.86440700000000004"/>
          <c:h val="0.8103369999999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'60-cells metaphase'!$C$2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'60-cells metaphase'!$C$3:$C$100</c:f>
              <c:numCache>
                <c:formatCode>General</c:formatCode>
                <c:ptCount val="98"/>
                <c:pt idx="0">
                  <c:v>0</c:v>
                </c:pt>
                <c:pt idx="1">
                  <c:v>1.030976430976431E-2</c:v>
                </c:pt>
                <c:pt idx="2">
                  <c:v>2.0619528619528621E-2</c:v>
                </c:pt>
                <c:pt idx="3">
                  <c:v>3.0929292929292928E-2</c:v>
                </c:pt>
                <c:pt idx="4">
                  <c:v>4.1239057239057242E-2</c:v>
                </c:pt>
                <c:pt idx="5">
                  <c:v>5.1548821548821545E-2</c:v>
                </c:pt>
                <c:pt idx="6">
                  <c:v>6.1858585858585856E-2</c:v>
                </c:pt>
                <c:pt idx="7">
                  <c:v>7.2161616161616177E-2</c:v>
                </c:pt>
                <c:pt idx="8">
                  <c:v>8.2471380471380473E-2</c:v>
                </c:pt>
                <c:pt idx="9">
                  <c:v>9.2781144781144784E-2</c:v>
                </c:pt>
                <c:pt idx="10">
                  <c:v>0.10309090909090909</c:v>
                </c:pt>
                <c:pt idx="11">
                  <c:v>0.1134006734006734</c:v>
                </c:pt>
                <c:pt idx="12">
                  <c:v>0.12371043771043772</c:v>
                </c:pt>
                <c:pt idx="13">
                  <c:v>0.13402020202020201</c:v>
                </c:pt>
                <c:pt idx="14">
                  <c:v>0.14432996632996634</c:v>
                </c:pt>
                <c:pt idx="15">
                  <c:v>0.15463973063973066</c:v>
                </c:pt>
                <c:pt idx="16">
                  <c:v>0.16494949494949496</c:v>
                </c:pt>
                <c:pt idx="17">
                  <c:v>0.17525925925925925</c:v>
                </c:pt>
                <c:pt idx="18">
                  <c:v>0.18556902356902358</c:v>
                </c:pt>
                <c:pt idx="19">
                  <c:v>0.19587878787878787</c:v>
                </c:pt>
                <c:pt idx="20">
                  <c:v>0.2061885521885522</c:v>
                </c:pt>
                <c:pt idx="21">
                  <c:v>0.21649158249158251</c:v>
                </c:pt>
                <c:pt idx="22">
                  <c:v>0.22680134680134681</c:v>
                </c:pt>
                <c:pt idx="23">
                  <c:v>0.23711111111111113</c:v>
                </c:pt>
                <c:pt idx="24">
                  <c:v>0.24742087542087543</c:v>
                </c:pt>
                <c:pt idx="25">
                  <c:v>0.25773063973063975</c:v>
                </c:pt>
                <c:pt idx="26">
                  <c:v>0.26804040404040402</c:v>
                </c:pt>
                <c:pt idx="27">
                  <c:v>0.27835016835016835</c:v>
                </c:pt>
                <c:pt idx="28">
                  <c:v>0.28865993265993267</c:v>
                </c:pt>
                <c:pt idx="29">
                  <c:v>0.298969696969697</c:v>
                </c:pt>
                <c:pt idx="30">
                  <c:v>0.30927946127946132</c:v>
                </c:pt>
                <c:pt idx="31">
                  <c:v>0.31958922558922559</c:v>
                </c:pt>
                <c:pt idx="32">
                  <c:v>0.32989898989898991</c:v>
                </c:pt>
                <c:pt idx="33">
                  <c:v>0.34020875420875424</c:v>
                </c:pt>
                <c:pt idx="34">
                  <c:v>0.35051851851851851</c:v>
                </c:pt>
                <c:pt idx="35">
                  <c:v>0.36082154882154882</c:v>
                </c:pt>
                <c:pt idx="36">
                  <c:v>0.37113131313131315</c:v>
                </c:pt>
                <c:pt idx="37">
                  <c:v>0.38144107744107741</c:v>
                </c:pt>
                <c:pt idx="38">
                  <c:v>0.39175084175084174</c:v>
                </c:pt>
                <c:pt idx="39">
                  <c:v>0.40206060606060606</c:v>
                </c:pt>
                <c:pt idx="40">
                  <c:v>0.41237037037037039</c:v>
                </c:pt>
                <c:pt idx="41">
                  <c:v>0.42268013468013466</c:v>
                </c:pt>
                <c:pt idx="42">
                  <c:v>0.43298989898989898</c:v>
                </c:pt>
                <c:pt idx="43">
                  <c:v>0.4432996632996633</c:v>
                </c:pt>
                <c:pt idx="44">
                  <c:v>0.45360942760942763</c:v>
                </c:pt>
                <c:pt idx="45">
                  <c:v>0.4639191919191919</c:v>
                </c:pt>
                <c:pt idx="46">
                  <c:v>0.47422895622895622</c:v>
                </c:pt>
                <c:pt idx="47">
                  <c:v>0.48453872053872055</c:v>
                </c:pt>
                <c:pt idx="48">
                  <c:v>0.49484175084175086</c:v>
                </c:pt>
                <c:pt idx="49">
                  <c:v>0.50515151515151513</c:v>
                </c:pt>
                <c:pt idx="50">
                  <c:v>0.51546127946127951</c:v>
                </c:pt>
                <c:pt idx="51">
                  <c:v>0.52577104377104378</c:v>
                </c:pt>
                <c:pt idx="52">
                  <c:v>0.53608080808080805</c:v>
                </c:pt>
                <c:pt idx="53">
                  <c:v>0.54639057239057232</c:v>
                </c:pt>
                <c:pt idx="54">
                  <c:v>0.5567003367003367</c:v>
                </c:pt>
                <c:pt idx="55">
                  <c:v>0.56701010101010096</c:v>
                </c:pt>
                <c:pt idx="56">
                  <c:v>0.57731986531986534</c:v>
                </c:pt>
                <c:pt idx="57">
                  <c:v>0.58762962962962961</c:v>
                </c:pt>
                <c:pt idx="58">
                  <c:v>0.59793939393939399</c:v>
                </c:pt>
                <c:pt idx="59">
                  <c:v>0.60824915824915826</c:v>
                </c:pt>
                <c:pt idx="60">
                  <c:v>0.61855892255892264</c:v>
                </c:pt>
                <c:pt idx="61">
                  <c:v>0.6288686868686868</c:v>
                </c:pt>
                <c:pt idx="62">
                  <c:v>0.63917171717171717</c:v>
                </c:pt>
                <c:pt idx="63">
                  <c:v>0.64948148148148155</c:v>
                </c:pt>
                <c:pt idx="64">
                  <c:v>0.65979124579124582</c:v>
                </c:pt>
                <c:pt idx="65">
                  <c:v>0.6701010101010102</c:v>
                </c:pt>
                <c:pt idx="66">
                  <c:v>0.68041077441077447</c:v>
                </c:pt>
                <c:pt idx="67">
                  <c:v>0.69072053872053873</c:v>
                </c:pt>
                <c:pt idx="68">
                  <c:v>0.701030303030303</c:v>
                </c:pt>
                <c:pt idx="69">
                  <c:v>0.71134006734006738</c:v>
                </c:pt>
                <c:pt idx="70">
                  <c:v>0.72164983164983165</c:v>
                </c:pt>
                <c:pt idx="71">
                  <c:v>0.73195959595959603</c:v>
                </c:pt>
                <c:pt idx="72">
                  <c:v>0.7422693602693603</c:v>
                </c:pt>
                <c:pt idx="73">
                  <c:v>0.75257912457912468</c:v>
                </c:pt>
                <c:pt idx="74">
                  <c:v>0.76288888888888895</c:v>
                </c:pt>
                <c:pt idx="75">
                  <c:v>0.77319865319865322</c:v>
                </c:pt>
                <c:pt idx="76">
                  <c:v>0.78350168350168348</c:v>
                </c:pt>
                <c:pt idx="77">
                  <c:v>0.79381144781144786</c:v>
                </c:pt>
                <c:pt idx="78">
                  <c:v>0.80412121212121213</c:v>
                </c:pt>
                <c:pt idx="79">
                  <c:v>0.81443097643097651</c:v>
                </c:pt>
                <c:pt idx="80">
                  <c:v>0.82474074074074077</c:v>
                </c:pt>
                <c:pt idx="81">
                  <c:v>0.83505050505050504</c:v>
                </c:pt>
                <c:pt idx="82">
                  <c:v>0.84536026936026931</c:v>
                </c:pt>
                <c:pt idx="83">
                  <c:v>0.85567003367003369</c:v>
                </c:pt>
                <c:pt idx="84">
                  <c:v>0.86597979797979796</c:v>
                </c:pt>
                <c:pt idx="85">
                  <c:v>0.87628956228956234</c:v>
                </c:pt>
                <c:pt idx="86">
                  <c:v>0.88659932659932661</c:v>
                </c:pt>
                <c:pt idx="87">
                  <c:v>0.89690909090909099</c:v>
                </c:pt>
                <c:pt idx="88">
                  <c:v>0.90721885521885526</c:v>
                </c:pt>
                <c:pt idx="89">
                  <c:v>0.91752861952861953</c:v>
                </c:pt>
                <c:pt idx="90">
                  <c:v>0.92783164983164979</c:v>
                </c:pt>
                <c:pt idx="91">
                  <c:v>0.93814141414141416</c:v>
                </c:pt>
                <c:pt idx="92">
                  <c:v>0.94845117845117854</c:v>
                </c:pt>
                <c:pt idx="93">
                  <c:v>0.95876094276094281</c:v>
                </c:pt>
                <c:pt idx="94">
                  <c:v>0.96907070707070719</c:v>
                </c:pt>
                <c:pt idx="95">
                  <c:v>0.97938047138047135</c:v>
                </c:pt>
                <c:pt idx="96">
                  <c:v>0.98969023569023562</c:v>
                </c:pt>
                <c:pt idx="97">
                  <c:v>1</c:v>
                </c:pt>
              </c:numCache>
            </c:numRef>
          </c:xVal>
          <c:yVal>
            <c:numRef>
              <c:f>'60-cells metaphase'!$D$3:$D$100</c:f>
              <c:numCache>
                <c:formatCode>General</c:formatCode>
                <c:ptCount val="98"/>
                <c:pt idx="0">
                  <c:v>0.70768167645626323</c:v>
                </c:pt>
                <c:pt idx="1">
                  <c:v>0.66319972025759621</c:v>
                </c:pt>
                <c:pt idx="2">
                  <c:v>0.68631385266067502</c:v>
                </c:pt>
                <c:pt idx="3">
                  <c:v>0.7082852872979466</c:v>
                </c:pt>
                <c:pt idx="4">
                  <c:v>0.61277531939339203</c:v>
                </c:pt>
                <c:pt idx="5">
                  <c:v>0.6830522726988898</c:v>
                </c:pt>
                <c:pt idx="6">
                  <c:v>0.70498416041894751</c:v>
                </c:pt>
                <c:pt idx="7">
                  <c:v>0.80327698244533163</c:v>
                </c:pt>
                <c:pt idx="8">
                  <c:v>0.6455493066800988</c:v>
                </c:pt>
                <c:pt idx="9">
                  <c:v>0.79396264273314998</c:v>
                </c:pt>
                <c:pt idx="10">
                  <c:v>0.67638757644002812</c:v>
                </c:pt>
                <c:pt idx="11">
                  <c:v>0.76663572293846094</c:v>
                </c:pt>
                <c:pt idx="12">
                  <c:v>0.70924690181124894</c:v>
                </c:pt>
                <c:pt idx="13">
                  <c:v>0.70228872579832746</c:v>
                </c:pt>
                <c:pt idx="14">
                  <c:v>0.72464314110756356</c:v>
                </c:pt>
                <c:pt idx="15">
                  <c:v>0.67957214398408139</c:v>
                </c:pt>
                <c:pt idx="16">
                  <c:v>0.81754717530940257</c:v>
                </c:pt>
                <c:pt idx="17">
                  <c:v>0.71485007555542612</c:v>
                </c:pt>
                <c:pt idx="18">
                  <c:v>0.72056356438446267</c:v>
                </c:pt>
                <c:pt idx="19">
                  <c:v>0.64824265988402352</c:v>
                </c:pt>
                <c:pt idx="20">
                  <c:v>0.61586830460284492</c:v>
                </c:pt>
                <c:pt idx="21">
                  <c:v>0.66614908771506254</c:v>
                </c:pt>
                <c:pt idx="22">
                  <c:v>0.61753135654251712</c:v>
                </c:pt>
                <c:pt idx="23">
                  <c:v>0.52366987066076665</c:v>
                </c:pt>
                <c:pt idx="24">
                  <c:v>0.56368302521428193</c:v>
                </c:pt>
                <c:pt idx="25">
                  <c:v>0.4901569804471716</c:v>
                </c:pt>
                <c:pt idx="26">
                  <c:v>0.56253408319838816</c:v>
                </c:pt>
                <c:pt idx="27">
                  <c:v>0.60653315072370861</c:v>
                </c:pt>
                <c:pt idx="28">
                  <c:v>0.56434283430674259</c:v>
                </c:pt>
                <c:pt idx="29">
                  <c:v>0.62214585735635108</c:v>
                </c:pt>
                <c:pt idx="30">
                  <c:v>0.68107284542150781</c:v>
                </c:pt>
                <c:pt idx="31">
                  <c:v>0.70881812997198423</c:v>
                </c:pt>
                <c:pt idx="32">
                  <c:v>0.77284875177440771</c:v>
                </c:pt>
                <c:pt idx="33">
                  <c:v>0.68086470375196173</c:v>
                </c:pt>
                <c:pt idx="34">
                  <c:v>0.65025538982853293</c:v>
                </c:pt>
                <c:pt idx="35">
                  <c:v>0.72690980388891901</c:v>
                </c:pt>
                <c:pt idx="36">
                  <c:v>0.74802161343096563</c:v>
                </c:pt>
                <c:pt idx="37">
                  <c:v>0.82570008450551791</c:v>
                </c:pt>
                <c:pt idx="38">
                  <c:v>0.83977462420021565</c:v>
                </c:pt>
                <c:pt idx="39">
                  <c:v>0.88575936325300453</c:v>
                </c:pt>
                <c:pt idx="40">
                  <c:v>1</c:v>
                </c:pt>
                <c:pt idx="41">
                  <c:v>0.90177170189117528</c:v>
                </c:pt>
                <c:pt idx="42">
                  <c:v>0.84917846483030213</c:v>
                </c:pt>
                <c:pt idx="43">
                  <c:v>0.86375046311521475</c:v>
                </c:pt>
                <c:pt idx="44">
                  <c:v>0.74731185033781411</c:v>
                </c:pt>
                <c:pt idx="45">
                  <c:v>0.703776938735581</c:v>
                </c:pt>
                <c:pt idx="46">
                  <c:v>0.70149986887074833</c:v>
                </c:pt>
                <c:pt idx="47">
                  <c:v>0.62699972109016289</c:v>
                </c:pt>
                <c:pt idx="48">
                  <c:v>0.5950270792312079</c:v>
                </c:pt>
                <c:pt idx="49">
                  <c:v>0.66438404635731263</c:v>
                </c:pt>
                <c:pt idx="50">
                  <c:v>0.67096132311496492</c:v>
                </c:pt>
                <c:pt idx="51">
                  <c:v>0.72953030750850267</c:v>
                </c:pt>
                <c:pt idx="52">
                  <c:v>0.74222903076750157</c:v>
                </c:pt>
                <c:pt idx="53">
                  <c:v>0.6782171417153372</c:v>
                </c:pt>
                <c:pt idx="54">
                  <c:v>0.74446239088172983</c:v>
                </c:pt>
                <c:pt idx="55">
                  <c:v>0.71080796433284354</c:v>
                </c:pt>
                <c:pt idx="56">
                  <c:v>0.62651683241681622</c:v>
                </c:pt>
                <c:pt idx="57">
                  <c:v>0.76689173719200243</c:v>
                </c:pt>
                <c:pt idx="58">
                  <c:v>0.76850899796437455</c:v>
                </c:pt>
                <c:pt idx="59">
                  <c:v>0.74164831550946841</c:v>
                </c:pt>
                <c:pt idx="60">
                  <c:v>0.69848181466233183</c:v>
                </c:pt>
                <c:pt idx="61">
                  <c:v>0.70879939722172502</c:v>
                </c:pt>
                <c:pt idx="62">
                  <c:v>0.57700201064852785</c:v>
                </c:pt>
                <c:pt idx="63">
                  <c:v>0.57929781326361984</c:v>
                </c:pt>
                <c:pt idx="64">
                  <c:v>0.54677359598036812</c:v>
                </c:pt>
                <c:pt idx="65">
                  <c:v>0.59274168369959335</c:v>
                </c:pt>
                <c:pt idx="66">
                  <c:v>0.54327057168190962</c:v>
                </c:pt>
                <c:pt idx="67">
                  <c:v>0.58030938177761315</c:v>
                </c:pt>
                <c:pt idx="68">
                  <c:v>0.61748764679191248</c:v>
                </c:pt>
                <c:pt idx="69">
                  <c:v>0.57348857926659214</c:v>
                </c:pt>
                <c:pt idx="70">
                  <c:v>0.56218648661024639</c:v>
                </c:pt>
                <c:pt idx="71">
                  <c:v>0.52475220734240557</c:v>
                </c:pt>
                <c:pt idx="72">
                  <c:v>0.6348029522814409</c:v>
                </c:pt>
                <c:pt idx="73">
                  <c:v>0.69522023470054661</c:v>
                </c:pt>
                <c:pt idx="74">
                  <c:v>0.61851170380607867</c:v>
                </c:pt>
                <c:pt idx="75">
                  <c:v>0.7017642087910716</c:v>
                </c:pt>
                <c:pt idx="76">
                  <c:v>0.75980243192726704</c:v>
                </c:pt>
                <c:pt idx="77">
                  <c:v>0.59940429854175947</c:v>
                </c:pt>
                <c:pt idx="78">
                  <c:v>0.6414593228735207</c:v>
                </c:pt>
                <c:pt idx="79">
                  <c:v>0.64277685964174658</c:v>
                </c:pt>
                <c:pt idx="80">
                  <c:v>0.58960498873953571</c:v>
                </c:pt>
                <c:pt idx="81">
                  <c:v>0.61602232943830892</c:v>
                </c:pt>
                <c:pt idx="82">
                  <c:v>0.70810004121205061</c:v>
                </c:pt>
                <c:pt idx="83">
                  <c:v>0.52342010065731148</c:v>
                </c:pt>
                <c:pt idx="84">
                  <c:v>0.55893115089854761</c:v>
                </c:pt>
                <c:pt idx="85">
                  <c:v>0.6036212487667606</c:v>
                </c:pt>
                <c:pt idx="86">
                  <c:v>0.61915278014828024</c:v>
                </c:pt>
                <c:pt idx="87">
                  <c:v>0.67120901170172476</c:v>
                </c:pt>
                <c:pt idx="88">
                  <c:v>0.64722068428655277</c:v>
                </c:pt>
                <c:pt idx="89">
                  <c:v>0.60724707665025135</c:v>
                </c:pt>
                <c:pt idx="90">
                  <c:v>0.53540281657307232</c:v>
                </c:pt>
                <c:pt idx="91">
                  <c:v>0.71455243296797544</c:v>
                </c:pt>
                <c:pt idx="92">
                  <c:v>0.63231774074706215</c:v>
                </c:pt>
                <c:pt idx="93">
                  <c:v>0.57857139883690445</c:v>
                </c:pt>
                <c:pt idx="94">
                  <c:v>0.63624953688478536</c:v>
                </c:pt>
                <c:pt idx="95">
                  <c:v>0.56879082178493978</c:v>
                </c:pt>
                <c:pt idx="96">
                  <c:v>0.6350964320355007</c:v>
                </c:pt>
                <c:pt idx="97">
                  <c:v>0.49954000691030348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4-DD47-B1F5-3E7E8ED4AB86}"/>
            </c:ext>
          </c:extLst>
        </c:ser>
        <c:ser>
          <c:idx val="1"/>
          <c:order val="1"/>
          <c:tx>
            <c:strRef>
              <c:f>'60-cells metaphase'!$G$2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'60-cells metaphase'!$G$3:$G$100</c:f>
              <c:numCache>
                <c:formatCode>General</c:formatCode>
                <c:ptCount val="98"/>
                <c:pt idx="0">
                  <c:v>0</c:v>
                </c:pt>
                <c:pt idx="1">
                  <c:v>1.1236449839636561E-2</c:v>
                </c:pt>
                <c:pt idx="2">
                  <c:v>2.2472899679273121E-2</c:v>
                </c:pt>
                <c:pt idx="3">
                  <c:v>3.3709349518909679E-2</c:v>
                </c:pt>
                <c:pt idx="4">
                  <c:v>4.4945799358546243E-2</c:v>
                </c:pt>
                <c:pt idx="5">
                  <c:v>5.6182249198182793E-2</c:v>
                </c:pt>
                <c:pt idx="6">
                  <c:v>6.7418699037819357E-2</c:v>
                </c:pt>
                <c:pt idx="7">
                  <c:v>7.8647809589513631E-2</c:v>
                </c:pt>
                <c:pt idx="8">
                  <c:v>8.9884259429150182E-2</c:v>
                </c:pt>
                <c:pt idx="9">
                  <c:v>0.10112070926878675</c:v>
                </c:pt>
                <c:pt idx="10">
                  <c:v>0.1123571591084233</c:v>
                </c:pt>
                <c:pt idx="11">
                  <c:v>0.12359360894805986</c:v>
                </c:pt>
                <c:pt idx="12">
                  <c:v>0.13483005878769641</c:v>
                </c:pt>
                <c:pt idx="13">
                  <c:v>0.14606650862733297</c:v>
                </c:pt>
                <c:pt idx="14">
                  <c:v>0.15730295846696954</c:v>
                </c:pt>
                <c:pt idx="15">
                  <c:v>0.16853940830660613</c:v>
                </c:pt>
                <c:pt idx="16">
                  <c:v>0.17977585814624267</c:v>
                </c:pt>
                <c:pt idx="17">
                  <c:v>0.1910123079858792</c:v>
                </c:pt>
                <c:pt idx="18">
                  <c:v>0.20224875782551577</c:v>
                </c:pt>
                <c:pt idx="19">
                  <c:v>0.21348520766515233</c:v>
                </c:pt>
                <c:pt idx="20">
                  <c:v>0.2247216575047889</c:v>
                </c:pt>
                <c:pt idx="21">
                  <c:v>0.23595076805648318</c:v>
                </c:pt>
                <c:pt idx="22">
                  <c:v>0.24718721789611972</c:v>
                </c:pt>
                <c:pt idx="23">
                  <c:v>0.25842366773575631</c:v>
                </c:pt>
                <c:pt idx="24">
                  <c:v>0.26966011757539282</c:v>
                </c:pt>
                <c:pt idx="25">
                  <c:v>0.28089656741502944</c:v>
                </c:pt>
                <c:pt idx="26">
                  <c:v>0.29213301725466595</c:v>
                </c:pt>
                <c:pt idx="27">
                  <c:v>0.30336946709430251</c:v>
                </c:pt>
                <c:pt idx="28">
                  <c:v>0.31460591693393908</c:v>
                </c:pt>
                <c:pt idx="29">
                  <c:v>0.32584236677357564</c:v>
                </c:pt>
                <c:pt idx="30">
                  <c:v>0.33707881661321226</c:v>
                </c:pt>
                <c:pt idx="31">
                  <c:v>0.34831526645284877</c:v>
                </c:pt>
                <c:pt idx="32">
                  <c:v>0.35955171629248533</c:v>
                </c:pt>
                <c:pt idx="33">
                  <c:v>0.3707881661321219</c:v>
                </c:pt>
                <c:pt idx="34">
                  <c:v>0.38202461597175841</c:v>
                </c:pt>
                <c:pt idx="35">
                  <c:v>0.3932537265234527</c:v>
                </c:pt>
                <c:pt idx="36">
                  <c:v>0.40449017636308932</c:v>
                </c:pt>
                <c:pt idx="37">
                  <c:v>0.41572662620272582</c:v>
                </c:pt>
                <c:pt idx="38">
                  <c:v>0.42696307604236239</c:v>
                </c:pt>
                <c:pt idx="39">
                  <c:v>0.43819952588199895</c:v>
                </c:pt>
                <c:pt idx="40">
                  <c:v>0.44943597572163552</c:v>
                </c:pt>
                <c:pt idx="41">
                  <c:v>0.46067242556127203</c:v>
                </c:pt>
                <c:pt idx="42">
                  <c:v>0.47190887540090865</c:v>
                </c:pt>
                <c:pt idx="43">
                  <c:v>0.48314532524054521</c:v>
                </c:pt>
                <c:pt idx="44">
                  <c:v>0.49438177508018177</c:v>
                </c:pt>
                <c:pt idx="45">
                  <c:v>0.50561822491981834</c:v>
                </c:pt>
                <c:pt idx="46">
                  <c:v>0.5168546747594549</c:v>
                </c:pt>
                <c:pt idx="47">
                  <c:v>0.52809112459909147</c:v>
                </c:pt>
                <c:pt idx="48">
                  <c:v>0.53932023515078564</c:v>
                </c:pt>
                <c:pt idx="49">
                  <c:v>0.55055668499042221</c:v>
                </c:pt>
                <c:pt idx="50">
                  <c:v>0.56179313483005888</c:v>
                </c:pt>
                <c:pt idx="51">
                  <c:v>0.57302958466969534</c:v>
                </c:pt>
                <c:pt idx="52">
                  <c:v>0.5842660345093319</c:v>
                </c:pt>
                <c:pt idx="53">
                  <c:v>0.59550248434896846</c:v>
                </c:pt>
                <c:pt idx="54">
                  <c:v>0.60673893418860503</c:v>
                </c:pt>
                <c:pt idx="55">
                  <c:v>0.61797538402824159</c:v>
                </c:pt>
                <c:pt idx="56">
                  <c:v>0.62921183386787816</c:v>
                </c:pt>
                <c:pt idx="57">
                  <c:v>0.64044828370751472</c:v>
                </c:pt>
                <c:pt idx="58">
                  <c:v>0.65168473354715128</c:v>
                </c:pt>
                <c:pt idx="59">
                  <c:v>0.66292118338678785</c:v>
                </c:pt>
                <c:pt idx="60">
                  <c:v>0.67415763322642452</c:v>
                </c:pt>
                <c:pt idx="61">
                  <c:v>0.68539408306606087</c:v>
                </c:pt>
                <c:pt idx="62">
                  <c:v>0.69662319361775527</c:v>
                </c:pt>
                <c:pt idx="63">
                  <c:v>0.70785964345739183</c:v>
                </c:pt>
                <c:pt idx="64">
                  <c:v>0.71909609329702839</c:v>
                </c:pt>
                <c:pt idx="65">
                  <c:v>0.73033254313666496</c:v>
                </c:pt>
                <c:pt idx="66">
                  <c:v>0.74156899297630152</c:v>
                </c:pt>
                <c:pt idx="67">
                  <c:v>0.75280544281593798</c:v>
                </c:pt>
                <c:pt idx="68">
                  <c:v>0.76404189265557454</c:v>
                </c:pt>
                <c:pt idx="69">
                  <c:v>0.7752783424952111</c:v>
                </c:pt>
                <c:pt idx="70">
                  <c:v>0.78651479233484767</c:v>
                </c:pt>
                <c:pt idx="71">
                  <c:v>0.79775124217448423</c:v>
                </c:pt>
                <c:pt idx="72">
                  <c:v>0.80898769201412091</c:v>
                </c:pt>
                <c:pt idx="73">
                  <c:v>0.82022414185375747</c:v>
                </c:pt>
                <c:pt idx="74">
                  <c:v>0.83146059169339404</c:v>
                </c:pt>
                <c:pt idx="75">
                  <c:v>0.84269704153303049</c:v>
                </c:pt>
                <c:pt idx="76">
                  <c:v>0.85392615208472478</c:v>
                </c:pt>
                <c:pt idx="77">
                  <c:v>0.86516260192436134</c:v>
                </c:pt>
                <c:pt idx="78">
                  <c:v>0.8763990517639979</c:v>
                </c:pt>
                <c:pt idx="79">
                  <c:v>0.88763550160363447</c:v>
                </c:pt>
                <c:pt idx="80">
                  <c:v>0.89887195144327103</c:v>
                </c:pt>
                <c:pt idx="81">
                  <c:v>0.91010840128290749</c:v>
                </c:pt>
                <c:pt idx="82">
                  <c:v>0.92134485112254405</c:v>
                </c:pt>
                <c:pt idx="83">
                  <c:v>0.93258130096218073</c:v>
                </c:pt>
                <c:pt idx="84">
                  <c:v>0.94381775080181729</c:v>
                </c:pt>
                <c:pt idx="85">
                  <c:v>0.95505420064145385</c:v>
                </c:pt>
                <c:pt idx="86">
                  <c:v>0.96629065048109042</c:v>
                </c:pt>
                <c:pt idx="87">
                  <c:v>0.97752710032072698</c:v>
                </c:pt>
                <c:pt idx="88">
                  <c:v>0.98876355016036355</c:v>
                </c:pt>
                <c:pt idx="89">
                  <c:v>1</c:v>
                </c:pt>
              </c:numCache>
            </c:numRef>
          </c:xVal>
          <c:yVal>
            <c:numRef>
              <c:f>'60-cells metaphase'!$H$3:$H$100</c:f>
              <c:numCache>
                <c:formatCode>General</c:formatCode>
                <c:ptCount val="98"/>
                <c:pt idx="0">
                  <c:v>0.57308848127970657</c:v>
                </c:pt>
                <c:pt idx="1">
                  <c:v>0.5014524211197432</c:v>
                </c:pt>
                <c:pt idx="2">
                  <c:v>0.5027938063462386</c:v>
                </c:pt>
                <c:pt idx="3">
                  <c:v>0.52958927464907291</c:v>
                </c:pt>
                <c:pt idx="4">
                  <c:v>0.48253691943450494</c:v>
                </c:pt>
                <c:pt idx="5">
                  <c:v>0.50786384850405997</c:v>
                </c:pt>
                <c:pt idx="6">
                  <c:v>0.53037010770481641</c:v>
                </c:pt>
                <c:pt idx="7">
                  <c:v>0.51895848332133432</c:v>
                </c:pt>
                <c:pt idx="8">
                  <c:v>0.57150532435017143</c:v>
                </c:pt>
                <c:pt idx="9">
                  <c:v>0.52036792280498156</c:v>
                </c:pt>
                <c:pt idx="10">
                  <c:v>0.60418569499514674</c:v>
                </c:pt>
                <c:pt idx="11">
                  <c:v>0.44955030463234585</c:v>
                </c:pt>
                <c:pt idx="12">
                  <c:v>0.40593110760094414</c:v>
                </c:pt>
                <c:pt idx="13">
                  <c:v>0.4691069490560158</c:v>
                </c:pt>
                <c:pt idx="14">
                  <c:v>0.49997850918195202</c:v>
                </c:pt>
                <c:pt idx="15">
                  <c:v>0.38575481125689048</c:v>
                </c:pt>
                <c:pt idx="16">
                  <c:v>0.5242989516062595</c:v>
                </c:pt>
                <c:pt idx="17">
                  <c:v>0.53835394660964442</c:v>
                </c:pt>
                <c:pt idx="18">
                  <c:v>0.47726450540673165</c:v>
                </c:pt>
                <c:pt idx="19">
                  <c:v>0.58800669080801893</c:v>
                </c:pt>
                <c:pt idx="20">
                  <c:v>0.5896990927292981</c:v>
                </c:pt>
                <c:pt idx="21">
                  <c:v>0.54200201297329043</c:v>
                </c:pt>
                <c:pt idx="22">
                  <c:v>0.55343333727331667</c:v>
                </c:pt>
                <c:pt idx="23">
                  <c:v>0.54057287357309924</c:v>
                </c:pt>
                <c:pt idx="24">
                  <c:v>0.59150253054382507</c:v>
                </c:pt>
                <c:pt idx="25">
                  <c:v>0.55374853593802054</c:v>
                </c:pt>
                <c:pt idx="26">
                  <c:v>0.53565684894462173</c:v>
                </c:pt>
                <c:pt idx="27">
                  <c:v>0.62689074426284697</c:v>
                </c:pt>
                <c:pt idx="28">
                  <c:v>0.65304506982724952</c:v>
                </c:pt>
                <c:pt idx="29">
                  <c:v>0.65329400513630542</c:v>
                </c:pt>
                <c:pt idx="30">
                  <c:v>0.72512348265870075</c:v>
                </c:pt>
                <c:pt idx="31">
                  <c:v>0.78689346643313307</c:v>
                </c:pt>
                <c:pt idx="32">
                  <c:v>0.81960428240367633</c:v>
                </c:pt>
                <c:pt idx="33">
                  <c:v>0.7548560294280936</c:v>
                </c:pt>
                <c:pt idx="34">
                  <c:v>0.68241764539433858</c:v>
                </c:pt>
                <c:pt idx="35">
                  <c:v>0.77113711500094917</c:v>
                </c:pt>
                <c:pt idx="36">
                  <c:v>0.75987950814681093</c:v>
                </c:pt>
                <c:pt idx="37">
                  <c:v>0.72496946512935678</c:v>
                </c:pt>
                <c:pt idx="38">
                  <c:v>0.7572880736705242</c:v>
                </c:pt>
                <c:pt idx="39">
                  <c:v>0.82053555118575583</c:v>
                </c:pt>
                <c:pt idx="40">
                  <c:v>0.79280344139633008</c:v>
                </c:pt>
                <c:pt idx="41">
                  <c:v>0.70885493339637307</c:v>
                </c:pt>
                <c:pt idx="42">
                  <c:v>0.74170185788122023</c:v>
                </c:pt>
                <c:pt idx="43">
                  <c:v>0.84061334794708964</c:v>
                </c:pt>
                <c:pt idx="44">
                  <c:v>0.85557812091450591</c:v>
                </c:pt>
                <c:pt idx="45">
                  <c:v>0.90980124575108612</c:v>
                </c:pt>
                <c:pt idx="46">
                  <c:v>0.96973734638542353</c:v>
                </c:pt>
                <c:pt idx="47">
                  <c:v>0.97936881467393055</c:v>
                </c:pt>
                <c:pt idx="48">
                  <c:v>1</c:v>
                </c:pt>
                <c:pt idx="49">
                  <c:v>0.92799322322870892</c:v>
                </c:pt>
                <c:pt idx="50">
                  <c:v>0.8931154164383267</c:v>
                </c:pt>
                <c:pt idx="51">
                  <c:v>0.81803366178466907</c:v>
                </c:pt>
                <c:pt idx="52">
                  <c:v>0.78929148354698786</c:v>
                </c:pt>
                <c:pt idx="53">
                  <c:v>0.70701209574875801</c:v>
                </c:pt>
                <c:pt idx="54">
                  <c:v>0.6300785489399654</c:v>
                </c:pt>
                <c:pt idx="55">
                  <c:v>0.65438287325073685</c:v>
                </c:pt>
                <c:pt idx="56">
                  <c:v>0.67235277894186385</c:v>
                </c:pt>
                <c:pt idx="57">
                  <c:v>0.72744449100788344</c:v>
                </c:pt>
                <c:pt idx="58">
                  <c:v>0.69758120842869886</c:v>
                </c:pt>
                <c:pt idx="59">
                  <c:v>0.64814695421381208</c:v>
                </c:pt>
                <c:pt idx="60">
                  <c:v>0.64810218167621214</c:v>
                </c:pt>
                <c:pt idx="61">
                  <c:v>0.66470204771677965</c:v>
                </c:pt>
                <c:pt idx="62">
                  <c:v>0.62454108148960019</c:v>
                </c:pt>
                <c:pt idx="63">
                  <c:v>0.60239658439265154</c:v>
                </c:pt>
                <c:pt idx="64">
                  <c:v>0.80358287754890056</c:v>
                </c:pt>
                <c:pt idx="65">
                  <c:v>0.74973763292966411</c:v>
                </c:pt>
                <c:pt idx="66">
                  <c:v>0.57064390072674775</c:v>
                </c:pt>
                <c:pt idx="67">
                  <c:v>0.56902492576713259</c:v>
                </c:pt>
                <c:pt idx="68">
                  <c:v>0.60043196544276456</c:v>
                </c:pt>
                <c:pt idx="69">
                  <c:v>0.61256532313235845</c:v>
                </c:pt>
                <c:pt idx="70">
                  <c:v>0.6032705443266031</c:v>
                </c:pt>
                <c:pt idx="71">
                  <c:v>0.50858200000716358</c:v>
                </c:pt>
                <c:pt idx="72">
                  <c:v>0.58225431517717385</c:v>
                </c:pt>
                <c:pt idx="73">
                  <c:v>0.65202246506846617</c:v>
                </c:pt>
                <c:pt idx="74">
                  <c:v>0.66519991833489145</c:v>
                </c:pt>
                <c:pt idx="75">
                  <c:v>0.56896403511599669</c:v>
                </c:pt>
                <c:pt idx="76">
                  <c:v>0.63662429393708198</c:v>
                </c:pt>
                <c:pt idx="77">
                  <c:v>0.70838213539931727</c:v>
                </c:pt>
                <c:pt idx="78">
                  <c:v>0.54896145621783088</c:v>
                </c:pt>
                <c:pt idx="79">
                  <c:v>0.50101185934975945</c:v>
                </c:pt>
                <c:pt idx="80">
                  <c:v>0.54136087023485879</c:v>
                </c:pt>
                <c:pt idx="81">
                  <c:v>0.6030717542596592</c:v>
                </c:pt>
                <c:pt idx="82">
                  <c:v>0.6185809612842913</c:v>
                </c:pt>
                <c:pt idx="83">
                  <c:v>0.50621442821887674</c:v>
                </c:pt>
                <c:pt idx="84">
                  <c:v>0.50783698498149998</c:v>
                </c:pt>
                <c:pt idx="85">
                  <c:v>0.59391129306670387</c:v>
                </c:pt>
                <c:pt idx="86">
                  <c:v>0.51926114567551007</c:v>
                </c:pt>
                <c:pt idx="87">
                  <c:v>0.50933596954034721</c:v>
                </c:pt>
                <c:pt idx="88">
                  <c:v>0.46364469946881859</c:v>
                </c:pt>
                <c:pt idx="89">
                  <c:v>0.64472454143966984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44-DD47-B1F5-3E7E8ED4A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299999999996E-2"/>
          <c:y val="4.2677800000000002E-2"/>
          <c:w val="0.86440700000000004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'60-cells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4000"/>
                </a:schemeClr>
              </a:solidFill>
              <a:ln w="9525">
                <a:solidFill>
                  <a:schemeClr val="accent6">
                    <a:tint val="54000"/>
                  </a:schemeClr>
                </a:solidFill>
              </a:ln>
              <a:effectLst/>
            </c:spPr>
          </c:marker>
          <c:xVal>
            <c:numRef>
              <c:f>'60-cells telophase'!$C$3:$C$81</c:f>
              <c:numCache>
                <c:formatCode>General</c:formatCode>
                <c:ptCount val="79"/>
                <c:pt idx="0">
                  <c:v>0</c:v>
                </c:pt>
                <c:pt idx="1">
                  <c:v>1.2824495995581333E-2</c:v>
                </c:pt>
                <c:pt idx="2">
                  <c:v>2.5640361778514222E-2</c:v>
                </c:pt>
                <c:pt idx="3">
                  <c:v>3.8464857774095557E-2</c:v>
                </c:pt>
                <c:pt idx="4">
                  <c:v>5.1280723557028444E-2</c:v>
                </c:pt>
                <c:pt idx="5">
                  <c:v>6.4105219552609782E-2</c:v>
                </c:pt>
                <c:pt idx="6">
                  <c:v>7.6921085335542677E-2</c:v>
                </c:pt>
                <c:pt idx="7">
                  <c:v>8.9745581331124008E-2</c:v>
                </c:pt>
                <c:pt idx="8">
                  <c:v>0.10256144711405689</c:v>
                </c:pt>
                <c:pt idx="9">
                  <c:v>0.11538594310963822</c:v>
                </c:pt>
                <c:pt idx="10">
                  <c:v>0.12820180889257113</c:v>
                </c:pt>
                <c:pt idx="11">
                  <c:v>0.14102630488815246</c:v>
                </c:pt>
                <c:pt idx="12">
                  <c:v>0.15384217067108535</c:v>
                </c:pt>
                <c:pt idx="13">
                  <c:v>0.16666666666666669</c:v>
                </c:pt>
                <c:pt idx="14">
                  <c:v>0.17948253244959955</c:v>
                </c:pt>
                <c:pt idx="15">
                  <c:v>0.19230702844518088</c:v>
                </c:pt>
                <c:pt idx="16">
                  <c:v>0.20513152444076224</c:v>
                </c:pt>
                <c:pt idx="17">
                  <c:v>0.21794739022369511</c:v>
                </c:pt>
                <c:pt idx="18">
                  <c:v>0.23077188621927644</c:v>
                </c:pt>
                <c:pt idx="19">
                  <c:v>0.24358775200220933</c:v>
                </c:pt>
                <c:pt idx="20">
                  <c:v>0.25641224799779067</c:v>
                </c:pt>
                <c:pt idx="21">
                  <c:v>0.26922811378072359</c:v>
                </c:pt>
                <c:pt idx="22">
                  <c:v>0.28205260977630492</c:v>
                </c:pt>
                <c:pt idx="23">
                  <c:v>0.29486847555923779</c:v>
                </c:pt>
                <c:pt idx="24">
                  <c:v>0.30769297155481912</c:v>
                </c:pt>
                <c:pt idx="25">
                  <c:v>0.32050883733775204</c:v>
                </c:pt>
                <c:pt idx="26">
                  <c:v>0.33333333333333337</c:v>
                </c:pt>
                <c:pt idx="27">
                  <c:v>0.34614919911626629</c:v>
                </c:pt>
                <c:pt idx="28">
                  <c:v>0.35897369511184762</c:v>
                </c:pt>
                <c:pt idx="29">
                  <c:v>0.37178956089478044</c:v>
                </c:pt>
                <c:pt idx="30">
                  <c:v>0.38461405689036177</c:v>
                </c:pt>
                <c:pt idx="31">
                  <c:v>0.39742992267329469</c:v>
                </c:pt>
                <c:pt idx="32">
                  <c:v>0.41025441866887608</c:v>
                </c:pt>
                <c:pt idx="33">
                  <c:v>0.42307891466445741</c:v>
                </c:pt>
                <c:pt idx="34">
                  <c:v>0.43589478044739022</c:v>
                </c:pt>
                <c:pt idx="35">
                  <c:v>0.44871927644297155</c:v>
                </c:pt>
                <c:pt idx="36">
                  <c:v>0.46153514222590447</c:v>
                </c:pt>
                <c:pt idx="37">
                  <c:v>0.4743596382214858</c:v>
                </c:pt>
                <c:pt idx="38">
                  <c:v>0.48717550400441867</c:v>
                </c:pt>
                <c:pt idx="39">
                  <c:v>0.5</c:v>
                </c:pt>
                <c:pt idx="40">
                  <c:v>0.51281586578293292</c:v>
                </c:pt>
                <c:pt idx="41">
                  <c:v>0.52564036177851425</c:v>
                </c:pt>
                <c:pt idx="42">
                  <c:v>0.53845622756144718</c:v>
                </c:pt>
                <c:pt idx="43">
                  <c:v>0.55128072355702851</c:v>
                </c:pt>
                <c:pt idx="44">
                  <c:v>0.56409658933996132</c:v>
                </c:pt>
                <c:pt idx="45">
                  <c:v>0.57692108533554265</c:v>
                </c:pt>
                <c:pt idx="46">
                  <c:v>0.58973695111847557</c:v>
                </c:pt>
                <c:pt idx="47">
                  <c:v>0.6025614471140569</c:v>
                </c:pt>
                <c:pt idx="48">
                  <c:v>0.61538594310963823</c:v>
                </c:pt>
                <c:pt idx="49">
                  <c:v>0.62820180889257116</c:v>
                </c:pt>
                <c:pt idx="50">
                  <c:v>0.64102630488815249</c:v>
                </c:pt>
                <c:pt idx="51">
                  <c:v>0.65384217067108541</c:v>
                </c:pt>
                <c:pt idx="52">
                  <c:v>0.66666666666666674</c:v>
                </c:pt>
                <c:pt idx="53">
                  <c:v>0.67948253244959966</c:v>
                </c:pt>
                <c:pt idx="54">
                  <c:v>0.69230702844518099</c:v>
                </c:pt>
                <c:pt idx="55">
                  <c:v>0.70512289422811392</c:v>
                </c:pt>
                <c:pt idx="56">
                  <c:v>0.71794739022369525</c:v>
                </c:pt>
                <c:pt idx="57">
                  <c:v>0.73076325600662795</c:v>
                </c:pt>
                <c:pt idx="58">
                  <c:v>0.74358775200220928</c:v>
                </c:pt>
                <c:pt idx="59">
                  <c:v>0.7564036177851422</c:v>
                </c:pt>
                <c:pt idx="60">
                  <c:v>0.76922811378072353</c:v>
                </c:pt>
                <c:pt idx="61">
                  <c:v>0.78204397956365646</c:v>
                </c:pt>
                <c:pt idx="62">
                  <c:v>0.7948684755592379</c:v>
                </c:pt>
                <c:pt idx="63">
                  <c:v>0.80769297155481923</c:v>
                </c:pt>
                <c:pt idx="64">
                  <c:v>0.82050883733775215</c:v>
                </c:pt>
                <c:pt idx="65">
                  <c:v>0.83333333333333348</c:v>
                </c:pt>
                <c:pt idx="66">
                  <c:v>0.8461491991162664</c:v>
                </c:pt>
                <c:pt idx="67">
                  <c:v>0.85897369511184751</c:v>
                </c:pt>
                <c:pt idx="68">
                  <c:v>0.87178956089478044</c:v>
                </c:pt>
                <c:pt idx="69">
                  <c:v>0.88461405689036177</c:v>
                </c:pt>
                <c:pt idx="70">
                  <c:v>0.89742992267329469</c:v>
                </c:pt>
                <c:pt idx="71">
                  <c:v>0.91025441866887602</c:v>
                </c:pt>
                <c:pt idx="72">
                  <c:v>0.92307028445180894</c:v>
                </c:pt>
                <c:pt idx="73">
                  <c:v>0.93589478044739027</c:v>
                </c:pt>
                <c:pt idx="74">
                  <c:v>0.9487106462303232</c:v>
                </c:pt>
                <c:pt idx="75">
                  <c:v>0.96153514222590453</c:v>
                </c:pt>
                <c:pt idx="76">
                  <c:v>0.97435100800883734</c:v>
                </c:pt>
                <c:pt idx="77">
                  <c:v>0.98717550400441867</c:v>
                </c:pt>
                <c:pt idx="78">
                  <c:v>1</c:v>
                </c:pt>
              </c:numCache>
            </c:numRef>
          </c:xVal>
          <c:yVal>
            <c:numRef>
              <c:f>'60-cells telophase'!$D$3:$D$81</c:f>
              <c:numCache>
                <c:formatCode>General</c:formatCode>
                <c:ptCount val="79"/>
                <c:pt idx="0">
                  <c:v>0.7111532535261349</c:v>
                </c:pt>
                <c:pt idx="1">
                  <c:v>0.59460313697601841</c:v>
                </c:pt>
                <c:pt idx="2">
                  <c:v>0.57060171466951126</c:v>
                </c:pt>
                <c:pt idx="3">
                  <c:v>0.57930148947098092</c:v>
                </c:pt>
                <c:pt idx="4">
                  <c:v>0.64138516850381266</c:v>
                </c:pt>
                <c:pt idx="5">
                  <c:v>0.54441547153411562</c:v>
                </c:pt>
                <c:pt idx="6">
                  <c:v>0.46241159969973533</c:v>
                </c:pt>
                <c:pt idx="7">
                  <c:v>0.62540792540792545</c:v>
                </c:pt>
                <c:pt idx="8">
                  <c:v>0.45069732527359646</c:v>
                </c:pt>
                <c:pt idx="9">
                  <c:v>0.51407688356840897</c:v>
                </c:pt>
                <c:pt idx="10">
                  <c:v>0.59543281577179885</c:v>
                </c:pt>
                <c:pt idx="11">
                  <c:v>0.53945715301647501</c:v>
                </c:pt>
                <c:pt idx="12">
                  <c:v>0.50729722255145981</c:v>
                </c:pt>
                <c:pt idx="13">
                  <c:v>0.52238947493184784</c:v>
                </c:pt>
                <c:pt idx="14">
                  <c:v>0.53070206629528671</c:v>
                </c:pt>
                <c:pt idx="15">
                  <c:v>0.50800047410216909</c:v>
                </c:pt>
                <c:pt idx="16">
                  <c:v>0.69076290940697715</c:v>
                </c:pt>
                <c:pt idx="17">
                  <c:v>0.56743313183991151</c:v>
                </c:pt>
                <c:pt idx="18">
                  <c:v>0.61319979455572671</c:v>
                </c:pt>
                <c:pt idx="19">
                  <c:v>0.60810714709019797</c:v>
                </c:pt>
                <c:pt idx="20">
                  <c:v>0.65244755244755237</c:v>
                </c:pt>
                <c:pt idx="21">
                  <c:v>0.74247955434396107</c:v>
                </c:pt>
                <c:pt idx="22">
                  <c:v>0.63821263482280433</c:v>
                </c:pt>
                <c:pt idx="23">
                  <c:v>0.6740350045434792</c:v>
                </c:pt>
                <c:pt idx="24">
                  <c:v>0.52506420133538778</c:v>
                </c:pt>
                <c:pt idx="25">
                  <c:v>0.62808265181146539</c:v>
                </c:pt>
                <c:pt idx="26">
                  <c:v>0.73749357986646114</c:v>
                </c:pt>
                <c:pt idx="27">
                  <c:v>0.68917861799217728</c:v>
                </c:pt>
                <c:pt idx="28">
                  <c:v>0.65418987791869143</c:v>
                </c:pt>
                <c:pt idx="29">
                  <c:v>0.74403618979890163</c:v>
                </c:pt>
                <c:pt idx="30">
                  <c:v>0.78292442021255582</c:v>
                </c:pt>
                <c:pt idx="31">
                  <c:v>0.54478290071510405</c:v>
                </c:pt>
                <c:pt idx="32">
                  <c:v>0.80466595551341313</c:v>
                </c:pt>
                <c:pt idx="33">
                  <c:v>0.56574216743708272</c:v>
                </c:pt>
                <c:pt idx="34">
                  <c:v>0.69107502666824705</c:v>
                </c:pt>
                <c:pt idx="35">
                  <c:v>0.71216467148670537</c:v>
                </c:pt>
                <c:pt idx="36">
                  <c:v>0.76001343289478884</c:v>
                </c:pt>
                <c:pt idx="37">
                  <c:v>0.85676978388842795</c:v>
                </c:pt>
                <c:pt idx="38">
                  <c:v>0.85729129627434708</c:v>
                </c:pt>
                <c:pt idx="39">
                  <c:v>0.79017028169570547</c:v>
                </c:pt>
                <c:pt idx="40">
                  <c:v>0.90285251471692152</c:v>
                </c:pt>
                <c:pt idx="41">
                  <c:v>1</c:v>
                </c:pt>
                <c:pt idx="42">
                  <c:v>0.81401366994587332</c:v>
                </c:pt>
                <c:pt idx="43">
                  <c:v>0.67364387025403971</c:v>
                </c:pt>
                <c:pt idx="44">
                  <c:v>0.60701671210145791</c:v>
                </c:pt>
                <c:pt idx="45">
                  <c:v>0.63587768164039349</c:v>
                </c:pt>
                <c:pt idx="46">
                  <c:v>0.68388052625340756</c:v>
                </c:pt>
                <c:pt idx="47">
                  <c:v>0.59333096282248821</c:v>
                </c:pt>
                <c:pt idx="48">
                  <c:v>0.68029315317450911</c:v>
                </c:pt>
                <c:pt idx="49">
                  <c:v>0.62862786930583536</c:v>
                </c:pt>
                <c:pt idx="50">
                  <c:v>0.74933823238907982</c:v>
                </c:pt>
                <c:pt idx="51">
                  <c:v>0.72400932400932394</c:v>
                </c:pt>
                <c:pt idx="52">
                  <c:v>0.64969380901584295</c:v>
                </c:pt>
                <c:pt idx="53">
                  <c:v>0.52888467464738653</c:v>
                </c:pt>
                <c:pt idx="54">
                  <c:v>0.65364466042432146</c:v>
                </c:pt>
                <c:pt idx="55">
                  <c:v>0.60556279878313779</c:v>
                </c:pt>
                <c:pt idx="56">
                  <c:v>0.52979337047133657</c:v>
                </c:pt>
                <c:pt idx="57">
                  <c:v>0.51992414365295725</c:v>
                </c:pt>
                <c:pt idx="58">
                  <c:v>0.61543597645292558</c:v>
                </c:pt>
                <c:pt idx="59">
                  <c:v>0.57156177156177157</c:v>
                </c:pt>
                <c:pt idx="60">
                  <c:v>0.55639050215321406</c:v>
                </c:pt>
                <c:pt idx="61">
                  <c:v>0.53779384457350554</c:v>
                </c:pt>
                <c:pt idx="62">
                  <c:v>0.48984236102880174</c:v>
                </c:pt>
                <c:pt idx="63">
                  <c:v>0.53231401366994591</c:v>
                </c:pt>
                <c:pt idx="64">
                  <c:v>0.55013235352218404</c:v>
                </c:pt>
                <c:pt idx="65">
                  <c:v>0.46093398127296437</c:v>
                </c:pt>
                <c:pt idx="66">
                  <c:v>0.56247086247086253</c:v>
                </c:pt>
                <c:pt idx="67">
                  <c:v>0.61572043775433605</c:v>
                </c:pt>
                <c:pt idx="68">
                  <c:v>0.71699656275927459</c:v>
                </c:pt>
                <c:pt idx="69">
                  <c:v>0.66486507842440035</c:v>
                </c:pt>
                <c:pt idx="70">
                  <c:v>0.54246770178973569</c:v>
                </c:pt>
                <c:pt idx="71">
                  <c:v>0.72614278376990238</c:v>
                </c:pt>
                <c:pt idx="72">
                  <c:v>0.53441586661925644</c:v>
                </c:pt>
                <c:pt idx="73">
                  <c:v>0.58190114969775986</c:v>
                </c:pt>
                <c:pt idx="74">
                  <c:v>0.62611117695863461</c:v>
                </c:pt>
                <c:pt idx="75">
                  <c:v>0.62886492039034414</c:v>
                </c:pt>
                <c:pt idx="76">
                  <c:v>0.65746118288491162</c:v>
                </c:pt>
                <c:pt idx="77">
                  <c:v>0.47088222511951328</c:v>
                </c:pt>
                <c:pt idx="78">
                  <c:v>0.63213622535656433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14-7A4C-9EF8-E150FB3F00C4}"/>
            </c:ext>
          </c:extLst>
        </c:ser>
        <c:ser>
          <c:idx val="1"/>
          <c:order val="1"/>
          <c:tx>
            <c:strRef>
              <c:f>'60-cells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'60-cells telophase'!$G$3:$G$81</c:f>
              <c:numCache>
                <c:formatCode>General</c:formatCode>
                <c:ptCount val="79"/>
                <c:pt idx="0">
                  <c:v>0</c:v>
                </c:pt>
                <c:pt idx="1">
                  <c:v>1.3337521877664588E-2</c:v>
                </c:pt>
                <c:pt idx="2">
                  <c:v>2.6666068303190769E-2</c:v>
                </c:pt>
                <c:pt idx="3">
                  <c:v>4.0003590180855357E-2</c:v>
                </c:pt>
                <c:pt idx="4">
                  <c:v>5.3332136606381537E-2</c:v>
                </c:pt>
                <c:pt idx="5">
                  <c:v>6.6669658484046129E-2</c:v>
                </c:pt>
                <c:pt idx="6">
                  <c:v>7.999820490957231E-2</c:v>
                </c:pt>
                <c:pt idx="7">
                  <c:v>9.3335726787236908E-2</c:v>
                </c:pt>
                <c:pt idx="8">
                  <c:v>0.10666427321276307</c:v>
                </c:pt>
                <c:pt idx="9">
                  <c:v>0.12000179509042767</c:v>
                </c:pt>
                <c:pt idx="10">
                  <c:v>0.13333034151595385</c:v>
                </c:pt>
                <c:pt idx="11">
                  <c:v>0.14666786339361845</c:v>
                </c:pt>
                <c:pt idx="12">
                  <c:v>0.15999640981914462</c:v>
                </c:pt>
                <c:pt idx="13">
                  <c:v>0.17333393169680922</c:v>
                </c:pt>
                <c:pt idx="14">
                  <c:v>0.18666247812233538</c:v>
                </c:pt>
                <c:pt idx="15">
                  <c:v>0.19999999999999998</c:v>
                </c:pt>
                <c:pt idx="16">
                  <c:v>0.21333752187766458</c:v>
                </c:pt>
                <c:pt idx="17">
                  <c:v>0.22666606830319075</c:v>
                </c:pt>
                <c:pt idx="18">
                  <c:v>0.24000359018085535</c:v>
                </c:pt>
                <c:pt idx="19">
                  <c:v>0.25333213660638149</c:v>
                </c:pt>
                <c:pt idx="20">
                  <c:v>0.26666965848404611</c:v>
                </c:pt>
                <c:pt idx="21">
                  <c:v>0.27999820490957233</c:v>
                </c:pt>
                <c:pt idx="22">
                  <c:v>0.29333572678723691</c:v>
                </c:pt>
                <c:pt idx="23">
                  <c:v>0.30666427321276307</c:v>
                </c:pt>
                <c:pt idx="24">
                  <c:v>0.3200017950904277</c:v>
                </c:pt>
                <c:pt idx="25">
                  <c:v>0.33333034151595387</c:v>
                </c:pt>
                <c:pt idx="26">
                  <c:v>0.34666786339361844</c:v>
                </c:pt>
                <c:pt idx="27">
                  <c:v>0.35999640981914466</c:v>
                </c:pt>
                <c:pt idx="28">
                  <c:v>0.37333393169680923</c:v>
                </c:pt>
                <c:pt idx="29">
                  <c:v>0.3866624781223354</c:v>
                </c:pt>
                <c:pt idx="30">
                  <c:v>0.39999999999999997</c:v>
                </c:pt>
                <c:pt idx="31">
                  <c:v>0.41332854642552619</c:v>
                </c:pt>
                <c:pt idx="32">
                  <c:v>0.42666606830319076</c:v>
                </c:pt>
                <c:pt idx="33">
                  <c:v>0.44000359018085539</c:v>
                </c:pt>
                <c:pt idx="34">
                  <c:v>0.4533321366063815</c:v>
                </c:pt>
                <c:pt idx="35">
                  <c:v>0.46666965848404607</c:v>
                </c:pt>
                <c:pt idx="36">
                  <c:v>0.47999820490957229</c:v>
                </c:pt>
                <c:pt idx="37">
                  <c:v>0.49333572678723692</c:v>
                </c:pt>
                <c:pt idx="38">
                  <c:v>0.50666427321276297</c:v>
                </c:pt>
                <c:pt idx="39">
                  <c:v>0.52000179509042765</c:v>
                </c:pt>
                <c:pt idx="40">
                  <c:v>0.53333034151595382</c:v>
                </c:pt>
                <c:pt idx="41">
                  <c:v>0.54666786339361839</c:v>
                </c:pt>
                <c:pt idx="42">
                  <c:v>0.55999640981914467</c:v>
                </c:pt>
                <c:pt idx="43">
                  <c:v>0.57333393169680924</c:v>
                </c:pt>
                <c:pt idx="44">
                  <c:v>0.58666247812233541</c:v>
                </c:pt>
                <c:pt idx="45">
                  <c:v>0.6</c:v>
                </c:pt>
                <c:pt idx="46">
                  <c:v>0.61332854642552614</c:v>
                </c:pt>
                <c:pt idx="47">
                  <c:v>0.62666606830319072</c:v>
                </c:pt>
                <c:pt idx="48">
                  <c:v>0.6400035901808554</c:v>
                </c:pt>
                <c:pt idx="49">
                  <c:v>0.65333213660638145</c:v>
                </c:pt>
                <c:pt idx="50">
                  <c:v>0.66666965848404602</c:v>
                </c:pt>
                <c:pt idx="51">
                  <c:v>0.6799982049095723</c:v>
                </c:pt>
                <c:pt idx="52">
                  <c:v>0.69333572678723687</c:v>
                </c:pt>
                <c:pt idx="53">
                  <c:v>0.70666427321276304</c:v>
                </c:pt>
                <c:pt idx="54">
                  <c:v>0.72000179509042772</c:v>
                </c:pt>
                <c:pt idx="55">
                  <c:v>0.73333034151595389</c:v>
                </c:pt>
                <c:pt idx="56">
                  <c:v>0.74666786339361846</c:v>
                </c:pt>
                <c:pt idx="57">
                  <c:v>0.75999640981914451</c:v>
                </c:pt>
                <c:pt idx="58">
                  <c:v>0.77333393169680908</c:v>
                </c:pt>
                <c:pt idx="59">
                  <c:v>0.78666247812233536</c:v>
                </c:pt>
                <c:pt idx="60">
                  <c:v>0.79999999999999993</c:v>
                </c:pt>
                <c:pt idx="61">
                  <c:v>0.8133285464255261</c:v>
                </c:pt>
                <c:pt idx="62">
                  <c:v>0.82666606830319078</c:v>
                </c:pt>
                <c:pt idx="63">
                  <c:v>0.84000359018085535</c:v>
                </c:pt>
                <c:pt idx="64">
                  <c:v>0.85333213660638152</c:v>
                </c:pt>
                <c:pt idx="65">
                  <c:v>0.86666965848404609</c:v>
                </c:pt>
                <c:pt idx="66">
                  <c:v>0.87999820490957237</c:v>
                </c:pt>
                <c:pt idx="67">
                  <c:v>0.89333572678723683</c:v>
                </c:pt>
                <c:pt idx="68">
                  <c:v>0.90666427321276299</c:v>
                </c:pt>
                <c:pt idx="69">
                  <c:v>0.92000179509042757</c:v>
                </c:pt>
                <c:pt idx="70">
                  <c:v>0.93333034151595384</c:v>
                </c:pt>
                <c:pt idx="71">
                  <c:v>0.94666786339361841</c:v>
                </c:pt>
                <c:pt idx="72">
                  <c:v>0.95999640981914458</c:v>
                </c:pt>
                <c:pt idx="73">
                  <c:v>0.97333393169680915</c:v>
                </c:pt>
                <c:pt idx="74">
                  <c:v>0.98666247812233543</c:v>
                </c:pt>
                <c:pt idx="75">
                  <c:v>1</c:v>
                </c:pt>
              </c:numCache>
            </c:numRef>
          </c:xVal>
          <c:yVal>
            <c:numRef>
              <c:f>'60-cells telophase'!$H$3:$H$81</c:f>
              <c:numCache>
                <c:formatCode>General</c:formatCode>
                <c:ptCount val="79"/>
                <c:pt idx="0">
                  <c:v>0.24260538778045182</c:v>
                </c:pt>
                <c:pt idx="1">
                  <c:v>0.40926073286235537</c:v>
                </c:pt>
                <c:pt idx="2">
                  <c:v>0.34824062572781617</c:v>
                </c:pt>
                <c:pt idx="3">
                  <c:v>0.40299666174986415</c:v>
                </c:pt>
                <c:pt idx="4">
                  <c:v>0.26206719198819967</c:v>
                </c:pt>
                <c:pt idx="5">
                  <c:v>0.36293766011955597</c:v>
                </c:pt>
                <c:pt idx="6">
                  <c:v>0.43001319773309521</c:v>
                </c:pt>
                <c:pt idx="7">
                  <c:v>0.17648571539476748</c:v>
                </c:pt>
                <c:pt idx="8">
                  <c:v>0.21825265895505008</c:v>
                </c:pt>
                <c:pt idx="9">
                  <c:v>0.41301141215744119</c:v>
                </c:pt>
                <c:pt idx="10">
                  <c:v>0.2380783712444686</c:v>
                </c:pt>
                <c:pt idx="11">
                  <c:v>0.2710969645213881</c:v>
                </c:pt>
                <c:pt idx="12">
                  <c:v>0.2940765468519525</c:v>
                </c:pt>
                <c:pt idx="13">
                  <c:v>0.37512615480164585</c:v>
                </c:pt>
                <c:pt idx="14">
                  <c:v>0.33749805915689773</c:v>
                </c:pt>
                <c:pt idx="15">
                  <c:v>0.39593199285769737</c:v>
                </c:pt>
                <c:pt idx="16">
                  <c:v>0.45439018709727508</c:v>
                </c:pt>
                <c:pt idx="17">
                  <c:v>0.54646378386771211</c:v>
                </c:pt>
                <c:pt idx="18">
                  <c:v>0.41836813911963361</c:v>
                </c:pt>
                <c:pt idx="19">
                  <c:v>0.49191153637139973</c:v>
                </c:pt>
                <c:pt idx="20">
                  <c:v>0.38622777734647928</c:v>
                </c:pt>
                <c:pt idx="21">
                  <c:v>0.3169008617343374</c:v>
                </c:pt>
                <c:pt idx="22">
                  <c:v>0.6155044251222731</c:v>
                </c:pt>
                <c:pt idx="23">
                  <c:v>0.50278025774396395</c:v>
                </c:pt>
                <c:pt idx="24">
                  <c:v>0.53598323111559665</c:v>
                </c:pt>
                <c:pt idx="25">
                  <c:v>0.33964754289263255</c:v>
                </c:pt>
                <c:pt idx="26">
                  <c:v>0.58279636674171265</c:v>
                </c:pt>
                <c:pt idx="27">
                  <c:v>0.47131433894883934</c:v>
                </c:pt>
                <c:pt idx="28">
                  <c:v>0.54436767331728908</c:v>
                </c:pt>
                <c:pt idx="29">
                  <c:v>0.46668057604223273</c:v>
                </c:pt>
                <c:pt idx="30">
                  <c:v>0.46192065833398027</c:v>
                </c:pt>
                <c:pt idx="31">
                  <c:v>0.62681468830059772</c:v>
                </c:pt>
                <c:pt idx="32">
                  <c:v>0.94814067230805066</c:v>
                </c:pt>
                <c:pt idx="33">
                  <c:v>0.70204176694356024</c:v>
                </c:pt>
                <c:pt idx="34">
                  <c:v>0.65978476049996115</c:v>
                </c:pt>
                <c:pt idx="35">
                  <c:v>0.84556226224671993</c:v>
                </c:pt>
                <c:pt idx="36">
                  <c:v>1</c:v>
                </c:pt>
                <c:pt idx="37">
                  <c:v>0.64306439717413244</c:v>
                </c:pt>
                <c:pt idx="38">
                  <c:v>0.52014595140128872</c:v>
                </c:pt>
                <c:pt idx="39">
                  <c:v>0.67362782392671372</c:v>
                </c:pt>
                <c:pt idx="40">
                  <c:v>0.56866702895737908</c:v>
                </c:pt>
                <c:pt idx="41">
                  <c:v>0.52550267836348108</c:v>
                </c:pt>
                <c:pt idx="42">
                  <c:v>0.5894728670134306</c:v>
                </c:pt>
                <c:pt idx="43">
                  <c:v>0.65960038040524804</c:v>
                </c:pt>
                <c:pt idx="44">
                  <c:v>0.58010344693734961</c:v>
                </c:pt>
                <c:pt idx="45">
                  <c:v>0.63077400822917473</c:v>
                </c:pt>
                <c:pt idx="46">
                  <c:v>0.73480319850943254</c:v>
                </c:pt>
                <c:pt idx="47">
                  <c:v>0.48829186398571534</c:v>
                </c:pt>
                <c:pt idx="48">
                  <c:v>0.62960950236782864</c:v>
                </c:pt>
                <c:pt idx="49">
                  <c:v>0.59891992081360146</c:v>
                </c:pt>
                <c:pt idx="50">
                  <c:v>0.77633724089744582</c:v>
                </c:pt>
                <c:pt idx="51">
                  <c:v>0.66369070724322643</c:v>
                </c:pt>
                <c:pt idx="52">
                  <c:v>0.31270864063349119</c:v>
                </c:pt>
                <c:pt idx="53">
                  <c:v>0.56631375669590867</c:v>
                </c:pt>
                <c:pt idx="54">
                  <c:v>0.50850089278782706</c:v>
                </c:pt>
                <c:pt idx="55">
                  <c:v>0.25489577672540953</c:v>
                </c:pt>
                <c:pt idx="56">
                  <c:v>0.20691813523794736</c:v>
                </c:pt>
                <c:pt idx="57">
                  <c:v>0.25339647542892635</c:v>
                </c:pt>
                <c:pt idx="58">
                  <c:v>0.45394864529151463</c:v>
                </c:pt>
                <c:pt idx="59">
                  <c:v>0.33030723546308516</c:v>
                </c:pt>
                <c:pt idx="60">
                  <c:v>0.43668969800481328</c:v>
                </c:pt>
                <c:pt idx="61">
                  <c:v>0.51950062106979267</c:v>
                </c:pt>
                <c:pt idx="62">
                  <c:v>0.54589608726030592</c:v>
                </c:pt>
                <c:pt idx="63">
                  <c:v>0.51331418368139115</c:v>
                </c:pt>
                <c:pt idx="64">
                  <c:v>0.5950382346091142</c:v>
                </c:pt>
                <c:pt idx="65">
                  <c:v>0.54990392826643886</c:v>
                </c:pt>
                <c:pt idx="66">
                  <c:v>0.39639779520223589</c:v>
                </c:pt>
                <c:pt idx="67">
                  <c:v>0.40364199208136009</c:v>
                </c:pt>
                <c:pt idx="68">
                  <c:v>0.32575110628056825</c:v>
                </c:pt>
                <c:pt idx="69">
                  <c:v>0.7160158372797143</c:v>
                </c:pt>
                <c:pt idx="70">
                  <c:v>0.52467296793727192</c:v>
                </c:pt>
                <c:pt idx="71">
                  <c:v>0.39272474963123977</c:v>
                </c:pt>
                <c:pt idx="72">
                  <c:v>0.22187718344849003</c:v>
                </c:pt>
                <c:pt idx="73">
                  <c:v>0.27539107988510209</c:v>
                </c:pt>
                <c:pt idx="74">
                  <c:v>0.34166601971896593</c:v>
                </c:pt>
                <c:pt idx="75">
                  <c:v>0.63077400822917473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14-7A4C-9EF8-E150FB3F00C4}"/>
            </c:ext>
          </c:extLst>
        </c:ser>
        <c:ser>
          <c:idx val="2"/>
          <c:order val="2"/>
          <c:tx>
            <c:strRef>
              <c:f>'60-cells telophase'!$K$2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'60-cells telophase'!$K$3:$K$81</c:f>
              <c:numCache>
                <c:formatCode>General</c:formatCode>
                <c:ptCount val="79"/>
                <c:pt idx="0">
                  <c:v>0</c:v>
                </c:pt>
                <c:pt idx="1">
                  <c:v>1.3517816044901709E-2</c:v>
                </c:pt>
                <c:pt idx="2">
                  <c:v>2.7026535309154085E-2</c:v>
                </c:pt>
                <c:pt idx="3">
                  <c:v>4.0544351354055798E-2</c:v>
                </c:pt>
                <c:pt idx="4">
                  <c:v>5.405307061830817E-2</c:v>
                </c:pt>
                <c:pt idx="5">
                  <c:v>6.7570886663209886E-2</c:v>
                </c:pt>
                <c:pt idx="6">
                  <c:v>8.1079605927462259E-2</c:v>
                </c:pt>
                <c:pt idx="7">
                  <c:v>9.4597421972363982E-2</c:v>
                </c:pt>
                <c:pt idx="8">
                  <c:v>0.10810614123661634</c:v>
                </c:pt>
                <c:pt idx="9">
                  <c:v>0.12162395728151806</c:v>
                </c:pt>
                <c:pt idx="10">
                  <c:v>0.13513267654577044</c:v>
                </c:pt>
                <c:pt idx="11">
                  <c:v>0.14865049259067217</c:v>
                </c:pt>
                <c:pt idx="12">
                  <c:v>0.16215921185492452</c:v>
                </c:pt>
                <c:pt idx="13">
                  <c:v>0.17567702789982625</c:v>
                </c:pt>
                <c:pt idx="14">
                  <c:v>0.1891857471640786</c:v>
                </c:pt>
                <c:pt idx="15">
                  <c:v>0.20270356320898034</c:v>
                </c:pt>
                <c:pt idx="16">
                  <c:v>0.21622137925388205</c:v>
                </c:pt>
                <c:pt idx="17">
                  <c:v>0.22973009851813442</c:v>
                </c:pt>
                <c:pt idx="18">
                  <c:v>0.24324791456303613</c:v>
                </c:pt>
                <c:pt idx="19">
                  <c:v>0.25675663382728847</c:v>
                </c:pt>
                <c:pt idx="20">
                  <c:v>0.27027444987219018</c:v>
                </c:pt>
                <c:pt idx="21">
                  <c:v>0.28378316913644264</c:v>
                </c:pt>
                <c:pt idx="22">
                  <c:v>0.29730098518134435</c:v>
                </c:pt>
                <c:pt idx="23">
                  <c:v>0.31080970444559669</c:v>
                </c:pt>
                <c:pt idx="24">
                  <c:v>0.3243275204904984</c:v>
                </c:pt>
                <c:pt idx="25">
                  <c:v>0.3378362397547508</c:v>
                </c:pt>
                <c:pt idx="26">
                  <c:v>0.35135405579965251</c:v>
                </c:pt>
                <c:pt idx="27">
                  <c:v>0.36486277506390491</c:v>
                </c:pt>
                <c:pt idx="28">
                  <c:v>0.37838059110880662</c:v>
                </c:pt>
                <c:pt idx="29">
                  <c:v>0.39188931037305896</c:v>
                </c:pt>
                <c:pt idx="30">
                  <c:v>0.40540712641796067</c:v>
                </c:pt>
                <c:pt idx="31">
                  <c:v>0.41891584568221307</c:v>
                </c:pt>
                <c:pt idx="32">
                  <c:v>0.43243366172711478</c:v>
                </c:pt>
                <c:pt idx="33">
                  <c:v>0.44595147777201649</c:v>
                </c:pt>
                <c:pt idx="34">
                  <c:v>0.45946019703626884</c:v>
                </c:pt>
                <c:pt idx="35">
                  <c:v>0.47297801308117055</c:v>
                </c:pt>
                <c:pt idx="36">
                  <c:v>0.48648673234542295</c:v>
                </c:pt>
                <c:pt idx="37">
                  <c:v>0.5000045483903246</c:v>
                </c:pt>
                <c:pt idx="38">
                  <c:v>0.51351326765457694</c:v>
                </c:pt>
                <c:pt idx="39">
                  <c:v>0.52703108369947871</c:v>
                </c:pt>
                <c:pt idx="40">
                  <c:v>0.54053980296373105</c:v>
                </c:pt>
                <c:pt idx="41">
                  <c:v>0.55405761900863282</c:v>
                </c:pt>
                <c:pt idx="42">
                  <c:v>0.56756633827288527</c:v>
                </c:pt>
                <c:pt idx="43">
                  <c:v>0.58108415431778693</c:v>
                </c:pt>
                <c:pt idx="44">
                  <c:v>0.59459287358203927</c:v>
                </c:pt>
                <c:pt idx="45">
                  <c:v>0.60811068962694093</c:v>
                </c:pt>
                <c:pt idx="46">
                  <c:v>0.62161940889119338</c:v>
                </c:pt>
                <c:pt idx="47">
                  <c:v>0.63513722493609515</c:v>
                </c:pt>
                <c:pt idx="48">
                  <c:v>0.6486550409809968</c:v>
                </c:pt>
                <c:pt idx="49">
                  <c:v>0.66216376024524914</c:v>
                </c:pt>
                <c:pt idx="50">
                  <c:v>0.67568157629015091</c:v>
                </c:pt>
                <c:pt idx="51">
                  <c:v>0.68919029555440325</c:v>
                </c:pt>
                <c:pt idx="52">
                  <c:v>0.70270811159930502</c:v>
                </c:pt>
                <c:pt idx="53">
                  <c:v>0.71621683086355736</c:v>
                </c:pt>
                <c:pt idx="54">
                  <c:v>0.72973464690845913</c:v>
                </c:pt>
                <c:pt idx="55">
                  <c:v>0.74324336617271147</c:v>
                </c:pt>
                <c:pt idx="56">
                  <c:v>0.75676118221761324</c:v>
                </c:pt>
                <c:pt idx="57">
                  <c:v>0.77026990148186547</c:v>
                </c:pt>
                <c:pt idx="58">
                  <c:v>0.78378771752676724</c:v>
                </c:pt>
                <c:pt idx="59">
                  <c:v>0.79729643679101958</c:v>
                </c:pt>
                <c:pt idx="60">
                  <c:v>0.81081425283592135</c:v>
                </c:pt>
                <c:pt idx="61">
                  <c:v>0.82432297210017369</c:v>
                </c:pt>
                <c:pt idx="62">
                  <c:v>0.83784078814507545</c:v>
                </c:pt>
                <c:pt idx="63">
                  <c:v>0.85135860418997711</c:v>
                </c:pt>
                <c:pt idx="64">
                  <c:v>0.86486732345422956</c:v>
                </c:pt>
                <c:pt idx="65">
                  <c:v>0.87838513949913122</c:v>
                </c:pt>
                <c:pt idx="66">
                  <c:v>0.89189385876338367</c:v>
                </c:pt>
                <c:pt idx="67">
                  <c:v>0.90541167480828522</c:v>
                </c:pt>
                <c:pt idx="68">
                  <c:v>0.91892039407253767</c:v>
                </c:pt>
                <c:pt idx="69">
                  <c:v>0.93243821011743933</c:v>
                </c:pt>
                <c:pt idx="70">
                  <c:v>0.94594692938169178</c:v>
                </c:pt>
                <c:pt idx="71">
                  <c:v>0.95946474542659343</c:v>
                </c:pt>
                <c:pt idx="72">
                  <c:v>0.97297346469084589</c:v>
                </c:pt>
                <c:pt idx="73">
                  <c:v>0.98649128073574754</c:v>
                </c:pt>
                <c:pt idx="74">
                  <c:v>1</c:v>
                </c:pt>
              </c:numCache>
            </c:numRef>
          </c:xVal>
          <c:yVal>
            <c:numRef>
              <c:f>'60-cells telophase'!$L$3:$L$81</c:f>
              <c:numCache>
                <c:formatCode>General</c:formatCode>
                <c:ptCount val="79"/>
                <c:pt idx="0">
                  <c:v>0.5328738776343952</c:v>
                </c:pt>
                <c:pt idx="1">
                  <c:v>0.58104123555689757</c:v>
                </c:pt>
                <c:pt idx="2">
                  <c:v>0.61776068634155434</c:v>
                </c:pt>
                <c:pt idx="3">
                  <c:v>0.53994333774434489</c:v>
                </c:pt>
                <c:pt idx="4">
                  <c:v>0.61228096663321396</c:v>
                </c:pt>
                <c:pt idx="5">
                  <c:v>0.60530475945185036</c:v>
                </c:pt>
                <c:pt idx="6">
                  <c:v>0.59982503974350998</c:v>
                </c:pt>
                <c:pt idx="7">
                  <c:v>0.66628773413146003</c:v>
                </c:pt>
                <c:pt idx="8">
                  <c:v>0.69629297405792334</c:v>
                </c:pt>
                <c:pt idx="9">
                  <c:v>0.75318614172668896</c:v>
                </c:pt>
                <c:pt idx="10">
                  <c:v>0.65545263195289394</c:v>
                </c:pt>
                <c:pt idx="11">
                  <c:v>0.67008001989395805</c:v>
                </c:pt>
                <c:pt idx="12">
                  <c:v>0.65169143049992451</c:v>
                </c:pt>
                <c:pt idx="13">
                  <c:v>0.77005159995381756</c:v>
                </c:pt>
                <c:pt idx="14">
                  <c:v>0.6635301118147019</c:v>
                </c:pt>
                <c:pt idx="15">
                  <c:v>0.76311091769762951</c:v>
                </c:pt>
                <c:pt idx="16">
                  <c:v>0.64796131335648366</c:v>
                </c:pt>
                <c:pt idx="17">
                  <c:v>0.73333214916916079</c:v>
                </c:pt>
                <c:pt idx="18">
                  <c:v>0.67082604332264628</c:v>
                </c:pt>
                <c:pt idx="19">
                  <c:v>0.63868486726999829</c:v>
                </c:pt>
                <c:pt idx="20">
                  <c:v>0.69911276499373876</c:v>
                </c:pt>
                <c:pt idx="21">
                  <c:v>0.74747551000470702</c:v>
                </c:pt>
                <c:pt idx="22">
                  <c:v>0.60825776885707428</c:v>
                </c:pt>
                <c:pt idx="23">
                  <c:v>0.73897617165643847</c:v>
                </c:pt>
                <c:pt idx="24">
                  <c:v>0.63148218869063999</c:v>
                </c:pt>
                <c:pt idx="25">
                  <c:v>0.72275904331376495</c:v>
                </c:pt>
                <c:pt idx="26">
                  <c:v>0.61990106308338588</c:v>
                </c:pt>
                <c:pt idx="27">
                  <c:v>0.69788271445953265</c:v>
                </c:pt>
                <c:pt idx="28">
                  <c:v>0.808427400374788</c:v>
                </c:pt>
                <c:pt idx="29">
                  <c:v>0.73245734788671091</c:v>
                </c:pt>
                <c:pt idx="30">
                  <c:v>0.65915166478680598</c:v>
                </c:pt>
                <c:pt idx="31">
                  <c:v>0.62827162357789279</c:v>
                </c:pt>
                <c:pt idx="32">
                  <c:v>0.6960309777347532</c:v>
                </c:pt>
                <c:pt idx="33">
                  <c:v>0.90437578265850771</c:v>
                </c:pt>
                <c:pt idx="34">
                  <c:v>0.86298480421325618</c:v>
                </c:pt>
                <c:pt idx="35">
                  <c:v>0.84913452401040879</c:v>
                </c:pt>
                <c:pt idx="36">
                  <c:v>0.81267262893327519</c:v>
                </c:pt>
                <c:pt idx="37">
                  <c:v>0.97693544232972451</c:v>
                </c:pt>
                <c:pt idx="38">
                  <c:v>0.99899198024814162</c:v>
                </c:pt>
                <c:pt idx="39">
                  <c:v>0.92056182669165243</c:v>
                </c:pt>
                <c:pt idx="40">
                  <c:v>0.89285682567031088</c:v>
                </c:pt>
                <c:pt idx="41">
                  <c:v>0.78426157002406816</c:v>
                </c:pt>
                <c:pt idx="42">
                  <c:v>0.84611934598612737</c:v>
                </c:pt>
                <c:pt idx="43">
                  <c:v>1</c:v>
                </c:pt>
                <c:pt idx="44">
                  <c:v>0.94641065037256755</c:v>
                </c:pt>
                <c:pt idx="45">
                  <c:v>0.80875156531701542</c:v>
                </c:pt>
                <c:pt idx="46">
                  <c:v>0.7974279954172846</c:v>
                </c:pt>
                <c:pt idx="47">
                  <c:v>0.861750313063403</c:v>
                </c:pt>
                <c:pt idx="48">
                  <c:v>0.68863735268257587</c:v>
                </c:pt>
                <c:pt idx="49">
                  <c:v>0.65863211275611255</c:v>
                </c:pt>
                <c:pt idx="50">
                  <c:v>0.74235103954812298</c:v>
                </c:pt>
                <c:pt idx="51">
                  <c:v>0.63131788591170279</c:v>
                </c:pt>
                <c:pt idx="52">
                  <c:v>0.72898922706644043</c:v>
                </c:pt>
                <c:pt idx="53">
                  <c:v>0.83275309288879806</c:v>
                </c:pt>
                <c:pt idx="54">
                  <c:v>0.80132241533966275</c:v>
                </c:pt>
                <c:pt idx="55">
                  <c:v>0.81371173299466237</c:v>
                </c:pt>
                <c:pt idx="56">
                  <c:v>0.90674263079833384</c:v>
                </c:pt>
                <c:pt idx="57">
                  <c:v>0.99266854356688006</c:v>
                </c:pt>
                <c:pt idx="58">
                  <c:v>0.68792241356341643</c:v>
                </c:pt>
                <c:pt idx="59">
                  <c:v>0.7499089673792374</c:v>
                </c:pt>
                <c:pt idx="60">
                  <c:v>0.68951215396502563</c:v>
                </c:pt>
                <c:pt idx="61">
                  <c:v>0.75250228691705823</c:v>
                </c:pt>
                <c:pt idx="62">
                  <c:v>0.75856816789079629</c:v>
                </c:pt>
                <c:pt idx="63">
                  <c:v>0.65204667975168074</c:v>
                </c:pt>
                <c:pt idx="64">
                  <c:v>0.58957165821469482</c:v>
                </c:pt>
                <c:pt idx="65">
                  <c:v>0.68834427204987692</c:v>
                </c:pt>
                <c:pt idx="66">
                  <c:v>0.66745561604660864</c:v>
                </c:pt>
                <c:pt idx="67">
                  <c:v>0.63946197500821511</c:v>
                </c:pt>
                <c:pt idx="68">
                  <c:v>0.54325159640132503</c:v>
                </c:pt>
                <c:pt idx="69">
                  <c:v>0.55016119434798438</c:v>
                </c:pt>
                <c:pt idx="70">
                  <c:v>0.55437977921258996</c:v>
                </c:pt>
                <c:pt idx="71">
                  <c:v>0.47439096956402033</c:v>
                </c:pt>
                <c:pt idx="72">
                  <c:v>0.56080090943808447</c:v>
                </c:pt>
                <c:pt idx="73">
                  <c:v>0.60754282973791485</c:v>
                </c:pt>
                <c:pt idx="74">
                  <c:v>0.48846772116486226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14-7A4C-9EF8-E150FB3F00C4}"/>
            </c:ext>
          </c:extLst>
        </c:ser>
        <c:ser>
          <c:idx val="3"/>
          <c:order val="3"/>
          <c:tx>
            <c:strRef>
              <c:f>'60-cells telophase'!$O$2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'60-cells telophase'!$O$3:$O$81</c:f>
              <c:numCache>
                <c:formatCode>General</c:formatCode>
                <c:ptCount val="79"/>
                <c:pt idx="0">
                  <c:v>0</c:v>
                </c:pt>
                <c:pt idx="1">
                  <c:v>1.6393276906576416E-2</c:v>
                </c:pt>
                <c:pt idx="2">
                  <c:v>3.2786553813152833E-2</c:v>
                </c:pt>
                <c:pt idx="3">
                  <c:v>4.9179830719729249E-2</c:v>
                </c:pt>
                <c:pt idx="4">
                  <c:v>6.5574118496189535E-2</c:v>
                </c:pt>
                <c:pt idx="5">
                  <c:v>8.1967395402765944E-2</c:v>
                </c:pt>
                <c:pt idx="6">
                  <c:v>9.8360672309342354E-2</c:v>
                </c:pt>
                <c:pt idx="7">
                  <c:v>0.11475394921591878</c:v>
                </c:pt>
                <c:pt idx="8">
                  <c:v>0.13114722612249519</c:v>
                </c:pt>
                <c:pt idx="9">
                  <c:v>0.14754151389895548</c:v>
                </c:pt>
                <c:pt idx="10">
                  <c:v>0.16393479080553189</c:v>
                </c:pt>
                <c:pt idx="11">
                  <c:v>0.1803280677121083</c:v>
                </c:pt>
                <c:pt idx="12">
                  <c:v>0.19672134461868471</c:v>
                </c:pt>
                <c:pt idx="13">
                  <c:v>0.21311462152526112</c:v>
                </c:pt>
                <c:pt idx="14">
                  <c:v>0.22950789843183755</c:v>
                </c:pt>
                <c:pt idx="15">
                  <c:v>0.24590117533841399</c:v>
                </c:pt>
                <c:pt idx="16">
                  <c:v>0.26229546311487423</c:v>
                </c:pt>
                <c:pt idx="17">
                  <c:v>0.27868874002145066</c:v>
                </c:pt>
                <c:pt idx="18">
                  <c:v>0.2950820169280271</c:v>
                </c:pt>
                <c:pt idx="19">
                  <c:v>0.31147529383460348</c:v>
                </c:pt>
                <c:pt idx="20">
                  <c:v>0.32786857074117992</c:v>
                </c:pt>
                <c:pt idx="21">
                  <c:v>0.34426285851764016</c:v>
                </c:pt>
                <c:pt idx="22">
                  <c:v>0.3606561354242166</c:v>
                </c:pt>
                <c:pt idx="23">
                  <c:v>0.37704941233079303</c:v>
                </c:pt>
                <c:pt idx="24">
                  <c:v>0.39344268923736941</c:v>
                </c:pt>
                <c:pt idx="25">
                  <c:v>0.40983596614394585</c:v>
                </c:pt>
                <c:pt idx="26">
                  <c:v>0.42622924305052223</c:v>
                </c:pt>
                <c:pt idx="27">
                  <c:v>0.44262251995709873</c:v>
                </c:pt>
                <c:pt idx="28">
                  <c:v>0.45901680773355896</c:v>
                </c:pt>
                <c:pt idx="29">
                  <c:v>0.4754100846401354</c:v>
                </c:pt>
                <c:pt idx="30">
                  <c:v>0.49180336154671178</c:v>
                </c:pt>
                <c:pt idx="31">
                  <c:v>0.50819663845328822</c:v>
                </c:pt>
                <c:pt idx="32">
                  <c:v>0.52458991535986466</c:v>
                </c:pt>
                <c:pt idx="33">
                  <c:v>0.540984203136325</c:v>
                </c:pt>
                <c:pt idx="34">
                  <c:v>0.55737748004290133</c:v>
                </c:pt>
                <c:pt idx="35">
                  <c:v>0.57377075694947777</c:v>
                </c:pt>
                <c:pt idx="36">
                  <c:v>0.5901640338560542</c:v>
                </c:pt>
                <c:pt idx="37">
                  <c:v>0.60655731076263064</c:v>
                </c:pt>
                <c:pt idx="38">
                  <c:v>0.62295058766920697</c:v>
                </c:pt>
                <c:pt idx="39">
                  <c:v>0.63934487544566732</c:v>
                </c:pt>
                <c:pt idx="40">
                  <c:v>0.65573815235224364</c:v>
                </c:pt>
                <c:pt idx="41">
                  <c:v>0.67213142925882019</c:v>
                </c:pt>
                <c:pt idx="42">
                  <c:v>0.68852470616539652</c:v>
                </c:pt>
                <c:pt idx="43">
                  <c:v>0.70491798307197295</c:v>
                </c:pt>
                <c:pt idx="44">
                  <c:v>0.72131125997854939</c:v>
                </c:pt>
                <c:pt idx="45">
                  <c:v>0.73770453688512583</c:v>
                </c:pt>
                <c:pt idx="46">
                  <c:v>0.75409882466158606</c:v>
                </c:pt>
                <c:pt idx="47">
                  <c:v>0.7704921015681625</c:v>
                </c:pt>
                <c:pt idx="48">
                  <c:v>0.78688537847473883</c:v>
                </c:pt>
                <c:pt idx="49">
                  <c:v>0.80327865538131538</c:v>
                </c:pt>
                <c:pt idx="50">
                  <c:v>0.8196719322878917</c:v>
                </c:pt>
                <c:pt idx="51">
                  <c:v>0.83606520919446814</c:v>
                </c:pt>
                <c:pt idx="52">
                  <c:v>0.85245949697092849</c:v>
                </c:pt>
                <c:pt idx="53">
                  <c:v>0.86885277387750492</c:v>
                </c:pt>
                <c:pt idx="54">
                  <c:v>0.88524605078408125</c:v>
                </c:pt>
                <c:pt idx="55">
                  <c:v>0.90163932769065769</c:v>
                </c:pt>
                <c:pt idx="56">
                  <c:v>0.91803260459723401</c:v>
                </c:pt>
                <c:pt idx="57">
                  <c:v>0.93442588150381045</c:v>
                </c:pt>
                <c:pt idx="58">
                  <c:v>0.9508201692802708</c:v>
                </c:pt>
                <c:pt idx="59">
                  <c:v>0.96721344618684724</c:v>
                </c:pt>
                <c:pt idx="60">
                  <c:v>0.98360672309342356</c:v>
                </c:pt>
                <c:pt idx="61">
                  <c:v>1</c:v>
                </c:pt>
              </c:numCache>
            </c:numRef>
          </c:xVal>
          <c:yVal>
            <c:numRef>
              <c:f>'60-cells telophase'!$P$3:$P$81</c:f>
              <c:numCache>
                <c:formatCode>General</c:formatCode>
                <c:ptCount val="79"/>
                <c:pt idx="0">
                  <c:v>0.56034429740341918</c:v>
                </c:pt>
                <c:pt idx="1">
                  <c:v>0.58065609483758884</c:v>
                </c:pt>
                <c:pt idx="2">
                  <c:v>0.54404374512261278</c:v>
                </c:pt>
                <c:pt idx="3">
                  <c:v>0.54883400551870798</c:v>
                </c:pt>
                <c:pt idx="4">
                  <c:v>0.49870505799563469</c:v>
                </c:pt>
                <c:pt idx="5">
                  <c:v>0.56288908052967568</c:v>
                </c:pt>
                <c:pt idx="6">
                  <c:v>0.58389925829548728</c:v>
                </c:pt>
                <c:pt idx="7">
                  <c:v>0.57142544755792379</c:v>
                </c:pt>
                <c:pt idx="8">
                  <c:v>0.60178517492992278</c:v>
                </c:pt>
                <c:pt idx="9">
                  <c:v>0.65601283598449067</c:v>
                </c:pt>
                <c:pt idx="10">
                  <c:v>0.67976596742076245</c:v>
                </c:pt>
                <c:pt idx="11">
                  <c:v>0.72104967520531138</c:v>
                </c:pt>
                <c:pt idx="12">
                  <c:v>0.60488893566017443</c:v>
                </c:pt>
                <c:pt idx="13">
                  <c:v>0.65016885497059551</c:v>
                </c:pt>
                <c:pt idx="14">
                  <c:v>0.66897045618859263</c:v>
                </c:pt>
                <c:pt idx="15">
                  <c:v>0.76016990732451994</c:v>
                </c:pt>
                <c:pt idx="16">
                  <c:v>0.74322290906158728</c:v>
                </c:pt>
                <c:pt idx="17">
                  <c:v>0.71428044275399649</c:v>
                </c:pt>
                <c:pt idx="18">
                  <c:v>0.72619527588756472</c:v>
                </c:pt>
                <c:pt idx="19">
                  <c:v>0.68108482655977298</c:v>
                </c:pt>
                <c:pt idx="20">
                  <c:v>0.52721154910597745</c:v>
                </c:pt>
                <c:pt idx="21">
                  <c:v>0.55334409376610127</c:v>
                </c:pt>
                <c:pt idx="22">
                  <c:v>0.63010032896310331</c:v>
                </c:pt>
                <c:pt idx="23">
                  <c:v>0.53807129492833738</c:v>
                </c:pt>
                <c:pt idx="24">
                  <c:v>0.52786482855514538</c:v>
                </c:pt>
                <c:pt idx="25">
                  <c:v>0.56168502363696249</c:v>
                </c:pt>
                <c:pt idx="26">
                  <c:v>0.75018621197688096</c:v>
                </c:pt>
                <c:pt idx="27">
                  <c:v>0.8419036399145543</c:v>
                </c:pt>
                <c:pt idx="28">
                  <c:v>0.88610250473900931</c:v>
                </c:pt>
                <c:pt idx="29">
                  <c:v>0.85194473638534185</c:v>
                </c:pt>
                <c:pt idx="30">
                  <c:v>0.85069967869037966</c:v>
                </c:pt>
                <c:pt idx="31">
                  <c:v>0.78971508542517144</c:v>
                </c:pt>
                <c:pt idx="32">
                  <c:v>1</c:v>
                </c:pt>
                <c:pt idx="33">
                  <c:v>0.84414365041075967</c:v>
                </c:pt>
                <c:pt idx="34">
                  <c:v>0.74681867941882718</c:v>
                </c:pt>
                <c:pt idx="35">
                  <c:v>0.80951847291145329</c:v>
                </c:pt>
                <c:pt idx="36">
                  <c:v>0.63482772146241651</c:v>
                </c:pt>
                <c:pt idx="37">
                  <c:v>0.65631077514750036</c:v>
                </c:pt>
                <c:pt idx="38">
                  <c:v>0.69107808876126997</c:v>
                </c:pt>
                <c:pt idx="39">
                  <c:v>0.6506389975030511</c:v>
                </c:pt>
                <c:pt idx="40">
                  <c:v>0.74730658896559077</c:v>
                </c:pt>
                <c:pt idx="41">
                  <c:v>0.74812660501057127</c:v>
                </c:pt>
                <c:pt idx="42">
                  <c:v>0.71974858308060885</c:v>
                </c:pt>
                <c:pt idx="43">
                  <c:v>0.63790551501791048</c:v>
                </c:pt>
                <c:pt idx="44">
                  <c:v>0.67193071411097272</c:v>
                </c:pt>
                <c:pt idx="45">
                  <c:v>0.72402770014199935</c:v>
                </c:pt>
                <c:pt idx="46">
                  <c:v>0.66710491968626173</c:v>
                </c:pt>
                <c:pt idx="47">
                  <c:v>0.62550550572439534</c:v>
                </c:pt>
                <c:pt idx="48">
                  <c:v>0.58826174365478412</c:v>
                </c:pt>
                <c:pt idx="49">
                  <c:v>0.62882247062634189</c:v>
                </c:pt>
                <c:pt idx="50">
                  <c:v>0.63831278965358418</c:v>
                </c:pt>
                <c:pt idx="51">
                  <c:v>0.66314970896263858</c:v>
                </c:pt>
                <c:pt idx="52">
                  <c:v>0.61669443332107865</c:v>
                </c:pt>
                <c:pt idx="53">
                  <c:v>0.64110494428674314</c:v>
                </c:pt>
                <c:pt idx="54">
                  <c:v>0.66597056415737199</c:v>
                </c:pt>
                <c:pt idx="55">
                  <c:v>0.75109779648021768</c:v>
                </c:pt>
                <c:pt idx="56">
                  <c:v>0.78973695251970422</c:v>
                </c:pt>
                <c:pt idx="57">
                  <c:v>0.77046520876925151</c:v>
                </c:pt>
                <c:pt idx="58">
                  <c:v>0.8336898125306651</c:v>
                </c:pt>
                <c:pt idx="59">
                  <c:v>0.63541813301480254</c:v>
                </c:pt>
                <c:pt idx="60">
                  <c:v>0.594935307567518</c:v>
                </c:pt>
                <c:pt idx="61">
                  <c:v>0.56034429740341918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14-7A4C-9EF8-E150FB3F00C4}"/>
            </c:ext>
          </c:extLst>
        </c:ser>
        <c:ser>
          <c:idx val="4"/>
          <c:order val="4"/>
          <c:tx>
            <c:strRef>
              <c:f>'60-cells telophase'!$S$2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3000"/>
                </a:schemeClr>
              </a:solidFill>
              <a:ln w="9525">
                <a:solidFill>
                  <a:schemeClr val="accent6">
                    <a:shade val="53000"/>
                  </a:schemeClr>
                </a:solidFill>
              </a:ln>
              <a:effectLst/>
            </c:spPr>
          </c:marker>
          <c:xVal>
            <c:numRef>
              <c:f>'60-cells telophase'!$S$3:$S$81</c:f>
              <c:numCache>
                <c:formatCode>General</c:formatCode>
                <c:ptCount val="79"/>
                <c:pt idx="0">
                  <c:v>0</c:v>
                </c:pt>
                <c:pt idx="1">
                  <c:v>1.6393276906576416E-2</c:v>
                </c:pt>
                <c:pt idx="2">
                  <c:v>3.2786553813152833E-2</c:v>
                </c:pt>
                <c:pt idx="3">
                  <c:v>4.9179830719729249E-2</c:v>
                </c:pt>
                <c:pt idx="4">
                  <c:v>6.5574118496189535E-2</c:v>
                </c:pt>
                <c:pt idx="5">
                  <c:v>8.1967395402765944E-2</c:v>
                </c:pt>
                <c:pt idx="6">
                  <c:v>9.8360672309342354E-2</c:v>
                </c:pt>
                <c:pt idx="7">
                  <c:v>0.11475394921591878</c:v>
                </c:pt>
                <c:pt idx="8">
                  <c:v>0.13114722612249519</c:v>
                </c:pt>
                <c:pt idx="9">
                  <c:v>0.14754151389895548</c:v>
                </c:pt>
                <c:pt idx="10">
                  <c:v>0.16393479080553189</c:v>
                </c:pt>
                <c:pt idx="11">
                  <c:v>0.1803280677121083</c:v>
                </c:pt>
                <c:pt idx="12">
                  <c:v>0.19672134461868471</c:v>
                </c:pt>
                <c:pt idx="13">
                  <c:v>0.21311462152526112</c:v>
                </c:pt>
                <c:pt idx="14">
                  <c:v>0.22950789843183755</c:v>
                </c:pt>
                <c:pt idx="15">
                  <c:v>0.24590117533841399</c:v>
                </c:pt>
                <c:pt idx="16">
                  <c:v>0.26229546311487423</c:v>
                </c:pt>
                <c:pt idx="17">
                  <c:v>0.27868874002145066</c:v>
                </c:pt>
                <c:pt idx="18">
                  <c:v>0.2950820169280271</c:v>
                </c:pt>
                <c:pt idx="19">
                  <c:v>0.31147529383460348</c:v>
                </c:pt>
                <c:pt idx="20">
                  <c:v>0.32786857074117992</c:v>
                </c:pt>
                <c:pt idx="21">
                  <c:v>0.34426285851764016</c:v>
                </c:pt>
                <c:pt idx="22">
                  <c:v>0.3606561354242166</c:v>
                </c:pt>
                <c:pt idx="23">
                  <c:v>0.37704941233079303</c:v>
                </c:pt>
                <c:pt idx="24">
                  <c:v>0.39344268923736941</c:v>
                </c:pt>
                <c:pt idx="25">
                  <c:v>0.40983596614394585</c:v>
                </c:pt>
                <c:pt idx="26">
                  <c:v>0.42622924305052223</c:v>
                </c:pt>
                <c:pt idx="27">
                  <c:v>0.44262251995709873</c:v>
                </c:pt>
                <c:pt idx="28">
                  <c:v>0.45901680773355896</c:v>
                </c:pt>
                <c:pt idx="29">
                  <c:v>0.4754100846401354</c:v>
                </c:pt>
                <c:pt idx="30">
                  <c:v>0.49180336154671178</c:v>
                </c:pt>
                <c:pt idx="31">
                  <c:v>0.50819663845328822</c:v>
                </c:pt>
                <c:pt idx="32">
                  <c:v>0.52458991535986466</c:v>
                </c:pt>
                <c:pt idx="33">
                  <c:v>0.540984203136325</c:v>
                </c:pt>
                <c:pt idx="34">
                  <c:v>0.55737748004290133</c:v>
                </c:pt>
                <c:pt idx="35">
                  <c:v>0.57377075694947777</c:v>
                </c:pt>
                <c:pt idx="36">
                  <c:v>0.5901640338560542</c:v>
                </c:pt>
                <c:pt idx="37">
                  <c:v>0.60655731076263064</c:v>
                </c:pt>
                <c:pt idx="38">
                  <c:v>0.62295058766920697</c:v>
                </c:pt>
                <c:pt idx="39">
                  <c:v>0.63934487544566732</c:v>
                </c:pt>
                <c:pt idx="40">
                  <c:v>0.65573815235224364</c:v>
                </c:pt>
                <c:pt idx="41">
                  <c:v>0.67213142925882019</c:v>
                </c:pt>
                <c:pt idx="42">
                  <c:v>0.68852470616539652</c:v>
                </c:pt>
                <c:pt idx="43">
                  <c:v>0.70491798307197295</c:v>
                </c:pt>
                <c:pt idx="44">
                  <c:v>0.72131125997854939</c:v>
                </c:pt>
                <c:pt idx="45">
                  <c:v>0.73770453688512583</c:v>
                </c:pt>
                <c:pt idx="46">
                  <c:v>0.75409882466158606</c:v>
                </c:pt>
                <c:pt idx="47">
                  <c:v>0.7704921015681625</c:v>
                </c:pt>
                <c:pt idx="48">
                  <c:v>0.78688537847473883</c:v>
                </c:pt>
                <c:pt idx="49">
                  <c:v>0.80327865538131538</c:v>
                </c:pt>
                <c:pt idx="50">
                  <c:v>0.8196719322878917</c:v>
                </c:pt>
                <c:pt idx="51">
                  <c:v>0.83606520919446814</c:v>
                </c:pt>
                <c:pt idx="52">
                  <c:v>0.85245949697092849</c:v>
                </c:pt>
                <c:pt idx="53">
                  <c:v>0.86885277387750492</c:v>
                </c:pt>
                <c:pt idx="54">
                  <c:v>0.88524605078408125</c:v>
                </c:pt>
                <c:pt idx="55">
                  <c:v>0.90163932769065769</c:v>
                </c:pt>
                <c:pt idx="56">
                  <c:v>0.91803260459723401</c:v>
                </c:pt>
                <c:pt idx="57">
                  <c:v>0.93442588150381045</c:v>
                </c:pt>
                <c:pt idx="58">
                  <c:v>0.9508201692802708</c:v>
                </c:pt>
                <c:pt idx="59">
                  <c:v>0.96721344618684724</c:v>
                </c:pt>
                <c:pt idx="60">
                  <c:v>0.98360672309342356</c:v>
                </c:pt>
                <c:pt idx="61">
                  <c:v>1</c:v>
                </c:pt>
              </c:numCache>
            </c:numRef>
          </c:xVal>
          <c:yVal>
            <c:numRef>
              <c:f>'60-cells telophase'!$T$3:$T$81</c:f>
              <c:numCache>
                <c:formatCode>General</c:formatCode>
                <c:ptCount val="79"/>
                <c:pt idx="0">
                  <c:v>0.62953461653472675</c:v>
                </c:pt>
                <c:pt idx="1">
                  <c:v>0.76474965881472123</c:v>
                </c:pt>
                <c:pt idx="2">
                  <c:v>0.71871943665645166</c:v>
                </c:pt>
                <c:pt idx="3">
                  <c:v>0.64404763778376828</c:v>
                </c:pt>
                <c:pt idx="4">
                  <c:v>0.57843439237543648</c:v>
                </c:pt>
                <c:pt idx="5">
                  <c:v>0.68847029833195816</c:v>
                </c:pt>
                <c:pt idx="6">
                  <c:v>0.68234357751032548</c:v>
                </c:pt>
                <c:pt idx="7">
                  <c:v>0.64719081419060953</c:v>
                </c:pt>
                <c:pt idx="8">
                  <c:v>0.74968579477621167</c:v>
                </c:pt>
                <c:pt idx="9">
                  <c:v>0.77090560802926433</c:v>
                </c:pt>
                <c:pt idx="10">
                  <c:v>0.70703932118181634</c:v>
                </c:pt>
                <c:pt idx="11">
                  <c:v>0.59519125486484115</c:v>
                </c:pt>
                <c:pt idx="12">
                  <c:v>0.74936653079211191</c:v>
                </c:pt>
                <c:pt idx="13">
                  <c:v>0.67213387503288191</c:v>
                </c:pt>
                <c:pt idx="14">
                  <c:v>0.69601122370287771</c:v>
                </c:pt>
                <c:pt idx="15">
                  <c:v>0.8387604463400431</c:v>
                </c:pt>
                <c:pt idx="16">
                  <c:v>0.78233840633311835</c:v>
                </c:pt>
                <c:pt idx="17">
                  <c:v>0.68403657596122069</c:v>
                </c:pt>
                <c:pt idx="18">
                  <c:v>0.59340157788354964</c:v>
                </c:pt>
                <c:pt idx="19">
                  <c:v>0.59945635189186386</c:v>
                </c:pt>
                <c:pt idx="20">
                  <c:v>0.5913960604623032</c:v>
                </c:pt>
                <c:pt idx="21">
                  <c:v>0.85735420090697956</c:v>
                </c:pt>
                <c:pt idx="22">
                  <c:v>0.77749773479954953</c:v>
                </c:pt>
                <c:pt idx="23">
                  <c:v>0.87416952018220528</c:v>
                </c:pt>
                <c:pt idx="24">
                  <c:v>0.95610345052420009</c:v>
                </c:pt>
                <c:pt idx="25">
                  <c:v>0.87223594957427719</c:v>
                </c:pt>
                <c:pt idx="26">
                  <c:v>1</c:v>
                </c:pt>
                <c:pt idx="27">
                  <c:v>0.92289999617782548</c:v>
                </c:pt>
                <c:pt idx="28">
                  <c:v>0.84306376511164116</c:v>
                </c:pt>
                <c:pt idx="29">
                  <c:v>0.99636893426534445</c:v>
                </c:pt>
                <c:pt idx="30">
                  <c:v>0.82963669107612192</c:v>
                </c:pt>
                <c:pt idx="31">
                  <c:v>0.91856744901331699</c:v>
                </c:pt>
                <c:pt idx="32">
                  <c:v>0.68648276761404137</c:v>
                </c:pt>
                <c:pt idx="33">
                  <c:v>0.74528579747421719</c:v>
                </c:pt>
                <c:pt idx="34">
                  <c:v>0.8047858120884136</c:v>
                </c:pt>
                <c:pt idx="35">
                  <c:v>0.72265852468562619</c:v>
                </c:pt>
                <c:pt idx="36">
                  <c:v>0.72158831583751704</c:v>
                </c:pt>
                <c:pt idx="37">
                  <c:v>0.7755461774882918</c:v>
                </c:pt>
                <c:pt idx="38">
                  <c:v>0.75999442412196794</c:v>
                </c:pt>
                <c:pt idx="39">
                  <c:v>0.77521342347669486</c:v>
                </c:pt>
                <c:pt idx="40">
                  <c:v>0.73323245790549341</c:v>
                </c:pt>
                <c:pt idx="41">
                  <c:v>0.65674849867235652</c:v>
                </c:pt>
                <c:pt idx="42">
                  <c:v>0.67075564389025411</c:v>
                </c:pt>
                <c:pt idx="43">
                  <c:v>0.70953497626879325</c:v>
                </c:pt>
                <c:pt idx="44">
                  <c:v>0.7654916103270657</c:v>
                </c:pt>
                <c:pt idx="45">
                  <c:v>0.76159524071829898</c:v>
                </c:pt>
                <c:pt idx="46">
                  <c:v>0.78367391905533834</c:v>
                </c:pt>
                <c:pt idx="47">
                  <c:v>0.73485126120515398</c:v>
                </c:pt>
                <c:pt idx="48">
                  <c:v>0.68432661155240992</c:v>
                </c:pt>
                <c:pt idx="49">
                  <c:v>0.72491810429140269</c:v>
                </c:pt>
                <c:pt idx="50">
                  <c:v>0.64182403158465107</c:v>
                </c:pt>
                <c:pt idx="51">
                  <c:v>0.67264649607777449</c:v>
                </c:pt>
                <c:pt idx="52">
                  <c:v>0.77289313874718113</c:v>
                </c:pt>
                <c:pt idx="53">
                  <c:v>0.75390817338282667</c:v>
                </c:pt>
                <c:pt idx="54">
                  <c:v>0.65538375755722578</c:v>
                </c:pt>
                <c:pt idx="55">
                  <c:v>0.62581361728342322</c:v>
                </c:pt>
                <c:pt idx="56">
                  <c:v>0.71025894107780818</c:v>
                </c:pt>
                <c:pt idx="57">
                  <c:v>0.59769815164139906</c:v>
                </c:pt>
                <c:pt idx="58">
                  <c:v>0.51104496001331023</c:v>
                </c:pt>
                <c:pt idx="59">
                  <c:v>0.62957058994138582</c:v>
                </c:pt>
                <c:pt idx="60">
                  <c:v>0.6939809745645531</c:v>
                </c:pt>
                <c:pt idx="61">
                  <c:v>0.6745013748586357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14-7A4C-9EF8-E150FB3F0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09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9639935625451"/>
          <c:y val="4.2166926233268343E-2"/>
          <c:w val="0.85884400000000005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'3hpf anaphase'!$C$2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8000"/>
                </a:schemeClr>
              </a:solidFill>
              <a:ln w="9525">
                <a:solidFill>
                  <a:schemeClr val="accent6">
                    <a:tint val="58000"/>
                  </a:schemeClr>
                </a:solidFill>
              </a:ln>
              <a:effectLst/>
            </c:spPr>
          </c:marker>
          <c:xVal>
            <c:numRef>
              <c:f>'3hpf anaphase'!$C$3:$C$70</c:f>
              <c:numCache>
                <c:formatCode>General</c:formatCode>
                <c:ptCount val="68"/>
                <c:pt idx="0">
                  <c:v>0</c:v>
                </c:pt>
                <c:pt idx="1">
                  <c:v>2.4999890511428417E-2</c:v>
                </c:pt>
                <c:pt idx="2">
                  <c:v>4.9999781022856835E-2</c:v>
                </c:pt>
                <c:pt idx="3">
                  <c:v>7.4999671534285259E-2</c:v>
                </c:pt>
                <c:pt idx="4">
                  <c:v>9.9999562045713669E-2</c:v>
                </c:pt>
                <c:pt idx="5">
                  <c:v>0.12499945255714208</c:v>
                </c:pt>
                <c:pt idx="6">
                  <c:v>0.14999934306857052</c:v>
                </c:pt>
                <c:pt idx="7">
                  <c:v>0.17499923357999891</c:v>
                </c:pt>
                <c:pt idx="8">
                  <c:v>0.20000058393904843</c:v>
                </c:pt>
                <c:pt idx="9">
                  <c:v>0.22500047445047686</c:v>
                </c:pt>
                <c:pt idx="10">
                  <c:v>0.25000036496190525</c:v>
                </c:pt>
                <c:pt idx="11">
                  <c:v>0.27500025547333368</c:v>
                </c:pt>
                <c:pt idx="12">
                  <c:v>0.30000014598476205</c:v>
                </c:pt>
                <c:pt idx="13">
                  <c:v>0.32500003649619053</c:v>
                </c:pt>
                <c:pt idx="14">
                  <c:v>0.34999992700761895</c:v>
                </c:pt>
                <c:pt idx="15">
                  <c:v>0.37499981751904737</c:v>
                </c:pt>
                <c:pt idx="16">
                  <c:v>0.39999970803047574</c:v>
                </c:pt>
                <c:pt idx="17">
                  <c:v>0.42499959854190417</c:v>
                </c:pt>
                <c:pt idx="18">
                  <c:v>0.44999948905333259</c:v>
                </c:pt>
                <c:pt idx="19">
                  <c:v>0.47499937956476102</c:v>
                </c:pt>
                <c:pt idx="20">
                  <c:v>0.49999927007618938</c:v>
                </c:pt>
                <c:pt idx="21">
                  <c:v>0.52499916058761786</c:v>
                </c:pt>
                <c:pt idx="22">
                  <c:v>0.54999905109904623</c:v>
                </c:pt>
                <c:pt idx="23">
                  <c:v>0.5749989416104746</c:v>
                </c:pt>
                <c:pt idx="24">
                  <c:v>0.59999883212190308</c:v>
                </c:pt>
                <c:pt idx="25">
                  <c:v>0.62500018248095268</c:v>
                </c:pt>
                <c:pt idx="26">
                  <c:v>0.65000007299238105</c:v>
                </c:pt>
                <c:pt idx="27">
                  <c:v>0.67499996350380953</c:v>
                </c:pt>
                <c:pt idx="28">
                  <c:v>0.6999998540152379</c:v>
                </c:pt>
                <c:pt idx="29">
                  <c:v>0.72499974452666627</c:v>
                </c:pt>
                <c:pt idx="30">
                  <c:v>0.74999963503809475</c:v>
                </c:pt>
                <c:pt idx="31">
                  <c:v>0.77499952554952312</c:v>
                </c:pt>
                <c:pt idx="32">
                  <c:v>0.79999941606095148</c:v>
                </c:pt>
                <c:pt idx="33">
                  <c:v>0.82499930657237996</c:v>
                </c:pt>
                <c:pt idx="34">
                  <c:v>0.84999919708380833</c:v>
                </c:pt>
                <c:pt idx="35">
                  <c:v>0.8749990875952367</c:v>
                </c:pt>
                <c:pt idx="36">
                  <c:v>0.89999897810666518</c:v>
                </c:pt>
                <c:pt idx="37">
                  <c:v>0.92499886861809355</c:v>
                </c:pt>
                <c:pt idx="38">
                  <c:v>0.94999875912952203</c:v>
                </c:pt>
                <c:pt idx="39">
                  <c:v>0.9749986496409504</c:v>
                </c:pt>
                <c:pt idx="40">
                  <c:v>1</c:v>
                </c:pt>
              </c:numCache>
            </c:numRef>
          </c:xVal>
          <c:yVal>
            <c:numRef>
              <c:f>'3hpf anaphase'!$D$3:$D$70</c:f>
              <c:numCache>
                <c:formatCode>General</c:formatCode>
                <c:ptCount val="68"/>
                <c:pt idx="0">
                  <c:v>0.84869059165858385</c:v>
                </c:pt>
                <c:pt idx="1">
                  <c:v>1</c:v>
                </c:pt>
                <c:pt idx="2">
                  <c:v>0.87124151309408338</c:v>
                </c:pt>
                <c:pt idx="3">
                  <c:v>0.7339354995150339</c:v>
                </c:pt>
                <c:pt idx="4">
                  <c:v>0.79340446168768175</c:v>
                </c:pt>
                <c:pt idx="5">
                  <c:v>0.82444228903976713</c:v>
                </c:pt>
                <c:pt idx="6">
                  <c:v>0.88942774005819591</c:v>
                </c:pt>
                <c:pt idx="7">
                  <c:v>0.80370999030067902</c:v>
                </c:pt>
                <c:pt idx="8">
                  <c:v>0.78273520853540246</c:v>
                </c:pt>
                <c:pt idx="9">
                  <c:v>0.85517701260911727</c:v>
                </c:pt>
                <c:pt idx="10">
                  <c:v>0.89718719689621718</c:v>
                </c:pt>
                <c:pt idx="11">
                  <c:v>0.88403249272550921</c:v>
                </c:pt>
                <c:pt idx="12">
                  <c:v>0.88263821532492714</c:v>
                </c:pt>
                <c:pt idx="13">
                  <c:v>0.8187439379243453</c:v>
                </c:pt>
                <c:pt idx="14">
                  <c:v>0.89136760426770112</c:v>
                </c:pt>
                <c:pt idx="15">
                  <c:v>0.91537342386032972</c:v>
                </c:pt>
                <c:pt idx="16">
                  <c:v>0.97187196896217254</c:v>
                </c:pt>
                <c:pt idx="17">
                  <c:v>0.91749515033947615</c:v>
                </c:pt>
                <c:pt idx="18">
                  <c:v>0.88821532492725508</c:v>
                </c:pt>
                <c:pt idx="19">
                  <c:v>0.9697502424830261</c:v>
                </c:pt>
                <c:pt idx="20">
                  <c:v>0.9214354995150339</c:v>
                </c:pt>
                <c:pt idx="21">
                  <c:v>0.88548739088263817</c:v>
                </c:pt>
                <c:pt idx="22">
                  <c:v>0.89936954413191084</c:v>
                </c:pt>
                <c:pt idx="23">
                  <c:v>0.86839233753637246</c:v>
                </c:pt>
                <c:pt idx="24">
                  <c:v>0.82832201745877776</c:v>
                </c:pt>
                <c:pt idx="25">
                  <c:v>0.93052861299709011</c:v>
                </c:pt>
                <c:pt idx="26">
                  <c:v>0.83268671193016497</c:v>
                </c:pt>
                <c:pt idx="27">
                  <c:v>0.78588748787584861</c:v>
                </c:pt>
                <c:pt idx="28">
                  <c:v>0.81183317167798241</c:v>
                </c:pt>
                <c:pt idx="29">
                  <c:v>0.98460232783705126</c:v>
                </c:pt>
                <c:pt idx="30">
                  <c:v>0.88506304558680893</c:v>
                </c:pt>
                <c:pt idx="31">
                  <c:v>0.83026188166828319</c:v>
                </c:pt>
                <c:pt idx="32">
                  <c:v>0.98836081474296789</c:v>
                </c:pt>
                <c:pt idx="33">
                  <c:v>0.92489088263821528</c:v>
                </c:pt>
                <c:pt idx="34">
                  <c:v>0.75339476236663427</c:v>
                </c:pt>
                <c:pt idx="35">
                  <c:v>0.83808195926285156</c:v>
                </c:pt>
                <c:pt idx="36">
                  <c:v>0.91561590688651784</c:v>
                </c:pt>
                <c:pt idx="37">
                  <c:v>0.92992240543161975</c:v>
                </c:pt>
                <c:pt idx="38">
                  <c:v>0.8465082444228903</c:v>
                </c:pt>
                <c:pt idx="39">
                  <c:v>0.95944471387002916</c:v>
                </c:pt>
                <c:pt idx="40">
                  <c:v>0.9214354995150339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2C-1E46-A421-530EA0FD98A5}"/>
            </c:ext>
          </c:extLst>
        </c:ser>
        <c:ser>
          <c:idx val="1"/>
          <c:order val="1"/>
          <c:tx>
            <c:strRef>
              <c:f>'3hpf anaphase'!$G$2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86000"/>
                </a:schemeClr>
              </a:solidFill>
              <a:ln w="9525">
                <a:solidFill>
                  <a:schemeClr val="accent6">
                    <a:tint val="86000"/>
                  </a:schemeClr>
                </a:solidFill>
              </a:ln>
              <a:effectLst/>
            </c:spPr>
          </c:marker>
          <c:xVal>
            <c:numRef>
              <c:f>'3hpf anaphase'!$G$3:$G$70</c:f>
              <c:numCache>
                <c:formatCode>General</c:formatCode>
                <c:ptCount val="68"/>
                <c:pt idx="0">
                  <c:v>0</c:v>
                </c:pt>
                <c:pt idx="1">
                  <c:v>1.6133741464563221E-2</c:v>
                </c:pt>
                <c:pt idx="2">
                  <c:v>3.2258064516129038E-2</c:v>
                </c:pt>
                <c:pt idx="3">
                  <c:v>4.839180598069226E-2</c:v>
                </c:pt>
                <c:pt idx="4">
                  <c:v>6.4516129032258077E-2</c:v>
                </c:pt>
                <c:pt idx="5">
                  <c:v>8.0649870496821277E-2</c:v>
                </c:pt>
                <c:pt idx="6">
                  <c:v>9.6774193548387108E-2</c:v>
                </c:pt>
                <c:pt idx="7">
                  <c:v>0.11290793501295032</c:v>
                </c:pt>
                <c:pt idx="8">
                  <c:v>0.12903225806451615</c:v>
                </c:pt>
                <c:pt idx="9">
                  <c:v>0.14516599952907935</c:v>
                </c:pt>
                <c:pt idx="10">
                  <c:v>0.16129032258064516</c:v>
                </c:pt>
                <c:pt idx="11">
                  <c:v>0.17742406404520839</c:v>
                </c:pt>
                <c:pt idx="12">
                  <c:v>0.19354838709677422</c:v>
                </c:pt>
                <c:pt idx="13">
                  <c:v>0.20968212856133744</c:v>
                </c:pt>
                <c:pt idx="14">
                  <c:v>0.22580645161290322</c:v>
                </c:pt>
                <c:pt idx="15">
                  <c:v>0.24194019307746645</c:v>
                </c:pt>
                <c:pt idx="16">
                  <c:v>0.25806451612903231</c:v>
                </c:pt>
                <c:pt idx="17">
                  <c:v>0.27419825759359551</c:v>
                </c:pt>
                <c:pt idx="18">
                  <c:v>0.29032258064516131</c:v>
                </c:pt>
                <c:pt idx="19">
                  <c:v>0.30645632210972451</c:v>
                </c:pt>
                <c:pt idx="20">
                  <c:v>0.32258064516129031</c:v>
                </c:pt>
                <c:pt idx="21">
                  <c:v>0.33871438662585351</c:v>
                </c:pt>
                <c:pt idx="22">
                  <c:v>0.35483870967741937</c:v>
                </c:pt>
                <c:pt idx="23">
                  <c:v>0.37097245114198257</c:v>
                </c:pt>
                <c:pt idx="24">
                  <c:v>0.38709677419354843</c:v>
                </c:pt>
                <c:pt idx="25">
                  <c:v>0.40323051565811163</c:v>
                </c:pt>
                <c:pt idx="26">
                  <c:v>0.41935483870967738</c:v>
                </c:pt>
                <c:pt idx="27">
                  <c:v>0.43548858017424069</c:v>
                </c:pt>
                <c:pt idx="28">
                  <c:v>0.45161290322580644</c:v>
                </c:pt>
                <c:pt idx="29">
                  <c:v>0.4677466446903697</c:v>
                </c:pt>
                <c:pt idx="30">
                  <c:v>0.4838709677419355</c:v>
                </c:pt>
                <c:pt idx="31">
                  <c:v>0.50000470920649864</c:v>
                </c:pt>
                <c:pt idx="32">
                  <c:v>0.51612903225806461</c:v>
                </c:pt>
                <c:pt idx="33">
                  <c:v>0.53226277372262776</c:v>
                </c:pt>
                <c:pt idx="34">
                  <c:v>0.54838709677419351</c:v>
                </c:pt>
                <c:pt idx="35">
                  <c:v>0.56452083823875676</c:v>
                </c:pt>
                <c:pt idx="36">
                  <c:v>0.58064516129032262</c:v>
                </c:pt>
                <c:pt idx="37">
                  <c:v>0.59677890275488576</c:v>
                </c:pt>
                <c:pt idx="38">
                  <c:v>0.61290322580645162</c:v>
                </c:pt>
                <c:pt idx="39">
                  <c:v>0.62903696727101488</c:v>
                </c:pt>
                <c:pt idx="40">
                  <c:v>0.64516129032258063</c:v>
                </c:pt>
                <c:pt idx="41">
                  <c:v>0.66129503178714388</c:v>
                </c:pt>
                <c:pt idx="42">
                  <c:v>0.67741935483870963</c:v>
                </c:pt>
                <c:pt idx="43">
                  <c:v>0.693553096303273</c:v>
                </c:pt>
                <c:pt idx="44">
                  <c:v>0.70967741935483875</c:v>
                </c:pt>
                <c:pt idx="45">
                  <c:v>0.72581116081940189</c:v>
                </c:pt>
                <c:pt idx="46">
                  <c:v>0.74193548387096775</c:v>
                </c:pt>
                <c:pt idx="47">
                  <c:v>0.75806922533553101</c:v>
                </c:pt>
                <c:pt idx="48">
                  <c:v>0.77419354838709686</c:v>
                </c:pt>
                <c:pt idx="49">
                  <c:v>0.7903272898516599</c:v>
                </c:pt>
                <c:pt idx="50">
                  <c:v>0.80645161290322587</c:v>
                </c:pt>
                <c:pt idx="51">
                  <c:v>0.82258535436778912</c:v>
                </c:pt>
                <c:pt idx="52">
                  <c:v>0.83870967741935476</c:v>
                </c:pt>
                <c:pt idx="53">
                  <c:v>0.85484341888391802</c:v>
                </c:pt>
                <c:pt idx="54">
                  <c:v>0.87096774193548399</c:v>
                </c:pt>
                <c:pt idx="55">
                  <c:v>0.88710148340004702</c:v>
                </c:pt>
                <c:pt idx="56">
                  <c:v>0.90322580645161288</c:v>
                </c:pt>
                <c:pt idx="57">
                  <c:v>0.91935954791617613</c:v>
                </c:pt>
                <c:pt idx="58">
                  <c:v>0.93548387096774188</c:v>
                </c:pt>
                <c:pt idx="59">
                  <c:v>0.95161761243230514</c:v>
                </c:pt>
                <c:pt idx="60">
                  <c:v>0.967741935483871</c:v>
                </c:pt>
                <c:pt idx="61">
                  <c:v>0.98387567694843425</c:v>
                </c:pt>
                <c:pt idx="62">
                  <c:v>1</c:v>
                </c:pt>
              </c:numCache>
            </c:numRef>
          </c:xVal>
          <c:yVal>
            <c:numRef>
              <c:f>'3hpf anaphase'!$H$3:$H$70</c:f>
              <c:numCache>
                <c:formatCode>General</c:formatCode>
                <c:ptCount val="68"/>
                <c:pt idx="0">
                  <c:v>0.90690130804695634</c:v>
                </c:pt>
                <c:pt idx="1">
                  <c:v>0.80581555736467125</c:v>
                </c:pt>
                <c:pt idx="2">
                  <c:v>0.87817362730996207</c:v>
                </c:pt>
                <c:pt idx="3">
                  <c:v>0.95059707851234443</c:v>
                </c:pt>
                <c:pt idx="4">
                  <c:v>0.86070417722960635</c:v>
                </c:pt>
                <c:pt idx="5">
                  <c:v>0.85534924136651047</c:v>
                </c:pt>
                <c:pt idx="6">
                  <c:v>0.9087678374832856</c:v>
                </c:pt>
                <c:pt idx="7">
                  <c:v>0.94528643317824612</c:v>
                </c:pt>
                <c:pt idx="8">
                  <c:v>0.96503790003838519</c:v>
                </c:pt>
                <c:pt idx="9">
                  <c:v>0.96745278840516136</c:v>
                </c:pt>
                <c:pt idx="10">
                  <c:v>0.91039182354653247</c:v>
                </c:pt>
                <c:pt idx="11">
                  <c:v>0.92316436848032857</c:v>
                </c:pt>
                <c:pt idx="12">
                  <c:v>0.86511424847408591</c:v>
                </c:pt>
                <c:pt idx="13">
                  <c:v>0.85370205550236011</c:v>
                </c:pt>
                <c:pt idx="14">
                  <c:v>0.83693492666753844</c:v>
                </c:pt>
                <c:pt idx="15">
                  <c:v>0.85756587688920194</c:v>
                </c:pt>
                <c:pt idx="16">
                  <c:v>0.85969393135389816</c:v>
                </c:pt>
                <c:pt idx="17">
                  <c:v>0.87299374449004719</c:v>
                </c:pt>
                <c:pt idx="18">
                  <c:v>0.89101155350084993</c:v>
                </c:pt>
                <c:pt idx="19">
                  <c:v>0.85221094102610606</c:v>
                </c:pt>
                <c:pt idx="20">
                  <c:v>0.96767213197734003</c:v>
                </c:pt>
                <c:pt idx="21">
                  <c:v>0.94862087728992572</c:v>
                </c:pt>
                <c:pt idx="22">
                  <c:v>0.9280363266700693</c:v>
                </c:pt>
                <c:pt idx="23">
                  <c:v>0.86869123595884767</c:v>
                </c:pt>
                <c:pt idx="24">
                  <c:v>0.88113687460718515</c:v>
                </c:pt>
                <c:pt idx="25">
                  <c:v>0.85901480990926771</c:v>
                </c:pt>
                <c:pt idx="26">
                  <c:v>0.84084092951056855</c:v>
                </c:pt>
                <c:pt idx="27">
                  <c:v>0.72478708909988987</c:v>
                </c:pt>
                <c:pt idx="28">
                  <c:v>0.88559123638066239</c:v>
                </c:pt>
                <c:pt idx="29">
                  <c:v>0.81167456162921658</c:v>
                </c:pt>
                <c:pt idx="30">
                  <c:v>0.83357728275495535</c:v>
                </c:pt>
                <c:pt idx="31">
                  <c:v>0.88581057995284107</c:v>
                </c:pt>
                <c:pt idx="32">
                  <c:v>0.76470972830924067</c:v>
                </c:pt>
                <c:pt idx="33">
                  <c:v>0.89691484829439272</c:v>
                </c:pt>
                <c:pt idx="34">
                  <c:v>0.8574562051031126</c:v>
                </c:pt>
                <c:pt idx="35">
                  <c:v>0.89162740276119801</c:v>
                </c:pt>
                <c:pt idx="36">
                  <c:v>0.79514997616747718</c:v>
                </c:pt>
                <c:pt idx="37">
                  <c:v>0.88745565674418214</c:v>
                </c:pt>
                <c:pt idx="38">
                  <c:v>1</c:v>
                </c:pt>
                <c:pt idx="39">
                  <c:v>0.90545237502689069</c:v>
                </c:pt>
                <c:pt idx="40">
                  <c:v>0.95966187344719522</c:v>
                </c:pt>
                <c:pt idx="41">
                  <c:v>0.9233183307954157</c:v>
                </c:pt>
                <c:pt idx="42">
                  <c:v>0.75358226016678542</c:v>
                </c:pt>
                <c:pt idx="43">
                  <c:v>0.71495670073522266</c:v>
                </c:pt>
                <c:pt idx="44">
                  <c:v>0.81907107997182271</c:v>
                </c:pt>
                <c:pt idx="45">
                  <c:v>0.9482918619316576</c:v>
                </c:pt>
                <c:pt idx="46">
                  <c:v>0.94899418317719164</c:v>
                </c:pt>
                <c:pt idx="47">
                  <c:v>0.84165292254219204</c:v>
                </c:pt>
                <c:pt idx="48">
                  <c:v>0.87869878643950539</c:v>
                </c:pt>
                <c:pt idx="49">
                  <c:v>0.91058796731780767</c:v>
                </c:pt>
                <c:pt idx="50">
                  <c:v>0.97436422000160294</c:v>
                </c:pt>
                <c:pt idx="51">
                  <c:v>0.94824968047546943</c:v>
                </c:pt>
                <c:pt idx="52">
                  <c:v>0.94008545963023737</c:v>
                </c:pt>
                <c:pt idx="53">
                  <c:v>0.89840807184345606</c:v>
                </c:pt>
                <c:pt idx="54">
                  <c:v>0.87115041485462164</c:v>
                </c:pt>
                <c:pt idx="55">
                  <c:v>0.88229897372517097</c:v>
                </c:pt>
                <c:pt idx="56">
                  <c:v>0.7839339269670268</c:v>
                </c:pt>
                <c:pt idx="57">
                  <c:v>0.9451324708631591</c:v>
                </c:pt>
                <c:pt idx="58">
                  <c:v>0.79809002366379689</c:v>
                </c:pt>
                <c:pt idx="59">
                  <c:v>0.82622505494134657</c:v>
                </c:pt>
                <c:pt idx="60">
                  <c:v>0.82868423383712053</c:v>
                </c:pt>
                <c:pt idx="61">
                  <c:v>0.90808660696584564</c:v>
                </c:pt>
                <c:pt idx="62">
                  <c:v>0.78035693948226481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2C-1E46-A421-530EA0FD98A5}"/>
            </c:ext>
          </c:extLst>
        </c:ser>
        <c:ser>
          <c:idx val="2"/>
          <c:order val="2"/>
          <c:tx>
            <c:strRef>
              <c:f>'3hpf anaphase'!$K$2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86000"/>
                </a:schemeClr>
              </a:solidFill>
              <a:ln w="9525">
                <a:solidFill>
                  <a:schemeClr val="accent6">
                    <a:shade val="86000"/>
                  </a:schemeClr>
                </a:solidFill>
              </a:ln>
              <a:effectLst/>
            </c:spPr>
          </c:marker>
          <c:xVal>
            <c:numRef>
              <c:f>'3hpf anaphase'!$K$3:$K$70</c:f>
              <c:numCache>
                <c:formatCode>General</c:formatCode>
                <c:ptCount val="68"/>
                <c:pt idx="0">
                  <c:v>0</c:v>
                </c:pt>
                <c:pt idx="1">
                  <c:v>1.6398150541339994E-2</c:v>
                </c:pt>
                <c:pt idx="2">
                  <c:v>3.2786728315288664E-2</c:v>
                </c:pt>
                <c:pt idx="3">
                  <c:v>4.9184878856628665E-2</c:v>
                </c:pt>
                <c:pt idx="4">
                  <c:v>6.5573456630577329E-2</c:v>
                </c:pt>
                <c:pt idx="5">
                  <c:v>8.1971607171917316E-2</c:v>
                </c:pt>
                <c:pt idx="6">
                  <c:v>9.8360184945866E-2</c:v>
                </c:pt>
                <c:pt idx="7">
                  <c:v>0.114758335487206</c:v>
                </c:pt>
                <c:pt idx="8">
                  <c:v>0.13114691326115466</c:v>
                </c:pt>
                <c:pt idx="9">
                  <c:v>0.14754506380249463</c:v>
                </c:pt>
                <c:pt idx="10">
                  <c:v>0.1639336415764433</c:v>
                </c:pt>
                <c:pt idx="11">
                  <c:v>0.1803317921177833</c:v>
                </c:pt>
                <c:pt idx="12">
                  <c:v>0.196720369891732</c:v>
                </c:pt>
                <c:pt idx="13">
                  <c:v>0.213118520433072</c:v>
                </c:pt>
                <c:pt idx="14">
                  <c:v>0.22950709820702064</c:v>
                </c:pt>
                <c:pt idx="15">
                  <c:v>0.24590524874836064</c:v>
                </c:pt>
                <c:pt idx="16">
                  <c:v>0.26229382652230931</c:v>
                </c:pt>
                <c:pt idx="17">
                  <c:v>0.27869197706364934</c:v>
                </c:pt>
                <c:pt idx="18">
                  <c:v>0.29508055483759799</c:v>
                </c:pt>
                <c:pt idx="19">
                  <c:v>0.31147870537893796</c:v>
                </c:pt>
                <c:pt idx="20">
                  <c:v>0.3278672831528866</c:v>
                </c:pt>
                <c:pt idx="21">
                  <c:v>0.34426543369422663</c:v>
                </c:pt>
                <c:pt idx="22">
                  <c:v>0.36065401146817533</c:v>
                </c:pt>
                <c:pt idx="23">
                  <c:v>0.3770521620095153</c:v>
                </c:pt>
                <c:pt idx="24">
                  <c:v>0.393440739783464</c:v>
                </c:pt>
                <c:pt idx="25">
                  <c:v>0.40983889032480397</c:v>
                </c:pt>
                <c:pt idx="26">
                  <c:v>0.42622746809875262</c:v>
                </c:pt>
                <c:pt idx="27">
                  <c:v>0.44262561864009264</c:v>
                </c:pt>
                <c:pt idx="28">
                  <c:v>0.45901419641404129</c:v>
                </c:pt>
                <c:pt idx="29">
                  <c:v>0.47541234695538132</c:v>
                </c:pt>
                <c:pt idx="30">
                  <c:v>0.49180092472932996</c:v>
                </c:pt>
                <c:pt idx="31">
                  <c:v>0.50819907527066999</c:v>
                </c:pt>
                <c:pt idx="32">
                  <c:v>0.52458765304461863</c:v>
                </c:pt>
                <c:pt idx="33">
                  <c:v>0.5409858035859586</c:v>
                </c:pt>
                <c:pt idx="34">
                  <c:v>0.55737438135990724</c:v>
                </c:pt>
                <c:pt idx="35">
                  <c:v>0.57377253190124733</c:v>
                </c:pt>
                <c:pt idx="36">
                  <c:v>0.59016110967519597</c:v>
                </c:pt>
                <c:pt idx="37">
                  <c:v>0.60655926021653594</c:v>
                </c:pt>
                <c:pt idx="38">
                  <c:v>0.6229478379904847</c:v>
                </c:pt>
                <c:pt idx="39">
                  <c:v>0.63934598853182456</c:v>
                </c:pt>
                <c:pt idx="40">
                  <c:v>0.6557345663057732</c:v>
                </c:pt>
                <c:pt idx="41">
                  <c:v>0.67213271684711329</c:v>
                </c:pt>
                <c:pt idx="42">
                  <c:v>0.68852129462106193</c:v>
                </c:pt>
                <c:pt idx="43">
                  <c:v>0.70491944516240201</c:v>
                </c:pt>
                <c:pt idx="44">
                  <c:v>0.72130802293635066</c:v>
                </c:pt>
                <c:pt idx="45">
                  <c:v>0.73770617347769063</c:v>
                </c:pt>
                <c:pt idx="46">
                  <c:v>0.75409475125163927</c:v>
                </c:pt>
                <c:pt idx="47">
                  <c:v>0.77049290179297925</c:v>
                </c:pt>
                <c:pt idx="48">
                  <c:v>0.786881479566928</c:v>
                </c:pt>
                <c:pt idx="49">
                  <c:v>0.80327963010826786</c:v>
                </c:pt>
                <c:pt idx="50">
                  <c:v>0.81966820788221662</c:v>
                </c:pt>
                <c:pt idx="51">
                  <c:v>0.8360663584235567</c:v>
                </c:pt>
                <c:pt idx="52">
                  <c:v>0.85245493619750523</c:v>
                </c:pt>
                <c:pt idx="53">
                  <c:v>0.8688530867388452</c:v>
                </c:pt>
                <c:pt idx="54">
                  <c:v>0.88524166451279396</c:v>
                </c:pt>
                <c:pt idx="55">
                  <c:v>0.90163981505413382</c:v>
                </c:pt>
                <c:pt idx="56">
                  <c:v>0.91802839282808257</c:v>
                </c:pt>
                <c:pt idx="57">
                  <c:v>0.93442654336942266</c:v>
                </c:pt>
                <c:pt idx="58">
                  <c:v>0.95081512114337119</c:v>
                </c:pt>
                <c:pt idx="59">
                  <c:v>0.96721327168471127</c:v>
                </c:pt>
                <c:pt idx="60">
                  <c:v>0.98360184945865992</c:v>
                </c:pt>
                <c:pt idx="61">
                  <c:v>1</c:v>
                </c:pt>
              </c:numCache>
            </c:numRef>
          </c:xVal>
          <c:yVal>
            <c:numRef>
              <c:f>'3hpf anaphase'!$L$3:$L$70</c:f>
              <c:numCache>
                <c:formatCode>General</c:formatCode>
                <c:ptCount val="68"/>
                <c:pt idx="0">
                  <c:v>0.75353241292105921</c:v>
                </c:pt>
                <c:pt idx="1">
                  <c:v>0.79163358475585544</c:v>
                </c:pt>
                <c:pt idx="2">
                  <c:v>0.80850535926955147</c:v>
                </c:pt>
                <c:pt idx="3">
                  <c:v>0.97049277344037166</c:v>
                </c:pt>
                <c:pt idx="4">
                  <c:v>0.88088490435652</c:v>
                </c:pt>
                <c:pt idx="5">
                  <c:v>0.8740498140061459</c:v>
                </c:pt>
                <c:pt idx="6">
                  <c:v>0.92831149927219792</c:v>
                </c:pt>
                <c:pt idx="7">
                  <c:v>0.83875325305456305</c:v>
                </c:pt>
                <c:pt idx="8">
                  <c:v>0.82704777027921128</c:v>
                </c:pt>
                <c:pt idx="9">
                  <c:v>0.89130754414597202</c:v>
                </c:pt>
                <c:pt idx="10">
                  <c:v>0.98162116066046201</c:v>
                </c:pt>
                <c:pt idx="11">
                  <c:v>0.9120719568317821</c:v>
                </c:pt>
                <c:pt idx="12">
                  <c:v>0.69251282842985906</c:v>
                </c:pt>
                <c:pt idx="13">
                  <c:v>0.75364084807316234</c:v>
                </c:pt>
                <c:pt idx="14">
                  <c:v>0.87691875082704773</c:v>
                </c:pt>
                <c:pt idx="15">
                  <c:v>0.88071214326672831</c:v>
                </c:pt>
                <c:pt idx="16">
                  <c:v>0.78632945172246482</c:v>
                </c:pt>
                <c:pt idx="17">
                  <c:v>0.76994471645126661</c:v>
                </c:pt>
                <c:pt idx="18">
                  <c:v>0.82258722597150546</c:v>
                </c:pt>
                <c:pt idx="19">
                  <c:v>0.87378699660359049</c:v>
                </c:pt>
                <c:pt idx="20">
                  <c:v>0.89182582741534699</c:v>
                </c:pt>
                <c:pt idx="21">
                  <c:v>0.97195021539999704</c:v>
                </c:pt>
                <c:pt idx="22">
                  <c:v>0.814526267037184</c:v>
                </c:pt>
                <c:pt idx="23">
                  <c:v>0.76289275579668592</c:v>
                </c:pt>
                <c:pt idx="24">
                  <c:v>0.8578727596194845</c:v>
                </c:pt>
                <c:pt idx="25">
                  <c:v>0.79488847720288769</c:v>
                </c:pt>
                <c:pt idx="26">
                  <c:v>0.84224523252907535</c:v>
                </c:pt>
                <c:pt idx="27">
                  <c:v>1</c:v>
                </c:pt>
                <c:pt idx="28">
                  <c:v>0.99218531751282835</c:v>
                </c:pt>
                <c:pt idx="29">
                  <c:v>0.89623674885683613</c:v>
                </c:pt>
                <c:pt idx="30">
                  <c:v>0.90730999955890779</c:v>
                </c:pt>
                <c:pt idx="31">
                  <c:v>0.91273359504800544</c:v>
                </c:pt>
                <c:pt idx="32">
                  <c:v>0.88053019275726685</c:v>
                </c:pt>
                <c:pt idx="33">
                  <c:v>0.85239586549630209</c:v>
                </c:pt>
                <c:pt idx="34">
                  <c:v>0.83344912002117244</c:v>
                </c:pt>
                <c:pt idx="35">
                  <c:v>0.87007814682487161</c:v>
                </c:pt>
                <c:pt idx="36">
                  <c:v>0.79499139870318902</c:v>
                </c:pt>
                <c:pt idx="37">
                  <c:v>0.84204857894814222</c:v>
                </c:pt>
                <c:pt idx="38">
                  <c:v>0.97891395762574795</c:v>
                </c:pt>
                <c:pt idx="39">
                  <c:v>0.76292216193962914</c:v>
                </c:pt>
                <c:pt idx="40">
                  <c:v>0.78804235954890967</c:v>
                </c:pt>
                <c:pt idx="41">
                  <c:v>0.71431013188655113</c:v>
                </c:pt>
                <c:pt idx="42">
                  <c:v>0.76722464822901493</c:v>
                </c:pt>
                <c:pt idx="43">
                  <c:v>0.67295406760472254</c:v>
                </c:pt>
                <c:pt idx="44">
                  <c:v>0.65716848249599336</c:v>
                </c:pt>
                <c:pt idx="45">
                  <c:v>0.7212885771837737</c:v>
                </c:pt>
                <c:pt idx="46">
                  <c:v>0.70431755693764431</c:v>
                </c:pt>
                <c:pt idx="47">
                  <c:v>0.70567207739696813</c:v>
                </c:pt>
                <c:pt idx="48">
                  <c:v>0.7355487186273213</c:v>
                </c:pt>
                <c:pt idx="49">
                  <c:v>0.7628026994839221</c:v>
                </c:pt>
                <c:pt idx="50">
                  <c:v>0.72344809080616945</c:v>
                </c:pt>
                <c:pt idx="51">
                  <c:v>0.57287026009733433</c:v>
                </c:pt>
                <c:pt idx="52">
                  <c:v>0.62959287195095048</c:v>
                </c:pt>
                <c:pt idx="53">
                  <c:v>0.72527494743651943</c:v>
                </c:pt>
                <c:pt idx="54">
                  <c:v>0.71676554482231325</c:v>
                </c:pt>
                <c:pt idx="55">
                  <c:v>0.81223075000367584</c:v>
                </c:pt>
                <c:pt idx="56">
                  <c:v>0.72332495258259444</c:v>
                </c:pt>
                <c:pt idx="57">
                  <c:v>0.75705931219031641</c:v>
                </c:pt>
                <c:pt idx="58">
                  <c:v>0.89602355432049752</c:v>
                </c:pt>
                <c:pt idx="59">
                  <c:v>0.85470240983341417</c:v>
                </c:pt>
                <c:pt idx="60">
                  <c:v>0.89558981371208435</c:v>
                </c:pt>
                <c:pt idx="61">
                  <c:v>0.80866893093967329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2C-1E46-A421-530EA0FD98A5}"/>
            </c:ext>
          </c:extLst>
        </c:ser>
        <c:ser>
          <c:idx val="3"/>
          <c:order val="3"/>
          <c:tx>
            <c:strRef>
              <c:f>'3hpf anaphase'!$O$2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8000"/>
                </a:schemeClr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xVal>
            <c:numRef>
              <c:f>'3hpf anaphase'!$O$3:$O$70</c:f>
              <c:numCache>
                <c:formatCode>General</c:formatCode>
                <c:ptCount val="68"/>
                <c:pt idx="0">
                  <c:v>0</c:v>
                </c:pt>
                <c:pt idx="1">
                  <c:v>1.4929665847408879E-2</c:v>
                </c:pt>
                <c:pt idx="2">
                  <c:v>2.9850616186442157E-2</c:v>
                </c:pt>
                <c:pt idx="3">
                  <c:v>4.4780282033851038E-2</c:v>
                </c:pt>
                <c:pt idx="4">
                  <c:v>5.9701232372884314E-2</c:v>
                </c:pt>
                <c:pt idx="5">
                  <c:v>7.4630898220293188E-2</c:v>
                </c:pt>
                <c:pt idx="6">
                  <c:v>8.9551848559326463E-2</c:v>
                </c:pt>
                <c:pt idx="7">
                  <c:v>0.10448151440673535</c:v>
                </c:pt>
                <c:pt idx="8">
                  <c:v>0.11940246474576863</c:v>
                </c:pt>
                <c:pt idx="9">
                  <c:v>0.13433213059317747</c:v>
                </c:pt>
                <c:pt idx="10">
                  <c:v>0.14925308093221076</c:v>
                </c:pt>
                <c:pt idx="11">
                  <c:v>0.16418274677961964</c:v>
                </c:pt>
                <c:pt idx="12">
                  <c:v>0.17910369711865293</c:v>
                </c:pt>
                <c:pt idx="13">
                  <c:v>0.1940333629660618</c:v>
                </c:pt>
                <c:pt idx="14">
                  <c:v>0.20895431330509506</c:v>
                </c:pt>
                <c:pt idx="15">
                  <c:v>0.22388397915250394</c:v>
                </c:pt>
                <c:pt idx="16">
                  <c:v>0.23880492949153725</c:v>
                </c:pt>
                <c:pt idx="17">
                  <c:v>0.2537345953389461</c:v>
                </c:pt>
                <c:pt idx="18">
                  <c:v>0.26865554567797939</c:v>
                </c:pt>
                <c:pt idx="19">
                  <c:v>0.28358521152538824</c:v>
                </c:pt>
                <c:pt idx="20">
                  <c:v>0.29850616186442153</c:v>
                </c:pt>
                <c:pt idx="21">
                  <c:v>0.31343582771183037</c:v>
                </c:pt>
                <c:pt idx="22">
                  <c:v>0.32835677805086372</c:v>
                </c:pt>
                <c:pt idx="23">
                  <c:v>0.34328644389827256</c:v>
                </c:pt>
                <c:pt idx="24">
                  <c:v>0.35820739423730585</c:v>
                </c:pt>
                <c:pt idx="25">
                  <c:v>0.3731370600847147</c:v>
                </c:pt>
                <c:pt idx="26">
                  <c:v>0.38805801042374799</c:v>
                </c:pt>
                <c:pt idx="27">
                  <c:v>0.40298767627115689</c:v>
                </c:pt>
                <c:pt idx="28">
                  <c:v>0.41790862661019013</c:v>
                </c:pt>
                <c:pt idx="29">
                  <c:v>0.43283829245759908</c:v>
                </c:pt>
                <c:pt idx="30">
                  <c:v>0.44775924279663232</c:v>
                </c:pt>
                <c:pt idx="31">
                  <c:v>0.46268890864404116</c:v>
                </c:pt>
                <c:pt idx="32">
                  <c:v>0.47760985898307451</c:v>
                </c:pt>
                <c:pt idx="33">
                  <c:v>0.49253952483048336</c:v>
                </c:pt>
                <c:pt idx="34">
                  <c:v>0.50746047516951664</c:v>
                </c:pt>
                <c:pt idx="35">
                  <c:v>0.52239014101692549</c:v>
                </c:pt>
                <c:pt idx="36">
                  <c:v>0.53731109135595878</c:v>
                </c:pt>
                <c:pt idx="37">
                  <c:v>0.55224075720336763</c:v>
                </c:pt>
                <c:pt idx="38">
                  <c:v>0.56716170754240092</c:v>
                </c:pt>
                <c:pt idx="39">
                  <c:v>0.58209137338980976</c:v>
                </c:pt>
                <c:pt idx="40">
                  <c:v>0.59701232372884305</c:v>
                </c:pt>
                <c:pt idx="41">
                  <c:v>0.61194198957625201</c:v>
                </c:pt>
                <c:pt idx="42">
                  <c:v>0.62686293991528519</c:v>
                </c:pt>
                <c:pt idx="43">
                  <c:v>0.64179260576269415</c:v>
                </c:pt>
                <c:pt idx="44">
                  <c:v>0.65671355610172744</c:v>
                </c:pt>
                <c:pt idx="45">
                  <c:v>0.67164322194913628</c:v>
                </c:pt>
                <c:pt idx="46">
                  <c:v>0.68656417228816957</c:v>
                </c:pt>
                <c:pt idx="47">
                  <c:v>0.70149383813557842</c:v>
                </c:pt>
                <c:pt idx="48">
                  <c:v>0.71641478847461171</c:v>
                </c:pt>
                <c:pt idx="49">
                  <c:v>0.73134445432202055</c:v>
                </c:pt>
                <c:pt idx="50">
                  <c:v>0.74626540466105384</c:v>
                </c:pt>
                <c:pt idx="51">
                  <c:v>0.7611950705084628</c:v>
                </c:pt>
                <c:pt idx="52">
                  <c:v>0.77611602084749598</c:v>
                </c:pt>
                <c:pt idx="53">
                  <c:v>0.79104568669490483</c:v>
                </c:pt>
                <c:pt idx="54">
                  <c:v>0.80596663703393823</c:v>
                </c:pt>
                <c:pt idx="55">
                  <c:v>0.82089630288134696</c:v>
                </c:pt>
                <c:pt idx="56">
                  <c:v>0.83581725322038025</c:v>
                </c:pt>
                <c:pt idx="57">
                  <c:v>0.85074691906778921</c:v>
                </c:pt>
                <c:pt idx="58">
                  <c:v>0.86566786940682239</c:v>
                </c:pt>
                <c:pt idx="59">
                  <c:v>0.88059753525423135</c:v>
                </c:pt>
                <c:pt idx="60">
                  <c:v>0.89551848559326463</c:v>
                </c:pt>
                <c:pt idx="61">
                  <c:v>0.91044815144067359</c:v>
                </c:pt>
                <c:pt idx="62">
                  <c:v>0.92536910177970677</c:v>
                </c:pt>
                <c:pt idx="63">
                  <c:v>0.94029876762711562</c:v>
                </c:pt>
                <c:pt idx="64">
                  <c:v>0.95521971796614902</c:v>
                </c:pt>
                <c:pt idx="65">
                  <c:v>0.97014938381355775</c:v>
                </c:pt>
                <c:pt idx="66">
                  <c:v>0.98507033415259104</c:v>
                </c:pt>
                <c:pt idx="67">
                  <c:v>1</c:v>
                </c:pt>
              </c:numCache>
            </c:numRef>
          </c:xVal>
          <c:yVal>
            <c:numRef>
              <c:f>'3hpf anaphase'!$P$3:$P$70</c:f>
              <c:numCache>
                <c:formatCode>General</c:formatCode>
                <c:ptCount val="68"/>
                <c:pt idx="0">
                  <c:v>0.70273150100180093</c:v>
                </c:pt>
                <c:pt idx="1">
                  <c:v>0.85576681080833727</c:v>
                </c:pt>
                <c:pt idx="2">
                  <c:v>0.86570964441786047</c:v>
                </c:pt>
                <c:pt idx="3">
                  <c:v>0.89889001108027811</c:v>
                </c:pt>
                <c:pt idx="4">
                  <c:v>0.91667075231492834</c:v>
                </c:pt>
                <c:pt idx="5">
                  <c:v>0.92711857204959003</c:v>
                </c:pt>
                <c:pt idx="6">
                  <c:v>0.83264204164746414</c:v>
                </c:pt>
                <c:pt idx="7">
                  <c:v>0.75177071995659417</c:v>
                </c:pt>
                <c:pt idx="8">
                  <c:v>0.83171051384381067</c:v>
                </c:pt>
                <c:pt idx="9">
                  <c:v>0.88122203373764907</c:v>
                </c:pt>
                <c:pt idx="10">
                  <c:v>0.82152090707928449</c:v>
                </c:pt>
                <c:pt idx="11">
                  <c:v>0.81755619400619062</c:v>
                </c:pt>
                <c:pt idx="12">
                  <c:v>0.83362586574886666</c:v>
                </c:pt>
                <c:pt idx="13">
                  <c:v>0.83583865284736991</c:v>
                </c:pt>
                <c:pt idx="14">
                  <c:v>0.7056993158990551</c:v>
                </c:pt>
                <c:pt idx="15">
                  <c:v>0.60872727153872053</c:v>
                </c:pt>
                <c:pt idx="16">
                  <c:v>0.666238490728847</c:v>
                </c:pt>
                <c:pt idx="17">
                  <c:v>0.75908076182631745</c:v>
                </c:pt>
                <c:pt idx="18">
                  <c:v>0.88769860336199824</c:v>
                </c:pt>
                <c:pt idx="19">
                  <c:v>0.8254382266325434</c:v>
                </c:pt>
                <c:pt idx="20">
                  <c:v>0.79116127197670205</c:v>
                </c:pt>
                <c:pt idx="21">
                  <c:v>0.82664267574007433</c:v>
                </c:pt>
                <c:pt idx="22">
                  <c:v>0.93640933619655564</c:v>
                </c:pt>
                <c:pt idx="23">
                  <c:v>0.81958267554396325</c:v>
                </c:pt>
                <c:pt idx="24">
                  <c:v>0.82369774047308542</c:v>
                </c:pt>
                <c:pt idx="25">
                  <c:v>0.78767049410195822</c:v>
                </c:pt>
                <c:pt idx="26">
                  <c:v>0.83527483338726394</c:v>
                </c:pt>
                <c:pt idx="27">
                  <c:v>0.90531591866618288</c:v>
                </c:pt>
                <c:pt idx="28">
                  <c:v>0.95184981810693936</c:v>
                </c:pt>
                <c:pt idx="29">
                  <c:v>0.96644865647542566</c:v>
                </c:pt>
                <c:pt idx="30">
                  <c:v>0.83301792128753493</c:v>
                </c:pt>
                <c:pt idx="31">
                  <c:v>0.85081173659662235</c:v>
                </c:pt>
                <c:pt idx="32">
                  <c:v>0.76322360916361887</c:v>
                </c:pt>
                <c:pt idx="33">
                  <c:v>0.75799561364802626</c:v>
                </c:pt>
                <c:pt idx="34">
                  <c:v>0.80657233721960198</c:v>
                </c:pt>
                <c:pt idx="35">
                  <c:v>0.90621476128374334</c:v>
                </c:pt>
                <c:pt idx="36">
                  <c:v>1</c:v>
                </c:pt>
                <c:pt idx="37">
                  <c:v>0.90789314558962453</c:v>
                </c:pt>
                <c:pt idx="38">
                  <c:v>0.86060258409081258</c:v>
                </c:pt>
                <c:pt idx="39">
                  <c:v>0.86487290365387692</c:v>
                </c:pt>
                <c:pt idx="40">
                  <c:v>0.96131217948089387</c:v>
                </c:pt>
                <c:pt idx="41">
                  <c:v>0.96914518432810703</c:v>
                </c:pt>
                <c:pt idx="42">
                  <c:v>0.98460364309084203</c:v>
                </c:pt>
                <c:pt idx="43">
                  <c:v>0.95534386450029252</c:v>
                </c:pt>
                <c:pt idx="44">
                  <c:v>0.92222233117284258</c:v>
                </c:pt>
                <c:pt idx="45">
                  <c:v>0.90456579364534617</c:v>
                </c:pt>
                <c:pt idx="46">
                  <c:v>0.81992913851655025</c:v>
                </c:pt>
                <c:pt idx="47">
                  <c:v>0.74671759018659967</c:v>
                </c:pt>
                <c:pt idx="48">
                  <c:v>0.91121722901529334</c:v>
                </c:pt>
                <c:pt idx="49">
                  <c:v>0.99466577762960495</c:v>
                </c:pt>
                <c:pt idx="50">
                  <c:v>0.88267489025948775</c:v>
                </c:pt>
                <c:pt idx="51">
                  <c:v>0.95186779495929064</c:v>
                </c:pt>
                <c:pt idx="52">
                  <c:v>0.89377477945670691</c:v>
                </c:pt>
                <c:pt idx="53">
                  <c:v>0.91209482626189331</c:v>
                </c:pt>
                <c:pt idx="54">
                  <c:v>0.88114522355033031</c:v>
                </c:pt>
                <c:pt idx="55">
                  <c:v>0.95997862388829525</c:v>
                </c:pt>
                <c:pt idx="56">
                  <c:v>0.94808938744692739</c:v>
                </c:pt>
                <c:pt idx="57">
                  <c:v>0.82297703211973239</c:v>
                </c:pt>
                <c:pt idx="58">
                  <c:v>0.88581593664303526</c:v>
                </c:pt>
                <c:pt idx="59">
                  <c:v>0.94608578553942002</c:v>
                </c:pt>
                <c:pt idx="60">
                  <c:v>0.85856629699721199</c:v>
                </c:pt>
                <c:pt idx="61">
                  <c:v>0.84780469947605652</c:v>
                </c:pt>
                <c:pt idx="62">
                  <c:v>0.81343786055845901</c:v>
                </c:pt>
                <c:pt idx="63">
                  <c:v>0.78036045223223482</c:v>
                </c:pt>
                <c:pt idx="64">
                  <c:v>0.84049465760633302</c:v>
                </c:pt>
                <c:pt idx="65">
                  <c:v>0.8048106056891835</c:v>
                </c:pt>
                <c:pt idx="66">
                  <c:v>0.78025095685882295</c:v>
                </c:pt>
                <c:pt idx="67">
                  <c:v>0.71907409404835454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2C-1E46-A421-530EA0FD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299999999996E-2"/>
          <c:y val="0.12368"/>
          <c:w val="0.86440700000000004"/>
          <c:h val="0.8103369999999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'3hpf telophase'!$C$2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'3hpf telophase'!$C$3:$C$86</c:f>
              <c:numCache>
                <c:formatCode>General</c:formatCode>
                <c:ptCount val="84"/>
                <c:pt idx="0">
                  <c:v>0</c:v>
                </c:pt>
                <c:pt idx="1">
                  <c:v>1.5155938951559389E-2</c:v>
                </c:pt>
                <c:pt idx="2">
                  <c:v>3.0303030303030304E-2</c:v>
                </c:pt>
                <c:pt idx="3">
                  <c:v>4.5458969254589691E-2</c:v>
                </c:pt>
                <c:pt idx="4">
                  <c:v>6.0606060606060608E-2</c:v>
                </c:pt>
                <c:pt idx="5">
                  <c:v>7.5761999557619988E-2</c:v>
                </c:pt>
                <c:pt idx="6">
                  <c:v>9.0909090909090912E-2</c:v>
                </c:pt>
                <c:pt idx="7">
                  <c:v>0.10606502986065031</c:v>
                </c:pt>
                <c:pt idx="8">
                  <c:v>0.12121212121212122</c:v>
                </c:pt>
                <c:pt idx="9">
                  <c:v>0.13636806016368058</c:v>
                </c:pt>
                <c:pt idx="10">
                  <c:v>0.15151515151515149</c:v>
                </c:pt>
                <c:pt idx="11">
                  <c:v>0.16667109046671089</c:v>
                </c:pt>
                <c:pt idx="12">
                  <c:v>0.18181818181818182</c:v>
                </c:pt>
                <c:pt idx="13">
                  <c:v>0.19697412076974122</c:v>
                </c:pt>
                <c:pt idx="14">
                  <c:v>0.21212121212121213</c:v>
                </c:pt>
                <c:pt idx="15">
                  <c:v>0.22727715107277149</c:v>
                </c:pt>
                <c:pt idx="16">
                  <c:v>0.24242424242424243</c:v>
                </c:pt>
                <c:pt idx="17">
                  <c:v>0.25758018137580185</c:v>
                </c:pt>
                <c:pt idx="18">
                  <c:v>0.27272727272727271</c:v>
                </c:pt>
                <c:pt idx="19">
                  <c:v>0.28788321167883213</c:v>
                </c:pt>
                <c:pt idx="20">
                  <c:v>0.30303030303030298</c:v>
                </c:pt>
                <c:pt idx="21">
                  <c:v>0.31818624198186241</c:v>
                </c:pt>
                <c:pt idx="22">
                  <c:v>0.33333333333333331</c:v>
                </c:pt>
                <c:pt idx="23">
                  <c:v>0.34848927228489274</c:v>
                </c:pt>
                <c:pt idx="24">
                  <c:v>0.36363636363636365</c:v>
                </c:pt>
                <c:pt idx="25">
                  <c:v>0.37879230258792301</c:v>
                </c:pt>
                <c:pt idx="26">
                  <c:v>0.39393939393939392</c:v>
                </c:pt>
                <c:pt idx="27">
                  <c:v>0.40909533289095334</c:v>
                </c:pt>
                <c:pt idx="28">
                  <c:v>0.42424242424242425</c:v>
                </c:pt>
                <c:pt idx="29">
                  <c:v>0.43939836319398368</c:v>
                </c:pt>
                <c:pt idx="30">
                  <c:v>0.45454545454545453</c:v>
                </c:pt>
                <c:pt idx="31">
                  <c:v>0.4697013934970139</c:v>
                </c:pt>
                <c:pt idx="32">
                  <c:v>0.48484848484848486</c:v>
                </c:pt>
                <c:pt idx="33">
                  <c:v>0.50000442380004417</c:v>
                </c:pt>
                <c:pt idx="34">
                  <c:v>0.51515151515151514</c:v>
                </c:pt>
                <c:pt idx="35">
                  <c:v>0.53030745410307456</c:v>
                </c:pt>
                <c:pt idx="36">
                  <c:v>0.54545454545454541</c:v>
                </c:pt>
                <c:pt idx="37">
                  <c:v>0.56061048440610484</c:v>
                </c:pt>
                <c:pt idx="38">
                  <c:v>0.5757575757575758</c:v>
                </c:pt>
                <c:pt idx="39">
                  <c:v>0.59091351470913511</c:v>
                </c:pt>
                <c:pt idx="40">
                  <c:v>0.60606060606060597</c:v>
                </c:pt>
                <c:pt idx="41">
                  <c:v>0.6212165450121655</c:v>
                </c:pt>
                <c:pt idx="42">
                  <c:v>0.63636363636363635</c:v>
                </c:pt>
                <c:pt idx="43">
                  <c:v>0.65151957531519578</c:v>
                </c:pt>
                <c:pt idx="44">
                  <c:v>0.66666666666666663</c:v>
                </c:pt>
                <c:pt idx="45">
                  <c:v>0.68182260561822605</c:v>
                </c:pt>
                <c:pt idx="46">
                  <c:v>0.69696969696969702</c:v>
                </c:pt>
                <c:pt idx="47">
                  <c:v>0.71212563592125633</c:v>
                </c:pt>
                <c:pt idx="48">
                  <c:v>0.72727272727272729</c:v>
                </c:pt>
                <c:pt idx="49">
                  <c:v>0.7424286662242866</c:v>
                </c:pt>
                <c:pt idx="50">
                  <c:v>0.75757575757575757</c:v>
                </c:pt>
                <c:pt idx="51">
                  <c:v>0.77273169652731699</c:v>
                </c:pt>
                <c:pt idx="52">
                  <c:v>0.78787878787878785</c:v>
                </c:pt>
                <c:pt idx="53">
                  <c:v>0.80303472683034727</c:v>
                </c:pt>
                <c:pt idx="54">
                  <c:v>0.81818181818181823</c:v>
                </c:pt>
                <c:pt idx="55">
                  <c:v>0.83333775713337743</c:v>
                </c:pt>
                <c:pt idx="56">
                  <c:v>0.84848484848484851</c:v>
                </c:pt>
                <c:pt idx="57">
                  <c:v>0.86364078743640793</c:v>
                </c:pt>
                <c:pt idx="58">
                  <c:v>0.87878787878787867</c:v>
                </c:pt>
                <c:pt idx="59">
                  <c:v>0.8939438177394381</c:v>
                </c:pt>
                <c:pt idx="60">
                  <c:v>0.90909090909090906</c:v>
                </c:pt>
                <c:pt idx="61">
                  <c:v>0.92424684804246848</c:v>
                </c:pt>
                <c:pt idx="62">
                  <c:v>0.93939393939393934</c:v>
                </c:pt>
                <c:pt idx="63">
                  <c:v>0.95454987834549876</c:v>
                </c:pt>
                <c:pt idx="64">
                  <c:v>0.96969696969696972</c:v>
                </c:pt>
                <c:pt idx="65">
                  <c:v>0.98485290864852904</c:v>
                </c:pt>
                <c:pt idx="66">
                  <c:v>1</c:v>
                </c:pt>
              </c:numCache>
            </c:numRef>
          </c:xVal>
          <c:yVal>
            <c:numRef>
              <c:f>'3hpf telophase'!$D$3:$D$86</c:f>
              <c:numCache>
                <c:formatCode>General</c:formatCode>
                <c:ptCount val="84"/>
                <c:pt idx="0">
                  <c:v>0.76087866267966253</c:v>
                </c:pt>
                <c:pt idx="1">
                  <c:v>0.84287703439932438</c:v>
                </c:pt>
                <c:pt idx="2">
                  <c:v>0.77693472421952881</c:v>
                </c:pt>
                <c:pt idx="3">
                  <c:v>0.67095650056685463</c:v>
                </c:pt>
                <c:pt idx="4">
                  <c:v>0.76184345682394039</c:v>
                </c:pt>
                <c:pt idx="5">
                  <c:v>0.74071385636132614</c:v>
                </c:pt>
                <c:pt idx="6">
                  <c:v>0.73685772329886556</c:v>
                </c:pt>
                <c:pt idx="7">
                  <c:v>0.79210968826801198</c:v>
                </c:pt>
                <c:pt idx="8">
                  <c:v>0.82493551553333799</c:v>
                </c:pt>
                <c:pt idx="9">
                  <c:v>0.74704436683482089</c:v>
                </c:pt>
                <c:pt idx="10">
                  <c:v>0.76041757021007872</c:v>
                </c:pt>
                <c:pt idx="11">
                  <c:v>0.80653138244044231</c:v>
                </c:pt>
                <c:pt idx="12">
                  <c:v>0.68428709473700233</c:v>
                </c:pt>
                <c:pt idx="13">
                  <c:v>0.81135230964718064</c:v>
                </c:pt>
                <c:pt idx="14">
                  <c:v>0.78871464767513533</c:v>
                </c:pt>
                <c:pt idx="15">
                  <c:v>0.67561003446780354</c:v>
                </c:pt>
                <c:pt idx="16">
                  <c:v>0.60903771675530904</c:v>
                </c:pt>
                <c:pt idx="17">
                  <c:v>0.6378384958950597</c:v>
                </c:pt>
                <c:pt idx="18">
                  <c:v>0.6249263849893858</c:v>
                </c:pt>
                <c:pt idx="19">
                  <c:v>0.52146362619553066</c:v>
                </c:pt>
                <c:pt idx="20">
                  <c:v>0.47149368090270644</c:v>
                </c:pt>
                <c:pt idx="21">
                  <c:v>0.57801669367785924</c:v>
                </c:pt>
                <c:pt idx="22">
                  <c:v>0.6036309129783074</c:v>
                </c:pt>
                <c:pt idx="23">
                  <c:v>0.6442100938163392</c:v>
                </c:pt>
                <c:pt idx="24">
                  <c:v>0.66806363989134654</c:v>
                </c:pt>
                <c:pt idx="25">
                  <c:v>0.6305858004823971</c:v>
                </c:pt>
                <c:pt idx="26">
                  <c:v>0.66940582985231345</c:v>
                </c:pt>
                <c:pt idx="27">
                  <c:v>0.66051876707221502</c:v>
                </c:pt>
                <c:pt idx="28">
                  <c:v>0.61377494730915272</c:v>
                </c:pt>
                <c:pt idx="29">
                  <c:v>0.66483599260425941</c:v>
                </c:pt>
                <c:pt idx="30">
                  <c:v>0.76087866267966253</c:v>
                </c:pt>
                <c:pt idx="31">
                  <c:v>0.79525516065952973</c:v>
                </c:pt>
                <c:pt idx="32">
                  <c:v>0.8400267829289263</c:v>
                </c:pt>
                <c:pt idx="33">
                  <c:v>0.94348954172278154</c:v>
                </c:pt>
                <c:pt idx="34">
                  <c:v>1</c:v>
                </c:pt>
                <c:pt idx="35">
                  <c:v>0.90089707594329937</c:v>
                </c:pt>
                <c:pt idx="36">
                  <c:v>0.87281000098914241</c:v>
                </c:pt>
                <c:pt idx="37">
                  <c:v>0.73304267768418974</c:v>
                </c:pt>
                <c:pt idx="38">
                  <c:v>0.70042685292976337</c:v>
                </c:pt>
                <c:pt idx="39">
                  <c:v>0.72465779482145987</c:v>
                </c:pt>
                <c:pt idx="40">
                  <c:v>0.70495560273003266</c:v>
                </c:pt>
                <c:pt idx="41">
                  <c:v>0.7318267935812276</c:v>
                </c:pt>
                <c:pt idx="42">
                  <c:v>0.8160895402010242</c:v>
                </c:pt>
                <c:pt idx="43">
                  <c:v>0.64144353899883588</c:v>
                </c:pt>
                <c:pt idx="44">
                  <c:v>0.73551553333789865</c:v>
                </c:pt>
                <c:pt idx="45">
                  <c:v>0.6050552778348437</c:v>
                </c:pt>
                <c:pt idx="46">
                  <c:v>0.66370380515419214</c:v>
                </c:pt>
                <c:pt idx="47">
                  <c:v>0.77379077358533643</c:v>
                </c:pt>
                <c:pt idx="48">
                  <c:v>0.71598073455226097</c:v>
                </c:pt>
                <c:pt idx="49">
                  <c:v>0.67908877171357496</c:v>
                </c:pt>
                <c:pt idx="50">
                  <c:v>0.69610962739771898</c:v>
                </c:pt>
                <c:pt idx="51">
                  <c:v>0.76427370327253918</c:v>
                </c:pt>
                <c:pt idx="52">
                  <c:v>0.76305781916957705</c:v>
                </c:pt>
                <c:pt idx="53">
                  <c:v>0.73480335090963045</c:v>
                </c:pt>
                <c:pt idx="54">
                  <c:v>0.66315901603171346</c:v>
                </c:pt>
                <c:pt idx="55">
                  <c:v>0.88769126587383118</c:v>
                </c:pt>
                <c:pt idx="56">
                  <c:v>0.79093641337015996</c:v>
                </c:pt>
                <c:pt idx="57">
                  <c:v>0.7905590175534708</c:v>
                </c:pt>
                <c:pt idx="58">
                  <c:v>0.7776469066477969</c:v>
                </c:pt>
                <c:pt idx="59">
                  <c:v>0.7554703371453354</c:v>
                </c:pt>
                <c:pt idx="60">
                  <c:v>0.8616159541037991</c:v>
                </c:pt>
                <c:pt idx="61">
                  <c:v>0.80238155021418733</c:v>
                </c:pt>
                <c:pt idx="62">
                  <c:v>0.68441340059500722</c:v>
                </c:pt>
                <c:pt idx="63">
                  <c:v>0.75949538527091087</c:v>
                </c:pt>
                <c:pt idx="64">
                  <c:v>0.74913982667184065</c:v>
                </c:pt>
                <c:pt idx="65">
                  <c:v>0.81638323936481849</c:v>
                </c:pt>
                <c:pt idx="66">
                  <c:v>0.85218410220122198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39-B54C-ADC6-8E78C067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142377924686"/>
          <c:y val="4.2427791259693898E-2"/>
          <c:w val="0.85884400000000005"/>
          <c:h val="0.886395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'3hpf telophase'!$G$2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4000"/>
                </a:schemeClr>
              </a:solidFill>
              <a:ln w="9525">
                <a:solidFill>
                  <a:schemeClr val="accent6">
                    <a:tint val="54000"/>
                  </a:schemeClr>
                </a:solidFill>
              </a:ln>
              <a:effectLst/>
            </c:spPr>
          </c:marker>
          <c:xVal>
            <c:numRef>
              <c:f>'3hpf telophase'!$G$3:$G$69</c:f>
              <c:numCache>
                <c:formatCode>General</c:formatCode>
                <c:ptCount val="67"/>
                <c:pt idx="0">
                  <c:v>0</c:v>
                </c:pt>
                <c:pt idx="1">
                  <c:v>2.3809424500141122E-2</c:v>
                </c:pt>
                <c:pt idx="2">
                  <c:v>4.7618849000282244E-2</c:v>
                </c:pt>
                <c:pt idx="3">
                  <c:v>7.142827350042337E-2</c:v>
                </c:pt>
                <c:pt idx="4">
                  <c:v>9.5237698000564489E-2</c:v>
                </c:pt>
                <c:pt idx="5">
                  <c:v>0.11904712250070559</c:v>
                </c:pt>
                <c:pt idx="6">
                  <c:v>0.14285654700084674</c:v>
                </c:pt>
                <c:pt idx="7">
                  <c:v>0.16666597150098783</c:v>
                </c:pt>
                <c:pt idx="8">
                  <c:v>0.19047678633248663</c:v>
                </c:pt>
                <c:pt idx="9">
                  <c:v>0.21428621083262775</c:v>
                </c:pt>
                <c:pt idx="10">
                  <c:v>0.23809563533276887</c:v>
                </c:pt>
                <c:pt idx="11">
                  <c:v>0.26190505983291001</c:v>
                </c:pt>
                <c:pt idx="12">
                  <c:v>0.28571448433305108</c:v>
                </c:pt>
                <c:pt idx="13">
                  <c:v>0.3095239088331922</c:v>
                </c:pt>
                <c:pt idx="14">
                  <c:v>0.33333333333333337</c:v>
                </c:pt>
                <c:pt idx="15">
                  <c:v>0.35714275783347449</c:v>
                </c:pt>
                <c:pt idx="16">
                  <c:v>0.38095218233361555</c:v>
                </c:pt>
                <c:pt idx="17">
                  <c:v>0.40476160683375673</c:v>
                </c:pt>
                <c:pt idx="18">
                  <c:v>0.42857103133389784</c:v>
                </c:pt>
                <c:pt idx="19">
                  <c:v>0.45238045583403896</c:v>
                </c:pt>
                <c:pt idx="20">
                  <c:v>0.47618988033418003</c:v>
                </c:pt>
                <c:pt idx="21">
                  <c:v>0.4999993048343212</c:v>
                </c:pt>
                <c:pt idx="22">
                  <c:v>0.52380872933446232</c:v>
                </c:pt>
                <c:pt idx="23">
                  <c:v>0.54761815383460344</c:v>
                </c:pt>
                <c:pt idx="24">
                  <c:v>0.57142757833474456</c:v>
                </c:pt>
                <c:pt idx="25">
                  <c:v>0.59523839316624338</c:v>
                </c:pt>
                <c:pt idx="26">
                  <c:v>0.61904781766638439</c:v>
                </c:pt>
                <c:pt idx="27">
                  <c:v>0.64285724216652562</c:v>
                </c:pt>
                <c:pt idx="28">
                  <c:v>0.66666666666666674</c:v>
                </c:pt>
                <c:pt idx="29">
                  <c:v>0.69047609116680775</c:v>
                </c:pt>
                <c:pt idx="30">
                  <c:v>0.71428551566694898</c:v>
                </c:pt>
                <c:pt idx="31">
                  <c:v>0.7380949401670901</c:v>
                </c:pt>
                <c:pt idx="32">
                  <c:v>0.7619043646672311</c:v>
                </c:pt>
                <c:pt idx="33">
                  <c:v>0.78571378916737233</c:v>
                </c:pt>
                <c:pt idx="34">
                  <c:v>0.80952321366751345</c:v>
                </c:pt>
                <c:pt idx="35">
                  <c:v>0.83333263816765446</c:v>
                </c:pt>
                <c:pt idx="36">
                  <c:v>0.85714206266779569</c:v>
                </c:pt>
                <c:pt idx="37">
                  <c:v>0.88095148716793681</c:v>
                </c:pt>
                <c:pt idx="38">
                  <c:v>0.90476091166807793</c:v>
                </c:pt>
                <c:pt idx="39">
                  <c:v>0.92857033616821905</c:v>
                </c:pt>
                <c:pt idx="40">
                  <c:v>0.95238115099971787</c:v>
                </c:pt>
                <c:pt idx="41">
                  <c:v>0.97619057549985888</c:v>
                </c:pt>
                <c:pt idx="42">
                  <c:v>1</c:v>
                </c:pt>
              </c:numCache>
            </c:numRef>
          </c:xVal>
          <c:yVal>
            <c:numRef>
              <c:f>'3hpf telophase'!$H$3:$H$69</c:f>
              <c:numCache>
                <c:formatCode>General</c:formatCode>
                <c:ptCount val="67"/>
                <c:pt idx="0">
                  <c:v>0.8720588000180225</c:v>
                </c:pt>
                <c:pt idx="1">
                  <c:v>1</c:v>
                </c:pt>
                <c:pt idx="2">
                  <c:v>0.77545939330869285</c:v>
                </c:pt>
                <c:pt idx="3">
                  <c:v>0.82074395336229533</c:v>
                </c:pt>
                <c:pt idx="4">
                  <c:v>0.90221459332264575</c:v>
                </c:pt>
                <c:pt idx="5">
                  <c:v>0.8561408200550269</c:v>
                </c:pt>
                <c:pt idx="6">
                  <c:v>0.88837211330369303</c:v>
                </c:pt>
                <c:pt idx="7">
                  <c:v>0.86721451338392241</c:v>
                </c:pt>
                <c:pt idx="8">
                  <c:v>0.83794822005531766</c:v>
                </c:pt>
                <c:pt idx="9">
                  <c:v>0.90439038002869065</c:v>
                </c:pt>
                <c:pt idx="10">
                  <c:v>0.94028141337476578</c:v>
                </c:pt>
                <c:pt idx="11">
                  <c:v>0.99199159335316778</c:v>
                </c:pt>
                <c:pt idx="12">
                  <c:v>0.95600172667642391</c:v>
                </c:pt>
                <c:pt idx="13">
                  <c:v>0.90399504670601583</c:v>
                </c:pt>
                <c:pt idx="14">
                  <c:v>0.85752448668438885</c:v>
                </c:pt>
                <c:pt idx="15">
                  <c:v>0.81540404664351829</c:v>
                </c:pt>
                <c:pt idx="16">
                  <c:v>0.89351435336113261</c:v>
                </c:pt>
                <c:pt idx="17">
                  <c:v>0.79068699338834092</c:v>
                </c:pt>
                <c:pt idx="18">
                  <c:v>0.86642239330723936</c:v>
                </c:pt>
                <c:pt idx="19">
                  <c:v>0.86385272670985291</c:v>
                </c:pt>
                <c:pt idx="20">
                  <c:v>0.89123973332441886</c:v>
                </c:pt>
                <c:pt idx="21">
                  <c:v>0.81392154668348771</c:v>
                </c:pt>
                <c:pt idx="22">
                  <c:v>0.7826771333101753</c:v>
                </c:pt>
                <c:pt idx="23">
                  <c:v>0.8047256866372976</c:v>
                </c:pt>
                <c:pt idx="24">
                  <c:v>0.91210228668351678</c:v>
                </c:pt>
                <c:pt idx="25">
                  <c:v>0.84536362671813747</c:v>
                </c:pt>
                <c:pt idx="26">
                  <c:v>0.78584125332290733</c:v>
                </c:pt>
                <c:pt idx="27">
                  <c:v>0.87502525336941717</c:v>
                </c:pt>
                <c:pt idx="28">
                  <c:v>0.81392154668348771</c:v>
                </c:pt>
                <c:pt idx="29">
                  <c:v>0.85663498670837046</c:v>
                </c:pt>
                <c:pt idx="30">
                  <c:v>0.81688800003488227</c:v>
                </c:pt>
                <c:pt idx="31">
                  <c:v>0.84121117339871831</c:v>
                </c:pt>
                <c:pt idx="32">
                  <c:v>0.86513756000854614</c:v>
                </c:pt>
                <c:pt idx="33">
                  <c:v>0.88095670664087311</c:v>
                </c:pt>
                <c:pt idx="34">
                  <c:v>0.84081438664471009</c:v>
                </c:pt>
                <c:pt idx="35">
                  <c:v>0.79454294671575387</c:v>
                </c:pt>
                <c:pt idx="36">
                  <c:v>0.8815511600562187</c:v>
                </c:pt>
                <c:pt idx="37">
                  <c:v>0.96984420669537685</c:v>
                </c:pt>
                <c:pt idx="38">
                  <c:v>0.88145232672554996</c:v>
                </c:pt>
                <c:pt idx="39">
                  <c:v>0.84714262667017426</c:v>
                </c:pt>
                <c:pt idx="40">
                  <c:v>0.91635357333360468</c:v>
                </c:pt>
                <c:pt idx="41">
                  <c:v>0.81580083339752651</c:v>
                </c:pt>
                <c:pt idx="42">
                  <c:v>0.91566174001892364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70-5E4E-94D7-63813170754F}"/>
            </c:ext>
          </c:extLst>
        </c:ser>
        <c:ser>
          <c:idx val="1"/>
          <c:order val="1"/>
          <c:tx>
            <c:strRef>
              <c:f>'3hpf telophase'!$K$2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'3hpf telophase'!$K$3:$K$69</c:f>
              <c:numCache>
                <c:formatCode>General</c:formatCode>
                <c:ptCount val="67"/>
                <c:pt idx="0">
                  <c:v>0</c:v>
                </c:pt>
                <c:pt idx="1">
                  <c:v>1.7543787757560731E-2</c:v>
                </c:pt>
                <c:pt idx="2">
                  <c:v>3.5087575515121462E-2</c:v>
                </c:pt>
                <c:pt idx="3">
                  <c:v>5.2631363272682197E-2</c:v>
                </c:pt>
                <c:pt idx="4">
                  <c:v>7.0175151030242924E-2</c:v>
                </c:pt>
                <c:pt idx="5">
                  <c:v>8.7718938787803652E-2</c:v>
                </c:pt>
                <c:pt idx="6">
                  <c:v>0.10526272654536439</c:v>
                </c:pt>
                <c:pt idx="7">
                  <c:v>0.12280651430292512</c:v>
                </c:pt>
                <c:pt idx="8">
                  <c:v>0.1403513265152454</c:v>
                </c:pt>
                <c:pt idx="9">
                  <c:v>0.15789511427280614</c:v>
                </c:pt>
                <c:pt idx="10">
                  <c:v>0.17543890203036688</c:v>
                </c:pt>
                <c:pt idx="11">
                  <c:v>0.19298268978792762</c:v>
                </c:pt>
                <c:pt idx="12">
                  <c:v>0.21052647754548831</c:v>
                </c:pt>
                <c:pt idx="13">
                  <c:v>0.22807026530304905</c:v>
                </c:pt>
                <c:pt idx="14">
                  <c:v>0.24561405306060979</c:v>
                </c:pt>
                <c:pt idx="15">
                  <c:v>0.26315784081817056</c:v>
                </c:pt>
                <c:pt idx="16">
                  <c:v>0.28070162857573122</c:v>
                </c:pt>
                <c:pt idx="17">
                  <c:v>0.29824541633329199</c:v>
                </c:pt>
                <c:pt idx="18">
                  <c:v>0.31578920409085276</c:v>
                </c:pt>
                <c:pt idx="19">
                  <c:v>0.33333299184841347</c:v>
                </c:pt>
                <c:pt idx="20">
                  <c:v>0.35087677960597419</c:v>
                </c:pt>
                <c:pt idx="21">
                  <c:v>0.3684205673635349</c:v>
                </c:pt>
                <c:pt idx="22">
                  <c:v>0.38596435512109567</c:v>
                </c:pt>
                <c:pt idx="23">
                  <c:v>0.40350814287865638</c:v>
                </c:pt>
                <c:pt idx="24">
                  <c:v>0.4210519306362171</c:v>
                </c:pt>
                <c:pt idx="25">
                  <c:v>0.43859674284853745</c:v>
                </c:pt>
                <c:pt idx="26">
                  <c:v>0.4561405306060981</c:v>
                </c:pt>
                <c:pt idx="27">
                  <c:v>0.47368431836365893</c:v>
                </c:pt>
                <c:pt idx="28">
                  <c:v>0.49122810612121959</c:v>
                </c:pt>
                <c:pt idx="29">
                  <c:v>0.5087718938787803</c:v>
                </c:pt>
                <c:pt idx="30">
                  <c:v>0.52631568163634113</c:v>
                </c:pt>
                <c:pt idx="31">
                  <c:v>0.54385946939390184</c:v>
                </c:pt>
                <c:pt idx="32">
                  <c:v>0.56140325715146244</c:v>
                </c:pt>
                <c:pt idx="33">
                  <c:v>0.57894704490902327</c:v>
                </c:pt>
                <c:pt idx="34">
                  <c:v>0.59649083266658398</c:v>
                </c:pt>
                <c:pt idx="35">
                  <c:v>0.61403462042414469</c:v>
                </c:pt>
                <c:pt idx="36">
                  <c:v>0.63157840818170552</c:v>
                </c:pt>
                <c:pt idx="37">
                  <c:v>0.64912219593926612</c:v>
                </c:pt>
                <c:pt idx="38">
                  <c:v>0.66666598369682695</c:v>
                </c:pt>
                <c:pt idx="39">
                  <c:v>0.68420977145438766</c:v>
                </c:pt>
                <c:pt idx="40">
                  <c:v>0.70175458366670795</c:v>
                </c:pt>
                <c:pt idx="41">
                  <c:v>0.71929837142426867</c:v>
                </c:pt>
                <c:pt idx="42">
                  <c:v>0.73684215918182938</c:v>
                </c:pt>
                <c:pt idx="43">
                  <c:v>0.75438594693939021</c:v>
                </c:pt>
                <c:pt idx="44">
                  <c:v>0.77192973469695081</c:v>
                </c:pt>
                <c:pt idx="45">
                  <c:v>0.78947352245451152</c:v>
                </c:pt>
                <c:pt idx="46">
                  <c:v>0.80701731021207235</c:v>
                </c:pt>
                <c:pt idx="47">
                  <c:v>0.82456109796963317</c:v>
                </c:pt>
                <c:pt idx="48">
                  <c:v>0.84210488572719377</c:v>
                </c:pt>
                <c:pt idx="49">
                  <c:v>0.85964867348475449</c:v>
                </c:pt>
                <c:pt idx="50">
                  <c:v>0.87719246124231531</c:v>
                </c:pt>
                <c:pt idx="51">
                  <c:v>0.89473624899987592</c:v>
                </c:pt>
                <c:pt idx="52">
                  <c:v>0.91228003675743674</c:v>
                </c:pt>
                <c:pt idx="53">
                  <c:v>0.92982382451499745</c:v>
                </c:pt>
                <c:pt idx="54">
                  <c:v>0.94736761227255806</c:v>
                </c:pt>
                <c:pt idx="55">
                  <c:v>0.96491140003011888</c:v>
                </c:pt>
                <c:pt idx="56">
                  <c:v>0.98245621224243918</c:v>
                </c:pt>
                <c:pt idx="57">
                  <c:v>1</c:v>
                </c:pt>
              </c:numCache>
            </c:numRef>
          </c:xVal>
          <c:yVal>
            <c:numRef>
              <c:f>'3hpf telophase'!$L$3:$L$69</c:f>
              <c:numCache>
                <c:formatCode>General</c:formatCode>
                <c:ptCount val="67"/>
                <c:pt idx="0">
                  <c:v>0.74861817561750599</c:v>
                </c:pt>
                <c:pt idx="1">
                  <c:v>0.79178225192665197</c:v>
                </c:pt>
                <c:pt idx="2">
                  <c:v>1</c:v>
                </c:pt>
                <c:pt idx="3">
                  <c:v>0.87085296723131889</c:v>
                </c:pt>
                <c:pt idx="4">
                  <c:v>0.84569939653057069</c:v>
                </c:pt>
                <c:pt idx="5">
                  <c:v>0.73291175039406431</c:v>
                </c:pt>
                <c:pt idx="6">
                  <c:v>0.73392862341594467</c:v>
                </c:pt>
                <c:pt idx="7">
                  <c:v>0.7553578186929959</c:v>
                </c:pt>
                <c:pt idx="8">
                  <c:v>0.70819903261895756</c:v>
                </c:pt>
                <c:pt idx="9">
                  <c:v>0.80558801878199826</c:v>
                </c:pt>
                <c:pt idx="10">
                  <c:v>0.77957145768435765</c:v>
                </c:pt>
                <c:pt idx="11">
                  <c:v>0.72250387825804863</c:v>
                </c:pt>
                <c:pt idx="12">
                  <c:v>0.88053093664610738</c:v>
                </c:pt>
                <c:pt idx="13">
                  <c:v>0.80541542070261973</c:v>
                </c:pt>
                <c:pt idx="14">
                  <c:v>0.9266146238401618</c:v>
                </c:pt>
                <c:pt idx="15">
                  <c:v>0.83231576714647548</c:v>
                </c:pt>
                <c:pt idx="16">
                  <c:v>0.7461789280619523</c:v>
                </c:pt>
                <c:pt idx="17">
                  <c:v>0.77432905096010285</c:v>
                </c:pt>
                <c:pt idx="18">
                  <c:v>0.74291620051321938</c:v>
                </c:pt>
                <c:pt idx="19">
                  <c:v>0.70009732036283023</c:v>
                </c:pt>
                <c:pt idx="20">
                  <c:v>0.84437475825871411</c:v>
                </c:pt>
                <c:pt idx="21">
                  <c:v>0.86895230886322339</c:v>
                </c:pt>
                <c:pt idx="22">
                  <c:v>0.80775901149128904</c:v>
                </c:pt>
                <c:pt idx="23">
                  <c:v>0.84516288683804475</c:v>
                </c:pt>
                <c:pt idx="24">
                  <c:v>0.65864050939307861</c:v>
                </c:pt>
                <c:pt idx="25">
                  <c:v>0.76778072141838194</c:v>
                </c:pt>
                <c:pt idx="26">
                  <c:v>0.72908963870855037</c:v>
                </c:pt>
                <c:pt idx="27">
                  <c:v>0.70426254871216876</c:v>
                </c:pt>
                <c:pt idx="28">
                  <c:v>0.70666436535894162</c:v>
                </c:pt>
                <c:pt idx="29">
                  <c:v>0.72194865311113243</c:v>
                </c:pt>
                <c:pt idx="30">
                  <c:v>0.76900970292335402</c:v>
                </c:pt>
                <c:pt idx="31">
                  <c:v>0.79184047778475564</c:v>
                </c:pt>
                <c:pt idx="32">
                  <c:v>0.85451229605353451</c:v>
                </c:pt>
                <c:pt idx="33">
                  <c:v>0.98738578374084507</c:v>
                </c:pt>
                <c:pt idx="34">
                  <c:v>0.7830275782617917</c:v>
                </c:pt>
                <c:pt idx="35">
                  <c:v>0.91682020270916598</c:v>
                </c:pt>
                <c:pt idx="36">
                  <c:v>0.83191234512961487</c:v>
                </c:pt>
                <c:pt idx="37">
                  <c:v>0.83990176465939947</c:v>
                </c:pt>
                <c:pt idx="38">
                  <c:v>0.79020807426292305</c:v>
                </c:pt>
                <c:pt idx="39">
                  <c:v>0.80000041589898652</c:v>
                </c:pt>
                <c:pt idx="40">
                  <c:v>0.8251934970034478</c:v>
                </c:pt>
                <c:pt idx="41">
                  <c:v>0.87052648652695241</c:v>
                </c:pt>
                <c:pt idx="42">
                  <c:v>0.85846749541471368</c:v>
                </c:pt>
                <c:pt idx="43">
                  <c:v>0.85422532575288113</c:v>
                </c:pt>
                <c:pt idx="44">
                  <c:v>0.87688350253490444</c:v>
                </c:pt>
                <c:pt idx="45">
                  <c:v>0.93801857404873501</c:v>
                </c:pt>
                <c:pt idx="46">
                  <c:v>0.89164791655402742</c:v>
                </c:pt>
                <c:pt idx="47">
                  <c:v>0.96749333521874203</c:v>
                </c:pt>
                <c:pt idx="48">
                  <c:v>0.85409015858228365</c:v>
                </c:pt>
                <c:pt idx="49">
                  <c:v>0.93350607004570729</c:v>
                </c:pt>
                <c:pt idx="50">
                  <c:v>0.91359490606921401</c:v>
                </c:pt>
                <c:pt idx="51">
                  <c:v>0.8381341939669692</c:v>
                </c:pt>
                <c:pt idx="52">
                  <c:v>0.86760895513697633</c:v>
                </c:pt>
                <c:pt idx="53">
                  <c:v>0.87939761190801979</c:v>
                </c:pt>
                <c:pt idx="54">
                  <c:v>0.90489637876752493</c:v>
                </c:pt>
                <c:pt idx="55">
                  <c:v>0.87521158860935855</c:v>
                </c:pt>
                <c:pt idx="56">
                  <c:v>0.84637107339369422</c:v>
                </c:pt>
                <c:pt idx="57">
                  <c:v>0.76941312494021452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70-5E4E-94D7-63813170754F}"/>
            </c:ext>
          </c:extLst>
        </c:ser>
        <c:ser>
          <c:idx val="2"/>
          <c:order val="2"/>
          <c:tx>
            <c:strRef>
              <c:f>'3hpf telophase'!$O$2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'3hpf telophase'!$O$3:$O$78</c:f>
              <c:numCache>
                <c:formatCode>General</c:formatCode>
                <c:ptCount val="76"/>
                <c:pt idx="0">
                  <c:v>0</c:v>
                </c:pt>
                <c:pt idx="1">
                  <c:v>1.3337174356498857E-2</c:v>
                </c:pt>
                <c:pt idx="2">
                  <c:v>2.6666562855229763E-2</c:v>
                </c:pt>
                <c:pt idx="3">
                  <c:v>4.0003737211728618E-2</c:v>
                </c:pt>
                <c:pt idx="4">
                  <c:v>5.3333125710459527E-2</c:v>
                </c:pt>
                <c:pt idx="5">
                  <c:v>6.6670300066958371E-2</c:v>
                </c:pt>
                <c:pt idx="6">
                  <c:v>7.9999688565689286E-2</c:v>
                </c:pt>
                <c:pt idx="7">
                  <c:v>9.3336862922188152E-2</c:v>
                </c:pt>
                <c:pt idx="8">
                  <c:v>0.10666625142091905</c:v>
                </c:pt>
                <c:pt idx="9">
                  <c:v>0.12000342577741789</c:v>
                </c:pt>
                <c:pt idx="10">
                  <c:v>0.13333281427614879</c:v>
                </c:pt>
                <c:pt idx="11">
                  <c:v>0.14666998863264766</c:v>
                </c:pt>
                <c:pt idx="12">
                  <c:v>0.15999937713137857</c:v>
                </c:pt>
                <c:pt idx="13">
                  <c:v>0.17333655148787744</c:v>
                </c:pt>
                <c:pt idx="14">
                  <c:v>0.18666593998660833</c:v>
                </c:pt>
                <c:pt idx="15">
                  <c:v>0.20000311434310719</c:v>
                </c:pt>
                <c:pt idx="16">
                  <c:v>0.21333250284183811</c:v>
                </c:pt>
                <c:pt idx="17">
                  <c:v>0.22666967719833697</c:v>
                </c:pt>
                <c:pt idx="18">
                  <c:v>0.23999906569706786</c:v>
                </c:pt>
                <c:pt idx="19">
                  <c:v>0.2533362400535667</c:v>
                </c:pt>
                <c:pt idx="20">
                  <c:v>0.26666562855229758</c:v>
                </c:pt>
                <c:pt idx="21">
                  <c:v>0.28000280290879648</c:v>
                </c:pt>
                <c:pt idx="22">
                  <c:v>0.29333219140752737</c:v>
                </c:pt>
                <c:pt idx="23">
                  <c:v>0.30666936576402626</c:v>
                </c:pt>
                <c:pt idx="24">
                  <c:v>0.31999875426275715</c:v>
                </c:pt>
                <c:pt idx="25">
                  <c:v>0.33333592861925598</c:v>
                </c:pt>
                <c:pt idx="26">
                  <c:v>0.34666531711798687</c:v>
                </c:pt>
                <c:pt idx="27">
                  <c:v>0.36000249147448576</c:v>
                </c:pt>
                <c:pt idx="28">
                  <c:v>0.37333187997321665</c:v>
                </c:pt>
                <c:pt idx="29">
                  <c:v>0.38666905432971554</c:v>
                </c:pt>
                <c:pt idx="30">
                  <c:v>0.39999844282844643</c:v>
                </c:pt>
                <c:pt idx="31">
                  <c:v>0.41333561718494527</c:v>
                </c:pt>
                <c:pt idx="32">
                  <c:v>0.42666500568367621</c:v>
                </c:pt>
                <c:pt idx="33">
                  <c:v>0.44000218004017505</c:v>
                </c:pt>
                <c:pt idx="34">
                  <c:v>0.45333156853890594</c:v>
                </c:pt>
                <c:pt idx="35">
                  <c:v>0.46666874289540483</c:v>
                </c:pt>
                <c:pt idx="36">
                  <c:v>0.47999813139413572</c:v>
                </c:pt>
                <c:pt idx="37">
                  <c:v>0.4933353057506345</c:v>
                </c:pt>
                <c:pt idx="38">
                  <c:v>0.50666469424936544</c:v>
                </c:pt>
                <c:pt idx="39">
                  <c:v>0.52000186860586428</c:v>
                </c:pt>
                <c:pt idx="40">
                  <c:v>0.53333125710459517</c:v>
                </c:pt>
                <c:pt idx="41">
                  <c:v>0.54666843146109412</c:v>
                </c:pt>
                <c:pt idx="42">
                  <c:v>0.55999781995982501</c:v>
                </c:pt>
                <c:pt idx="43">
                  <c:v>0.57333499431632384</c:v>
                </c:pt>
                <c:pt idx="44">
                  <c:v>0.58666438281505473</c:v>
                </c:pt>
                <c:pt idx="45">
                  <c:v>0.60000155717155357</c:v>
                </c:pt>
                <c:pt idx="46">
                  <c:v>0.61333094567028457</c:v>
                </c:pt>
                <c:pt idx="47">
                  <c:v>0.6266681200267834</c:v>
                </c:pt>
                <c:pt idx="48">
                  <c:v>0.63999750852551429</c:v>
                </c:pt>
                <c:pt idx="49">
                  <c:v>0.65333468288201302</c:v>
                </c:pt>
                <c:pt idx="50">
                  <c:v>0.66666407138074402</c:v>
                </c:pt>
                <c:pt idx="51">
                  <c:v>0.68000124573724297</c:v>
                </c:pt>
                <c:pt idx="52">
                  <c:v>0.69333063423597374</c:v>
                </c:pt>
                <c:pt idx="53">
                  <c:v>0.70666780859247258</c:v>
                </c:pt>
                <c:pt idx="54">
                  <c:v>0.71999719709120358</c:v>
                </c:pt>
                <c:pt idx="55">
                  <c:v>0.7333343714477023</c:v>
                </c:pt>
                <c:pt idx="56">
                  <c:v>0.7466637599464333</c:v>
                </c:pt>
                <c:pt idx="57">
                  <c:v>0.76000093430293214</c:v>
                </c:pt>
                <c:pt idx="58">
                  <c:v>0.77333032280166303</c:v>
                </c:pt>
                <c:pt idx="59">
                  <c:v>0.78666749715816187</c:v>
                </c:pt>
                <c:pt idx="60">
                  <c:v>0.79999688565689286</c:v>
                </c:pt>
                <c:pt idx="61">
                  <c:v>0.8133340600133917</c:v>
                </c:pt>
                <c:pt idx="62">
                  <c:v>0.82666344851212259</c:v>
                </c:pt>
                <c:pt idx="63">
                  <c:v>0.84000062286862143</c:v>
                </c:pt>
                <c:pt idx="64">
                  <c:v>0.85333001136735243</c:v>
                </c:pt>
                <c:pt idx="65">
                  <c:v>0.86666718572385115</c:v>
                </c:pt>
                <c:pt idx="66">
                  <c:v>0.87999657422258215</c:v>
                </c:pt>
                <c:pt idx="67">
                  <c:v>0.89333374857908099</c:v>
                </c:pt>
                <c:pt idx="68">
                  <c:v>0.90666313707781188</c:v>
                </c:pt>
                <c:pt idx="69">
                  <c:v>0.92000031143431071</c:v>
                </c:pt>
                <c:pt idx="70">
                  <c:v>0.93332969993304171</c:v>
                </c:pt>
                <c:pt idx="71">
                  <c:v>0.94666687428954044</c:v>
                </c:pt>
                <c:pt idx="72">
                  <c:v>0.95999626278827144</c:v>
                </c:pt>
                <c:pt idx="73">
                  <c:v>0.97333343714477027</c:v>
                </c:pt>
                <c:pt idx="74">
                  <c:v>0.98666282564350116</c:v>
                </c:pt>
                <c:pt idx="75">
                  <c:v>1</c:v>
                </c:pt>
              </c:numCache>
            </c:numRef>
          </c:xVal>
          <c:yVal>
            <c:numRef>
              <c:f>'3hpf telophase'!$P$3:$P$78</c:f>
              <c:numCache>
                <c:formatCode>General</c:formatCode>
                <c:ptCount val="76"/>
                <c:pt idx="0">
                  <c:v>0.84184312742764056</c:v>
                </c:pt>
                <c:pt idx="1">
                  <c:v>0.89950155055757408</c:v>
                </c:pt>
                <c:pt idx="2">
                  <c:v>0.96028458213256473</c:v>
                </c:pt>
                <c:pt idx="3">
                  <c:v>0.84215637138203225</c:v>
                </c:pt>
                <c:pt idx="4">
                  <c:v>0.79170255920310728</c:v>
                </c:pt>
                <c:pt idx="5">
                  <c:v>0.83436051246710941</c:v>
                </c:pt>
                <c:pt idx="6">
                  <c:v>0.84297080566345073</c:v>
                </c:pt>
                <c:pt idx="7">
                  <c:v>0.803502067410099</c:v>
                </c:pt>
                <c:pt idx="8">
                  <c:v>0.92572006954015784</c:v>
                </c:pt>
                <c:pt idx="9">
                  <c:v>0.79043979451196589</c:v>
                </c:pt>
                <c:pt idx="10">
                  <c:v>0.87029546735997987</c:v>
                </c:pt>
                <c:pt idx="11">
                  <c:v>0.78108358914922948</c:v>
                </c:pt>
                <c:pt idx="12">
                  <c:v>0.82057386292444556</c:v>
                </c:pt>
                <c:pt idx="13">
                  <c:v>0.81087113143716316</c:v>
                </c:pt>
                <c:pt idx="14">
                  <c:v>0.82090864240070172</c:v>
                </c:pt>
                <c:pt idx="15">
                  <c:v>0.91310612705174787</c:v>
                </c:pt>
                <c:pt idx="16">
                  <c:v>0.95826611640145343</c:v>
                </c:pt>
                <c:pt idx="17">
                  <c:v>0.78844286430271893</c:v>
                </c:pt>
                <c:pt idx="18">
                  <c:v>0.88698158125548165</c:v>
                </c:pt>
                <c:pt idx="19">
                  <c:v>0.89245943490790625</c:v>
                </c:pt>
                <c:pt idx="20">
                  <c:v>0.87499412667585519</c:v>
                </c:pt>
                <c:pt idx="21">
                  <c:v>0.82646284926700908</c:v>
                </c:pt>
                <c:pt idx="22">
                  <c:v>0.91210374639769443</c:v>
                </c:pt>
                <c:pt idx="23">
                  <c:v>0.81783885164766312</c:v>
                </c:pt>
                <c:pt idx="24">
                  <c:v>0.82627490289437411</c:v>
                </c:pt>
                <c:pt idx="25">
                  <c:v>0.79616237000375889</c:v>
                </c:pt>
                <c:pt idx="26">
                  <c:v>0.83774942049868439</c:v>
                </c:pt>
                <c:pt idx="27">
                  <c:v>0.74470617717078058</c:v>
                </c:pt>
                <c:pt idx="28">
                  <c:v>0.71061153050996118</c:v>
                </c:pt>
                <c:pt idx="29">
                  <c:v>0.78644397631875695</c:v>
                </c:pt>
                <c:pt idx="30">
                  <c:v>0.78310988597920062</c:v>
                </c:pt>
                <c:pt idx="31">
                  <c:v>0.72981730046360105</c:v>
                </c:pt>
                <c:pt idx="32">
                  <c:v>0.74079845883974438</c:v>
                </c:pt>
                <c:pt idx="33">
                  <c:v>0.787088084199975</c:v>
                </c:pt>
                <c:pt idx="34">
                  <c:v>0.90947249718080436</c:v>
                </c:pt>
                <c:pt idx="35">
                  <c:v>0.87429911665204862</c:v>
                </c:pt>
                <c:pt idx="36">
                  <c:v>0.77991479764440541</c:v>
                </c:pt>
                <c:pt idx="37">
                  <c:v>0.8088311301841874</c:v>
                </c:pt>
                <c:pt idx="38">
                  <c:v>0.85551426826212262</c:v>
                </c:pt>
                <c:pt idx="39">
                  <c:v>0.83914922941987213</c:v>
                </c:pt>
                <c:pt idx="40">
                  <c:v>0.81826368876080691</c:v>
                </c:pt>
                <c:pt idx="41">
                  <c:v>0.8073686724721213</c:v>
                </c:pt>
                <c:pt idx="42">
                  <c:v>0.80964164891617596</c:v>
                </c:pt>
                <c:pt idx="43">
                  <c:v>0.8268622353088585</c:v>
                </c:pt>
                <c:pt idx="44">
                  <c:v>0.80880372133817813</c:v>
                </c:pt>
                <c:pt idx="45">
                  <c:v>0.80347074301465982</c:v>
                </c:pt>
                <c:pt idx="46">
                  <c:v>0.79092336486655801</c:v>
                </c:pt>
                <c:pt idx="47">
                  <c:v>0.87677961721588771</c:v>
                </c:pt>
                <c:pt idx="48">
                  <c:v>1</c:v>
                </c:pt>
                <c:pt idx="49">
                  <c:v>0.9125657812304222</c:v>
                </c:pt>
                <c:pt idx="50">
                  <c:v>0.97018700664077173</c:v>
                </c:pt>
                <c:pt idx="51">
                  <c:v>0.82564841498559083</c:v>
                </c:pt>
                <c:pt idx="52">
                  <c:v>0.78826862235308859</c:v>
                </c:pt>
                <c:pt idx="53">
                  <c:v>0.76236530509961153</c:v>
                </c:pt>
                <c:pt idx="54">
                  <c:v>0.82618092970805668</c:v>
                </c:pt>
                <c:pt idx="55">
                  <c:v>0.74038732614960523</c:v>
                </c:pt>
                <c:pt idx="56">
                  <c:v>0.81722998371131439</c:v>
                </c:pt>
                <c:pt idx="57">
                  <c:v>0.89039594035835101</c:v>
                </c:pt>
                <c:pt idx="58">
                  <c:v>0.87246859729357229</c:v>
                </c:pt>
                <c:pt idx="59">
                  <c:v>0.8680968863550933</c:v>
                </c:pt>
                <c:pt idx="60">
                  <c:v>0.73768951259240689</c:v>
                </c:pt>
                <c:pt idx="61">
                  <c:v>0.72057856158376132</c:v>
                </c:pt>
                <c:pt idx="62">
                  <c:v>0.76099094724971794</c:v>
                </c:pt>
                <c:pt idx="63">
                  <c:v>0.84948627991479764</c:v>
                </c:pt>
                <c:pt idx="64">
                  <c:v>0.74482755920310739</c:v>
                </c:pt>
                <c:pt idx="65">
                  <c:v>0.76231440295702291</c:v>
                </c:pt>
                <c:pt idx="66">
                  <c:v>0.84024558326024301</c:v>
                </c:pt>
                <c:pt idx="67">
                  <c:v>0.77742255043227659</c:v>
                </c:pt>
                <c:pt idx="68">
                  <c:v>0.81988472622478381</c:v>
                </c:pt>
                <c:pt idx="69">
                  <c:v>0.77690765568224529</c:v>
                </c:pt>
                <c:pt idx="70">
                  <c:v>0.86759961157749654</c:v>
                </c:pt>
                <c:pt idx="71">
                  <c:v>0.98281073800275653</c:v>
                </c:pt>
                <c:pt idx="72">
                  <c:v>0.95119659190577621</c:v>
                </c:pt>
                <c:pt idx="73">
                  <c:v>0.85502286680867057</c:v>
                </c:pt>
                <c:pt idx="74">
                  <c:v>0.88516085077058015</c:v>
                </c:pt>
                <c:pt idx="75">
                  <c:v>0.95930961032452067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70-5E4E-94D7-63813170754F}"/>
            </c:ext>
          </c:extLst>
        </c:ser>
        <c:ser>
          <c:idx val="3"/>
          <c:order val="3"/>
          <c:tx>
            <c:strRef>
              <c:f>'3hpf telophase'!$S$2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'3hpf telophase'!$S$3:$S$86</c:f>
              <c:numCache>
                <c:formatCode>General</c:formatCode>
                <c:ptCount val="84"/>
                <c:pt idx="0">
                  <c:v>0</c:v>
                </c:pt>
                <c:pt idx="1">
                  <c:v>1.2051668097201311E-2</c:v>
                </c:pt>
                <c:pt idx="2">
                  <c:v>2.4096300778117041E-2</c:v>
                </c:pt>
                <c:pt idx="3">
                  <c:v>3.6147968875318355E-2</c:v>
                </c:pt>
                <c:pt idx="4">
                  <c:v>4.8192601556234081E-2</c:v>
                </c:pt>
                <c:pt idx="5">
                  <c:v>6.0244269653435385E-2</c:v>
                </c:pt>
                <c:pt idx="6">
                  <c:v>7.2288902334351118E-2</c:v>
                </c:pt>
                <c:pt idx="7">
                  <c:v>8.4340570431552436E-2</c:v>
                </c:pt>
                <c:pt idx="8">
                  <c:v>9.6385203112468162E-2</c:v>
                </c:pt>
                <c:pt idx="9">
                  <c:v>0.10843687120966947</c:v>
                </c:pt>
                <c:pt idx="10">
                  <c:v>0.12048150389058519</c:v>
                </c:pt>
                <c:pt idx="11">
                  <c:v>0.1325331719877865</c:v>
                </c:pt>
                <c:pt idx="12">
                  <c:v>0.14457780466870224</c:v>
                </c:pt>
                <c:pt idx="13">
                  <c:v>0.15662947276590355</c:v>
                </c:pt>
                <c:pt idx="14">
                  <c:v>0.16867410544681927</c:v>
                </c:pt>
                <c:pt idx="15">
                  <c:v>0.18072577354402058</c:v>
                </c:pt>
                <c:pt idx="16">
                  <c:v>0.19277040622493632</c:v>
                </c:pt>
                <c:pt idx="17">
                  <c:v>0.20482207432213764</c:v>
                </c:pt>
                <c:pt idx="18">
                  <c:v>0.21686670700305336</c:v>
                </c:pt>
                <c:pt idx="19">
                  <c:v>0.22891837510025467</c:v>
                </c:pt>
                <c:pt idx="20">
                  <c:v>0.24096300778117039</c:v>
                </c:pt>
                <c:pt idx="21">
                  <c:v>0.25301467587837168</c:v>
                </c:pt>
                <c:pt idx="22">
                  <c:v>0.26505930855928744</c:v>
                </c:pt>
                <c:pt idx="23">
                  <c:v>0.27711097665648876</c:v>
                </c:pt>
                <c:pt idx="24">
                  <c:v>0.28915560933740447</c:v>
                </c:pt>
                <c:pt idx="25">
                  <c:v>0.30120727743460579</c:v>
                </c:pt>
                <c:pt idx="26">
                  <c:v>0.3132519101155215</c:v>
                </c:pt>
                <c:pt idx="27">
                  <c:v>0.32530357821272282</c:v>
                </c:pt>
                <c:pt idx="28">
                  <c:v>0.33734821089363853</c:v>
                </c:pt>
                <c:pt idx="29">
                  <c:v>0.34939987899083991</c:v>
                </c:pt>
                <c:pt idx="30">
                  <c:v>0.36144451167175562</c:v>
                </c:pt>
                <c:pt idx="31">
                  <c:v>0.37349617976895688</c:v>
                </c:pt>
                <c:pt idx="32">
                  <c:v>0.38554081244987265</c:v>
                </c:pt>
                <c:pt idx="33">
                  <c:v>0.39759248054707397</c:v>
                </c:pt>
                <c:pt idx="34">
                  <c:v>0.40963711322798968</c:v>
                </c:pt>
                <c:pt idx="35">
                  <c:v>0.421688781325191</c:v>
                </c:pt>
                <c:pt idx="36">
                  <c:v>0.43373341400610671</c:v>
                </c:pt>
                <c:pt idx="37">
                  <c:v>0.44578508210330797</c:v>
                </c:pt>
                <c:pt idx="38">
                  <c:v>0.4578297147842238</c:v>
                </c:pt>
                <c:pt idx="39">
                  <c:v>0.46988138288142506</c:v>
                </c:pt>
                <c:pt idx="40">
                  <c:v>0.48192601556234077</c:v>
                </c:pt>
                <c:pt idx="41">
                  <c:v>0.49397768365954209</c:v>
                </c:pt>
                <c:pt idx="42">
                  <c:v>0.5060223163404578</c:v>
                </c:pt>
                <c:pt idx="43">
                  <c:v>0.51807398443765917</c:v>
                </c:pt>
                <c:pt idx="44">
                  <c:v>0.53011861711857489</c:v>
                </c:pt>
                <c:pt idx="45">
                  <c:v>0.54217028521577615</c:v>
                </c:pt>
                <c:pt idx="46">
                  <c:v>0.55421491789669197</c:v>
                </c:pt>
                <c:pt idx="47">
                  <c:v>0.56626658599389323</c:v>
                </c:pt>
                <c:pt idx="48">
                  <c:v>0.57831121867480895</c:v>
                </c:pt>
                <c:pt idx="49">
                  <c:v>0.59036288677201021</c:v>
                </c:pt>
                <c:pt idx="50">
                  <c:v>0.60240751945292603</c:v>
                </c:pt>
                <c:pt idx="51">
                  <c:v>0.61445918755012729</c:v>
                </c:pt>
                <c:pt idx="52">
                  <c:v>0.62650382023104301</c:v>
                </c:pt>
                <c:pt idx="53">
                  <c:v>0.63855548832824438</c:v>
                </c:pt>
                <c:pt idx="54">
                  <c:v>0.65060012100916009</c:v>
                </c:pt>
                <c:pt idx="55">
                  <c:v>0.66265178910636136</c:v>
                </c:pt>
                <c:pt idx="56">
                  <c:v>0.67469642178727707</c:v>
                </c:pt>
                <c:pt idx="57">
                  <c:v>0.68674808988447844</c:v>
                </c:pt>
                <c:pt idx="58">
                  <c:v>0.69879272256539404</c:v>
                </c:pt>
                <c:pt idx="59">
                  <c:v>0.71084439066259542</c:v>
                </c:pt>
                <c:pt idx="60">
                  <c:v>0.72288902334351124</c:v>
                </c:pt>
                <c:pt idx="61">
                  <c:v>0.73494069144071261</c:v>
                </c:pt>
                <c:pt idx="62">
                  <c:v>0.74698532412162821</c:v>
                </c:pt>
                <c:pt idx="63">
                  <c:v>0.75903699221882959</c:v>
                </c:pt>
                <c:pt idx="64">
                  <c:v>0.7710816248997453</c:v>
                </c:pt>
                <c:pt idx="65">
                  <c:v>0.78313329299694656</c:v>
                </c:pt>
                <c:pt idx="66">
                  <c:v>0.79517792567786227</c:v>
                </c:pt>
                <c:pt idx="67">
                  <c:v>0.80722959377506365</c:v>
                </c:pt>
                <c:pt idx="68">
                  <c:v>0.81927422645597936</c:v>
                </c:pt>
                <c:pt idx="69">
                  <c:v>0.83132589455318062</c:v>
                </c:pt>
                <c:pt idx="70">
                  <c:v>0.84337052723409645</c:v>
                </c:pt>
                <c:pt idx="71">
                  <c:v>0.85542219533129771</c:v>
                </c:pt>
                <c:pt idx="72">
                  <c:v>0.86746682801221342</c:v>
                </c:pt>
                <c:pt idx="73">
                  <c:v>0.87951849610941479</c:v>
                </c:pt>
                <c:pt idx="74">
                  <c:v>0.89156312879033039</c:v>
                </c:pt>
                <c:pt idx="75">
                  <c:v>0.90361479688753177</c:v>
                </c:pt>
                <c:pt idx="76">
                  <c:v>0.91565942956844759</c:v>
                </c:pt>
                <c:pt idx="77">
                  <c:v>0.92771109766564874</c:v>
                </c:pt>
                <c:pt idx="78">
                  <c:v>0.93975573034656457</c:v>
                </c:pt>
                <c:pt idx="79">
                  <c:v>0.95180739844376594</c:v>
                </c:pt>
                <c:pt idx="80">
                  <c:v>0.9638590665409672</c:v>
                </c:pt>
                <c:pt idx="81">
                  <c:v>0.97590369922188291</c:v>
                </c:pt>
                <c:pt idx="82">
                  <c:v>0.98795536731908418</c:v>
                </c:pt>
                <c:pt idx="83">
                  <c:v>1</c:v>
                </c:pt>
              </c:numCache>
            </c:numRef>
          </c:xVal>
          <c:yVal>
            <c:numRef>
              <c:f>'3hpf telophase'!$T$3:$T$86</c:f>
              <c:numCache>
                <c:formatCode>General</c:formatCode>
                <c:ptCount val="84"/>
                <c:pt idx="0">
                  <c:v>0.66583235854467204</c:v>
                </c:pt>
                <c:pt idx="1">
                  <c:v>0.68819827277033174</c:v>
                </c:pt>
                <c:pt idx="2">
                  <c:v>0.8679609035345105</c:v>
                </c:pt>
                <c:pt idx="3">
                  <c:v>0.87161238871898394</c:v>
                </c:pt>
                <c:pt idx="4">
                  <c:v>0.87948888286949534</c:v>
                </c:pt>
                <c:pt idx="5">
                  <c:v>0.66797210162417686</c:v>
                </c:pt>
                <c:pt idx="6">
                  <c:v>0.6939229177984555</c:v>
                </c:pt>
                <c:pt idx="7">
                  <c:v>0.66981675990841782</c:v>
                </c:pt>
                <c:pt idx="8">
                  <c:v>0.6875157946028233</c:v>
                </c:pt>
                <c:pt idx="9">
                  <c:v>0.70406021545729824</c:v>
                </c:pt>
                <c:pt idx="10">
                  <c:v>0.74843491564357989</c:v>
                </c:pt>
                <c:pt idx="11">
                  <c:v>0.80518199165590987</c:v>
                </c:pt>
                <c:pt idx="12">
                  <c:v>1</c:v>
                </c:pt>
                <c:pt idx="13">
                  <c:v>0.90047622146189543</c:v>
                </c:pt>
                <c:pt idx="14">
                  <c:v>0.86025843375043687</c:v>
                </c:pt>
                <c:pt idx="15">
                  <c:v>0.88358980489598637</c:v>
                </c:pt>
                <c:pt idx="16">
                  <c:v>0.7662913288954597</c:v>
                </c:pt>
                <c:pt idx="17">
                  <c:v>0.78775988269244446</c:v>
                </c:pt>
                <c:pt idx="18">
                  <c:v>0.8115694425318577</c:v>
                </c:pt>
                <c:pt idx="19">
                  <c:v>0.77453403084317074</c:v>
                </c:pt>
                <c:pt idx="20">
                  <c:v>0.67424151858201919</c:v>
                </c:pt>
                <c:pt idx="21">
                  <c:v>0.70754221604141476</c:v>
                </c:pt>
                <c:pt idx="22">
                  <c:v>0.71993123767642664</c:v>
                </c:pt>
                <c:pt idx="23">
                  <c:v>0.71533548114710799</c:v>
                </c:pt>
                <c:pt idx="24">
                  <c:v>0.73117169849294894</c:v>
                </c:pt>
                <c:pt idx="25">
                  <c:v>0.78325794799546622</c:v>
                </c:pt>
                <c:pt idx="26">
                  <c:v>0.83466474584119588</c:v>
                </c:pt>
                <c:pt idx="27">
                  <c:v>0.79436070257419866</c:v>
                </c:pt>
                <c:pt idx="28">
                  <c:v>0.83196963804445034</c:v>
                </c:pt>
                <c:pt idx="29">
                  <c:v>0.79437280861708137</c:v>
                </c:pt>
                <c:pt idx="30">
                  <c:v>0.79174579731155048</c:v>
                </c:pt>
                <c:pt idx="31">
                  <c:v>0.78329275286875377</c:v>
                </c:pt>
                <c:pt idx="32">
                  <c:v>0.79820588444479412</c:v>
                </c:pt>
                <c:pt idx="33">
                  <c:v>0.74549466047846102</c:v>
                </c:pt>
                <c:pt idx="34">
                  <c:v>0.71598164118596841</c:v>
                </c:pt>
                <c:pt idx="35">
                  <c:v>0.73627742207869828</c:v>
                </c:pt>
                <c:pt idx="36">
                  <c:v>0.74554308464999153</c:v>
                </c:pt>
                <c:pt idx="37">
                  <c:v>0.74178264507957448</c:v>
                </c:pt>
                <c:pt idx="38">
                  <c:v>0.79508555189179619</c:v>
                </c:pt>
                <c:pt idx="39">
                  <c:v>0.81555384389560348</c:v>
                </c:pt>
                <c:pt idx="40">
                  <c:v>0.70801435171383731</c:v>
                </c:pt>
                <c:pt idx="41">
                  <c:v>0.75249649303070232</c:v>
                </c:pt>
                <c:pt idx="42">
                  <c:v>0.78739367489524481</c:v>
                </c:pt>
                <c:pt idx="43">
                  <c:v>0.78315807314168451</c:v>
                </c:pt>
                <c:pt idx="44">
                  <c:v>0.7853326210944771</c:v>
                </c:pt>
                <c:pt idx="45">
                  <c:v>0.75792756651892246</c:v>
                </c:pt>
                <c:pt idx="46">
                  <c:v>0.69270777374411152</c:v>
                </c:pt>
                <c:pt idx="47">
                  <c:v>0.6701360567894471</c:v>
                </c:pt>
                <c:pt idx="48">
                  <c:v>0.73734729361845086</c:v>
                </c:pt>
                <c:pt idx="49">
                  <c:v>0.79089232128832498</c:v>
                </c:pt>
                <c:pt idx="50">
                  <c:v>0.85714566747424059</c:v>
                </c:pt>
                <c:pt idx="51">
                  <c:v>0.89209430002103418</c:v>
                </c:pt>
                <c:pt idx="52">
                  <c:v>0.84192534506005345</c:v>
                </c:pt>
                <c:pt idx="53">
                  <c:v>0.82639934506307999</c:v>
                </c:pt>
                <c:pt idx="54">
                  <c:v>0.77454613688605334</c:v>
                </c:pt>
                <c:pt idx="55">
                  <c:v>0.7523027963445803</c:v>
                </c:pt>
                <c:pt idx="56">
                  <c:v>0.71660358913906363</c:v>
                </c:pt>
                <c:pt idx="57">
                  <c:v>0.75797901720117367</c:v>
                </c:pt>
                <c:pt idx="58">
                  <c:v>0.72906827354209192</c:v>
                </c:pt>
                <c:pt idx="59">
                  <c:v>0.68466179499324331</c:v>
                </c:pt>
                <c:pt idx="60">
                  <c:v>0.69498824957212701</c:v>
                </c:pt>
                <c:pt idx="61">
                  <c:v>0.62865470085211406</c:v>
                </c:pt>
                <c:pt idx="62">
                  <c:v>0.69885007725168613</c:v>
                </c:pt>
                <c:pt idx="63">
                  <c:v>0.82019651134109228</c:v>
                </c:pt>
                <c:pt idx="64">
                  <c:v>0.80786801992049351</c:v>
                </c:pt>
                <c:pt idx="65">
                  <c:v>0.86410210236567209</c:v>
                </c:pt>
                <c:pt idx="66">
                  <c:v>0.99447207816871885</c:v>
                </c:pt>
                <c:pt idx="67">
                  <c:v>0.82168555461565584</c:v>
                </c:pt>
                <c:pt idx="68">
                  <c:v>0.85539180451161956</c:v>
                </c:pt>
                <c:pt idx="69">
                  <c:v>0.78920806807227906</c:v>
                </c:pt>
                <c:pt idx="70">
                  <c:v>0.87577081444916749</c:v>
                </c:pt>
                <c:pt idx="71">
                  <c:v>0.92392108675946949</c:v>
                </c:pt>
                <c:pt idx="72">
                  <c:v>0.92340809319231798</c:v>
                </c:pt>
                <c:pt idx="73">
                  <c:v>0.79583763980587952</c:v>
                </c:pt>
                <c:pt idx="74">
                  <c:v>0.9081287538190782</c:v>
                </c:pt>
                <c:pt idx="75">
                  <c:v>0.85128482946368722</c:v>
                </c:pt>
                <c:pt idx="76">
                  <c:v>0.77677364877645738</c:v>
                </c:pt>
                <c:pt idx="77">
                  <c:v>0.83575731621135341</c:v>
                </c:pt>
                <c:pt idx="78">
                  <c:v>0.71137226535840692</c:v>
                </c:pt>
                <c:pt idx="79">
                  <c:v>0.88359737117278803</c:v>
                </c:pt>
                <c:pt idx="80">
                  <c:v>0.79867499360649608</c:v>
                </c:pt>
                <c:pt idx="81">
                  <c:v>0.71079722832148207</c:v>
                </c:pt>
                <c:pt idx="82">
                  <c:v>0.69111582910504565</c:v>
                </c:pt>
                <c:pt idx="83">
                  <c:v>0.69609746575124798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70-5E4E-94D7-63813170754F}"/>
            </c:ext>
          </c:extLst>
        </c:ser>
        <c:ser>
          <c:idx val="4"/>
          <c:order val="4"/>
          <c:tx>
            <c:strRef>
              <c:f>'3hpf telophase'!$W$2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3000"/>
                </a:schemeClr>
              </a:solidFill>
              <a:ln w="9525">
                <a:solidFill>
                  <a:schemeClr val="accent6">
                    <a:shade val="53000"/>
                  </a:schemeClr>
                </a:solidFill>
              </a:ln>
              <a:effectLst/>
            </c:spPr>
          </c:marker>
          <c:xVal>
            <c:numRef>
              <c:f>'3hpf telophase'!$W$3:$W$86</c:f>
              <c:numCache>
                <c:formatCode>General</c:formatCode>
                <c:ptCount val="84"/>
                <c:pt idx="0">
                  <c:v>0</c:v>
                </c:pt>
                <c:pt idx="1">
                  <c:v>1.7543787757560731E-2</c:v>
                </c:pt>
                <c:pt idx="2">
                  <c:v>3.5087575515121462E-2</c:v>
                </c:pt>
                <c:pt idx="3">
                  <c:v>5.2631363272682197E-2</c:v>
                </c:pt>
                <c:pt idx="4">
                  <c:v>7.0175151030242924E-2</c:v>
                </c:pt>
                <c:pt idx="5">
                  <c:v>8.7718938787803652E-2</c:v>
                </c:pt>
                <c:pt idx="6">
                  <c:v>0.10526272654536439</c:v>
                </c:pt>
                <c:pt idx="7">
                  <c:v>0.12280651430292512</c:v>
                </c:pt>
                <c:pt idx="8">
                  <c:v>0.1403513265152454</c:v>
                </c:pt>
                <c:pt idx="9">
                  <c:v>0.15789511427280614</c:v>
                </c:pt>
                <c:pt idx="10">
                  <c:v>0.17543890203036688</c:v>
                </c:pt>
                <c:pt idx="11">
                  <c:v>0.19298268978792762</c:v>
                </c:pt>
                <c:pt idx="12">
                  <c:v>0.21052647754548831</c:v>
                </c:pt>
                <c:pt idx="13">
                  <c:v>0.22807026530304905</c:v>
                </c:pt>
                <c:pt idx="14">
                  <c:v>0.24561405306060979</c:v>
                </c:pt>
                <c:pt idx="15">
                  <c:v>0.26315784081817056</c:v>
                </c:pt>
                <c:pt idx="16">
                  <c:v>0.28070162857573122</c:v>
                </c:pt>
                <c:pt idx="17">
                  <c:v>0.29824541633329199</c:v>
                </c:pt>
                <c:pt idx="18">
                  <c:v>0.31578920409085276</c:v>
                </c:pt>
                <c:pt idx="19">
                  <c:v>0.33333299184841347</c:v>
                </c:pt>
                <c:pt idx="20">
                  <c:v>0.35087677960597419</c:v>
                </c:pt>
                <c:pt idx="21">
                  <c:v>0.3684205673635349</c:v>
                </c:pt>
                <c:pt idx="22">
                  <c:v>0.38596435512109567</c:v>
                </c:pt>
                <c:pt idx="23">
                  <c:v>0.40350814287865638</c:v>
                </c:pt>
                <c:pt idx="24">
                  <c:v>0.4210519306362171</c:v>
                </c:pt>
                <c:pt idx="25">
                  <c:v>0.43859674284853745</c:v>
                </c:pt>
                <c:pt idx="26">
                  <c:v>0.4561405306060981</c:v>
                </c:pt>
                <c:pt idx="27">
                  <c:v>0.47368431836365893</c:v>
                </c:pt>
                <c:pt idx="28">
                  <c:v>0.49122810612121959</c:v>
                </c:pt>
                <c:pt idx="29">
                  <c:v>0.5087718938787803</c:v>
                </c:pt>
                <c:pt idx="30">
                  <c:v>0.52631568163634113</c:v>
                </c:pt>
                <c:pt idx="31">
                  <c:v>0.54385946939390184</c:v>
                </c:pt>
                <c:pt idx="32">
                  <c:v>0.56140325715146244</c:v>
                </c:pt>
                <c:pt idx="33">
                  <c:v>0.57894704490902327</c:v>
                </c:pt>
                <c:pt idx="34">
                  <c:v>0.59649083266658398</c:v>
                </c:pt>
                <c:pt idx="35">
                  <c:v>0.61403462042414469</c:v>
                </c:pt>
                <c:pt idx="36">
                  <c:v>0.63157840818170552</c:v>
                </c:pt>
                <c:pt idx="37">
                  <c:v>0.64912219593926612</c:v>
                </c:pt>
                <c:pt idx="38">
                  <c:v>0.66666598369682695</c:v>
                </c:pt>
                <c:pt idx="39">
                  <c:v>0.68420977145438766</c:v>
                </c:pt>
                <c:pt idx="40">
                  <c:v>0.70175458366670795</c:v>
                </c:pt>
                <c:pt idx="41">
                  <c:v>0.71929837142426867</c:v>
                </c:pt>
                <c:pt idx="42">
                  <c:v>0.73684215918182938</c:v>
                </c:pt>
                <c:pt idx="43">
                  <c:v>0.75438594693939021</c:v>
                </c:pt>
                <c:pt idx="44">
                  <c:v>0.77192973469695081</c:v>
                </c:pt>
                <c:pt idx="45">
                  <c:v>0.78947352245451152</c:v>
                </c:pt>
                <c:pt idx="46">
                  <c:v>0.80701731021207235</c:v>
                </c:pt>
                <c:pt idx="47">
                  <c:v>0.82456109796963317</c:v>
                </c:pt>
                <c:pt idx="48">
                  <c:v>0.84210488572719377</c:v>
                </c:pt>
                <c:pt idx="49">
                  <c:v>0.85964867348475449</c:v>
                </c:pt>
                <c:pt idx="50">
                  <c:v>0.87719246124231531</c:v>
                </c:pt>
                <c:pt idx="51">
                  <c:v>0.89473624899987592</c:v>
                </c:pt>
                <c:pt idx="52">
                  <c:v>0.91228003675743674</c:v>
                </c:pt>
                <c:pt idx="53">
                  <c:v>0.92982382451499745</c:v>
                </c:pt>
                <c:pt idx="54">
                  <c:v>0.94736761227255806</c:v>
                </c:pt>
                <c:pt idx="55">
                  <c:v>0.96491140003011888</c:v>
                </c:pt>
                <c:pt idx="56">
                  <c:v>0.98245621224243918</c:v>
                </c:pt>
                <c:pt idx="57">
                  <c:v>1</c:v>
                </c:pt>
              </c:numCache>
            </c:numRef>
          </c:xVal>
          <c:yVal>
            <c:numRef>
              <c:f>'3hpf telophase'!$X$3:$X$86</c:f>
              <c:numCache>
                <c:formatCode>General</c:formatCode>
                <c:ptCount val="84"/>
                <c:pt idx="0">
                  <c:v>0.73028775035707683</c:v>
                </c:pt>
                <c:pt idx="1">
                  <c:v>0.78716018267383825</c:v>
                </c:pt>
                <c:pt idx="2">
                  <c:v>0.81431160189467222</c:v>
                </c:pt>
                <c:pt idx="3">
                  <c:v>0.87631642858719894</c:v>
                </c:pt>
                <c:pt idx="4">
                  <c:v>0.9114755379078785</c:v>
                </c:pt>
                <c:pt idx="5">
                  <c:v>0.87157125655348344</c:v>
                </c:pt>
                <c:pt idx="6">
                  <c:v>0.88431562696901711</c:v>
                </c:pt>
                <c:pt idx="7">
                  <c:v>0.85454026687771423</c:v>
                </c:pt>
                <c:pt idx="8">
                  <c:v>0.92152803370872383</c:v>
                </c:pt>
                <c:pt idx="9">
                  <c:v>0.67228082451185356</c:v>
                </c:pt>
                <c:pt idx="10">
                  <c:v>0.64703324847276456</c:v>
                </c:pt>
                <c:pt idx="11">
                  <c:v>0.68827582458827907</c:v>
                </c:pt>
                <c:pt idx="12">
                  <c:v>0.74426002319937368</c:v>
                </c:pt>
                <c:pt idx="13">
                  <c:v>0.83043737442871979</c:v>
                </c:pt>
                <c:pt idx="14">
                  <c:v>0.83895796429742076</c:v>
                </c:pt>
                <c:pt idx="15">
                  <c:v>0.76510209592584355</c:v>
                </c:pt>
                <c:pt idx="16">
                  <c:v>0.74508032316082129</c:v>
                </c:pt>
                <c:pt idx="17">
                  <c:v>0.80886501395189281</c:v>
                </c:pt>
                <c:pt idx="18">
                  <c:v>0.88680879538186408</c:v>
                </c:pt>
                <c:pt idx="19">
                  <c:v>0.87747809561334833</c:v>
                </c:pt>
                <c:pt idx="20">
                  <c:v>0.8553350916850796</c:v>
                </c:pt>
                <c:pt idx="21">
                  <c:v>0.84884232408132354</c:v>
                </c:pt>
                <c:pt idx="22">
                  <c:v>0.8482513005066159</c:v>
                </c:pt>
                <c:pt idx="23">
                  <c:v>0.86197901186972348</c:v>
                </c:pt>
                <c:pt idx="24">
                  <c:v>0.9268438491938813</c:v>
                </c:pt>
                <c:pt idx="25">
                  <c:v>0.84287264630805581</c:v>
                </c:pt>
                <c:pt idx="26">
                  <c:v>0.75566100382297152</c:v>
                </c:pt>
                <c:pt idx="27">
                  <c:v>0.6925097951967446</c:v>
                </c:pt>
                <c:pt idx="28">
                  <c:v>0.72449130363156822</c:v>
                </c:pt>
                <c:pt idx="29">
                  <c:v>0.7949861500078973</c:v>
                </c:pt>
                <c:pt idx="30">
                  <c:v>0.83571752469816196</c:v>
                </c:pt>
                <c:pt idx="31">
                  <c:v>0.97748505882213077</c:v>
                </c:pt>
                <c:pt idx="32">
                  <c:v>0.836726340799818</c:v>
                </c:pt>
                <c:pt idx="33">
                  <c:v>0.75409343267511197</c:v>
                </c:pt>
                <c:pt idx="34">
                  <c:v>0.79163531807428222</c:v>
                </c:pt>
                <c:pt idx="35">
                  <c:v>0.83652763459797663</c:v>
                </c:pt>
                <c:pt idx="36">
                  <c:v>0.75319840559502316</c:v>
                </c:pt>
                <c:pt idx="37">
                  <c:v>0.79069953074766186</c:v>
                </c:pt>
                <c:pt idx="38">
                  <c:v>0.83784894592304138</c:v>
                </c:pt>
                <c:pt idx="39">
                  <c:v>0.75870273722038895</c:v>
                </c:pt>
                <c:pt idx="40">
                  <c:v>0.79503200528524531</c:v>
                </c:pt>
                <c:pt idx="41">
                  <c:v>0.72034564689058767</c:v>
                </c:pt>
                <c:pt idx="42">
                  <c:v>0.64833417967456342</c:v>
                </c:pt>
                <c:pt idx="43">
                  <c:v>0.68815014716147349</c:v>
                </c:pt>
                <c:pt idx="44">
                  <c:v>0.72761625586565426</c:v>
                </c:pt>
                <c:pt idx="45">
                  <c:v>0.8145935269331821</c:v>
                </c:pt>
                <c:pt idx="46">
                  <c:v>0.80775599557751332</c:v>
                </c:pt>
                <c:pt idx="47">
                  <c:v>0.78511198028562745</c:v>
                </c:pt>
                <c:pt idx="48">
                  <c:v>0.75522113282915171</c:v>
                </c:pt>
                <c:pt idx="49">
                  <c:v>0.83659047331137948</c:v>
                </c:pt>
                <c:pt idx="50">
                  <c:v>0.81151442997644396</c:v>
                </c:pt>
                <c:pt idx="51">
                  <c:v>0.83472908871977169</c:v>
                </c:pt>
                <c:pt idx="52">
                  <c:v>0.73724586410873483</c:v>
                </c:pt>
                <c:pt idx="53">
                  <c:v>0.78934085586327662</c:v>
                </c:pt>
                <c:pt idx="54">
                  <c:v>0.86192126818713721</c:v>
                </c:pt>
                <c:pt idx="55">
                  <c:v>1</c:v>
                </c:pt>
                <c:pt idx="56">
                  <c:v>0.75868235709712328</c:v>
                </c:pt>
                <c:pt idx="57">
                  <c:v>0.79822149457633973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70-5E4E-94D7-63813170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66500000000004E-2"/>
          <c:y val="0.12368"/>
          <c:w val="0.85884400000000005"/>
          <c:h val="0.8103369999999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'4hpf anaphase'!$C$2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xVal>
            <c:numRef>
              <c:f>'4hpf anaphase'!$C$3:$C$49</c:f>
              <c:numCache>
                <c:formatCode>General</c:formatCode>
                <c:ptCount val="47"/>
                <c:pt idx="0">
                  <c:v>0</c:v>
                </c:pt>
                <c:pt idx="1">
                  <c:v>2.17387600003408E-2</c:v>
                </c:pt>
                <c:pt idx="2">
                  <c:v>4.3478939999375202E-2</c:v>
                </c:pt>
                <c:pt idx="3">
                  <c:v>6.5217699999716008E-2</c:v>
                </c:pt>
                <c:pt idx="4">
                  <c:v>8.6956460000056801E-2</c:v>
                </c:pt>
                <c:pt idx="5">
                  <c:v>0.10869522000039761</c:v>
                </c:pt>
                <c:pt idx="6">
                  <c:v>0.13043539999943202</c:v>
                </c:pt>
                <c:pt idx="7">
                  <c:v>0.1521741599997728</c:v>
                </c:pt>
                <c:pt idx="8">
                  <c:v>0.1739129200001136</c:v>
                </c:pt>
                <c:pt idx="9">
                  <c:v>0.19565168000045441</c:v>
                </c:pt>
                <c:pt idx="10">
                  <c:v>0.21739185999948879</c:v>
                </c:pt>
                <c:pt idx="11">
                  <c:v>0.23913061999982962</c:v>
                </c:pt>
                <c:pt idx="12">
                  <c:v>0.2608693800001704</c:v>
                </c:pt>
                <c:pt idx="13">
                  <c:v>0.28260955999920484</c:v>
                </c:pt>
                <c:pt idx="14">
                  <c:v>0.30434831999954559</c:v>
                </c:pt>
                <c:pt idx="15">
                  <c:v>0.32608707999988645</c:v>
                </c:pt>
                <c:pt idx="16">
                  <c:v>0.3478258400002272</c:v>
                </c:pt>
                <c:pt idx="17">
                  <c:v>0.36956601999926164</c:v>
                </c:pt>
                <c:pt idx="18">
                  <c:v>0.39130477999960239</c:v>
                </c:pt>
                <c:pt idx="19">
                  <c:v>0.4130435399999432</c:v>
                </c:pt>
                <c:pt idx="20">
                  <c:v>0.43478230000028406</c:v>
                </c:pt>
                <c:pt idx="21">
                  <c:v>0.45652247999931839</c:v>
                </c:pt>
                <c:pt idx="22">
                  <c:v>0.47826123999965925</c:v>
                </c:pt>
                <c:pt idx="23">
                  <c:v>0.5</c:v>
                </c:pt>
                <c:pt idx="24">
                  <c:v>0.52173876000034081</c:v>
                </c:pt>
                <c:pt idx="25">
                  <c:v>0.54347893999937524</c:v>
                </c:pt>
                <c:pt idx="26">
                  <c:v>0.56521769999971605</c:v>
                </c:pt>
                <c:pt idx="27">
                  <c:v>0.58695646000005675</c:v>
                </c:pt>
                <c:pt idx="28">
                  <c:v>0.60869663999909118</c:v>
                </c:pt>
                <c:pt idx="29">
                  <c:v>0.63043539999943199</c:v>
                </c:pt>
                <c:pt idx="30">
                  <c:v>0.65217415999977291</c:v>
                </c:pt>
                <c:pt idx="31">
                  <c:v>0.6739129200001136</c:v>
                </c:pt>
                <c:pt idx="32">
                  <c:v>0.69565309999914804</c:v>
                </c:pt>
                <c:pt idx="33">
                  <c:v>0.71739185999948885</c:v>
                </c:pt>
                <c:pt idx="34">
                  <c:v>0.73913061999982954</c:v>
                </c:pt>
                <c:pt idx="35">
                  <c:v>0.76086938000017046</c:v>
                </c:pt>
                <c:pt idx="36">
                  <c:v>0.78260955999920478</c:v>
                </c:pt>
                <c:pt idx="37">
                  <c:v>0.8043483199995457</c:v>
                </c:pt>
                <c:pt idx="38">
                  <c:v>0.8260870799998864</c:v>
                </c:pt>
                <c:pt idx="39">
                  <c:v>0.84782725999892083</c:v>
                </c:pt>
                <c:pt idx="40">
                  <c:v>0.86956601999926164</c:v>
                </c:pt>
                <c:pt idx="41">
                  <c:v>0.89130477999960234</c:v>
                </c:pt>
                <c:pt idx="42">
                  <c:v>0.91304353999994325</c:v>
                </c:pt>
                <c:pt idx="43">
                  <c:v>0.93478371999897758</c:v>
                </c:pt>
                <c:pt idx="44">
                  <c:v>0.9565224799993185</c:v>
                </c:pt>
                <c:pt idx="45">
                  <c:v>0.97826123999965919</c:v>
                </c:pt>
                <c:pt idx="46">
                  <c:v>1</c:v>
                </c:pt>
              </c:numCache>
            </c:numRef>
          </c:xVal>
          <c:yVal>
            <c:numRef>
              <c:f>'4hpf anaphase'!$D$3:$D$49</c:f>
              <c:numCache>
                <c:formatCode>General</c:formatCode>
                <c:ptCount val="47"/>
                <c:pt idx="0">
                  <c:v>0.92393099218393704</c:v>
                </c:pt>
                <c:pt idx="1">
                  <c:v>0.84358831207636775</c:v>
                </c:pt>
                <c:pt idx="2">
                  <c:v>0.75811879786748859</c:v>
                </c:pt>
                <c:pt idx="3">
                  <c:v>0.83931660559548338</c:v>
                </c:pt>
                <c:pt idx="4">
                  <c:v>0.7589739254879142</c:v>
                </c:pt>
                <c:pt idx="5">
                  <c:v>0.88461477975057801</c:v>
                </c:pt>
                <c:pt idx="6">
                  <c:v>0.85640932895088617</c:v>
                </c:pt>
                <c:pt idx="7">
                  <c:v>0.66410193907559723</c:v>
                </c:pt>
                <c:pt idx="8">
                  <c:v>1</c:v>
                </c:pt>
                <c:pt idx="9">
                  <c:v>0.70512840674980737</c:v>
                </c:pt>
                <c:pt idx="10">
                  <c:v>0.61623838205922599</c:v>
                </c:pt>
                <c:pt idx="11">
                  <c:v>0.68034150062119614</c:v>
                </c:pt>
                <c:pt idx="12">
                  <c:v>0.80598235488385994</c:v>
                </c:pt>
                <c:pt idx="13">
                  <c:v>0.7572636702470632</c:v>
                </c:pt>
                <c:pt idx="14">
                  <c:v>0.59658027584254647</c:v>
                </c:pt>
                <c:pt idx="15">
                  <c:v>0.80000039316212446</c:v>
                </c:pt>
                <c:pt idx="16">
                  <c:v>0.71111036847154296</c:v>
                </c:pt>
                <c:pt idx="17">
                  <c:v>0.77777690408416811</c:v>
                </c:pt>
                <c:pt idx="18">
                  <c:v>0.68632346234293173</c:v>
                </c:pt>
                <c:pt idx="19">
                  <c:v>0.67093902841775843</c:v>
                </c:pt>
                <c:pt idx="20">
                  <c:v>0.80512722726343433</c:v>
                </c:pt>
                <c:pt idx="21">
                  <c:v>0.69828935159702465</c:v>
                </c:pt>
                <c:pt idx="22">
                  <c:v>0.74529778099297017</c:v>
                </c:pt>
                <c:pt idx="23">
                  <c:v>0.66837561136710333</c:v>
                </c:pt>
                <c:pt idx="24">
                  <c:v>0.91709390284177583</c:v>
                </c:pt>
                <c:pt idx="25">
                  <c:v>0.63076965417459552</c:v>
                </c:pt>
                <c:pt idx="26">
                  <c:v>0.76666614245050091</c:v>
                </c:pt>
                <c:pt idx="27">
                  <c:v>0.79487159325019274</c:v>
                </c:pt>
                <c:pt idx="28">
                  <c:v>0.82136678880903335</c:v>
                </c:pt>
                <c:pt idx="29">
                  <c:v>0.68205175586204736</c:v>
                </c:pt>
                <c:pt idx="30">
                  <c:v>0.68547030053312785</c:v>
                </c:pt>
                <c:pt idx="31">
                  <c:v>0.70427327912938176</c:v>
                </c:pt>
                <c:pt idx="32">
                  <c:v>0.80170868259235384</c:v>
                </c:pt>
                <c:pt idx="33">
                  <c:v>0.7495714532844765</c:v>
                </c:pt>
                <c:pt idx="34">
                  <c:v>0.82393020585968824</c:v>
                </c:pt>
                <c:pt idx="35">
                  <c:v>0.83589609511378116</c:v>
                </c:pt>
                <c:pt idx="36">
                  <c:v>0.86068300124239239</c:v>
                </c:pt>
                <c:pt idx="37">
                  <c:v>0.65128092220107892</c:v>
                </c:pt>
                <c:pt idx="38">
                  <c:v>0.78632424866718043</c:v>
                </c:pt>
                <c:pt idx="39">
                  <c:v>0.80170868259235384</c:v>
                </c:pt>
                <c:pt idx="40">
                  <c:v>0.67863124538034514</c:v>
                </c:pt>
                <c:pt idx="41">
                  <c:v>0.80427209964300872</c:v>
                </c:pt>
                <c:pt idx="42">
                  <c:v>0.78546912104675481</c:v>
                </c:pt>
                <c:pt idx="43">
                  <c:v>0.84444343969679336</c:v>
                </c:pt>
                <c:pt idx="44">
                  <c:v>0.95811840470536436</c:v>
                </c:pt>
                <c:pt idx="45">
                  <c:v>0.96581062166795106</c:v>
                </c:pt>
                <c:pt idx="46">
                  <c:v>0.98290531083397548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44-304E-A283-F12286C9B9F2}"/>
            </c:ext>
          </c:extLst>
        </c:ser>
        <c:ser>
          <c:idx val="1"/>
          <c:order val="1"/>
          <c:tx>
            <c:strRef>
              <c:f>'4hpf anaphase'!$G$2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'4hpf anaphase'!$G$3:$G$49</c:f>
              <c:numCache>
                <c:formatCode>General</c:formatCode>
                <c:ptCount val="47"/>
                <c:pt idx="0">
                  <c:v>0</c:v>
                </c:pt>
                <c:pt idx="1">
                  <c:v>2.5640224285320343E-2</c:v>
                </c:pt>
                <c:pt idx="2">
                  <c:v>5.1282286974905777E-2</c:v>
                </c:pt>
                <c:pt idx="3">
                  <c:v>7.6922511260226131E-2</c:v>
                </c:pt>
                <c:pt idx="4">
                  <c:v>0.10256457394981155</c:v>
                </c:pt>
                <c:pt idx="5">
                  <c:v>0.12820479823513192</c:v>
                </c:pt>
                <c:pt idx="6">
                  <c:v>0.15384686092471736</c:v>
                </c:pt>
                <c:pt idx="7">
                  <c:v>0.1794870852100377</c:v>
                </c:pt>
                <c:pt idx="8">
                  <c:v>0.20512730949535804</c:v>
                </c:pt>
                <c:pt idx="9">
                  <c:v>0.23076937218494351</c:v>
                </c:pt>
                <c:pt idx="10">
                  <c:v>0.25640959647026385</c:v>
                </c:pt>
                <c:pt idx="11">
                  <c:v>0.28205165915984926</c:v>
                </c:pt>
                <c:pt idx="12">
                  <c:v>0.30769188344516957</c:v>
                </c:pt>
                <c:pt idx="13">
                  <c:v>0.33333394613475503</c:v>
                </c:pt>
                <c:pt idx="14">
                  <c:v>0.3589741704200754</c:v>
                </c:pt>
                <c:pt idx="15">
                  <c:v>0.38461439470539571</c:v>
                </c:pt>
                <c:pt idx="16">
                  <c:v>0.41025645739498123</c:v>
                </c:pt>
                <c:pt idx="17">
                  <c:v>0.43589668168030149</c:v>
                </c:pt>
                <c:pt idx="18">
                  <c:v>0.46153874436988701</c:v>
                </c:pt>
                <c:pt idx="19">
                  <c:v>0.48717896865520732</c:v>
                </c:pt>
                <c:pt idx="20">
                  <c:v>0.51281919294052769</c:v>
                </c:pt>
                <c:pt idx="21">
                  <c:v>0.53846125563011304</c:v>
                </c:pt>
                <c:pt idx="22">
                  <c:v>0.56410147991543347</c:v>
                </c:pt>
                <c:pt idx="23">
                  <c:v>0.58974354260501882</c:v>
                </c:pt>
                <c:pt idx="24">
                  <c:v>0.61538376689033913</c:v>
                </c:pt>
                <c:pt idx="25">
                  <c:v>0.64102582957992471</c:v>
                </c:pt>
                <c:pt idx="26">
                  <c:v>0.66666605386524491</c:v>
                </c:pt>
                <c:pt idx="27">
                  <c:v>0.69230627815056534</c:v>
                </c:pt>
                <c:pt idx="28">
                  <c:v>0.7179483408401508</c:v>
                </c:pt>
                <c:pt idx="29">
                  <c:v>0.743588565125471</c:v>
                </c:pt>
                <c:pt idx="30">
                  <c:v>0.76923062781505658</c:v>
                </c:pt>
                <c:pt idx="31">
                  <c:v>0.79487085210037689</c:v>
                </c:pt>
                <c:pt idx="32">
                  <c:v>0.82051291478996247</c:v>
                </c:pt>
                <c:pt idx="33">
                  <c:v>0.84615313907528267</c:v>
                </c:pt>
                <c:pt idx="34">
                  <c:v>0.87179336336060298</c:v>
                </c:pt>
                <c:pt idx="35">
                  <c:v>0.89743542605018845</c:v>
                </c:pt>
                <c:pt idx="36">
                  <c:v>0.92307565033550876</c:v>
                </c:pt>
                <c:pt idx="37">
                  <c:v>0.94871771302509422</c:v>
                </c:pt>
                <c:pt idx="38">
                  <c:v>0.97435793731041465</c:v>
                </c:pt>
                <c:pt idx="39">
                  <c:v>1</c:v>
                </c:pt>
              </c:numCache>
            </c:numRef>
          </c:xVal>
          <c:yVal>
            <c:numRef>
              <c:f>'4hpf anaphase'!$H$3:$H$49</c:f>
              <c:numCache>
                <c:formatCode>General</c:formatCode>
                <c:ptCount val="47"/>
                <c:pt idx="0">
                  <c:v>0.64792332475374859</c:v>
                </c:pt>
                <c:pt idx="1">
                  <c:v>0.88363513061864252</c:v>
                </c:pt>
                <c:pt idx="2">
                  <c:v>0.86382649477260853</c:v>
                </c:pt>
                <c:pt idx="3">
                  <c:v>0.95974452383304953</c:v>
                </c:pt>
                <c:pt idx="4">
                  <c:v>0.69400093192971535</c:v>
                </c:pt>
                <c:pt idx="5">
                  <c:v>0.81356060323821267</c:v>
                </c:pt>
                <c:pt idx="6">
                  <c:v>0.77060706635976695</c:v>
                </c:pt>
                <c:pt idx="7">
                  <c:v>0.74916566373535354</c:v>
                </c:pt>
                <c:pt idx="8">
                  <c:v>0.64646765701746844</c:v>
                </c:pt>
                <c:pt idx="9">
                  <c:v>0.65015974009635702</c:v>
                </c:pt>
                <c:pt idx="10">
                  <c:v>0.71249536329870711</c:v>
                </c:pt>
                <c:pt idx="11">
                  <c:v>0.72832790967516903</c:v>
                </c:pt>
                <c:pt idx="12">
                  <c:v>0.6670926762526922</c:v>
                </c:pt>
                <c:pt idx="13">
                  <c:v>0.58793048430648709</c:v>
                </c:pt>
                <c:pt idx="14">
                  <c:v>0.55065653530561187</c:v>
                </c:pt>
                <c:pt idx="15">
                  <c:v>0.75015968610274653</c:v>
                </c:pt>
                <c:pt idx="16">
                  <c:v>0.87397945327149984</c:v>
                </c:pt>
                <c:pt idx="17">
                  <c:v>0.71906260613119044</c:v>
                </c:pt>
                <c:pt idx="18">
                  <c:v>0.70702851024609747</c:v>
                </c:pt>
                <c:pt idx="19">
                  <c:v>0.76432382991796743</c:v>
                </c:pt>
                <c:pt idx="20">
                  <c:v>0.62083797003462604</c:v>
                </c:pt>
                <c:pt idx="21">
                  <c:v>0.62843433108125979</c:v>
                </c:pt>
                <c:pt idx="22">
                  <c:v>0.77724504082186907</c:v>
                </c:pt>
                <c:pt idx="23">
                  <c:v>0.70269768275622257</c:v>
                </c:pt>
                <c:pt idx="24">
                  <c:v>0.62651755791219665</c:v>
                </c:pt>
                <c:pt idx="25">
                  <c:v>0.65662061551635975</c:v>
                </c:pt>
                <c:pt idx="26">
                  <c:v>0.6359248646515171</c:v>
                </c:pt>
                <c:pt idx="27">
                  <c:v>0.78849838910063375</c:v>
                </c:pt>
                <c:pt idx="28">
                  <c:v>0.69652135366300749</c:v>
                </c:pt>
                <c:pt idx="29">
                  <c:v>0.6631522225659815</c:v>
                </c:pt>
                <c:pt idx="30">
                  <c:v>0.51277947767661169</c:v>
                </c:pt>
                <c:pt idx="31">
                  <c:v>0.64533217139083754</c:v>
                </c:pt>
                <c:pt idx="32">
                  <c:v>0.76482057113361201</c:v>
                </c:pt>
                <c:pt idx="33">
                  <c:v>0.90894571536404389</c:v>
                </c:pt>
                <c:pt idx="34">
                  <c:v>0.82108623265522751</c:v>
                </c:pt>
                <c:pt idx="35">
                  <c:v>0.79410724534858546</c:v>
                </c:pt>
                <c:pt idx="36">
                  <c:v>1</c:v>
                </c:pt>
                <c:pt idx="37">
                  <c:v>0.90557327445870051</c:v>
                </c:pt>
                <c:pt idx="38">
                  <c:v>0.67763600855474759</c:v>
                </c:pt>
                <c:pt idx="39">
                  <c:v>0.80990415594218579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44-304E-A283-F12286C9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3"/>
        <c:crosses val="autoZero"/>
        <c:crossBetween val="between"/>
        <c:majorUnit val="0.25"/>
        <c:minorUnit val="0.125"/>
      </c:valAx>
      <c:valAx>
        <c:axId val="209473455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34552"/>
        <c:crosses val="autoZero"/>
        <c:crossBetween val="between"/>
        <c:majorUnit val="0.25"/>
        <c:minorUnit val="0.12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413257</xdr:colOff>
      <xdr:row>2</xdr:row>
      <xdr:rowOff>157276</xdr:rowOff>
    </xdr:from>
    <xdr:to>
      <xdr:col>12</xdr:col>
      <xdr:colOff>885570</xdr:colOff>
      <xdr:row>16</xdr:row>
      <xdr:rowOff>67310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121157</xdr:colOff>
      <xdr:row>2</xdr:row>
      <xdr:rowOff>169976</xdr:rowOff>
    </xdr:from>
    <xdr:to>
      <xdr:col>24</xdr:col>
      <xdr:colOff>628776</xdr:colOff>
      <xdr:row>16</xdr:row>
      <xdr:rowOff>80010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108457</xdr:colOff>
      <xdr:row>2</xdr:row>
      <xdr:rowOff>119176</xdr:rowOff>
    </xdr:from>
    <xdr:to>
      <xdr:col>16</xdr:col>
      <xdr:colOff>616076</xdr:colOff>
      <xdr:row>16</xdr:row>
      <xdr:rowOff>29210</xdr:rowOff>
    </xdr:to>
    <xdr:graphicFrame macro="">
      <xdr:nvGraphicFramePr>
        <xdr:cNvPr id="23" name="Chart 2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275081</xdr:colOff>
      <xdr:row>2</xdr:row>
      <xdr:rowOff>127000</xdr:rowOff>
    </xdr:from>
    <xdr:to>
      <xdr:col>12</xdr:col>
      <xdr:colOff>641476</xdr:colOff>
      <xdr:row>17</xdr:row>
      <xdr:rowOff>105410</xdr:rowOff>
    </xdr:to>
    <xdr:graphicFrame macro="">
      <xdr:nvGraphicFramePr>
        <xdr:cNvPr id="25" name="Chart 2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171957</xdr:colOff>
      <xdr:row>3</xdr:row>
      <xdr:rowOff>220776</xdr:rowOff>
    </xdr:from>
    <xdr:to>
      <xdr:col>12</xdr:col>
      <xdr:colOff>644270</xdr:colOff>
      <xdr:row>17</xdr:row>
      <xdr:rowOff>130810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159257</xdr:colOff>
      <xdr:row>2</xdr:row>
      <xdr:rowOff>157276</xdr:rowOff>
    </xdr:from>
    <xdr:to>
      <xdr:col>12</xdr:col>
      <xdr:colOff>631570</xdr:colOff>
      <xdr:row>16</xdr:row>
      <xdr:rowOff>67310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514857</xdr:colOff>
      <xdr:row>2</xdr:row>
      <xdr:rowOff>228600</xdr:rowOff>
    </xdr:from>
    <xdr:to>
      <xdr:col>12</xdr:col>
      <xdr:colOff>987170</xdr:colOff>
      <xdr:row>17</xdr:row>
      <xdr:rowOff>207010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324357</xdr:colOff>
      <xdr:row>2</xdr:row>
      <xdr:rowOff>246176</xdr:rowOff>
    </xdr:from>
    <xdr:to>
      <xdr:col>24</xdr:col>
      <xdr:colOff>796670</xdr:colOff>
      <xdr:row>16</xdr:row>
      <xdr:rowOff>156210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362457</xdr:colOff>
      <xdr:row>3</xdr:row>
      <xdr:rowOff>144576</xdr:rowOff>
    </xdr:from>
    <xdr:to>
      <xdr:col>20</xdr:col>
      <xdr:colOff>870076</xdr:colOff>
      <xdr:row>17</xdr:row>
      <xdr:rowOff>54610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133859</xdr:colOff>
      <xdr:row>3</xdr:row>
      <xdr:rowOff>215900</xdr:rowOff>
    </xdr:from>
    <xdr:to>
      <xdr:col>28</xdr:col>
      <xdr:colOff>606172</xdr:colOff>
      <xdr:row>18</xdr:row>
      <xdr:rowOff>194310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197359</xdr:colOff>
      <xdr:row>22</xdr:row>
      <xdr:rowOff>70281</xdr:rowOff>
    </xdr:from>
    <xdr:to>
      <xdr:col>28</xdr:col>
      <xdr:colOff>704978</xdr:colOff>
      <xdr:row>35</xdr:row>
      <xdr:rowOff>247015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108457</xdr:colOff>
      <xdr:row>2</xdr:row>
      <xdr:rowOff>50800</xdr:rowOff>
    </xdr:from>
    <xdr:to>
      <xdr:col>12</xdr:col>
      <xdr:colOff>616076</xdr:colOff>
      <xdr:row>17</xdr:row>
      <xdr:rowOff>29210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133857</xdr:colOff>
      <xdr:row>0</xdr:row>
      <xdr:rowOff>322376</xdr:rowOff>
    </xdr:from>
    <xdr:to>
      <xdr:col>20</xdr:col>
      <xdr:colOff>606170</xdr:colOff>
      <xdr:row>14</xdr:row>
      <xdr:rowOff>143510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2"/>
  <sheetViews>
    <sheetView showGridLines="0" workbookViewId="0">
      <pane xSplit="1" ySplit="2" topLeftCell="F3" activePane="bottomRight" state="frozen"/>
      <selection pane="topRight"/>
      <selection pane="bottomLeft"/>
      <selection pane="bottomRight" activeCell="L19" sqref="L19"/>
    </sheetView>
  </sheetViews>
  <sheetFormatPr baseColWidth="10" defaultColWidth="16.33203125" defaultRowHeight="20" customHeight="1" x14ac:dyDescent="0.15"/>
  <cols>
    <col min="1" max="9" width="16.33203125" style="7" customWidth="1"/>
    <col min="10" max="10" width="25.5" style="7" customWidth="1"/>
    <col min="11" max="16384" width="16.33203125" style="7"/>
  </cols>
  <sheetData>
    <row r="1" spans="1:8" ht="27.75" customHeight="1" thickBot="1" x14ac:dyDescent="0.2">
      <c r="A1" s="44" t="s">
        <v>3</v>
      </c>
      <c r="B1" s="45"/>
      <c r="C1" s="45"/>
      <c r="D1" s="46"/>
      <c r="E1" s="44" t="s">
        <v>4</v>
      </c>
      <c r="F1" s="45"/>
      <c r="G1" s="45"/>
      <c r="H1" s="46"/>
    </row>
    <row r="2" spans="1:8" ht="20.25" customHeight="1" x14ac:dyDescent="0.15">
      <c r="A2" s="24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</row>
    <row r="3" spans="1:8" ht="20.25" customHeight="1" x14ac:dyDescent="0.15">
      <c r="A3" s="27">
        <v>0</v>
      </c>
      <c r="B3" s="2">
        <v>30.875</v>
      </c>
      <c r="C3" s="3">
        <f t="shared" ref="C3:C66" si="0">$A3/51.548</f>
        <v>0</v>
      </c>
      <c r="D3" s="3">
        <f t="shared" ref="D3:D66" si="1">B3/41.8571</f>
        <v>0.73762874159939407</v>
      </c>
      <c r="E3" s="3">
        <v>0</v>
      </c>
      <c r="F3" s="3">
        <v>32</v>
      </c>
      <c r="G3" s="3">
        <f t="shared" ref="G3:G66" si="2">E3/61.4397</f>
        <v>0</v>
      </c>
      <c r="H3" s="3">
        <f t="shared" ref="H3:H66" si="3">F3/58.2078</f>
        <v>0.54975450025597949</v>
      </c>
    </row>
    <row r="4" spans="1:8" ht="20" customHeight="1" x14ac:dyDescent="0.15">
      <c r="A4" s="28">
        <v>0.14860000000000001</v>
      </c>
      <c r="B4" s="4">
        <v>31.303599999999999</v>
      </c>
      <c r="C4" s="5">
        <f t="shared" si="0"/>
        <v>2.8827500581981844E-3</v>
      </c>
      <c r="D4" s="5">
        <f t="shared" si="1"/>
        <v>0.74786834252731316</v>
      </c>
      <c r="E4" s="5">
        <v>0.20760000000000001</v>
      </c>
      <c r="F4" s="5">
        <v>32.891300000000001</v>
      </c>
      <c r="G4" s="5">
        <f t="shared" si="2"/>
        <v>3.3789227486462335E-3</v>
      </c>
      <c r="H4" s="5">
        <f t="shared" si="3"/>
        <v>0.56506688107092184</v>
      </c>
    </row>
    <row r="5" spans="1:8" ht="20" customHeight="1" x14ac:dyDescent="0.15">
      <c r="A5" s="28">
        <v>0.29709999999999998</v>
      </c>
      <c r="B5" s="4">
        <v>32.75</v>
      </c>
      <c r="C5" s="5">
        <f t="shared" si="0"/>
        <v>5.7635601769224793E-3</v>
      </c>
      <c r="D5" s="5">
        <f t="shared" si="1"/>
        <v>0.78242400930785927</v>
      </c>
      <c r="E5" s="5">
        <v>0.41510000000000002</v>
      </c>
      <c r="F5" s="5">
        <v>35.002600000000001</v>
      </c>
      <c r="G5" s="5">
        <f t="shared" si="2"/>
        <v>6.7562178851784758E-3</v>
      </c>
      <c r="H5" s="5">
        <f t="shared" si="3"/>
        <v>0.60133865220812333</v>
      </c>
    </row>
    <row r="6" spans="1:8" ht="20" customHeight="1" x14ac:dyDescent="0.15">
      <c r="A6" s="28">
        <v>0.44569999999999999</v>
      </c>
      <c r="B6" s="4">
        <v>31.517900000000001</v>
      </c>
      <c r="C6" s="5">
        <f t="shared" si="0"/>
        <v>8.6463102351206633E-3</v>
      </c>
      <c r="D6" s="5">
        <f t="shared" si="1"/>
        <v>0.7529881429912727</v>
      </c>
      <c r="E6" s="5">
        <v>0.62270000000000003</v>
      </c>
      <c r="F6" s="5">
        <v>33.412199999999999</v>
      </c>
      <c r="G6" s="5">
        <f t="shared" si="2"/>
        <v>1.0135140633824709E-2</v>
      </c>
      <c r="H6" s="5">
        <f t="shared" si="3"/>
        <v>0.57401585354540108</v>
      </c>
    </row>
    <row r="7" spans="1:8" ht="20" customHeight="1" x14ac:dyDescent="0.15">
      <c r="A7" s="28">
        <v>0.59419999999999995</v>
      </c>
      <c r="B7" s="4">
        <v>31.946400000000001</v>
      </c>
      <c r="C7" s="5">
        <f t="shared" si="0"/>
        <v>1.1527120353844959E-2</v>
      </c>
      <c r="D7" s="5">
        <f t="shared" si="1"/>
        <v>0.76322535483824727</v>
      </c>
      <c r="E7" s="5">
        <v>0.83030000000000004</v>
      </c>
      <c r="F7" s="5">
        <v>43.482799999999997</v>
      </c>
      <c r="G7" s="5">
        <f t="shared" si="2"/>
        <v>1.3514063382470944E-2</v>
      </c>
      <c r="H7" s="5">
        <f t="shared" si="3"/>
        <v>0.74702703074158439</v>
      </c>
    </row>
    <row r="8" spans="1:8" ht="20" customHeight="1" x14ac:dyDescent="0.15">
      <c r="A8" s="28">
        <v>0.74280000000000002</v>
      </c>
      <c r="B8" s="4">
        <v>32.392899999999997</v>
      </c>
      <c r="C8" s="5">
        <f t="shared" si="0"/>
        <v>1.4409870412043144E-2</v>
      </c>
      <c r="D8" s="5">
        <f t="shared" si="1"/>
        <v>0.77389260125522297</v>
      </c>
      <c r="E8" s="5">
        <v>1.0378000000000001</v>
      </c>
      <c r="F8" s="5">
        <v>32.278700000000001</v>
      </c>
      <c r="G8" s="5">
        <f t="shared" si="2"/>
        <v>1.6891358519003186E-2</v>
      </c>
      <c r="H8" s="5">
        <f t="shared" si="3"/>
        <v>0.55454251835664636</v>
      </c>
    </row>
    <row r="9" spans="1:8" ht="20" customHeight="1" x14ac:dyDescent="0.15">
      <c r="A9" s="28">
        <v>0.89129999999999998</v>
      </c>
      <c r="B9" s="4">
        <v>32.642899999999997</v>
      </c>
      <c r="C9" s="5">
        <f t="shared" si="0"/>
        <v>1.729068053076744E-2</v>
      </c>
      <c r="D9" s="5">
        <f t="shared" si="1"/>
        <v>0.77986530361635176</v>
      </c>
      <c r="E9" s="5">
        <v>1.2454000000000001</v>
      </c>
      <c r="F9" s="5">
        <v>29.633700000000001</v>
      </c>
      <c r="G9" s="5">
        <f t="shared" si="2"/>
        <v>2.0270281267649418E-2</v>
      </c>
      <c r="H9" s="5">
        <f t="shared" si="3"/>
        <v>0.50910187294486309</v>
      </c>
    </row>
    <row r="10" spans="1:8" ht="20" customHeight="1" x14ac:dyDescent="0.15">
      <c r="A10" s="28">
        <v>1.0399</v>
      </c>
      <c r="B10" s="4">
        <v>33.017899999999997</v>
      </c>
      <c r="C10" s="5">
        <f t="shared" si="0"/>
        <v>2.0173430588965625E-2</v>
      </c>
      <c r="D10" s="5">
        <f t="shared" si="1"/>
        <v>0.78882435715804478</v>
      </c>
      <c r="E10" s="5">
        <v>1.4530000000000001</v>
      </c>
      <c r="F10" s="5">
        <v>30.582899999999999</v>
      </c>
      <c r="G10" s="5">
        <f t="shared" si="2"/>
        <v>2.3649204016295652E-2</v>
      </c>
      <c r="H10" s="5">
        <f t="shared" si="3"/>
        <v>0.525408965808706</v>
      </c>
    </row>
    <row r="11" spans="1:8" ht="20" customHeight="1" x14ac:dyDescent="0.15">
      <c r="A11" s="28">
        <v>1.1883999999999999</v>
      </c>
      <c r="B11" s="4">
        <v>33.125</v>
      </c>
      <c r="C11" s="5">
        <f t="shared" si="0"/>
        <v>2.3054240707689917E-2</v>
      </c>
      <c r="D11" s="5">
        <f t="shared" si="1"/>
        <v>0.7913830628495524</v>
      </c>
      <c r="E11" s="5">
        <v>1.6605000000000001</v>
      </c>
      <c r="F11" s="5">
        <v>26.4193</v>
      </c>
      <c r="G11" s="5">
        <f t="shared" si="2"/>
        <v>2.7026499152827895E-2</v>
      </c>
      <c r="H11" s="5">
        <f t="shared" si="3"/>
        <v>0.45387903339414992</v>
      </c>
    </row>
    <row r="12" spans="1:8" ht="20" customHeight="1" x14ac:dyDescent="0.15">
      <c r="A12" s="28">
        <v>1.337</v>
      </c>
      <c r="B12" s="4">
        <v>32.946399999999997</v>
      </c>
      <c r="C12" s="5">
        <f t="shared" si="0"/>
        <v>2.5936990765888103E-2</v>
      </c>
      <c r="D12" s="5">
        <f t="shared" si="1"/>
        <v>0.78711616428276199</v>
      </c>
      <c r="E12" s="5">
        <v>1.8681000000000001</v>
      </c>
      <c r="F12" s="5">
        <v>24.4847</v>
      </c>
      <c r="G12" s="5">
        <f t="shared" si="2"/>
        <v>3.040542190147413E-2</v>
      </c>
      <c r="H12" s="5">
        <f t="shared" si="3"/>
        <v>0.42064293788804935</v>
      </c>
    </row>
    <row r="13" spans="1:8" ht="20" customHeight="1" x14ac:dyDescent="0.15">
      <c r="A13" s="28">
        <v>1.4855</v>
      </c>
      <c r="B13" s="4">
        <v>33.339300000000001</v>
      </c>
      <c r="C13" s="5">
        <f t="shared" si="0"/>
        <v>2.8817800884612398E-2</v>
      </c>
      <c r="D13" s="5">
        <f t="shared" si="1"/>
        <v>0.79650286331351194</v>
      </c>
      <c r="E13" s="5">
        <v>2.0756999999999999</v>
      </c>
      <c r="F13" s="5">
        <v>30.810099999999998</v>
      </c>
      <c r="G13" s="5">
        <f t="shared" si="2"/>
        <v>3.3784344650120361E-2</v>
      </c>
      <c r="H13" s="5">
        <f t="shared" si="3"/>
        <v>0.52931222276052348</v>
      </c>
    </row>
    <row r="14" spans="1:8" ht="20" customHeight="1" x14ac:dyDescent="0.15">
      <c r="A14" s="28">
        <v>1.6341000000000001</v>
      </c>
      <c r="B14" s="4">
        <v>32.875</v>
      </c>
      <c r="C14" s="5">
        <f t="shared" si="0"/>
        <v>3.1700550942810587E-2</v>
      </c>
      <c r="D14" s="5">
        <f t="shared" si="1"/>
        <v>0.78541036048842361</v>
      </c>
      <c r="E14" s="5">
        <v>2.2831999999999999</v>
      </c>
      <c r="F14" s="5">
        <v>20.655200000000001</v>
      </c>
      <c r="G14" s="5">
        <f t="shared" si="2"/>
        <v>3.71616397866526E-2</v>
      </c>
      <c r="H14" s="5">
        <f t="shared" si="3"/>
        <v>0.35485278605272835</v>
      </c>
    </row>
    <row r="15" spans="1:8" ht="20" customHeight="1" x14ac:dyDescent="0.15">
      <c r="A15" s="28">
        <v>1.7826</v>
      </c>
      <c r="B15" s="4">
        <v>32.928600000000003</v>
      </c>
      <c r="C15" s="5">
        <f t="shared" si="0"/>
        <v>3.4581361061534879E-2</v>
      </c>
      <c r="D15" s="5">
        <f t="shared" si="1"/>
        <v>0.78669090787464968</v>
      </c>
      <c r="E15" s="5">
        <v>2.4908000000000001</v>
      </c>
      <c r="F15" s="5">
        <v>17.744299999999999</v>
      </c>
      <c r="G15" s="5">
        <f t="shared" si="2"/>
        <v>4.0540562535298835E-2</v>
      </c>
      <c r="H15" s="5">
        <f t="shared" si="3"/>
        <v>0.30484402434038049</v>
      </c>
    </row>
    <row r="16" spans="1:8" ht="20" customHeight="1" x14ac:dyDescent="0.15">
      <c r="A16" s="28">
        <v>1.9312</v>
      </c>
      <c r="B16" s="4">
        <v>32.964300000000001</v>
      </c>
      <c r="C16" s="5">
        <f t="shared" si="0"/>
        <v>3.7464111119733065E-2</v>
      </c>
      <c r="D16" s="5">
        <f t="shared" si="1"/>
        <v>0.78754380977181881</v>
      </c>
      <c r="E16" s="5">
        <v>2.6983999999999999</v>
      </c>
      <c r="F16" s="5">
        <v>26.227699999999999</v>
      </c>
      <c r="G16" s="5">
        <f t="shared" si="2"/>
        <v>4.391948528394507E-2</v>
      </c>
      <c r="H16" s="5">
        <f t="shared" si="3"/>
        <v>0.45058737832386725</v>
      </c>
    </row>
    <row r="17" spans="1:10" ht="20" customHeight="1" x14ac:dyDescent="0.15">
      <c r="A17" s="28">
        <v>2.0796999999999999</v>
      </c>
      <c r="B17" s="4">
        <v>32.303600000000003</v>
      </c>
      <c r="C17" s="5">
        <f t="shared" si="0"/>
        <v>4.0344921238457357E-2</v>
      </c>
      <c r="D17" s="5">
        <f t="shared" si="1"/>
        <v>0.77175915197182798</v>
      </c>
      <c r="E17" s="5">
        <v>2.9058999999999999</v>
      </c>
      <c r="F17" s="5">
        <v>34.632599999999996</v>
      </c>
      <c r="G17" s="5">
        <f t="shared" si="2"/>
        <v>4.7296780420477309E-2</v>
      </c>
      <c r="H17" s="5">
        <f t="shared" si="3"/>
        <v>0.59498211579891347</v>
      </c>
    </row>
    <row r="18" spans="1:10" ht="20" customHeight="1" x14ac:dyDescent="0.15">
      <c r="A18" s="28">
        <v>2.2282999999999999</v>
      </c>
      <c r="B18" s="4">
        <v>32.392899999999997</v>
      </c>
      <c r="C18" s="5">
        <f t="shared" si="0"/>
        <v>4.3227671296655543E-2</v>
      </c>
      <c r="D18" s="5">
        <f t="shared" si="1"/>
        <v>0.77389260125522297</v>
      </c>
      <c r="E18" s="5">
        <v>3.1135000000000002</v>
      </c>
      <c r="F18" s="5">
        <v>38.190300000000001</v>
      </c>
      <c r="G18" s="5">
        <f t="shared" si="2"/>
        <v>5.0675703169123551E-2</v>
      </c>
      <c r="H18" s="5">
        <f t="shared" si="3"/>
        <v>0.65610279034768537</v>
      </c>
      <c r="J18" s="18" t="s">
        <v>5</v>
      </c>
    </row>
    <row r="19" spans="1:10" ht="20" customHeight="1" x14ac:dyDescent="0.15">
      <c r="A19" s="28">
        <v>2.3769</v>
      </c>
      <c r="B19" s="4">
        <v>32.553600000000003</v>
      </c>
      <c r="C19" s="5">
        <f t="shared" si="0"/>
        <v>4.6110421354853728E-2</v>
      </c>
      <c r="D19" s="5">
        <f t="shared" si="1"/>
        <v>0.77773185433295666</v>
      </c>
      <c r="E19" s="5">
        <v>3.3210999999999999</v>
      </c>
      <c r="F19" s="5">
        <v>23.331600000000002</v>
      </c>
      <c r="G19" s="5">
        <f t="shared" si="2"/>
        <v>5.4054625917769779E-2</v>
      </c>
      <c r="H19" s="5">
        <f t="shared" si="3"/>
        <v>0.40083287806788787</v>
      </c>
    </row>
    <row r="20" spans="1:10" ht="20" customHeight="1" x14ac:dyDescent="0.15">
      <c r="A20" s="28">
        <v>2.5253999999999999</v>
      </c>
      <c r="B20" s="4">
        <v>32.767899999999997</v>
      </c>
      <c r="C20" s="5">
        <f t="shared" si="0"/>
        <v>4.899123147357802E-2</v>
      </c>
      <c r="D20" s="5">
        <f t="shared" si="1"/>
        <v>0.7828516547969161</v>
      </c>
      <c r="E20" s="5">
        <v>3.5286</v>
      </c>
      <c r="F20" s="5">
        <v>20.559200000000001</v>
      </c>
      <c r="G20" s="5">
        <f t="shared" si="2"/>
        <v>5.7431921054302018E-2</v>
      </c>
      <c r="H20" s="5">
        <f t="shared" si="3"/>
        <v>0.35320352255196041</v>
      </c>
    </row>
    <row r="21" spans="1:10" ht="20" customHeight="1" x14ac:dyDescent="0.15">
      <c r="A21" s="28">
        <v>2.6739999999999999</v>
      </c>
      <c r="B21" s="4">
        <v>33.267899999999997</v>
      </c>
      <c r="C21" s="5">
        <f t="shared" si="0"/>
        <v>5.1873981531776206E-2</v>
      </c>
      <c r="D21" s="5">
        <f t="shared" si="1"/>
        <v>0.79479705951917345</v>
      </c>
      <c r="E21" s="5">
        <v>3.7362000000000002</v>
      </c>
      <c r="F21" s="5">
        <v>23.898499999999999</v>
      </c>
      <c r="G21" s="5">
        <f t="shared" si="2"/>
        <v>6.081084380294826E-2</v>
      </c>
      <c r="H21" s="5">
        <f t="shared" si="3"/>
        <v>0.41057212263648513</v>
      </c>
    </row>
    <row r="22" spans="1:10" ht="20" customHeight="1" x14ac:dyDescent="0.15">
      <c r="A22" s="28">
        <v>2.8224999999999998</v>
      </c>
      <c r="B22" s="4">
        <v>33.107100000000003</v>
      </c>
      <c r="C22" s="5">
        <f t="shared" si="0"/>
        <v>5.4754791650500498E-2</v>
      </c>
      <c r="D22" s="5">
        <f t="shared" si="1"/>
        <v>0.79095541736049557</v>
      </c>
      <c r="E22" s="5">
        <v>3.9438</v>
      </c>
      <c r="F22" s="5">
        <v>24.664200000000001</v>
      </c>
      <c r="G22" s="5">
        <f t="shared" si="2"/>
        <v>6.4189766551594488E-2</v>
      </c>
      <c r="H22" s="5">
        <f t="shared" si="3"/>
        <v>0.42372671703792275</v>
      </c>
    </row>
    <row r="23" spans="1:10" ht="20" customHeight="1" x14ac:dyDescent="0.15">
      <c r="A23" s="28">
        <v>2.9710999999999999</v>
      </c>
      <c r="B23" s="4">
        <v>33.214300000000001</v>
      </c>
      <c r="C23" s="5">
        <f t="shared" si="0"/>
        <v>5.7637541708698684E-2</v>
      </c>
      <c r="D23" s="5">
        <f t="shared" si="1"/>
        <v>0.7935165121329476</v>
      </c>
      <c r="E23" s="5">
        <v>4.1513</v>
      </c>
      <c r="F23" s="5">
        <v>21.5106</v>
      </c>
      <c r="G23" s="5">
        <f t="shared" si="2"/>
        <v>6.7567061688126734E-2</v>
      </c>
      <c r="H23" s="5">
        <f t="shared" si="3"/>
        <v>0.36954841103769598</v>
      </c>
    </row>
    <row r="24" spans="1:10" ht="20" customHeight="1" x14ac:dyDescent="0.15">
      <c r="A24" s="28">
        <v>3.1196000000000002</v>
      </c>
      <c r="B24" s="4">
        <v>32.482100000000003</v>
      </c>
      <c r="C24" s="5">
        <f t="shared" si="0"/>
        <v>6.0518351827422982E-2</v>
      </c>
      <c r="D24" s="5">
        <f t="shared" si="1"/>
        <v>0.77602366145767387</v>
      </c>
      <c r="E24" s="5">
        <v>4.3589000000000002</v>
      </c>
      <c r="F24" s="5">
        <v>17.895700000000001</v>
      </c>
      <c r="G24" s="5">
        <f t="shared" si="2"/>
        <v>7.0945984436772969E-2</v>
      </c>
      <c r="H24" s="5">
        <f t="shared" si="3"/>
        <v>0.30744505031971664</v>
      </c>
    </row>
    <row r="25" spans="1:10" ht="20" customHeight="1" x14ac:dyDescent="0.15">
      <c r="A25" s="28">
        <v>3.2682000000000002</v>
      </c>
      <c r="B25" s="4">
        <v>32.321399999999997</v>
      </c>
      <c r="C25" s="5">
        <f t="shared" si="0"/>
        <v>6.3401101885621175E-2</v>
      </c>
      <c r="D25" s="5">
        <f t="shared" si="1"/>
        <v>0.77218440837994018</v>
      </c>
      <c r="E25" s="5">
        <v>4.5664999999999996</v>
      </c>
      <c r="F25" s="5">
        <v>18.3948</v>
      </c>
      <c r="G25" s="5">
        <f t="shared" si="2"/>
        <v>7.432490718541919E-2</v>
      </c>
      <c r="H25" s="5">
        <f t="shared" si="3"/>
        <v>0.31601950254089661</v>
      </c>
    </row>
    <row r="26" spans="1:10" ht="20" customHeight="1" x14ac:dyDescent="0.15">
      <c r="A26" s="28">
        <v>3.4167000000000001</v>
      </c>
      <c r="B26" s="4">
        <v>32.553600000000003</v>
      </c>
      <c r="C26" s="5">
        <f t="shared" si="0"/>
        <v>6.6281912004345467E-2</v>
      </c>
      <c r="D26" s="5">
        <f t="shared" si="1"/>
        <v>0.77773185433295666</v>
      </c>
      <c r="E26" s="5">
        <v>4.774</v>
      </c>
      <c r="F26" s="5">
        <v>29.927099999999999</v>
      </c>
      <c r="G26" s="5">
        <f t="shared" si="2"/>
        <v>7.7702202321951436E-2</v>
      </c>
      <c r="H26" s="5">
        <f t="shared" si="3"/>
        <v>0.51414243451908503</v>
      </c>
    </row>
    <row r="27" spans="1:10" ht="20" customHeight="1" x14ac:dyDescent="0.15">
      <c r="A27" s="28">
        <v>3.5653000000000001</v>
      </c>
      <c r="B27" s="4">
        <v>33.142899999999997</v>
      </c>
      <c r="C27" s="5">
        <f t="shared" si="0"/>
        <v>6.9164662062543653E-2</v>
      </c>
      <c r="D27" s="5">
        <f t="shared" si="1"/>
        <v>0.79181070833860911</v>
      </c>
      <c r="E27" s="5">
        <v>4.9816000000000003</v>
      </c>
      <c r="F27" s="5">
        <v>34.829799999999999</v>
      </c>
      <c r="G27" s="5">
        <f t="shared" si="2"/>
        <v>8.108112507059767E-2</v>
      </c>
      <c r="H27" s="5">
        <f t="shared" si="3"/>
        <v>0.59836997790674096</v>
      </c>
    </row>
    <row r="28" spans="1:10" ht="20" customHeight="1" x14ac:dyDescent="0.15">
      <c r="A28" s="28">
        <v>3.7138</v>
      </c>
      <c r="B28" s="4">
        <v>34.107100000000003</v>
      </c>
      <c r="C28" s="5">
        <f t="shared" si="0"/>
        <v>7.2045472181267944E-2</v>
      </c>
      <c r="D28" s="5">
        <f t="shared" si="1"/>
        <v>0.8148462268050104</v>
      </c>
      <c r="E28" s="5">
        <v>5.1891999999999996</v>
      </c>
      <c r="F28" s="5">
        <v>34.016800000000003</v>
      </c>
      <c r="G28" s="5">
        <f t="shared" si="2"/>
        <v>8.4460047819243905E-2</v>
      </c>
      <c r="H28" s="5">
        <f t="shared" si="3"/>
        <v>0.58440277763461257</v>
      </c>
    </row>
    <row r="29" spans="1:10" ht="20" customHeight="1" x14ac:dyDescent="0.15">
      <c r="A29" s="28">
        <v>3.8624000000000001</v>
      </c>
      <c r="B29" s="4">
        <v>34.553600000000003</v>
      </c>
      <c r="C29" s="5">
        <f t="shared" si="0"/>
        <v>7.492822223946613E-2</v>
      </c>
      <c r="D29" s="5">
        <f t="shared" si="1"/>
        <v>0.8255134732219862</v>
      </c>
      <c r="E29" s="5">
        <v>5.3967000000000001</v>
      </c>
      <c r="F29" s="5">
        <v>28.477</v>
      </c>
      <c r="G29" s="5">
        <f t="shared" si="2"/>
        <v>8.7837342955776151E-2</v>
      </c>
      <c r="H29" s="5">
        <f t="shared" si="3"/>
        <v>0.4892299657434227</v>
      </c>
    </row>
    <row r="30" spans="1:10" ht="20" customHeight="1" x14ac:dyDescent="0.15">
      <c r="A30" s="28">
        <v>4.0109000000000004</v>
      </c>
      <c r="B30" s="4">
        <v>34.017899999999997</v>
      </c>
      <c r="C30" s="5">
        <f t="shared" si="0"/>
        <v>7.7809032358190422E-2</v>
      </c>
      <c r="D30" s="5">
        <f t="shared" si="1"/>
        <v>0.8127151666025596</v>
      </c>
      <c r="E30" s="5">
        <v>5.6043000000000003</v>
      </c>
      <c r="F30" s="5">
        <v>28.4726</v>
      </c>
      <c r="G30" s="5">
        <f t="shared" si="2"/>
        <v>9.1216265704422386E-2</v>
      </c>
      <c r="H30" s="5">
        <f t="shared" si="3"/>
        <v>0.4891543744996375</v>
      </c>
    </row>
    <row r="31" spans="1:10" ht="20" customHeight="1" x14ac:dyDescent="0.15">
      <c r="A31" s="28">
        <v>4.1595000000000004</v>
      </c>
      <c r="B31" s="4">
        <v>34.571399999999997</v>
      </c>
      <c r="C31" s="5">
        <f t="shared" si="0"/>
        <v>8.0691782416388608E-2</v>
      </c>
      <c r="D31" s="5">
        <f t="shared" si="1"/>
        <v>0.82593872963009851</v>
      </c>
      <c r="E31" s="5">
        <v>5.8118999999999996</v>
      </c>
      <c r="F31" s="5">
        <v>24.360099999999999</v>
      </c>
      <c r="G31" s="5">
        <f t="shared" si="2"/>
        <v>9.4595188453068607E-2</v>
      </c>
      <c r="H31" s="5">
        <f t="shared" si="3"/>
        <v>0.41850233130267767</v>
      </c>
    </row>
    <row r="32" spans="1:10" ht="20" customHeight="1" x14ac:dyDescent="0.15">
      <c r="A32" s="28">
        <v>4.3079999999999998</v>
      </c>
      <c r="B32" s="4">
        <v>33.5</v>
      </c>
      <c r="C32" s="5">
        <f t="shared" si="0"/>
        <v>8.35725925351129E-2</v>
      </c>
      <c r="D32" s="5">
        <f t="shared" si="1"/>
        <v>0.80034211639124542</v>
      </c>
      <c r="E32" s="5">
        <v>6.0194000000000001</v>
      </c>
      <c r="F32" s="5">
        <v>26.600300000000001</v>
      </c>
      <c r="G32" s="5">
        <f t="shared" si="2"/>
        <v>9.7972483589600853E-2</v>
      </c>
      <c r="H32" s="5">
        <f t="shared" si="3"/>
        <v>0.45698858228622286</v>
      </c>
    </row>
    <row r="33" spans="1:8" ht="20" customHeight="1" x14ac:dyDescent="0.15">
      <c r="A33" s="28">
        <v>4.4565999999999999</v>
      </c>
      <c r="B33" s="4">
        <v>34.375</v>
      </c>
      <c r="C33" s="5">
        <f t="shared" si="0"/>
        <v>8.6455342593311085E-2</v>
      </c>
      <c r="D33" s="5">
        <f t="shared" si="1"/>
        <v>0.82124657465519579</v>
      </c>
      <c r="E33" s="5">
        <v>6.2270000000000003</v>
      </c>
      <c r="F33" s="5">
        <v>31.141300000000001</v>
      </c>
      <c r="G33" s="5">
        <f t="shared" si="2"/>
        <v>0.1013514063382471</v>
      </c>
      <c r="H33" s="5">
        <f t="shared" si="3"/>
        <v>0.53500218183817294</v>
      </c>
    </row>
    <row r="34" spans="1:8" ht="20" customHeight="1" x14ac:dyDescent="0.15">
      <c r="A34" s="28">
        <v>4.6051000000000002</v>
      </c>
      <c r="B34" s="4">
        <v>33.571399999999997</v>
      </c>
      <c r="C34" s="5">
        <f t="shared" si="0"/>
        <v>8.9336152712035391E-2</v>
      </c>
      <c r="D34" s="5">
        <f t="shared" si="1"/>
        <v>0.80204792018558368</v>
      </c>
      <c r="E34" s="5">
        <v>6.4345999999999997</v>
      </c>
      <c r="F34" s="5">
        <v>26.669799999999999</v>
      </c>
      <c r="G34" s="5">
        <f t="shared" si="2"/>
        <v>0.10473032908689332</v>
      </c>
      <c r="H34" s="5">
        <f t="shared" si="3"/>
        <v>0.45818258034146625</v>
      </c>
    </row>
    <row r="35" spans="1:8" ht="20" customHeight="1" x14ac:dyDescent="0.15">
      <c r="A35" s="28">
        <v>4.7537000000000003</v>
      </c>
      <c r="B35" s="4">
        <v>34.428600000000003</v>
      </c>
      <c r="C35" s="5">
        <f t="shared" si="0"/>
        <v>9.2218902770233577E-2</v>
      </c>
      <c r="D35" s="5">
        <f t="shared" si="1"/>
        <v>0.82252712204142187</v>
      </c>
      <c r="E35" s="5">
        <v>6.6421000000000001</v>
      </c>
      <c r="F35" s="5">
        <v>21.4434</v>
      </c>
      <c r="G35" s="5">
        <f t="shared" si="2"/>
        <v>0.10810762422342557</v>
      </c>
      <c r="H35" s="5">
        <f t="shared" si="3"/>
        <v>0.36839392658715842</v>
      </c>
    </row>
    <row r="36" spans="1:8" ht="20" customHeight="1" x14ac:dyDescent="0.15">
      <c r="A36" s="28">
        <v>4.9023000000000003</v>
      </c>
      <c r="B36" s="4">
        <v>32.785699999999999</v>
      </c>
      <c r="C36" s="5">
        <f t="shared" si="0"/>
        <v>9.5101652828431762E-2</v>
      </c>
      <c r="D36" s="5">
        <f t="shared" si="1"/>
        <v>0.7832769112050284</v>
      </c>
      <c r="E36" s="5">
        <v>6.8497000000000003</v>
      </c>
      <c r="F36" s="5">
        <v>29.047799999999999</v>
      </c>
      <c r="G36" s="5">
        <f t="shared" si="2"/>
        <v>0.1114865469720718</v>
      </c>
      <c r="H36" s="5">
        <f t="shared" si="3"/>
        <v>0.49903621164173873</v>
      </c>
    </row>
    <row r="37" spans="1:8" ht="20" customHeight="1" x14ac:dyDescent="0.15">
      <c r="A37" s="28">
        <v>5.0507999999999997</v>
      </c>
      <c r="B37" s="4">
        <v>32.875</v>
      </c>
      <c r="C37" s="5">
        <f t="shared" si="0"/>
        <v>9.798246294715604E-2</v>
      </c>
      <c r="D37" s="5">
        <f t="shared" si="1"/>
        <v>0.78541036048842361</v>
      </c>
      <c r="E37" s="5">
        <v>7.0572999999999997</v>
      </c>
      <c r="F37" s="5">
        <v>26.0139</v>
      </c>
      <c r="G37" s="5">
        <f t="shared" si="2"/>
        <v>0.11486546972071802</v>
      </c>
      <c r="H37" s="5">
        <f t="shared" si="3"/>
        <v>0.446914331069032</v>
      </c>
    </row>
    <row r="38" spans="1:8" ht="20" customHeight="1" x14ac:dyDescent="0.15">
      <c r="A38" s="28">
        <v>5.1993999999999998</v>
      </c>
      <c r="B38" s="4">
        <v>32.714300000000001</v>
      </c>
      <c r="C38" s="5">
        <f t="shared" si="0"/>
        <v>0.10086521300535423</v>
      </c>
      <c r="D38" s="5">
        <f t="shared" si="1"/>
        <v>0.78157110741069014</v>
      </c>
      <c r="E38" s="5">
        <v>7.2648000000000001</v>
      </c>
      <c r="F38" s="5">
        <v>23.7453</v>
      </c>
      <c r="G38" s="5">
        <f t="shared" si="2"/>
        <v>0.11824276485725028</v>
      </c>
      <c r="H38" s="5">
        <f t="shared" si="3"/>
        <v>0.40794017296650964</v>
      </c>
    </row>
    <row r="39" spans="1:8" ht="20" customHeight="1" x14ac:dyDescent="0.15">
      <c r="A39" s="28">
        <v>5.3479000000000001</v>
      </c>
      <c r="B39" s="4">
        <v>32.660699999999999</v>
      </c>
      <c r="C39" s="5">
        <f t="shared" si="0"/>
        <v>0.10374602312407853</v>
      </c>
      <c r="D39" s="5">
        <f t="shared" si="1"/>
        <v>0.78029056002446406</v>
      </c>
      <c r="E39" s="5">
        <v>7.4724000000000004</v>
      </c>
      <c r="F39" s="5">
        <v>27.323599999999999</v>
      </c>
      <c r="G39" s="5">
        <f t="shared" si="2"/>
        <v>0.12162168760589652</v>
      </c>
      <c r="H39" s="5">
        <f t="shared" si="3"/>
        <v>0.46941475197482124</v>
      </c>
    </row>
    <row r="40" spans="1:8" ht="20" customHeight="1" x14ac:dyDescent="0.15">
      <c r="A40" s="28">
        <v>5.4965000000000002</v>
      </c>
      <c r="B40" s="4">
        <v>32.803600000000003</v>
      </c>
      <c r="C40" s="5">
        <f t="shared" si="0"/>
        <v>0.10662877318227672</v>
      </c>
      <c r="D40" s="5">
        <f t="shared" si="1"/>
        <v>0.78370455669408534</v>
      </c>
      <c r="E40" s="5">
        <v>7.68</v>
      </c>
      <c r="F40" s="5">
        <v>26.75</v>
      </c>
      <c r="G40" s="5">
        <f t="shared" si="2"/>
        <v>0.12500061035454274</v>
      </c>
      <c r="H40" s="5">
        <f t="shared" si="3"/>
        <v>0.45956040255773284</v>
      </c>
    </row>
    <row r="41" spans="1:8" ht="20" customHeight="1" x14ac:dyDescent="0.15">
      <c r="A41" s="28">
        <v>5.6449999999999996</v>
      </c>
      <c r="B41" s="4">
        <v>33.446399999999997</v>
      </c>
      <c r="C41" s="5">
        <f t="shared" si="0"/>
        <v>0.109509583301001</v>
      </c>
      <c r="D41" s="5">
        <f t="shared" si="1"/>
        <v>0.79906156900501935</v>
      </c>
      <c r="E41" s="5">
        <v>7.8875000000000002</v>
      </c>
      <c r="F41" s="5">
        <v>31.921500000000002</v>
      </c>
      <c r="G41" s="5">
        <f t="shared" si="2"/>
        <v>0.128377905491075</v>
      </c>
      <c r="H41" s="5">
        <f t="shared" si="3"/>
        <v>0.54840588374753907</v>
      </c>
    </row>
    <row r="42" spans="1:8" ht="20" customHeight="1" x14ac:dyDescent="0.15">
      <c r="A42" s="28">
        <v>5.7935999999999996</v>
      </c>
      <c r="B42" s="4">
        <v>32.982100000000003</v>
      </c>
      <c r="C42" s="5">
        <f t="shared" si="0"/>
        <v>0.11239233335919918</v>
      </c>
      <c r="D42" s="5">
        <f t="shared" si="1"/>
        <v>0.78796906617993123</v>
      </c>
      <c r="E42" s="5">
        <v>8.0951000000000004</v>
      </c>
      <c r="F42" s="5">
        <v>21.274999999999999</v>
      </c>
      <c r="G42" s="5">
        <f t="shared" si="2"/>
        <v>0.13175682823972124</v>
      </c>
      <c r="H42" s="5">
        <f t="shared" si="3"/>
        <v>0.3655008435295613</v>
      </c>
    </row>
    <row r="43" spans="1:8" ht="20" customHeight="1" x14ac:dyDescent="0.15">
      <c r="A43" s="28">
        <v>5.9420999999999999</v>
      </c>
      <c r="B43" s="4">
        <v>33</v>
      </c>
      <c r="C43" s="5">
        <f t="shared" si="0"/>
        <v>0.11527314347792349</v>
      </c>
      <c r="D43" s="5">
        <f t="shared" si="1"/>
        <v>0.78839671166898806</v>
      </c>
      <c r="E43" s="5">
        <v>8.3026999999999997</v>
      </c>
      <c r="F43" s="5">
        <v>22.9956</v>
      </c>
      <c r="G43" s="5">
        <f t="shared" si="2"/>
        <v>0.13513575098836744</v>
      </c>
      <c r="H43" s="5">
        <f t="shared" si="3"/>
        <v>0.39506045581520005</v>
      </c>
    </row>
    <row r="44" spans="1:8" ht="20" customHeight="1" x14ac:dyDescent="0.15">
      <c r="A44" s="28">
        <v>6.0907</v>
      </c>
      <c r="B44" s="4">
        <v>34.839300000000001</v>
      </c>
      <c r="C44" s="5">
        <f t="shared" si="0"/>
        <v>0.11815589353612167</v>
      </c>
      <c r="D44" s="5">
        <f t="shared" si="1"/>
        <v>0.83233907748028413</v>
      </c>
      <c r="E44" s="5">
        <v>8.5101999999999993</v>
      </c>
      <c r="F44" s="5">
        <v>25.588000000000001</v>
      </c>
      <c r="G44" s="5">
        <f t="shared" si="2"/>
        <v>0.13851304612489967</v>
      </c>
      <c r="H44" s="5">
        <f t="shared" si="3"/>
        <v>0.43959744226718761</v>
      </c>
    </row>
    <row r="45" spans="1:8" ht="20" customHeight="1" x14ac:dyDescent="0.15">
      <c r="A45" s="28">
        <v>6.2392000000000003</v>
      </c>
      <c r="B45" s="4">
        <v>35</v>
      </c>
      <c r="C45" s="5">
        <f t="shared" si="0"/>
        <v>0.12103670365484596</v>
      </c>
      <c r="D45" s="5">
        <f t="shared" si="1"/>
        <v>0.8361783305580176</v>
      </c>
      <c r="E45" s="5">
        <v>8.7178000000000004</v>
      </c>
      <c r="F45" s="5">
        <v>33.460900000000002</v>
      </c>
      <c r="G45" s="5">
        <f t="shared" si="2"/>
        <v>0.14189196887354594</v>
      </c>
      <c r="H45" s="5">
        <f t="shared" si="3"/>
        <v>0.5748525111754782</v>
      </c>
    </row>
    <row r="46" spans="1:8" ht="20" customHeight="1" x14ac:dyDescent="0.15">
      <c r="A46" s="28">
        <v>6.3878000000000004</v>
      </c>
      <c r="B46" s="4">
        <v>35.678600000000003</v>
      </c>
      <c r="C46" s="5">
        <f t="shared" si="0"/>
        <v>0.12391945371304415</v>
      </c>
      <c r="D46" s="5">
        <f t="shared" si="1"/>
        <v>0.85239063384706537</v>
      </c>
      <c r="E46" s="5">
        <v>8.9253999999999998</v>
      </c>
      <c r="F46" s="5">
        <v>24.8813</v>
      </c>
      <c r="G46" s="5">
        <f t="shared" si="2"/>
        <v>0.14527089162219214</v>
      </c>
      <c r="H46" s="5">
        <f t="shared" si="3"/>
        <v>0.42745645772559693</v>
      </c>
    </row>
    <row r="47" spans="1:8" ht="20" customHeight="1" x14ac:dyDescent="0.15">
      <c r="A47" s="28">
        <v>6.5362999999999998</v>
      </c>
      <c r="B47" s="4">
        <v>34.839300000000001</v>
      </c>
      <c r="C47" s="5">
        <f t="shared" si="0"/>
        <v>0.12680026383176843</v>
      </c>
      <c r="D47" s="5">
        <f t="shared" si="1"/>
        <v>0.83233907748028413</v>
      </c>
      <c r="E47" s="5">
        <v>9.1328999999999994</v>
      </c>
      <c r="F47" s="5">
        <v>25.240300000000001</v>
      </c>
      <c r="G47" s="5">
        <f t="shared" si="2"/>
        <v>0.1486481867587244</v>
      </c>
      <c r="H47" s="5">
        <f t="shared" si="3"/>
        <v>0.43362401602534373</v>
      </c>
    </row>
    <row r="48" spans="1:8" ht="20" customHeight="1" x14ac:dyDescent="0.15">
      <c r="A48" s="28">
        <v>6.6848999999999998</v>
      </c>
      <c r="B48" s="4">
        <v>34.089300000000001</v>
      </c>
      <c r="C48" s="5">
        <f t="shared" si="0"/>
        <v>0.12968301388996661</v>
      </c>
      <c r="D48" s="5">
        <f t="shared" si="1"/>
        <v>0.81442097039689798</v>
      </c>
      <c r="E48" s="5">
        <v>9.3405000000000005</v>
      </c>
      <c r="F48" s="5">
        <v>28.6554</v>
      </c>
      <c r="G48" s="5">
        <f t="shared" si="2"/>
        <v>0.15202710950737064</v>
      </c>
      <c r="H48" s="5">
        <f t="shared" si="3"/>
        <v>0.49229484708234977</v>
      </c>
    </row>
    <row r="49" spans="1:8" ht="20" customHeight="1" x14ac:dyDescent="0.15">
      <c r="A49" s="28">
        <v>6.8334000000000001</v>
      </c>
      <c r="B49" s="4">
        <v>34.696399999999997</v>
      </c>
      <c r="C49" s="5">
        <f t="shared" si="0"/>
        <v>0.13256382400869093</v>
      </c>
      <c r="D49" s="5">
        <f t="shared" si="1"/>
        <v>0.82892508081066285</v>
      </c>
      <c r="E49" s="5">
        <v>9.5480999999999998</v>
      </c>
      <c r="F49" s="5">
        <v>30.4602</v>
      </c>
      <c r="G49" s="5">
        <f t="shared" si="2"/>
        <v>0.15540603225601687</v>
      </c>
      <c r="H49" s="5">
        <f t="shared" si="3"/>
        <v>0.52330100089678699</v>
      </c>
    </row>
    <row r="50" spans="1:8" ht="20" customHeight="1" x14ac:dyDescent="0.15">
      <c r="A50" s="28">
        <v>6.9820000000000002</v>
      </c>
      <c r="B50" s="4">
        <v>35.428600000000003</v>
      </c>
      <c r="C50" s="5">
        <f t="shared" si="0"/>
        <v>0.13544657406688912</v>
      </c>
      <c r="D50" s="5">
        <f t="shared" si="1"/>
        <v>0.84641793148593669</v>
      </c>
      <c r="E50" s="5">
        <v>9.7555999999999994</v>
      </c>
      <c r="F50" s="5">
        <v>33.411999999999999</v>
      </c>
      <c r="G50" s="5">
        <f t="shared" si="2"/>
        <v>0.15878332739254911</v>
      </c>
      <c r="H50" s="5">
        <f t="shared" si="3"/>
        <v>0.5740124175797745</v>
      </c>
    </row>
    <row r="51" spans="1:8" ht="20" customHeight="1" x14ac:dyDescent="0.15">
      <c r="A51" s="28">
        <v>7.1306000000000003</v>
      </c>
      <c r="B51" s="4">
        <v>34.928600000000003</v>
      </c>
      <c r="C51" s="5">
        <f t="shared" si="0"/>
        <v>0.13832932412508731</v>
      </c>
      <c r="D51" s="5">
        <f t="shared" si="1"/>
        <v>0.83447252676367933</v>
      </c>
      <c r="E51" s="5">
        <v>9.9632000000000005</v>
      </c>
      <c r="F51" s="5">
        <v>30.2454</v>
      </c>
      <c r="G51" s="5">
        <f t="shared" si="2"/>
        <v>0.16216225014119534</v>
      </c>
      <c r="H51" s="5">
        <f t="shared" si="3"/>
        <v>0.51961077381381882</v>
      </c>
    </row>
    <row r="52" spans="1:8" ht="20" customHeight="1" x14ac:dyDescent="0.15">
      <c r="A52" s="28">
        <v>7.2790999999999997</v>
      </c>
      <c r="B52" s="4">
        <v>35.339300000000001</v>
      </c>
      <c r="C52" s="5">
        <f t="shared" si="0"/>
        <v>0.14121013424381157</v>
      </c>
      <c r="D52" s="5">
        <f t="shared" si="1"/>
        <v>0.84428448220254149</v>
      </c>
      <c r="E52" s="5">
        <v>10.1708</v>
      </c>
      <c r="F52" s="5">
        <v>39.409799999999997</v>
      </c>
      <c r="G52" s="5">
        <f t="shared" si="2"/>
        <v>0.16554117288984158</v>
      </c>
      <c r="H52" s="5">
        <f t="shared" si="3"/>
        <v>0.67705359075587801</v>
      </c>
    </row>
    <row r="53" spans="1:8" ht="20" customHeight="1" x14ac:dyDescent="0.15">
      <c r="A53" s="28">
        <v>7.4276999999999997</v>
      </c>
      <c r="B53" s="4">
        <v>35.053600000000003</v>
      </c>
      <c r="C53" s="5">
        <f t="shared" si="0"/>
        <v>0.14409288430200975</v>
      </c>
      <c r="D53" s="5">
        <f t="shared" si="1"/>
        <v>0.83745887794424367</v>
      </c>
      <c r="E53" s="5">
        <v>10.378299999999999</v>
      </c>
      <c r="F53" s="5">
        <v>32.767699999999998</v>
      </c>
      <c r="G53" s="5">
        <f t="shared" si="2"/>
        <v>0.16891846802637381</v>
      </c>
      <c r="H53" s="5">
        <f t="shared" si="3"/>
        <v>0.56294345431368298</v>
      </c>
    </row>
    <row r="54" spans="1:8" ht="20" customHeight="1" x14ac:dyDescent="0.15">
      <c r="A54" s="28">
        <v>7.5762</v>
      </c>
      <c r="B54" s="4">
        <v>35.339300000000001</v>
      </c>
      <c r="C54" s="5">
        <f t="shared" si="0"/>
        <v>0.14697369442073407</v>
      </c>
      <c r="D54" s="5">
        <f t="shared" si="1"/>
        <v>0.84428448220254149</v>
      </c>
      <c r="E54" s="5">
        <v>10.585900000000001</v>
      </c>
      <c r="F54" s="5">
        <v>33.148600000000002</v>
      </c>
      <c r="G54" s="5">
        <f t="shared" si="2"/>
        <v>0.17229739077502007</v>
      </c>
      <c r="H54" s="5">
        <f t="shared" si="3"/>
        <v>0.56948725084954255</v>
      </c>
    </row>
    <row r="55" spans="1:8" ht="20" customHeight="1" x14ac:dyDescent="0.15">
      <c r="A55" s="28">
        <v>7.7248000000000001</v>
      </c>
      <c r="B55" s="4">
        <v>34.857100000000003</v>
      </c>
      <c r="C55" s="5">
        <f t="shared" si="0"/>
        <v>0.14985644447893226</v>
      </c>
      <c r="D55" s="5">
        <f t="shared" si="1"/>
        <v>0.83276433388839644</v>
      </c>
      <c r="E55" s="5">
        <v>10.7935</v>
      </c>
      <c r="F55" s="5">
        <v>23.343299999999999</v>
      </c>
      <c r="G55" s="5">
        <f t="shared" si="2"/>
        <v>0.17567631352366628</v>
      </c>
      <c r="H55" s="5">
        <f t="shared" si="3"/>
        <v>0.40103388205704388</v>
      </c>
    </row>
    <row r="56" spans="1:8" ht="20" customHeight="1" x14ac:dyDescent="0.15">
      <c r="A56" s="28">
        <v>7.8733000000000004</v>
      </c>
      <c r="B56" s="4">
        <v>34.5</v>
      </c>
      <c r="C56" s="5">
        <f t="shared" si="0"/>
        <v>0.15273725459765655</v>
      </c>
      <c r="D56" s="5">
        <f t="shared" si="1"/>
        <v>0.82423292583576024</v>
      </c>
      <c r="E56" s="5">
        <v>11.000999999999999</v>
      </c>
      <c r="F56" s="5">
        <v>27.849299999999999</v>
      </c>
      <c r="G56" s="5">
        <f t="shared" si="2"/>
        <v>0.17905360866019851</v>
      </c>
      <c r="H56" s="5">
        <f t="shared" si="3"/>
        <v>0.47844618762433899</v>
      </c>
    </row>
    <row r="57" spans="1:8" ht="20" customHeight="1" x14ac:dyDescent="0.15">
      <c r="A57" s="28">
        <v>8.0219000000000005</v>
      </c>
      <c r="B57" s="4">
        <v>34.071399999999997</v>
      </c>
      <c r="C57" s="5">
        <f t="shared" si="0"/>
        <v>0.15562000465585474</v>
      </c>
      <c r="D57" s="5">
        <f t="shared" si="1"/>
        <v>0.81399332490784104</v>
      </c>
      <c r="E57" s="5">
        <v>11.208600000000001</v>
      </c>
      <c r="F57" s="5">
        <v>27.190300000000001</v>
      </c>
      <c r="G57" s="5">
        <f t="shared" si="2"/>
        <v>0.18243253140884477</v>
      </c>
      <c r="H57" s="5">
        <f t="shared" si="3"/>
        <v>0.46712468088469244</v>
      </c>
    </row>
    <row r="58" spans="1:8" ht="20" customHeight="1" x14ac:dyDescent="0.15">
      <c r="A58" s="28">
        <v>8.1704000000000008</v>
      </c>
      <c r="B58" s="4">
        <v>34.071399999999997</v>
      </c>
      <c r="C58" s="5">
        <f t="shared" si="0"/>
        <v>0.15850081477457903</v>
      </c>
      <c r="D58" s="5">
        <f t="shared" si="1"/>
        <v>0.81399332490784104</v>
      </c>
      <c r="E58" s="5">
        <v>11.4162</v>
      </c>
      <c r="F58" s="5">
        <v>32.377800000000001</v>
      </c>
      <c r="G58" s="5">
        <f t="shared" si="2"/>
        <v>0.18581145415749101</v>
      </c>
      <c r="H58" s="5">
        <f t="shared" si="3"/>
        <v>0.55624503932462666</v>
      </c>
    </row>
    <row r="59" spans="1:8" ht="20" customHeight="1" x14ac:dyDescent="0.15">
      <c r="A59" s="28">
        <v>8.3190000000000008</v>
      </c>
      <c r="B59" s="4">
        <v>34.892899999999997</v>
      </c>
      <c r="C59" s="5">
        <f t="shared" si="0"/>
        <v>0.16138356483277722</v>
      </c>
      <c r="D59" s="5">
        <f t="shared" si="1"/>
        <v>0.83361962486650998</v>
      </c>
      <c r="E59" s="5">
        <v>11.623699999999999</v>
      </c>
      <c r="F59" s="5">
        <v>30.327200000000001</v>
      </c>
      <c r="G59" s="5">
        <f t="shared" si="2"/>
        <v>0.18918874929402324</v>
      </c>
      <c r="H59" s="5">
        <f t="shared" si="3"/>
        <v>0.52101608375509811</v>
      </c>
    </row>
    <row r="60" spans="1:8" ht="20" customHeight="1" x14ac:dyDescent="0.15">
      <c r="A60" s="28">
        <v>8.4674999999999994</v>
      </c>
      <c r="B60" s="4">
        <v>34.803600000000003</v>
      </c>
      <c r="C60" s="5">
        <f t="shared" si="0"/>
        <v>0.16426437495150151</v>
      </c>
      <c r="D60" s="5">
        <f t="shared" si="1"/>
        <v>0.83148617558311499</v>
      </c>
      <c r="E60" s="5">
        <v>11.831300000000001</v>
      </c>
      <c r="F60" s="5">
        <v>32.157600000000002</v>
      </c>
      <c r="G60" s="5">
        <f t="shared" si="2"/>
        <v>0.19256767204266947</v>
      </c>
      <c r="H60" s="5">
        <f t="shared" si="3"/>
        <v>0.55246204116974018</v>
      </c>
    </row>
    <row r="61" spans="1:8" ht="20" customHeight="1" x14ac:dyDescent="0.15">
      <c r="A61" s="28">
        <v>8.6160999999999994</v>
      </c>
      <c r="B61" s="4">
        <v>35.035699999999999</v>
      </c>
      <c r="C61" s="5">
        <f t="shared" si="0"/>
        <v>0.16714712500969969</v>
      </c>
      <c r="D61" s="5">
        <f t="shared" si="1"/>
        <v>0.83703123245518674</v>
      </c>
      <c r="E61" s="5">
        <v>12.0389</v>
      </c>
      <c r="F61" s="5">
        <v>41.735900000000001</v>
      </c>
      <c r="G61" s="5">
        <f t="shared" si="2"/>
        <v>0.19594659479131571</v>
      </c>
      <c r="H61" s="5">
        <f t="shared" si="3"/>
        <v>0.71701558897604789</v>
      </c>
    </row>
    <row r="62" spans="1:8" ht="20" customHeight="1" x14ac:dyDescent="0.15">
      <c r="A62" s="28">
        <v>8.7645999999999997</v>
      </c>
      <c r="B62" s="4">
        <v>34.321399999999997</v>
      </c>
      <c r="C62" s="5">
        <f t="shared" si="0"/>
        <v>0.17002793512842398</v>
      </c>
      <c r="D62" s="5">
        <f t="shared" si="1"/>
        <v>0.81996602726896983</v>
      </c>
      <c r="E62" s="5">
        <v>12.2464</v>
      </c>
      <c r="F62" s="5">
        <v>37.216799999999999</v>
      </c>
      <c r="G62" s="5">
        <f t="shared" si="2"/>
        <v>0.19932388992784794</v>
      </c>
      <c r="H62" s="5">
        <f t="shared" si="3"/>
        <v>0.63937822766021046</v>
      </c>
    </row>
    <row r="63" spans="1:8" ht="20" customHeight="1" x14ac:dyDescent="0.15">
      <c r="A63" s="28">
        <v>8.9131999999999998</v>
      </c>
      <c r="B63" s="4">
        <v>35.5</v>
      </c>
      <c r="C63" s="5">
        <f t="shared" si="0"/>
        <v>0.17291068518662217</v>
      </c>
      <c r="D63" s="5">
        <f t="shared" si="1"/>
        <v>0.84812373528027496</v>
      </c>
      <c r="E63" s="5">
        <v>12.454000000000001</v>
      </c>
      <c r="F63" s="5">
        <v>36.251300000000001</v>
      </c>
      <c r="G63" s="5">
        <f t="shared" si="2"/>
        <v>0.2027028126764942</v>
      </c>
      <c r="H63" s="5">
        <f t="shared" si="3"/>
        <v>0.62279110359779966</v>
      </c>
    </row>
    <row r="64" spans="1:8" ht="20" customHeight="1" x14ac:dyDescent="0.15">
      <c r="A64" s="28">
        <v>9.0617000000000001</v>
      </c>
      <c r="B64" s="4">
        <v>34.571399999999997</v>
      </c>
      <c r="C64" s="5">
        <f t="shared" si="0"/>
        <v>0.17579149530534646</v>
      </c>
      <c r="D64" s="5">
        <f t="shared" si="1"/>
        <v>0.82593872963009851</v>
      </c>
      <c r="E64" s="5">
        <v>12.6616</v>
      </c>
      <c r="F64" s="5">
        <v>28.957999999999998</v>
      </c>
      <c r="G64" s="5">
        <f t="shared" si="2"/>
        <v>0.20608173542514041</v>
      </c>
      <c r="H64" s="5">
        <f t="shared" si="3"/>
        <v>0.49749346307539538</v>
      </c>
    </row>
    <row r="65" spans="1:8" ht="20" customHeight="1" x14ac:dyDescent="0.15">
      <c r="A65" s="28">
        <v>9.2103000000000002</v>
      </c>
      <c r="B65" s="4">
        <v>34.571399999999997</v>
      </c>
      <c r="C65" s="5">
        <f t="shared" si="0"/>
        <v>0.17867424536354465</v>
      </c>
      <c r="D65" s="5">
        <f t="shared" si="1"/>
        <v>0.82593872963009851</v>
      </c>
      <c r="E65" s="5">
        <v>12.8691</v>
      </c>
      <c r="F65" s="5">
        <v>31.7286</v>
      </c>
      <c r="G65" s="5">
        <f t="shared" si="2"/>
        <v>0.20945903056167264</v>
      </c>
      <c r="H65" s="5">
        <f t="shared" si="3"/>
        <v>0.54509189490068344</v>
      </c>
    </row>
    <row r="66" spans="1:8" ht="20" customHeight="1" x14ac:dyDescent="0.15">
      <c r="A66" s="28">
        <v>9.3589000000000002</v>
      </c>
      <c r="B66" s="4">
        <v>33.964300000000001</v>
      </c>
      <c r="C66" s="5">
        <f t="shared" si="0"/>
        <v>0.18155699542174283</v>
      </c>
      <c r="D66" s="5">
        <f t="shared" si="1"/>
        <v>0.81143461921633364</v>
      </c>
      <c r="E66" s="5">
        <v>13.076700000000001</v>
      </c>
      <c r="F66" s="5">
        <v>24.1114</v>
      </c>
      <c r="G66" s="5">
        <f t="shared" si="2"/>
        <v>0.21283795331031891</v>
      </c>
      <c r="H66" s="5">
        <f t="shared" si="3"/>
        <v>0.41422970804600073</v>
      </c>
    </row>
    <row r="67" spans="1:8" ht="20" customHeight="1" x14ac:dyDescent="0.15">
      <c r="A67" s="28">
        <v>9.5074000000000005</v>
      </c>
      <c r="B67" s="4">
        <v>34.5</v>
      </c>
      <c r="C67" s="5">
        <f t="shared" ref="C67:C130" si="4">$A67/51.548</f>
        <v>0.18443780554046715</v>
      </c>
      <c r="D67" s="5">
        <f t="shared" ref="D67:D130" si="5">B67/41.8571</f>
        <v>0.82423292583576024</v>
      </c>
      <c r="E67" s="5">
        <v>13.2843</v>
      </c>
      <c r="F67" s="5">
        <v>34.113999999999997</v>
      </c>
      <c r="G67" s="5">
        <f t="shared" ref="G67:G130" si="6">E67/61.4397</f>
        <v>0.21621687605896511</v>
      </c>
      <c r="H67" s="5">
        <f t="shared" ref="H67:H130" si="7">F67/58.2078</f>
        <v>0.58607265692914001</v>
      </c>
    </row>
    <row r="68" spans="1:8" ht="20" customHeight="1" x14ac:dyDescent="0.15">
      <c r="A68" s="28">
        <v>9.6560000000000006</v>
      </c>
      <c r="B68" s="4">
        <v>34.339300000000001</v>
      </c>
      <c r="C68" s="5">
        <f t="shared" si="4"/>
        <v>0.18732055559866534</v>
      </c>
      <c r="D68" s="5">
        <f t="shared" si="5"/>
        <v>0.82039367275802666</v>
      </c>
      <c r="E68" s="5">
        <v>13.4918</v>
      </c>
      <c r="F68" s="5">
        <v>39.408000000000001</v>
      </c>
      <c r="G68" s="5">
        <f t="shared" si="6"/>
        <v>0.21959417119549737</v>
      </c>
      <c r="H68" s="5">
        <f t="shared" si="7"/>
        <v>0.67702266706523873</v>
      </c>
    </row>
    <row r="69" spans="1:8" ht="20" customHeight="1" x14ac:dyDescent="0.15">
      <c r="A69" s="28">
        <v>9.8045000000000009</v>
      </c>
      <c r="B69" s="4">
        <v>34.535699999999999</v>
      </c>
      <c r="C69" s="5">
        <f t="shared" si="4"/>
        <v>0.19020136571738963</v>
      </c>
      <c r="D69" s="5">
        <f t="shared" si="5"/>
        <v>0.82508582773292938</v>
      </c>
      <c r="E69" s="5">
        <v>13.699400000000001</v>
      </c>
      <c r="F69" s="5">
        <v>23.111799999999999</v>
      </c>
      <c r="G69" s="5">
        <f t="shared" si="6"/>
        <v>0.22297309394414361</v>
      </c>
      <c r="H69" s="5">
        <f t="shared" si="7"/>
        <v>0.39705675184425454</v>
      </c>
    </row>
    <row r="70" spans="1:8" ht="20" customHeight="1" x14ac:dyDescent="0.15">
      <c r="A70" s="28">
        <v>9.9530999999999992</v>
      </c>
      <c r="B70" s="4">
        <v>35.107100000000003</v>
      </c>
      <c r="C70" s="5">
        <f t="shared" si="4"/>
        <v>0.19308411577558779</v>
      </c>
      <c r="D70" s="5">
        <f t="shared" si="5"/>
        <v>0.83873703624952523</v>
      </c>
      <c r="E70" s="5">
        <v>13.907</v>
      </c>
      <c r="F70" s="5">
        <v>24.335100000000001</v>
      </c>
      <c r="G70" s="5">
        <f t="shared" si="6"/>
        <v>0.22635201669278984</v>
      </c>
      <c r="H70" s="5">
        <f t="shared" si="7"/>
        <v>0.41807283559935271</v>
      </c>
    </row>
    <row r="71" spans="1:8" ht="20" customHeight="1" x14ac:dyDescent="0.15">
      <c r="A71" s="28">
        <v>10.101599999999999</v>
      </c>
      <c r="B71" s="4">
        <v>34.285699999999999</v>
      </c>
      <c r="C71" s="5">
        <f t="shared" si="4"/>
        <v>0.19596492589431208</v>
      </c>
      <c r="D71" s="5">
        <f t="shared" si="5"/>
        <v>0.81911312537180059</v>
      </c>
      <c r="E71" s="5">
        <v>14.1145</v>
      </c>
      <c r="F71" s="5">
        <v>29.690999999999999</v>
      </c>
      <c r="G71" s="5">
        <f t="shared" si="6"/>
        <v>0.22972931182932207</v>
      </c>
      <c r="H71" s="5">
        <f t="shared" si="7"/>
        <v>0.51008627709688392</v>
      </c>
    </row>
    <row r="72" spans="1:8" ht="20" customHeight="1" x14ac:dyDescent="0.15">
      <c r="A72" s="28">
        <v>10.2502</v>
      </c>
      <c r="B72" s="4">
        <v>33.196399999999997</v>
      </c>
      <c r="C72" s="5">
        <f t="shared" si="4"/>
        <v>0.19884767595251027</v>
      </c>
      <c r="D72" s="5">
        <f t="shared" si="5"/>
        <v>0.79308886664389067</v>
      </c>
      <c r="E72" s="5">
        <v>14.322100000000001</v>
      </c>
      <c r="F72" s="5">
        <v>24.7118</v>
      </c>
      <c r="G72" s="5">
        <f t="shared" si="6"/>
        <v>0.23310823457796831</v>
      </c>
      <c r="H72" s="5">
        <f t="shared" si="7"/>
        <v>0.42454447685705354</v>
      </c>
    </row>
    <row r="73" spans="1:8" ht="20" customHeight="1" x14ac:dyDescent="0.15">
      <c r="A73" s="28">
        <v>10.3987</v>
      </c>
      <c r="B73" s="4">
        <v>33.660699999999999</v>
      </c>
      <c r="C73" s="5">
        <f t="shared" si="4"/>
        <v>0.20172848607123456</v>
      </c>
      <c r="D73" s="5">
        <f t="shared" si="5"/>
        <v>0.80418136946897889</v>
      </c>
      <c r="E73" s="5">
        <v>14.5297</v>
      </c>
      <c r="F73" s="5">
        <v>22.384599999999999</v>
      </c>
      <c r="G73" s="5">
        <f t="shared" si="6"/>
        <v>0.23648715732661454</v>
      </c>
      <c r="H73" s="5">
        <f t="shared" si="7"/>
        <v>0.38456358082593739</v>
      </c>
    </row>
    <row r="74" spans="1:8" ht="20" customHeight="1" x14ac:dyDescent="0.15">
      <c r="A74" s="28">
        <v>10.5473</v>
      </c>
      <c r="B74" s="4">
        <v>33.214300000000001</v>
      </c>
      <c r="C74" s="5">
        <f t="shared" si="4"/>
        <v>0.20461123612943274</v>
      </c>
      <c r="D74" s="5">
        <f t="shared" si="5"/>
        <v>0.7935165121329476</v>
      </c>
      <c r="E74" s="5">
        <v>14.7372</v>
      </c>
      <c r="F74" s="5">
        <v>27.4697</v>
      </c>
      <c r="G74" s="5">
        <f t="shared" si="6"/>
        <v>0.23986445246314678</v>
      </c>
      <c r="H74" s="5">
        <f t="shared" si="7"/>
        <v>0.47192472486505244</v>
      </c>
    </row>
    <row r="75" spans="1:8" ht="20" customHeight="1" x14ac:dyDescent="0.15">
      <c r="A75" s="28">
        <v>10.6958</v>
      </c>
      <c r="B75" s="4">
        <v>33.732100000000003</v>
      </c>
      <c r="C75" s="5">
        <f t="shared" si="4"/>
        <v>0.20749204624815706</v>
      </c>
      <c r="D75" s="5">
        <f t="shared" si="5"/>
        <v>0.80588717326331738</v>
      </c>
      <c r="E75" s="5">
        <v>14.944800000000001</v>
      </c>
      <c r="F75" s="5">
        <v>31.555099999999999</v>
      </c>
      <c r="G75" s="5">
        <f t="shared" si="6"/>
        <v>0.24324337521179304</v>
      </c>
      <c r="H75" s="5">
        <f t="shared" si="7"/>
        <v>0.542111194719608</v>
      </c>
    </row>
    <row r="76" spans="1:8" ht="20" customHeight="1" x14ac:dyDescent="0.15">
      <c r="A76" s="28">
        <v>10.8444</v>
      </c>
      <c r="B76" s="4">
        <v>34</v>
      </c>
      <c r="C76" s="5">
        <f t="shared" si="4"/>
        <v>0.21037479630635525</v>
      </c>
      <c r="D76" s="5">
        <f t="shared" si="5"/>
        <v>0.81228752111350278</v>
      </c>
      <c r="E76" s="5">
        <v>15.1524</v>
      </c>
      <c r="F76" s="5">
        <v>25.205100000000002</v>
      </c>
      <c r="G76" s="5">
        <f t="shared" si="6"/>
        <v>0.24662229796043925</v>
      </c>
      <c r="H76" s="5">
        <f t="shared" si="7"/>
        <v>0.43301928607506213</v>
      </c>
    </row>
    <row r="77" spans="1:8" ht="20" customHeight="1" x14ac:dyDescent="0.15">
      <c r="A77" s="28">
        <v>10.992900000000001</v>
      </c>
      <c r="B77" s="4">
        <v>33.696399999999997</v>
      </c>
      <c r="C77" s="5">
        <f t="shared" si="4"/>
        <v>0.21325560642507954</v>
      </c>
      <c r="D77" s="5">
        <f t="shared" si="5"/>
        <v>0.80503427136614802</v>
      </c>
      <c r="E77" s="5">
        <v>15.3599</v>
      </c>
      <c r="F77" s="5">
        <v>24.5</v>
      </c>
      <c r="G77" s="5">
        <f t="shared" si="6"/>
        <v>0.24999959309697148</v>
      </c>
      <c r="H77" s="5">
        <f t="shared" si="7"/>
        <v>0.42090578925848426</v>
      </c>
    </row>
    <row r="78" spans="1:8" ht="20" customHeight="1" x14ac:dyDescent="0.15">
      <c r="A78" s="28">
        <v>11.141500000000001</v>
      </c>
      <c r="B78" s="4">
        <v>33.625</v>
      </c>
      <c r="C78" s="5">
        <f t="shared" si="4"/>
        <v>0.21613835648327773</v>
      </c>
      <c r="D78" s="5">
        <f t="shared" si="5"/>
        <v>0.80332846757180976</v>
      </c>
      <c r="E78" s="5">
        <v>15.567500000000001</v>
      </c>
      <c r="F78" s="5">
        <v>30.328900000000001</v>
      </c>
      <c r="G78" s="5">
        <f t="shared" si="6"/>
        <v>0.25337851584561771</v>
      </c>
      <c r="H78" s="5">
        <f t="shared" si="7"/>
        <v>0.52104528946292428</v>
      </c>
    </row>
    <row r="79" spans="1:8" ht="20" customHeight="1" x14ac:dyDescent="0.15">
      <c r="A79" s="28">
        <v>11.29</v>
      </c>
      <c r="B79" s="4">
        <v>33.446399999999997</v>
      </c>
      <c r="C79" s="5">
        <f t="shared" si="4"/>
        <v>0.21901916660200199</v>
      </c>
      <c r="D79" s="5">
        <f t="shared" si="5"/>
        <v>0.79906156900501935</v>
      </c>
      <c r="E79" s="5">
        <v>15.7751</v>
      </c>
      <c r="F79" s="5">
        <v>26.7239</v>
      </c>
      <c r="G79" s="5">
        <f t="shared" si="6"/>
        <v>0.25675743859426398</v>
      </c>
      <c r="H79" s="5">
        <f t="shared" si="7"/>
        <v>0.45911200904346156</v>
      </c>
    </row>
    <row r="80" spans="1:8" ht="20" customHeight="1" x14ac:dyDescent="0.15">
      <c r="A80" s="28">
        <v>11.438599999999999</v>
      </c>
      <c r="B80" s="4">
        <v>33.089300000000001</v>
      </c>
      <c r="C80" s="5">
        <f t="shared" si="4"/>
        <v>0.22190191666020018</v>
      </c>
      <c r="D80" s="5">
        <f t="shared" si="5"/>
        <v>0.79053016095238327</v>
      </c>
      <c r="E80" s="5">
        <v>15.9826</v>
      </c>
      <c r="F80" s="5">
        <v>29.838799999999999</v>
      </c>
      <c r="G80" s="5">
        <f t="shared" si="6"/>
        <v>0.26013473373079621</v>
      </c>
      <c r="H80" s="5">
        <f t="shared" si="7"/>
        <v>0.51262545569494122</v>
      </c>
    </row>
    <row r="81" spans="1:8" ht="20" customHeight="1" x14ac:dyDescent="0.15">
      <c r="A81" s="28">
        <v>11.587199999999999</v>
      </c>
      <c r="B81" s="4">
        <v>33.071399999999997</v>
      </c>
      <c r="C81" s="5">
        <f t="shared" si="4"/>
        <v>0.22478466671839836</v>
      </c>
      <c r="D81" s="5">
        <f t="shared" si="5"/>
        <v>0.79010251546332633</v>
      </c>
      <c r="E81" s="5">
        <v>16.190200000000001</v>
      </c>
      <c r="F81" s="5">
        <v>31.332699999999999</v>
      </c>
      <c r="G81" s="5">
        <f t="shared" si="6"/>
        <v>0.26351365647944247</v>
      </c>
      <c r="H81" s="5">
        <f t="shared" si="7"/>
        <v>0.53829040094282898</v>
      </c>
    </row>
    <row r="82" spans="1:8" ht="20" customHeight="1" x14ac:dyDescent="0.15">
      <c r="A82" s="28">
        <v>11.7357</v>
      </c>
      <c r="B82" s="4">
        <v>33.678600000000003</v>
      </c>
      <c r="C82" s="5">
        <f t="shared" si="4"/>
        <v>0.22766547683712265</v>
      </c>
      <c r="D82" s="5">
        <f t="shared" si="5"/>
        <v>0.80460901495803583</v>
      </c>
      <c r="E82" s="5">
        <v>16.3977</v>
      </c>
      <c r="F82" s="5">
        <v>31.383299999999998</v>
      </c>
      <c r="G82" s="5">
        <f t="shared" si="6"/>
        <v>0.2668909516159747</v>
      </c>
      <c r="H82" s="5">
        <f t="shared" si="7"/>
        <v>0.53915970024635873</v>
      </c>
    </row>
    <row r="83" spans="1:8" ht="20" customHeight="1" x14ac:dyDescent="0.15">
      <c r="A83" s="28">
        <v>11.8843</v>
      </c>
      <c r="B83" s="4">
        <v>33.142899999999997</v>
      </c>
      <c r="C83" s="5">
        <f t="shared" si="4"/>
        <v>0.23054822689532084</v>
      </c>
      <c r="D83" s="5">
        <f t="shared" si="5"/>
        <v>0.79181070833860911</v>
      </c>
      <c r="E83" s="5">
        <v>16.6053</v>
      </c>
      <c r="F83" s="5">
        <v>27.0124</v>
      </c>
      <c r="G83" s="5">
        <f t="shared" si="6"/>
        <v>0.27026987436462091</v>
      </c>
      <c r="H83" s="5">
        <f t="shared" si="7"/>
        <v>0.46406838945983186</v>
      </c>
    </row>
    <row r="84" spans="1:8" ht="20" customHeight="1" x14ac:dyDescent="0.15">
      <c r="A84" s="28">
        <v>12.0328</v>
      </c>
      <c r="B84" s="4">
        <v>33.910699999999999</v>
      </c>
      <c r="C84" s="5">
        <f t="shared" si="4"/>
        <v>0.23342903701404516</v>
      </c>
      <c r="D84" s="5">
        <f t="shared" si="5"/>
        <v>0.81015407183010757</v>
      </c>
      <c r="E84" s="5">
        <v>16.812899999999999</v>
      </c>
      <c r="F84" s="5">
        <v>27.437899999999999</v>
      </c>
      <c r="G84" s="5">
        <f t="shared" si="6"/>
        <v>0.27364879711326712</v>
      </c>
      <c r="H84" s="5">
        <f t="shared" si="7"/>
        <v>0.47137840633042305</v>
      </c>
    </row>
    <row r="85" spans="1:8" ht="20" customHeight="1" x14ac:dyDescent="0.15">
      <c r="A85" s="28">
        <v>12.1814</v>
      </c>
      <c r="B85" s="4">
        <v>33.875</v>
      </c>
      <c r="C85" s="5">
        <f t="shared" si="4"/>
        <v>0.23631178707224335</v>
      </c>
      <c r="D85" s="5">
        <f t="shared" si="5"/>
        <v>0.80930116993293844</v>
      </c>
      <c r="E85" s="5">
        <v>17.020399999999999</v>
      </c>
      <c r="F85" s="5">
        <v>31.581800000000001</v>
      </c>
      <c r="G85" s="5">
        <f t="shared" si="6"/>
        <v>0.27702609224979935</v>
      </c>
      <c r="H85" s="5">
        <f t="shared" si="7"/>
        <v>0.54256989613075912</v>
      </c>
    </row>
    <row r="86" spans="1:8" ht="20" customHeight="1" x14ac:dyDescent="0.15">
      <c r="A86" s="28">
        <v>12.3299</v>
      </c>
      <c r="B86" s="4">
        <v>33.464300000000001</v>
      </c>
      <c r="C86" s="5">
        <f t="shared" si="4"/>
        <v>0.23919259719096764</v>
      </c>
      <c r="D86" s="5">
        <f t="shared" si="5"/>
        <v>0.79948921449407628</v>
      </c>
      <c r="E86" s="5">
        <v>17.228000000000002</v>
      </c>
      <c r="F86" s="5">
        <v>34.7226</v>
      </c>
      <c r="G86" s="5">
        <f t="shared" si="6"/>
        <v>0.28040501499844567</v>
      </c>
      <c r="H86" s="5">
        <f t="shared" si="7"/>
        <v>0.59652830033088355</v>
      </c>
    </row>
    <row r="87" spans="1:8" ht="20" customHeight="1" x14ac:dyDescent="0.15">
      <c r="A87" s="28">
        <v>12.4785</v>
      </c>
      <c r="B87" s="4">
        <v>33.214300000000001</v>
      </c>
      <c r="C87" s="5">
        <f t="shared" si="4"/>
        <v>0.24207534724916582</v>
      </c>
      <c r="D87" s="5">
        <f t="shared" si="5"/>
        <v>0.7935165121329476</v>
      </c>
      <c r="E87" s="5">
        <v>17.435600000000001</v>
      </c>
      <c r="F87" s="5">
        <v>39.870699999999999</v>
      </c>
      <c r="G87" s="5">
        <f t="shared" si="6"/>
        <v>0.28378393774709187</v>
      </c>
      <c r="H87" s="5">
        <f t="shared" si="7"/>
        <v>0.68497177354237748</v>
      </c>
    </row>
    <row r="88" spans="1:8" ht="20" customHeight="1" x14ac:dyDescent="0.15">
      <c r="A88" s="28">
        <v>12.627000000000001</v>
      </c>
      <c r="B88" s="4">
        <v>34.25</v>
      </c>
      <c r="C88" s="5">
        <f t="shared" si="4"/>
        <v>0.24495615736789011</v>
      </c>
      <c r="D88" s="5">
        <f t="shared" si="5"/>
        <v>0.81826022347463145</v>
      </c>
      <c r="E88" s="5">
        <v>17.6431</v>
      </c>
      <c r="F88" s="5">
        <v>33.557299999999998</v>
      </c>
      <c r="G88" s="5">
        <f t="shared" si="6"/>
        <v>0.28716123288362411</v>
      </c>
      <c r="H88" s="5">
        <f t="shared" si="7"/>
        <v>0.57650864660749934</v>
      </c>
    </row>
    <row r="89" spans="1:8" ht="20" customHeight="1" x14ac:dyDescent="0.15">
      <c r="A89" s="28">
        <v>12.775600000000001</v>
      </c>
      <c r="B89" s="4">
        <v>34</v>
      </c>
      <c r="C89" s="5">
        <f t="shared" si="4"/>
        <v>0.2478389074260883</v>
      </c>
      <c r="D89" s="5">
        <f t="shared" si="5"/>
        <v>0.81228752111350278</v>
      </c>
      <c r="E89" s="5">
        <v>17.8507</v>
      </c>
      <c r="F89" s="5">
        <v>29.825800000000001</v>
      </c>
      <c r="G89" s="5">
        <f t="shared" si="6"/>
        <v>0.29054015563227031</v>
      </c>
      <c r="H89" s="5">
        <f t="shared" si="7"/>
        <v>0.51240211792921231</v>
      </c>
    </row>
    <row r="90" spans="1:8" ht="20" customHeight="1" x14ac:dyDescent="0.15">
      <c r="A90" s="28">
        <v>12.924099999999999</v>
      </c>
      <c r="B90" s="4">
        <v>33.446399999999997</v>
      </c>
      <c r="C90" s="5">
        <f t="shared" si="4"/>
        <v>0.25071971754481259</v>
      </c>
      <c r="D90" s="5">
        <f t="shared" si="5"/>
        <v>0.79906156900501935</v>
      </c>
      <c r="E90" s="5">
        <v>18.058299999999999</v>
      </c>
      <c r="F90" s="5">
        <v>34.951999999999998</v>
      </c>
      <c r="G90" s="5">
        <f t="shared" si="6"/>
        <v>0.29391907838091658</v>
      </c>
      <c r="H90" s="5">
        <f t="shared" si="7"/>
        <v>0.60046935290459347</v>
      </c>
    </row>
    <row r="91" spans="1:8" ht="20" customHeight="1" x14ac:dyDescent="0.15">
      <c r="A91" s="28">
        <v>13.072699999999999</v>
      </c>
      <c r="B91" s="4">
        <v>33.160699999999999</v>
      </c>
      <c r="C91" s="5">
        <f t="shared" si="4"/>
        <v>0.25360246760301075</v>
      </c>
      <c r="D91" s="5">
        <f t="shared" si="5"/>
        <v>0.79223596474672153</v>
      </c>
      <c r="E91" s="5">
        <v>18.265799999999999</v>
      </c>
      <c r="F91" s="5">
        <v>38.245399999999997</v>
      </c>
      <c r="G91" s="5">
        <f t="shared" si="6"/>
        <v>0.29729637351744881</v>
      </c>
      <c r="H91" s="5">
        <f t="shared" si="7"/>
        <v>0.65704939887781355</v>
      </c>
    </row>
    <row r="92" spans="1:8" ht="20" customHeight="1" x14ac:dyDescent="0.15">
      <c r="A92" s="28">
        <v>13.2212</v>
      </c>
      <c r="B92" s="4">
        <v>34.928600000000003</v>
      </c>
      <c r="C92" s="5">
        <f t="shared" si="4"/>
        <v>0.25648327772173507</v>
      </c>
      <c r="D92" s="5">
        <f t="shared" si="5"/>
        <v>0.83447252676367933</v>
      </c>
      <c r="E92" s="5">
        <v>18.473400000000002</v>
      </c>
      <c r="F92" s="5">
        <v>37.919499999999999</v>
      </c>
      <c r="G92" s="5">
        <f t="shared" si="6"/>
        <v>0.30067529626609507</v>
      </c>
      <c r="H92" s="5">
        <f t="shared" si="7"/>
        <v>0.65145049288926915</v>
      </c>
    </row>
    <row r="93" spans="1:8" ht="20" customHeight="1" x14ac:dyDescent="0.15">
      <c r="A93" s="28">
        <v>13.3698</v>
      </c>
      <c r="B93" s="4">
        <v>34.410699999999999</v>
      </c>
      <c r="C93" s="5">
        <f t="shared" si="4"/>
        <v>0.25936602777993323</v>
      </c>
      <c r="D93" s="5">
        <f t="shared" si="5"/>
        <v>0.82209947655236504</v>
      </c>
      <c r="E93" s="5">
        <v>18.681000000000001</v>
      </c>
      <c r="F93" s="5">
        <v>35.952199999999998</v>
      </c>
      <c r="G93" s="5">
        <f t="shared" si="6"/>
        <v>0.30405421901474128</v>
      </c>
      <c r="H93" s="5">
        <f t="shared" si="7"/>
        <v>0.6176526170032195</v>
      </c>
    </row>
    <row r="94" spans="1:8" ht="20" customHeight="1" x14ac:dyDescent="0.15">
      <c r="A94" s="28">
        <v>13.5183</v>
      </c>
      <c r="B94" s="4">
        <v>33.982100000000003</v>
      </c>
      <c r="C94" s="5">
        <f t="shared" si="4"/>
        <v>0.26224683789865755</v>
      </c>
      <c r="D94" s="5">
        <f t="shared" si="5"/>
        <v>0.81185987562444606</v>
      </c>
      <c r="E94" s="5">
        <v>18.888500000000001</v>
      </c>
      <c r="F94" s="5">
        <v>39.321899999999999</v>
      </c>
      <c r="G94" s="5">
        <f t="shared" si="6"/>
        <v>0.30743151415127351</v>
      </c>
      <c r="H94" s="5">
        <f t="shared" si="7"/>
        <v>0.67554348386298746</v>
      </c>
    </row>
    <row r="95" spans="1:8" ht="20" customHeight="1" x14ac:dyDescent="0.15">
      <c r="A95" s="28">
        <v>13.6669</v>
      </c>
      <c r="B95" s="4">
        <v>34.321399999999997</v>
      </c>
      <c r="C95" s="5">
        <f t="shared" si="4"/>
        <v>0.26512958795685576</v>
      </c>
      <c r="D95" s="5">
        <f t="shared" si="5"/>
        <v>0.81996602726896983</v>
      </c>
      <c r="E95" s="5">
        <v>19.0961</v>
      </c>
      <c r="F95" s="5">
        <v>46.206699999999998</v>
      </c>
      <c r="G95" s="5">
        <f t="shared" si="6"/>
        <v>0.31081043689991977</v>
      </c>
      <c r="H95" s="5">
        <f t="shared" si="7"/>
        <v>0.79382316459306135</v>
      </c>
    </row>
    <row r="96" spans="1:8" ht="20" customHeight="1" x14ac:dyDescent="0.15">
      <c r="A96" s="28">
        <v>13.8154</v>
      </c>
      <c r="B96" s="4">
        <v>34</v>
      </c>
      <c r="C96" s="5">
        <f t="shared" si="4"/>
        <v>0.26801039807558003</v>
      </c>
      <c r="D96" s="5">
        <f t="shared" si="5"/>
        <v>0.81228752111350278</v>
      </c>
      <c r="E96" s="5">
        <v>19.303699999999999</v>
      </c>
      <c r="F96" s="5">
        <v>38.011000000000003</v>
      </c>
      <c r="G96" s="5">
        <f t="shared" si="6"/>
        <v>0.31418935964856598</v>
      </c>
      <c r="H96" s="5">
        <f t="shared" si="7"/>
        <v>0.6530224471634386</v>
      </c>
    </row>
    <row r="97" spans="1:8" ht="20" customHeight="1" x14ac:dyDescent="0.15">
      <c r="A97" s="28">
        <v>13.964</v>
      </c>
      <c r="B97" s="4">
        <v>34.642899999999997</v>
      </c>
      <c r="C97" s="5">
        <f t="shared" si="4"/>
        <v>0.27089314813377824</v>
      </c>
      <c r="D97" s="5">
        <f t="shared" si="5"/>
        <v>0.8276469225053813</v>
      </c>
      <c r="E97" s="5">
        <v>19.511199999999999</v>
      </c>
      <c r="F97" s="5">
        <v>38.003999999999998</v>
      </c>
      <c r="G97" s="5">
        <f t="shared" si="6"/>
        <v>0.31756665478509821</v>
      </c>
      <c r="H97" s="5">
        <f t="shared" si="7"/>
        <v>0.6529021883665076</v>
      </c>
    </row>
    <row r="98" spans="1:8" ht="20" customHeight="1" x14ac:dyDescent="0.15">
      <c r="A98" s="28">
        <v>14.1126</v>
      </c>
      <c r="B98" s="4">
        <v>33.982100000000003</v>
      </c>
      <c r="C98" s="5">
        <f t="shared" si="4"/>
        <v>0.2737758981919764</v>
      </c>
      <c r="D98" s="5">
        <f t="shared" si="5"/>
        <v>0.81185987562444606</v>
      </c>
      <c r="E98" s="5">
        <v>19.718800000000002</v>
      </c>
      <c r="F98" s="5">
        <v>34.8369</v>
      </c>
      <c r="G98" s="5">
        <f t="shared" si="6"/>
        <v>0.32094557753374447</v>
      </c>
      <c r="H98" s="5">
        <f t="shared" si="7"/>
        <v>0.59849195468648531</v>
      </c>
    </row>
    <row r="99" spans="1:8" ht="20" customHeight="1" x14ac:dyDescent="0.15">
      <c r="A99" s="28">
        <v>14.261100000000001</v>
      </c>
      <c r="B99" s="4">
        <v>33.607100000000003</v>
      </c>
      <c r="C99" s="5">
        <f t="shared" si="4"/>
        <v>0.27665670831070072</v>
      </c>
      <c r="D99" s="5">
        <f t="shared" si="5"/>
        <v>0.80290082208275304</v>
      </c>
      <c r="E99" s="5">
        <v>19.926400000000001</v>
      </c>
      <c r="F99" s="5">
        <v>30.391500000000001</v>
      </c>
      <c r="G99" s="5">
        <f t="shared" si="6"/>
        <v>0.32432450028239068</v>
      </c>
      <c r="H99" s="5">
        <f t="shared" si="7"/>
        <v>0.52212074670404995</v>
      </c>
    </row>
    <row r="100" spans="1:8" ht="20" customHeight="1" x14ac:dyDescent="0.15">
      <c r="A100" s="28">
        <v>14.409700000000001</v>
      </c>
      <c r="B100" s="4">
        <v>33.875</v>
      </c>
      <c r="C100" s="5">
        <f t="shared" si="4"/>
        <v>0.27953945836889887</v>
      </c>
      <c r="D100" s="5">
        <f t="shared" si="5"/>
        <v>0.80930116993293844</v>
      </c>
      <c r="E100" s="5">
        <v>20.133900000000001</v>
      </c>
      <c r="F100" s="5">
        <v>38.346200000000003</v>
      </c>
      <c r="G100" s="5">
        <f t="shared" si="6"/>
        <v>0.32770179541892297</v>
      </c>
      <c r="H100" s="5">
        <f t="shared" si="7"/>
        <v>0.65878112555362001</v>
      </c>
    </row>
    <row r="101" spans="1:8" ht="20" customHeight="1" x14ac:dyDescent="0.15">
      <c r="A101" s="28">
        <v>14.558199999999999</v>
      </c>
      <c r="B101" s="4">
        <v>34.321399999999997</v>
      </c>
      <c r="C101" s="5">
        <f t="shared" si="4"/>
        <v>0.28242026848762314</v>
      </c>
      <c r="D101" s="5">
        <f t="shared" si="5"/>
        <v>0.81996602726896983</v>
      </c>
      <c r="E101" s="5">
        <v>20.3415</v>
      </c>
      <c r="F101" s="5">
        <v>33.592399999999998</v>
      </c>
      <c r="G101" s="5">
        <f t="shared" si="6"/>
        <v>0.33108071816756918</v>
      </c>
      <c r="H101" s="5">
        <f t="shared" si="7"/>
        <v>0.5771116585749676</v>
      </c>
    </row>
    <row r="102" spans="1:8" ht="20" customHeight="1" x14ac:dyDescent="0.15">
      <c r="A102" s="28">
        <v>14.706799999999999</v>
      </c>
      <c r="B102" s="4">
        <v>35.232100000000003</v>
      </c>
      <c r="C102" s="5">
        <f t="shared" si="4"/>
        <v>0.28530301854582135</v>
      </c>
      <c r="D102" s="5">
        <f t="shared" si="5"/>
        <v>0.84172338743008956</v>
      </c>
      <c r="E102" s="5">
        <v>20.549099999999999</v>
      </c>
      <c r="F102" s="5">
        <v>35.618000000000002</v>
      </c>
      <c r="G102" s="5">
        <f t="shared" si="6"/>
        <v>0.33445964091621538</v>
      </c>
      <c r="H102" s="5">
        <f t="shared" si="7"/>
        <v>0.61191111844117119</v>
      </c>
    </row>
    <row r="103" spans="1:8" ht="20" customHeight="1" x14ac:dyDescent="0.15">
      <c r="A103" s="28">
        <v>14.8553</v>
      </c>
      <c r="B103" s="4">
        <v>34.178600000000003</v>
      </c>
      <c r="C103" s="5">
        <f t="shared" si="4"/>
        <v>0.28818382866454567</v>
      </c>
      <c r="D103" s="5">
        <f t="shared" si="5"/>
        <v>0.81655441968029319</v>
      </c>
      <c r="E103" s="5">
        <v>20.756599999999999</v>
      </c>
      <c r="F103" s="5">
        <v>30.976600000000001</v>
      </c>
      <c r="G103" s="5">
        <f t="shared" si="6"/>
        <v>0.33783693605274762</v>
      </c>
      <c r="H103" s="5">
        <f t="shared" si="7"/>
        <v>0.53217266414466791</v>
      </c>
    </row>
    <row r="104" spans="1:8" ht="20" customHeight="1" x14ac:dyDescent="0.15">
      <c r="A104" s="28">
        <v>15.0039</v>
      </c>
      <c r="B104" s="4">
        <v>34.017899999999997</v>
      </c>
      <c r="C104" s="5">
        <f t="shared" si="4"/>
        <v>0.29106657872274383</v>
      </c>
      <c r="D104" s="5">
        <f t="shared" si="5"/>
        <v>0.8127151666025596</v>
      </c>
      <c r="E104" s="5">
        <v>20.964200000000002</v>
      </c>
      <c r="F104" s="5">
        <v>40.964199999999998</v>
      </c>
      <c r="G104" s="5">
        <f t="shared" si="6"/>
        <v>0.34121585880139388</v>
      </c>
      <c r="H104" s="5">
        <f t="shared" si="7"/>
        <v>0.70375791560581225</v>
      </c>
    </row>
    <row r="105" spans="1:8" ht="20" customHeight="1" x14ac:dyDescent="0.15">
      <c r="A105" s="28">
        <v>15.1524</v>
      </c>
      <c r="B105" s="4">
        <v>35.196399999999997</v>
      </c>
      <c r="C105" s="5">
        <f t="shared" si="4"/>
        <v>0.29394738884146815</v>
      </c>
      <c r="D105" s="5">
        <f t="shared" si="5"/>
        <v>0.84087048553292021</v>
      </c>
      <c r="E105" s="5">
        <v>21.171800000000001</v>
      </c>
      <c r="F105" s="5">
        <v>37.585799999999999</v>
      </c>
      <c r="G105" s="5">
        <f t="shared" si="6"/>
        <v>0.34459478155004014</v>
      </c>
      <c r="H105" s="5">
        <f t="shared" si="7"/>
        <v>0.64571758424128722</v>
      </c>
    </row>
    <row r="106" spans="1:8" ht="20" customHeight="1" x14ac:dyDescent="0.15">
      <c r="A106" s="28">
        <v>15.301</v>
      </c>
      <c r="B106" s="4">
        <v>35.321399999999997</v>
      </c>
      <c r="C106" s="5">
        <f t="shared" si="4"/>
        <v>0.29683013889966631</v>
      </c>
      <c r="D106" s="5">
        <f t="shared" si="5"/>
        <v>0.84385683671348455</v>
      </c>
      <c r="E106" s="5">
        <v>21.379300000000001</v>
      </c>
      <c r="F106" s="5">
        <v>43.613999999999997</v>
      </c>
      <c r="G106" s="5">
        <f t="shared" si="6"/>
        <v>0.34797207668657237</v>
      </c>
      <c r="H106" s="5">
        <f t="shared" si="7"/>
        <v>0.74928102419263398</v>
      </c>
    </row>
    <row r="107" spans="1:8" ht="20" customHeight="1" x14ac:dyDescent="0.15">
      <c r="A107" s="28">
        <v>15.4495</v>
      </c>
      <c r="B107" s="4">
        <v>35.696399999999997</v>
      </c>
      <c r="C107" s="5">
        <f t="shared" si="4"/>
        <v>0.29971094901839063</v>
      </c>
      <c r="D107" s="5">
        <f t="shared" si="5"/>
        <v>0.85281589025517757</v>
      </c>
      <c r="E107" s="5">
        <v>21.5869</v>
      </c>
      <c r="F107" s="5">
        <v>55.728999999999999</v>
      </c>
      <c r="G107" s="5">
        <f t="shared" si="6"/>
        <v>0.35135099943521858</v>
      </c>
      <c r="H107" s="5">
        <f t="shared" si="7"/>
        <v>0.95741464202392124</v>
      </c>
    </row>
    <row r="108" spans="1:8" ht="20" customHeight="1" x14ac:dyDescent="0.15">
      <c r="A108" s="28">
        <v>15.598100000000001</v>
      </c>
      <c r="B108" s="4">
        <v>34.732100000000003</v>
      </c>
      <c r="C108" s="5">
        <f t="shared" si="4"/>
        <v>0.30259369907658878</v>
      </c>
      <c r="D108" s="5">
        <f t="shared" si="5"/>
        <v>0.8297779827078321</v>
      </c>
      <c r="E108" s="5">
        <v>21.794499999999999</v>
      </c>
      <c r="F108" s="5">
        <v>45.881500000000003</v>
      </c>
      <c r="G108" s="5">
        <f t="shared" si="6"/>
        <v>0.35472992218386479</v>
      </c>
      <c r="H108" s="5">
        <f t="shared" si="7"/>
        <v>0.78823628448421013</v>
      </c>
    </row>
    <row r="109" spans="1:8" ht="20" customHeight="1" x14ac:dyDescent="0.15">
      <c r="A109" s="28">
        <v>15.746600000000001</v>
      </c>
      <c r="B109" s="4">
        <v>35.392899999999997</v>
      </c>
      <c r="C109" s="5">
        <f t="shared" si="4"/>
        <v>0.3054745091953131</v>
      </c>
      <c r="D109" s="5">
        <f t="shared" si="5"/>
        <v>0.84556502958876734</v>
      </c>
      <c r="E109" s="5">
        <v>22.001999999999999</v>
      </c>
      <c r="F109" s="5">
        <v>42.649700000000003</v>
      </c>
      <c r="G109" s="5">
        <f t="shared" si="6"/>
        <v>0.35810721732039702</v>
      </c>
      <c r="H109" s="5">
        <f t="shared" si="7"/>
        <v>0.73271451592398273</v>
      </c>
    </row>
    <row r="110" spans="1:8" ht="20" customHeight="1" x14ac:dyDescent="0.15">
      <c r="A110" s="28">
        <v>15.895200000000001</v>
      </c>
      <c r="B110" s="4">
        <v>35.642899999999997</v>
      </c>
      <c r="C110" s="5">
        <f t="shared" si="4"/>
        <v>0.30835725925351132</v>
      </c>
      <c r="D110" s="5">
        <f t="shared" si="5"/>
        <v>0.85153773194989613</v>
      </c>
      <c r="E110" s="5">
        <v>22.209599999999998</v>
      </c>
      <c r="F110" s="5">
        <v>42.468000000000004</v>
      </c>
      <c r="G110" s="5">
        <f t="shared" si="6"/>
        <v>0.36148614006904328</v>
      </c>
      <c r="H110" s="5">
        <f t="shared" si="7"/>
        <v>0.72959294115221673</v>
      </c>
    </row>
    <row r="111" spans="1:8" ht="20" customHeight="1" x14ac:dyDescent="0.15">
      <c r="A111" s="28">
        <v>16.043700000000001</v>
      </c>
      <c r="B111" s="4">
        <v>36.696399999999997</v>
      </c>
      <c r="C111" s="5">
        <f t="shared" si="4"/>
        <v>0.31123806937223558</v>
      </c>
      <c r="D111" s="5">
        <f t="shared" si="5"/>
        <v>0.87670669969969239</v>
      </c>
      <c r="E111" s="5">
        <v>22.417200000000001</v>
      </c>
      <c r="F111" s="5">
        <v>42.6143</v>
      </c>
      <c r="G111" s="5">
        <f t="shared" si="6"/>
        <v>0.36486506281768954</v>
      </c>
      <c r="H111" s="5">
        <f t="shared" si="7"/>
        <v>0.73210635000807456</v>
      </c>
    </row>
    <row r="112" spans="1:8" ht="20" customHeight="1" x14ac:dyDescent="0.15">
      <c r="A112" s="28">
        <v>16.192299999999999</v>
      </c>
      <c r="B112" s="4">
        <v>35.625</v>
      </c>
      <c r="C112" s="5">
        <f t="shared" si="4"/>
        <v>0.31412081943043374</v>
      </c>
      <c r="D112" s="5">
        <f t="shared" si="5"/>
        <v>0.8511100864608393</v>
      </c>
      <c r="E112" s="5">
        <v>22.624700000000001</v>
      </c>
      <c r="F112" s="5">
        <v>45.797499999999999</v>
      </c>
      <c r="G112" s="5">
        <f t="shared" si="6"/>
        <v>0.36824235795422178</v>
      </c>
      <c r="H112" s="5">
        <f t="shared" si="7"/>
        <v>0.78679317892103806</v>
      </c>
    </row>
    <row r="113" spans="1:8" ht="20" customHeight="1" x14ac:dyDescent="0.15">
      <c r="A113" s="28">
        <v>16.340900000000001</v>
      </c>
      <c r="B113" s="4">
        <v>36.071399999999997</v>
      </c>
      <c r="C113" s="5">
        <f t="shared" si="4"/>
        <v>0.31700356948863195</v>
      </c>
      <c r="D113" s="5">
        <f t="shared" si="5"/>
        <v>0.8617749437968707</v>
      </c>
      <c r="E113" s="5">
        <v>22.8323</v>
      </c>
      <c r="F113" s="5">
        <v>34.8934</v>
      </c>
      <c r="G113" s="5">
        <f t="shared" si="6"/>
        <v>0.37162128070286798</v>
      </c>
      <c r="H113" s="5">
        <f t="shared" si="7"/>
        <v>0.59946261497599984</v>
      </c>
    </row>
    <row r="114" spans="1:8" ht="20" customHeight="1" x14ac:dyDescent="0.15">
      <c r="A114" s="28">
        <v>16.4894</v>
      </c>
      <c r="B114" s="4">
        <v>36.589300000000001</v>
      </c>
      <c r="C114" s="5">
        <f t="shared" si="4"/>
        <v>0.31988437960735622</v>
      </c>
      <c r="D114" s="5">
        <f t="shared" si="5"/>
        <v>0.87414799400818499</v>
      </c>
      <c r="E114" s="5">
        <v>23.039899999999999</v>
      </c>
      <c r="F114" s="5">
        <v>27.25</v>
      </c>
      <c r="G114" s="5">
        <f t="shared" si="6"/>
        <v>0.37500020345151425</v>
      </c>
      <c r="H114" s="5">
        <f t="shared" si="7"/>
        <v>0.46815031662423251</v>
      </c>
    </row>
    <row r="115" spans="1:8" ht="20" customHeight="1" x14ac:dyDescent="0.15">
      <c r="A115" s="28">
        <v>16.638000000000002</v>
      </c>
      <c r="B115" s="4">
        <v>37.142899999999997</v>
      </c>
      <c r="C115" s="5">
        <f t="shared" si="4"/>
        <v>0.32276712966555443</v>
      </c>
      <c r="D115" s="5">
        <f t="shared" si="5"/>
        <v>0.88737394611666831</v>
      </c>
      <c r="E115" s="5">
        <v>23.247399999999999</v>
      </c>
      <c r="F115" s="5">
        <v>39.064300000000003</v>
      </c>
      <c r="G115" s="5">
        <f t="shared" si="6"/>
        <v>0.37837749858804648</v>
      </c>
      <c r="H115" s="5">
        <f t="shared" si="7"/>
        <v>0.67111796013592684</v>
      </c>
    </row>
    <row r="116" spans="1:8" ht="20" customHeight="1" x14ac:dyDescent="0.15">
      <c r="A116" s="28">
        <v>16.7865</v>
      </c>
      <c r="B116" s="4">
        <v>38.714300000000001</v>
      </c>
      <c r="C116" s="5">
        <f t="shared" si="4"/>
        <v>0.32564793978427875</v>
      </c>
      <c r="D116" s="5">
        <f t="shared" si="5"/>
        <v>0.92491596407777887</v>
      </c>
      <c r="E116" s="5">
        <v>23.454999999999998</v>
      </c>
      <c r="F116" s="5">
        <v>46.513500000000001</v>
      </c>
      <c r="G116" s="5">
        <f t="shared" si="6"/>
        <v>0.38175642133669269</v>
      </c>
      <c r="H116" s="5">
        <f t="shared" si="7"/>
        <v>0.79909393586426569</v>
      </c>
    </row>
    <row r="117" spans="1:8" ht="20" customHeight="1" x14ac:dyDescent="0.15">
      <c r="A117" s="28">
        <v>16.935099999999998</v>
      </c>
      <c r="B117" s="4">
        <v>37.964300000000001</v>
      </c>
      <c r="C117" s="5">
        <f t="shared" si="4"/>
        <v>0.32853068984247685</v>
      </c>
      <c r="D117" s="5">
        <f t="shared" si="5"/>
        <v>0.90699785699439284</v>
      </c>
      <c r="E117" s="5">
        <v>23.662600000000001</v>
      </c>
      <c r="F117" s="5">
        <v>45.641300000000001</v>
      </c>
      <c r="G117" s="5">
        <f t="shared" si="6"/>
        <v>0.38513534408533895</v>
      </c>
      <c r="H117" s="5">
        <f t="shared" si="7"/>
        <v>0.78410968976666362</v>
      </c>
    </row>
    <row r="118" spans="1:8" ht="20" customHeight="1" x14ac:dyDescent="0.15">
      <c r="A118" s="28">
        <v>17.083600000000001</v>
      </c>
      <c r="B118" s="4">
        <v>37.142899999999997</v>
      </c>
      <c r="C118" s="5">
        <f t="shared" si="4"/>
        <v>0.33141149996120123</v>
      </c>
      <c r="D118" s="5">
        <f t="shared" si="5"/>
        <v>0.88737394611666831</v>
      </c>
      <c r="E118" s="5">
        <v>23.870100000000001</v>
      </c>
      <c r="F118" s="5">
        <v>36.068300000000001</v>
      </c>
      <c r="G118" s="5">
        <f t="shared" si="6"/>
        <v>0.38851263922187118</v>
      </c>
      <c r="H118" s="5">
        <f t="shared" si="7"/>
        <v>0.61964719504946075</v>
      </c>
    </row>
    <row r="119" spans="1:8" ht="20" customHeight="1" x14ac:dyDescent="0.15">
      <c r="A119" s="28">
        <v>17.232199999999999</v>
      </c>
      <c r="B119" s="4">
        <v>37.142899999999997</v>
      </c>
      <c r="C119" s="5">
        <f t="shared" si="4"/>
        <v>0.33429425001939939</v>
      </c>
      <c r="D119" s="5">
        <f t="shared" si="5"/>
        <v>0.88737394611666831</v>
      </c>
      <c r="E119" s="5">
        <v>24.0777</v>
      </c>
      <c r="F119" s="5">
        <v>27.688099999999999</v>
      </c>
      <c r="G119" s="5">
        <f t="shared" si="6"/>
        <v>0.39189156197051744</v>
      </c>
      <c r="H119" s="5">
        <f t="shared" si="7"/>
        <v>0.47567679932929952</v>
      </c>
    </row>
    <row r="120" spans="1:8" ht="20" customHeight="1" x14ac:dyDescent="0.15">
      <c r="A120" s="28">
        <v>17.380700000000001</v>
      </c>
      <c r="B120" s="4">
        <v>38.035699999999999</v>
      </c>
      <c r="C120" s="5">
        <f t="shared" si="4"/>
        <v>0.33717506013812371</v>
      </c>
      <c r="D120" s="5">
        <f t="shared" si="5"/>
        <v>0.9087036607887311</v>
      </c>
      <c r="E120" s="5">
        <v>24.285299999999999</v>
      </c>
      <c r="F120" s="5">
        <v>28.1587</v>
      </c>
      <c r="G120" s="5">
        <f t="shared" si="6"/>
        <v>0.39527048471916365</v>
      </c>
      <c r="H120" s="5">
        <f t="shared" si="7"/>
        <v>0.48376162644868903</v>
      </c>
    </row>
    <row r="121" spans="1:8" ht="20" customHeight="1" x14ac:dyDescent="0.15">
      <c r="A121" s="28">
        <v>17.529299999999999</v>
      </c>
      <c r="B121" s="4">
        <v>39.696399999999997</v>
      </c>
      <c r="C121" s="5">
        <f t="shared" si="4"/>
        <v>0.34005781019632186</v>
      </c>
      <c r="D121" s="5">
        <f t="shared" si="5"/>
        <v>0.94837912803323676</v>
      </c>
      <c r="E121" s="5">
        <v>24.492799999999999</v>
      </c>
      <c r="F121" s="5">
        <v>17.992699999999999</v>
      </c>
      <c r="G121" s="5">
        <f t="shared" si="6"/>
        <v>0.39864777985569588</v>
      </c>
      <c r="H121" s="5">
        <f t="shared" si="7"/>
        <v>0.30911149364861751</v>
      </c>
    </row>
    <row r="122" spans="1:8" ht="20" customHeight="1" x14ac:dyDescent="0.15">
      <c r="A122" s="28">
        <v>17.677800000000001</v>
      </c>
      <c r="B122" s="4">
        <v>39.714300000000001</v>
      </c>
      <c r="C122" s="5">
        <f t="shared" si="4"/>
        <v>0.34293862031504618</v>
      </c>
      <c r="D122" s="5">
        <f t="shared" si="5"/>
        <v>0.9488067735222937</v>
      </c>
      <c r="E122" s="5">
        <v>24.700399999999998</v>
      </c>
      <c r="F122" s="5">
        <v>10.757899999999999</v>
      </c>
      <c r="G122" s="5">
        <f t="shared" si="6"/>
        <v>0.40202670260434209</v>
      </c>
      <c r="H122" s="5">
        <f t="shared" si="7"/>
        <v>0.18481887307199377</v>
      </c>
    </row>
    <row r="123" spans="1:8" ht="20" customHeight="1" x14ac:dyDescent="0.15">
      <c r="A123" s="28">
        <v>17.8264</v>
      </c>
      <c r="B123" s="4">
        <v>39.535699999999999</v>
      </c>
      <c r="C123" s="5">
        <f t="shared" si="4"/>
        <v>0.34582137037324434</v>
      </c>
      <c r="D123" s="5">
        <f t="shared" si="5"/>
        <v>0.94453987495550329</v>
      </c>
      <c r="E123" s="5">
        <v>24.908000000000001</v>
      </c>
      <c r="F123" s="5">
        <v>5.6383999999999999</v>
      </c>
      <c r="G123" s="5">
        <f t="shared" si="6"/>
        <v>0.40540562535298841</v>
      </c>
      <c r="H123" s="5">
        <f t="shared" si="7"/>
        <v>9.6866742945103571E-2</v>
      </c>
    </row>
    <row r="124" spans="1:8" ht="20" customHeight="1" x14ac:dyDescent="0.15">
      <c r="A124" s="28">
        <v>17.974900000000002</v>
      </c>
      <c r="B124" s="4">
        <v>39.625</v>
      </c>
      <c r="C124" s="5">
        <f t="shared" si="4"/>
        <v>0.34870218049196866</v>
      </c>
      <c r="D124" s="5">
        <f t="shared" si="5"/>
        <v>0.94667332423889849</v>
      </c>
      <c r="E124" s="5">
        <v>25.115500000000001</v>
      </c>
      <c r="F124" s="5">
        <v>4.4531000000000001</v>
      </c>
      <c r="G124" s="5">
        <f t="shared" si="6"/>
        <v>0.40878292048952064</v>
      </c>
      <c r="H124" s="5">
        <f t="shared" si="7"/>
        <v>7.6503492659059438E-2</v>
      </c>
    </row>
    <row r="125" spans="1:8" ht="20" customHeight="1" x14ac:dyDescent="0.15">
      <c r="A125" s="28">
        <v>18.1235</v>
      </c>
      <c r="B125" s="4">
        <v>39.732100000000003</v>
      </c>
      <c r="C125" s="5">
        <f t="shared" si="4"/>
        <v>0.35158493055016682</v>
      </c>
      <c r="D125" s="5">
        <f t="shared" si="5"/>
        <v>0.94923202993040612</v>
      </c>
      <c r="E125" s="5">
        <v>25.3231</v>
      </c>
      <c r="F125" s="5">
        <v>1.2663</v>
      </c>
      <c r="G125" s="5">
        <f t="shared" si="6"/>
        <v>0.41216184323816685</v>
      </c>
      <c r="H125" s="5">
        <f t="shared" si="7"/>
        <v>2.1754816364817086E-2</v>
      </c>
    </row>
    <row r="126" spans="1:8" ht="20" customHeight="1" x14ac:dyDescent="0.15">
      <c r="A126" s="28">
        <v>18.271999999999998</v>
      </c>
      <c r="B126" s="4">
        <v>40.464300000000001</v>
      </c>
      <c r="C126" s="5">
        <f t="shared" si="4"/>
        <v>0.35446574066889108</v>
      </c>
      <c r="D126" s="5">
        <f t="shared" si="5"/>
        <v>0.96672488060567974</v>
      </c>
      <c r="E126" s="5">
        <v>25.5307</v>
      </c>
      <c r="F126" s="5">
        <v>2.1406000000000001</v>
      </c>
      <c r="G126" s="5">
        <f t="shared" si="6"/>
        <v>0.41554076598681305</v>
      </c>
      <c r="H126" s="5">
        <f t="shared" si="7"/>
        <v>3.6775140101498426E-2</v>
      </c>
    </row>
    <row r="127" spans="1:8" ht="20" customHeight="1" x14ac:dyDescent="0.15">
      <c r="A127" s="28">
        <v>18.4206</v>
      </c>
      <c r="B127" s="4">
        <v>40.553600000000003</v>
      </c>
      <c r="C127" s="5">
        <f t="shared" si="4"/>
        <v>0.3573484907270893</v>
      </c>
      <c r="D127" s="5">
        <f t="shared" si="5"/>
        <v>0.96885832988907494</v>
      </c>
      <c r="E127" s="5">
        <v>25.738199999999999</v>
      </c>
      <c r="F127" s="5">
        <v>1.401</v>
      </c>
      <c r="G127" s="5">
        <f t="shared" si="6"/>
        <v>0.41891806112334529</v>
      </c>
      <c r="H127" s="5">
        <f t="shared" si="7"/>
        <v>2.4068939214332102E-2</v>
      </c>
    </row>
    <row r="128" spans="1:8" ht="20" customHeight="1" x14ac:dyDescent="0.15">
      <c r="A128" s="28">
        <v>18.569199999999999</v>
      </c>
      <c r="B128" s="4">
        <v>37.25</v>
      </c>
      <c r="C128" s="5">
        <f t="shared" si="4"/>
        <v>0.36023124078528745</v>
      </c>
      <c r="D128" s="5">
        <f t="shared" si="5"/>
        <v>0.88993265180817582</v>
      </c>
      <c r="E128" s="5">
        <v>25.945799999999998</v>
      </c>
      <c r="F128" s="5">
        <v>0.70309999999999995</v>
      </c>
      <c r="G128" s="5">
        <f t="shared" si="6"/>
        <v>0.42229698387199155</v>
      </c>
      <c r="H128" s="5">
        <f t="shared" si="7"/>
        <v>1.2079137160311847E-2</v>
      </c>
    </row>
    <row r="129" spans="1:8" ht="20" customHeight="1" x14ac:dyDescent="0.15">
      <c r="A129" s="28">
        <v>18.717700000000001</v>
      </c>
      <c r="B129" s="4">
        <v>37.339300000000001</v>
      </c>
      <c r="C129" s="5">
        <f t="shared" si="4"/>
        <v>0.36311205090401177</v>
      </c>
      <c r="D129" s="5">
        <f t="shared" si="5"/>
        <v>0.89206610109157103</v>
      </c>
      <c r="E129" s="5">
        <v>26.153400000000001</v>
      </c>
      <c r="F129" s="5">
        <v>0.18410000000000001</v>
      </c>
      <c r="G129" s="5">
        <f t="shared" si="6"/>
        <v>0.42567590662063781</v>
      </c>
      <c r="H129" s="5">
        <f t="shared" si="7"/>
        <v>3.1628063592851821E-3</v>
      </c>
    </row>
    <row r="130" spans="1:8" ht="20" customHeight="1" x14ac:dyDescent="0.15">
      <c r="A130" s="28">
        <v>18.866299999999999</v>
      </c>
      <c r="B130" s="4">
        <v>37.160699999999999</v>
      </c>
      <c r="C130" s="5">
        <f t="shared" si="4"/>
        <v>0.36599480096220993</v>
      </c>
      <c r="D130" s="5">
        <f t="shared" si="5"/>
        <v>0.88779920252478062</v>
      </c>
      <c r="E130" s="5">
        <v>26.360900000000001</v>
      </c>
      <c r="F130" s="5">
        <v>2.2484000000000002</v>
      </c>
      <c r="G130" s="5">
        <f t="shared" si="6"/>
        <v>0.42905320175717004</v>
      </c>
      <c r="H130" s="5">
        <f t="shared" si="7"/>
        <v>3.8627125574235761E-2</v>
      </c>
    </row>
    <row r="131" spans="1:8" ht="20" customHeight="1" x14ac:dyDescent="0.15">
      <c r="A131" s="28">
        <v>19.014800000000001</v>
      </c>
      <c r="B131" s="4">
        <v>36.839300000000001</v>
      </c>
      <c r="C131" s="5">
        <f t="shared" ref="C131:C194" si="8">$A131/51.548</f>
        <v>0.36887561108093431</v>
      </c>
      <c r="D131" s="5">
        <f t="shared" ref="D131:D194" si="9">B131/41.8571</f>
        <v>0.88012069636931367</v>
      </c>
      <c r="E131" s="5">
        <v>26.5685</v>
      </c>
      <c r="F131" s="5">
        <v>2.2703000000000002</v>
      </c>
      <c r="G131" s="5">
        <f t="shared" ref="G131:G194" si="10">E131/61.4397</f>
        <v>0.43243212450581625</v>
      </c>
      <c r="H131" s="5">
        <f t="shared" ref="H131:H194" si="11">F131/58.2078</f>
        <v>3.9003363810348447E-2</v>
      </c>
    </row>
    <row r="132" spans="1:8" ht="20" customHeight="1" x14ac:dyDescent="0.15">
      <c r="A132" s="28">
        <v>19.163399999999999</v>
      </c>
      <c r="B132" s="4">
        <v>36.125</v>
      </c>
      <c r="C132" s="5">
        <f t="shared" si="8"/>
        <v>0.37175836113913241</v>
      </c>
      <c r="D132" s="5">
        <f t="shared" si="9"/>
        <v>0.86305549118309677</v>
      </c>
      <c r="E132" s="5">
        <v>26.7761</v>
      </c>
      <c r="F132" s="5">
        <v>0.2054</v>
      </c>
      <c r="G132" s="5">
        <f t="shared" si="10"/>
        <v>0.43581104725446246</v>
      </c>
      <c r="H132" s="5">
        <f t="shared" si="11"/>
        <v>3.5287366985180682E-3</v>
      </c>
    </row>
    <row r="133" spans="1:8" ht="20" customHeight="1" x14ac:dyDescent="0.15">
      <c r="A133" s="28">
        <v>19.311900000000001</v>
      </c>
      <c r="B133" s="4">
        <v>35.714300000000001</v>
      </c>
      <c r="C133" s="5">
        <f t="shared" si="8"/>
        <v>0.37463917125785678</v>
      </c>
      <c r="D133" s="5">
        <f t="shared" si="9"/>
        <v>0.8532435357442345</v>
      </c>
      <c r="E133" s="5">
        <v>26.983599999999999</v>
      </c>
      <c r="F133" s="5">
        <v>0</v>
      </c>
      <c r="G133" s="5">
        <f t="shared" si="10"/>
        <v>0.43918834239099475</v>
      </c>
      <c r="H133" s="5">
        <f t="shared" si="11"/>
        <v>0</v>
      </c>
    </row>
    <row r="134" spans="1:8" ht="20" customHeight="1" x14ac:dyDescent="0.15">
      <c r="A134" s="28">
        <v>19.4605</v>
      </c>
      <c r="B134" s="4">
        <v>35.714300000000001</v>
      </c>
      <c r="C134" s="5">
        <f t="shared" si="8"/>
        <v>0.37752192131605494</v>
      </c>
      <c r="D134" s="5">
        <f t="shared" si="9"/>
        <v>0.8532435357442345</v>
      </c>
      <c r="E134" s="5">
        <v>27.191199999999998</v>
      </c>
      <c r="F134" s="5">
        <v>0</v>
      </c>
      <c r="G134" s="5">
        <f t="shared" si="10"/>
        <v>0.44256726513964095</v>
      </c>
      <c r="H134" s="5">
        <f t="shared" si="11"/>
        <v>0</v>
      </c>
    </row>
    <row r="135" spans="1:8" ht="20" customHeight="1" x14ac:dyDescent="0.15">
      <c r="A135" s="28">
        <v>19.609000000000002</v>
      </c>
      <c r="B135" s="4">
        <v>33.107100000000003</v>
      </c>
      <c r="C135" s="5">
        <f t="shared" si="8"/>
        <v>0.38040273143477926</v>
      </c>
      <c r="D135" s="5">
        <f t="shared" si="9"/>
        <v>0.79095541736049557</v>
      </c>
      <c r="E135" s="5">
        <v>27.398800000000001</v>
      </c>
      <c r="F135" s="5">
        <v>1.61E-2</v>
      </c>
      <c r="G135" s="5">
        <f t="shared" si="10"/>
        <v>0.44594618788828722</v>
      </c>
      <c r="H135" s="5">
        <f t="shared" si="11"/>
        <v>2.7659523294128966E-4</v>
      </c>
    </row>
    <row r="136" spans="1:8" ht="20" customHeight="1" x14ac:dyDescent="0.15">
      <c r="A136" s="28">
        <v>19.7576</v>
      </c>
      <c r="B136" s="4">
        <v>29.5</v>
      </c>
      <c r="C136" s="5">
        <f t="shared" si="8"/>
        <v>0.38328548149297742</v>
      </c>
      <c r="D136" s="5">
        <f t="shared" si="9"/>
        <v>0.70477887861318622</v>
      </c>
      <c r="E136" s="5">
        <v>27.606300000000001</v>
      </c>
      <c r="F136" s="5">
        <v>0.68500000000000005</v>
      </c>
      <c r="G136" s="5">
        <f t="shared" si="10"/>
        <v>0.44932348302481945</v>
      </c>
      <c r="H136" s="5">
        <f t="shared" si="11"/>
        <v>1.1768182271104561E-2</v>
      </c>
    </row>
    <row r="137" spans="1:8" ht="20" customHeight="1" x14ac:dyDescent="0.15">
      <c r="A137" s="28">
        <v>19.906099999999999</v>
      </c>
      <c r="B137" s="4">
        <v>26.892900000000001</v>
      </c>
      <c r="C137" s="5">
        <f t="shared" si="8"/>
        <v>0.38616629161170168</v>
      </c>
      <c r="D137" s="5">
        <f t="shared" si="9"/>
        <v>0.64249314931039181</v>
      </c>
      <c r="E137" s="5">
        <v>27.8139</v>
      </c>
      <c r="F137" s="5">
        <v>0.58040000000000003</v>
      </c>
      <c r="G137" s="5">
        <f t="shared" si="10"/>
        <v>0.45270240577346565</v>
      </c>
      <c r="H137" s="5">
        <f t="shared" si="11"/>
        <v>9.9711722483928275E-3</v>
      </c>
    </row>
    <row r="138" spans="1:8" ht="20" customHeight="1" x14ac:dyDescent="0.15">
      <c r="A138" s="28">
        <v>20.0547</v>
      </c>
      <c r="B138" s="4">
        <v>23.678599999999999</v>
      </c>
      <c r="C138" s="5">
        <f t="shared" si="8"/>
        <v>0.3890490416698999</v>
      </c>
      <c r="D138" s="5">
        <f t="shared" si="9"/>
        <v>0.56570092051288789</v>
      </c>
      <c r="E138" s="5">
        <v>28.0215</v>
      </c>
      <c r="F138" s="5">
        <v>0.34699999999999998</v>
      </c>
      <c r="G138" s="5">
        <f t="shared" si="10"/>
        <v>0.45608132852211192</v>
      </c>
      <c r="H138" s="5">
        <f t="shared" si="11"/>
        <v>5.9614003621507768E-3</v>
      </c>
    </row>
    <row r="139" spans="1:8" ht="20" customHeight="1" x14ac:dyDescent="0.15">
      <c r="A139" s="28">
        <v>20.203199999999999</v>
      </c>
      <c r="B139" s="4">
        <v>21.053599999999999</v>
      </c>
      <c r="C139" s="5">
        <f t="shared" si="8"/>
        <v>0.39192985178862416</v>
      </c>
      <c r="D139" s="5">
        <f t="shared" si="9"/>
        <v>0.50298754572103654</v>
      </c>
      <c r="E139" s="5">
        <v>28.228999999999999</v>
      </c>
      <c r="F139" s="5">
        <v>0</v>
      </c>
      <c r="G139" s="5">
        <f t="shared" si="10"/>
        <v>0.45945862365864415</v>
      </c>
      <c r="H139" s="5">
        <f t="shared" si="11"/>
        <v>0</v>
      </c>
    </row>
    <row r="140" spans="1:8" ht="20" customHeight="1" x14ac:dyDescent="0.15">
      <c r="A140" s="28">
        <v>20.351800000000001</v>
      </c>
      <c r="B140" s="4">
        <v>18.410699999999999</v>
      </c>
      <c r="C140" s="5">
        <f t="shared" si="8"/>
        <v>0.39481260184682238</v>
      </c>
      <c r="D140" s="5">
        <f t="shared" si="9"/>
        <v>0.43984652544012837</v>
      </c>
      <c r="E140" s="5">
        <v>28.436599999999999</v>
      </c>
      <c r="F140" s="5">
        <v>0</v>
      </c>
      <c r="G140" s="5">
        <f t="shared" si="10"/>
        <v>0.46283754640729036</v>
      </c>
      <c r="H140" s="5">
        <f t="shared" si="11"/>
        <v>0</v>
      </c>
    </row>
    <row r="141" spans="1:8" ht="20" customHeight="1" x14ac:dyDescent="0.15">
      <c r="A141" s="28">
        <v>20.500299999999999</v>
      </c>
      <c r="B141" s="4">
        <v>15.25</v>
      </c>
      <c r="C141" s="5">
        <f t="shared" si="8"/>
        <v>0.39769341196554664</v>
      </c>
      <c r="D141" s="5">
        <f t="shared" si="9"/>
        <v>0.36433484402885052</v>
      </c>
      <c r="E141" s="5">
        <v>28.644200000000001</v>
      </c>
      <c r="F141" s="5">
        <v>0</v>
      </c>
      <c r="G141" s="5">
        <f t="shared" si="10"/>
        <v>0.46621646915593662</v>
      </c>
      <c r="H141" s="5">
        <f t="shared" si="11"/>
        <v>0</v>
      </c>
    </row>
    <row r="142" spans="1:8" ht="20" customHeight="1" x14ac:dyDescent="0.15">
      <c r="A142" s="28">
        <v>20.648900000000001</v>
      </c>
      <c r="B142" s="4">
        <v>11.6607</v>
      </c>
      <c r="C142" s="5">
        <f t="shared" si="8"/>
        <v>0.40057616202374485</v>
      </c>
      <c r="D142" s="5">
        <f t="shared" si="9"/>
        <v>0.27858356168965359</v>
      </c>
      <c r="E142" s="5">
        <v>28.851700000000001</v>
      </c>
      <c r="F142" s="5">
        <v>0</v>
      </c>
      <c r="G142" s="5">
        <f t="shared" si="10"/>
        <v>0.46959376429246885</v>
      </c>
      <c r="H142" s="5">
        <f t="shared" si="11"/>
        <v>0</v>
      </c>
    </row>
    <row r="143" spans="1:8" ht="20" customHeight="1" x14ac:dyDescent="0.15">
      <c r="A143" s="28">
        <v>20.797499999999999</v>
      </c>
      <c r="B143" s="4">
        <v>8.625</v>
      </c>
      <c r="C143" s="5">
        <f t="shared" si="8"/>
        <v>0.40345891208194301</v>
      </c>
      <c r="D143" s="5">
        <f t="shared" si="9"/>
        <v>0.20605823145894006</v>
      </c>
      <c r="E143" s="5">
        <v>29.0593</v>
      </c>
      <c r="F143" s="5">
        <v>0</v>
      </c>
      <c r="G143" s="5">
        <f t="shared" si="10"/>
        <v>0.47297268704111511</v>
      </c>
      <c r="H143" s="5">
        <f t="shared" si="11"/>
        <v>0</v>
      </c>
    </row>
    <row r="144" spans="1:8" ht="20" customHeight="1" x14ac:dyDescent="0.15">
      <c r="A144" s="28">
        <v>20.946000000000002</v>
      </c>
      <c r="B144" s="4">
        <v>6.4107000000000003</v>
      </c>
      <c r="C144" s="5">
        <f t="shared" si="8"/>
        <v>0.40633972220066733</v>
      </c>
      <c r="D144" s="5">
        <f t="shared" si="9"/>
        <v>0.15315681210595095</v>
      </c>
      <c r="E144" s="5">
        <v>29.2669</v>
      </c>
      <c r="F144" s="5">
        <v>0</v>
      </c>
      <c r="G144" s="5">
        <f t="shared" si="10"/>
        <v>0.47635160978976132</v>
      </c>
      <c r="H144" s="5">
        <f t="shared" si="11"/>
        <v>0</v>
      </c>
    </row>
    <row r="145" spans="1:8" ht="20" customHeight="1" x14ac:dyDescent="0.15">
      <c r="A145" s="28">
        <v>21.0946</v>
      </c>
      <c r="B145" s="4">
        <v>5.7857000000000003</v>
      </c>
      <c r="C145" s="5">
        <f t="shared" si="8"/>
        <v>0.40922247225886549</v>
      </c>
      <c r="D145" s="5">
        <f t="shared" si="9"/>
        <v>0.13822505620312922</v>
      </c>
      <c r="E145" s="5">
        <v>29.474399999999999</v>
      </c>
      <c r="F145" s="5">
        <v>0</v>
      </c>
      <c r="G145" s="5">
        <f t="shared" si="10"/>
        <v>0.47972890492629355</v>
      </c>
      <c r="H145" s="5">
        <f t="shared" si="11"/>
        <v>0</v>
      </c>
    </row>
    <row r="146" spans="1:8" ht="20" customHeight="1" x14ac:dyDescent="0.15">
      <c r="A146" s="28">
        <v>21.243099999999998</v>
      </c>
      <c r="B146" s="4">
        <v>5.4286000000000003</v>
      </c>
      <c r="C146" s="5">
        <f t="shared" si="8"/>
        <v>0.41210328237758975</v>
      </c>
      <c r="D146" s="5">
        <f t="shared" si="9"/>
        <v>0.12969364815049297</v>
      </c>
      <c r="E146" s="5">
        <v>29.681999999999999</v>
      </c>
      <c r="F146" s="5">
        <v>0</v>
      </c>
      <c r="G146" s="5">
        <f t="shared" si="10"/>
        <v>0.48310782767493976</v>
      </c>
      <c r="H146" s="5">
        <f t="shared" si="11"/>
        <v>0</v>
      </c>
    </row>
    <row r="147" spans="1:8" ht="20" customHeight="1" x14ac:dyDescent="0.15">
      <c r="A147" s="28">
        <v>21.3917</v>
      </c>
      <c r="B147" s="4">
        <v>5.4286000000000003</v>
      </c>
      <c r="C147" s="5">
        <f t="shared" si="8"/>
        <v>0.41498603243578797</v>
      </c>
      <c r="D147" s="5">
        <f t="shared" si="9"/>
        <v>0.12969364815049297</v>
      </c>
      <c r="E147" s="5">
        <v>29.889600000000002</v>
      </c>
      <c r="F147" s="5">
        <v>0</v>
      </c>
      <c r="G147" s="5">
        <f t="shared" si="10"/>
        <v>0.48648675042358608</v>
      </c>
      <c r="H147" s="5">
        <f t="shared" si="11"/>
        <v>0</v>
      </c>
    </row>
    <row r="148" spans="1:8" ht="20" customHeight="1" x14ac:dyDescent="0.15">
      <c r="A148" s="28">
        <v>21.540199999999999</v>
      </c>
      <c r="B148" s="4">
        <v>5.625</v>
      </c>
      <c r="C148" s="5">
        <f t="shared" si="8"/>
        <v>0.41786684255451229</v>
      </c>
      <c r="D148" s="5">
        <f t="shared" si="9"/>
        <v>0.13438580312539569</v>
      </c>
      <c r="E148" s="5">
        <v>30.097100000000001</v>
      </c>
      <c r="F148" s="5">
        <v>0.20449999999999999</v>
      </c>
      <c r="G148" s="5">
        <f t="shared" si="10"/>
        <v>0.48986404556011831</v>
      </c>
      <c r="H148" s="5">
        <f t="shared" si="11"/>
        <v>3.5132748531983686E-3</v>
      </c>
    </row>
    <row r="149" spans="1:8" ht="20" customHeight="1" x14ac:dyDescent="0.15">
      <c r="A149" s="28">
        <v>21.688800000000001</v>
      </c>
      <c r="B149" s="4">
        <v>4.8036000000000003</v>
      </c>
      <c r="C149" s="5">
        <f t="shared" si="8"/>
        <v>0.4207495926127105</v>
      </c>
      <c r="D149" s="5">
        <f t="shared" si="9"/>
        <v>0.11476189224767125</v>
      </c>
      <c r="E149" s="5">
        <v>30.3047</v>
      </c>
      <c r="F149" s="5">
        <v>0</v>
      </c>
      <c r="G149" s="5">
        <f t="shared" si="10"/>
        <v>0.49324296830876452</v>
      </c>
      <c r="H149" s="5">
        <f t="shared" si="11"/>
        <v>0</v>
      </c>
    </row>
    <row r="150" spans="1:8" ht="20" customHeight="1" x14ac:dyDescent="0.15">
      <c r="A150" s="28">
        <v>21.837299999999999</v>
      </c>
      <c r="B150" s="4">
        <v>4.6786000000000003</v>
      </c>
      <c r="C150" s="5">
        <f t="shared" si="8"/>
        <v>0.42363040273143476</v>
      </c>
      <c r="D150" s="5">
        <f t="shared" si="9"/>
        <v>0.1117755410671069</v>
      </c>
      <c r="E150" s="5">
        <v>30.5123</v>
      </c>
      <c r="F150" s="5">
        <v>0</v>
      </c>
      <c r="G150" s="5">
        <f t="shared" si="10"/>
        <v>0.49662189105741072</v>
      </c>
      <c r="H150" s="5">
        <f t="shared" si="11"/>
        <v>0</v>
      </c>
    </row>
    <row r="151" spans="1:8" ht="20" customHeight="1" x14ac:dyDescent="0.15">
      <c r="A151" s="28">
        <v>21.985900000000001</v>
      </c>
      <c r="B151" s="4">
        <v>4.3571</v>
      </c>
      <c r="C151" s="5">
        <f t="shared" si="8"/>
        <v>0.42651315278963298</v>
      </c>
      <c r="D151" s="5">
        <f t="shared" si="9"/>
        <v>0.10409464583069539</v>
      </c>
      <c r="E151" s="5">
        <v>30.719799999999999</v>
      </c>
      <c r="F151" s="5">
        <v>0</v>
      </c>
      <c r="G151" s="5">
        <f t="shared" si="10"/>
        <v>0.49999918619394296</v>
      </c>
      <c r="H151" s="5">
        <f t="shared" si="11"/>
        <v>0</v>
      </c>
    </row>
    <row r="152" spans="1:8" ht="20" customHeight="1" x14ac:dyDescent="0.15">
      <c r="A152" s="28">
        <v>22.134399999999999</v>
      </c>
      <c r="B152" s="4">
        <v>3.8214000000000001</v>
      </c>
      <c r="C152" s="5">
        <f t="shared" si="8"/>
        <v>0.42939396290835724</v>
      </c>
      <c r="D152" s="5">
        <f t="shared" si="9"/>
        <v>9.1296339211268812E-2</v>
      </c>
      <c r="E152" s="5">
        <v>30.927399999999999</v>
      </c>
      <c r="F152" s="5">
        <v>0</v>
      </c>
      <c r="G152" s="5">
        <f t="shared" si="10"/>
        <v>0.50337810894258916</v>
      </c>
      <c r="H152" s="5">
        <f t="shared" si="11"/>
        <v>0</v>
      </c>
    </row>
    <row r="153" spans="1:8" ht="20" customHeight="1" x14ac:dyDescent="0.15">
      <c r="A153" s="28">
        <v>22.283000000000001</v>
      </c>
      <c r="B153" s="4">
        <v>3.6429</v>
      </c>
      <c r="C153" s="5">
        <f t="shared" si="8"/>
        <v>0.43227671296655545</v>
      </c>
      <c r="D153" s="5">
        <f t="shared" si="9"/>
        <v>8.7031829725422921E-2</v>
      </c>
      <c r="E153" s="5">
        <v>31.135000000000002</v>
      </c>
      <c r="F153" s="5">
        <v>0</v>
      </c>
      <c r="G153" s="5">
        <f t="shared" si="10"/>
        <v>0.50675703169123543</v>
      </c>
      <c r="H153" s="5">
        <f t="shared" si="11"/>
        <v>0</v>
      </c>
    </row>
    <row r="154" spans="1:8" ht="20" customHeight="1" x14ac:dyDescent="0.15">
      <c r="A154" s="28">
        <v>22.4315</v>
      </c>
      <c r="B154" s="4">
        <v>3.3214000000000001</v>
      </c>
      <c r="C154" s="5">
        <f t="shared" si="8"/>
        <v>0.43515752308527972</v>
      </c>
      <c r="D154" s="5">
        <f t="shared" si="9"/>
        <v>7.9350934489011427E-2</v>
      </c>
      <c r="E154" s="5">
        <v>31.342500000000001</v>
      </c>
      <c r="F154" s="5">
        <v>0</v>
      </c>
      <c r="G154" s="5">
        <f t="shared" si="10"/>
        <v>0.51013432682776771</v>
      </c>
      <c r="H154" s="5">
        <f t="shared" si="11"/>
        <v>0</v>
      </c>
    </row>
    <row r="155" spans="1:8" ht="20" customHeight="1" x14ac:dyDescent="0.15">
      <c r="A155" s="28">
        <v>22.580100000000002</v>
      </c>
      <c r="B155" s="4">
        <v>3.1429</v>
      </c>
      <c r="C155" s="5">
        <f t="shared" si="8"/>
        <v>0.43804027314347793</v>
      </c>
      <c r="D155" s="5">
        <f t="shared" si="9"/>
        <v>7.5086425003165522E-2</v>
      </c>
      <c r="E155" s="5">
        <v>31.5501</v>
      </c>
      <c r="F155" s="5">
        <v>0</v>
      </c>
      <c r="G155" s="5">
        <f t="shared" si="10"/>
        <v>0.51351324957641398</v>
      </c>
      <c r="H155" s="5">
        <f t="shared" si="11"/>
        <v>0</v>
      </c>
    </row>
    <row r="156" spans="1:8" ht="20" customHeight="1" x14ac:dyDescent="0.15">
      <c r="A156" s="28">
        <v>22.7286</v>
      </c>
      <c r="B156" s="4">
        <v>3.0714000000000001</v>
      </c>
      <c r="C156" s="5">
        <f t="shared" si="8"/>
        <v>0.4409210832622022</v>
      </c>
      <c r="D156" s="5">
        <f t="shared" si="9"/>
        <v>7.337823212788272E-2</v>
      </c>
      <c r="E156" s="5">
        <v>31.7577</v>
      </c>
      <c r="F156" s="5">
        <v>0</v>
      </c>
      <c r="G156" s="5">
        <f t="shared" si="10"/>
        <v>0.51689217232506013</v>
      </c>
      <c r="H156" s="5">
        <f t="shared" si="11"/>
        <v>0</v>
      </c>
    </row>
    <row r="157" spans="1:8" ht="20" customHeight="1" x14ac:dyDescent="0.15">
      <c r="A157" s="28">
        <v>22.877199999999998</v>
      </c>
      <c r="B157" s="4">
        <v>3.0179</v>
      </c>
      <c r="C157" s="5">
        <f t="shared" si="8"/>
        <v>0.44380383332040035</v>
      </c>
      <c r="D157" s="5">
        <f t="shared" si="9"/>
        <v>7.2100073822601182E-2</v>
      </c>
      <c r="E157" s="5">
        <v>31.965199999999999</v>
      </c>
      <c r="F157" s="5">
        <v>0</v>
      </c>
      <c r="G157" s="5">
        <f t="shared" si="10"/>
        <v>0.52026946746159242</v>
      </c>
      <c r="H157" s="5">
        <f t="shared" si="11"/>
        <v>0</v>
      </c>
    </row>
    <row r="158" spans="1:8" ht="20" customHeight="1" x14ac:dyDescent="0.15">
      <c r="A158" s="28">
        <v>23.025700000000001</v>
      </c>
      <c r="B158" s="4">
        <v>3.1429</v>
      </c>
      <c r="C158" s="5">
        <f t="shared" si="8"/>
        <v>0.44668464343912467</v>
      </c>
      <c r="D158" s="5">
        <f t="shared" si="9"/>
        <v>7.5086425003165522E-2</v>
      </c>
      <c r="E158" s="5">
        <v>32.172800000000002</v>
      </c>
      <c r="F158" s="5">
        <v>0</v>
      </c>
      <c r="G158" s="5">
        <f t="shared" si="10"/>
        <v>0.52364839021023868</v>
      </c>
      <c r="H158" s="5">
        <f t="shared" si="11"/>
        <v>0</v>
      </c>
    </row>
    <row r="159" spans="1:8" ht="20" customHeight="1" x14ac:dyDescent="0.15">
      <c r="A159" s="28">
        <v>23.174299999999999</v>
      </c>
      <c r="B159" s="4">
        <v>3.0535999999999999</v>
      </c>
      <c r="C159" s="5">
        <f t="shared" si="8"/>
        <v>0.44956739349732283</v>
      </c>
      <c r="D159" s="5">
        <f t="shared" si="9"/>
        <v>7.2952975719770358E-2</v>
      </c>
      <c r="E159" s="5">
        <v>32.380400000000002</v>
      </c>
      <c r="F159" s="5">
        <v>0</v>
      </c>
      <c r="G159" s="5">
        <f t="shared" si="10"/>
        <v>0.52702731295888494</v>
      </c>
      <c r="H159" s="5">
        <f t="shared" si="11"/>
        <v>0</v>
      </c>
    </row>
    <row r="160" spans="1:8" ht="20" customHeight="1" x14ac:dyDescent="0.15">
      <c r="A160" s="28">
        <v>23.322900000000001</v>
      </c>
      <c r="B160" s="4">
        <v>3.1964000000000001</v>
      </c>
      <c r="C160" s="5">
        <f t="shared" si="8"/>
        <v>0.45245014355552104</v>
      </c>
      <c r="D160" s="5">
        <f t="shared" si="9"/>
        <v>7.6364583308447073E-2</v>
      </c>
      <c r="E160" s="5">
        <v>32.587899999999998</v>
      </c>
      <c r="F160" s="5">
        <v>0</v>
      </c>
      <c r="G160" s="5">
        <f t="shared" si="10"/>
        <v>0.53040460809541712</v>
      </c>
      <c r="H160" s="5">
        <f t="shared" si="11"/>
        <v>0</v>
      </c>
    </row>
    <row r="161" spans="1:8" ht="20" customHeight="1" x14ac:dyDescent="0.15">
      <c r="A161" s="28">
        <v>23.471399999999999</v>
      </c>
      <c r="B161" s="4">
        <v>3.3929</v>
      </c>
      <c r="C161" s="5">
        <f t="shared" si="8"/>
        <v>0.45533095367424531</v>
      </c>
      <c r="D161" s="5">
        <f t="shared" si="9"/>
        <v>8.1059127364294228E-2</v>
      </c>
      <c r="E161" s="5">
        <v>32.795499999999997</v>
      </c>
      <c r="F161" s="5">
        <v>0</v>
      </c>
      <c r="G161" s="5">
        <f t="shared" si="10"/>
        <v>0.53378353084406327</v>
      </c>
      <c r="H161" s="5">
        <f t="shared" si="11"/>
        <v>0</v>
      </c>
    </row>
    <row r="162" spans="1:8" ht="20" customHeight="1" x14ac:dyDescent="0.15">
      <c r="A162" s="28">
        <v>23.62</v>
      </c>
      <c r="B162" s="4">
        <v>3.6606999999999998</v>
      </c>
      <c r="C162" s="5">
        <f t="shared" si="8"/>
        <v>0.45821370373244358</v>
      </c>
      <c r="D162" s="5">
        <f t="shared" si="9"/>
        <v>8.7457086133535283E-2</v>
      </c>
      <c r="E162" s="5">
        <v>33.003100000000003</v>
      </c>
      <c r="F162" s="5">
        <v>0</v>
      </c>
      <c r="G162" s="5">
        <f t="shared" si="10"/>
        <v>0.53716245359270964</v>
      </c>
      <c r="H162" s="5">
        <f t="shared" si="11"/>
        <v>0</v>
      </c>
    </row>
    <row r="163" spans="1:8" ht="20" customHeight="1" x14ac:dyDescent="0.15">
      <c r="A163" s="28">
        <v>23.7685</v>
      </c>
      <c r="B163" s="4">
        <v>3.7856999999999998</v>
      </c>
      <c r="C163" s="5">
        <f t="shared" si="8"/>
        <v>0.46109451385116784</v>
      </c>
      <c r="D163" s="5">
        <f t="shared" si="9"/>
        <v>9.0443437314099623E-2</v>
      </c>
      <c r="E163" s="5">
        <v>33.210599999999999</v>
      </c>
      <c r="F163" s="5">
        <v>1.46E-2</v>
      </c>
      <c r="G163" s="5">
        <f t="shared" si="10"/>
        <v>0.54053974872924182</v>
      </c>
      <c r="H163" s="5">
        <f t="shared" si="11"/>
        <v>2.5082549074179061E-4</v>
      </c>
    </row>
    <row r="164" spans="1:8" ht="20" customHeight="1" x14ac:dyDescent="0.15">
      <c r="A164" s="28">
        <v>23.917100000000001</v>
      </c>
      <c r="B164" s="4">
        <v>4.2142999999999997</v>
      </c>
      <c r="C164" s="5">
        <f t="shared" si="8"/>
        <v>0.46397726390936606</v>
      </c>
      <c r="D164" s="5">
        <f t="shared" si="9"/>
        <v>0.10068303824201867</v>
      </c>
      <c r="E164" s="5">
        <v>33.418199999999999</v>
      </c>
      <c r="F164" s="5">
        <v>0</v>
      </c>
      <c r="G164" s="5">
        <f t="shared" si="10"/>
        <v>0.54391867147788808</v>
      </c>
      <c r="H164" s="5">
        <f t="shared" si="11"/>
        <v>0</v>
      </c>
    </row>
    <row r="165" spans="1:8" ht="20" customHeight="1" x14ac:dyDescent="0.15">
      <c r="A165" s="28">
        <v>24.0656</v>
      </c>
      <c r="B165" s="4">
        <v>4.1963999999999997</v>
      </c>
      <c r="C165" s="5">
        <f t="shared" si="8"/>
        <v>0.46685807402809032</v>
      </c>
      <c r="D165" s="5">
        <f t="shared" si="9"/>
        <v>0.10025539275296184</v>
      </c>
      <c r="E165" s="5">
        <v>33.625799999999998</v>
      </c>
      <c r="F165" s="5">
        <v>0</v>
      </c>
      <c r="G165" s="5">
        <f t="shared" si="10"/>
        <v>0.54729759422653423</v>
      </c>
      <c r="H165" s="5">
        <f t="shared" si="11"/>
        <v>0</v>
      </c>
    </row>
    <row r="166" spans="1:8" ht="20" customHeight="1" x14ac:dyDescent="0.15">
      <c r="A166" s="28">
        <v>24.214200000000002</v>
      </c>
      <c r="B166" s="4">
        <v>4.3213999999999997</v>
      </c>
      <c r="C166" s="5">
        <f t="shared" si="8"/>
        <v>0.46974082408628853</v>
      </c>
      <c r="D166" s="5">
        <f t="shared" si="9"/>
        <v>0.1032417439335262</v>
      </c>
      <c r="E166" s="5">
        <v>33.833300000000001</v>
      </c>
      <c r="F166" s="5">
        <v>0</v>
      </c>
      <c r="G166" s="5">
        <f t="shared" si="10"/>
        <v>0.55067488936306652</v>
      </c>
      <c r="H166" s="5">
        <f t="shared" si="11"/>
        <v>0</v>
      </c>
    </row>
    <row r="167" spans="1:8" ht="20" customHeight="1" x14ac:dyDescent="0.15">
      <c r="A167" s="28">
        <v>24.3627</v>
      </c>
      <c r="B167" s="4">
        <v>5.25</v>
      </c>
      <c r="C167" s="5">
        <f t="shared" si="8"/>
        <v>0.4726216342050128</v>
      </c>
      <c r="D167" s="5">
        <f t="shared" si="9"/>
        <v>0.12542674958370265</v>
      </c>
      <c r="E167" s="5">
        <v>34.040900000000001</v>
      </c>
      <c r="F167" s="5">
        <v>0.39439999999999997</v>
      </c>
      <c r="G167" s="5">
        <f t="shared" si="10"/>
        <v>0.55405381211171278</v>
      </c>
      <c r="H167" s="5">
        <f t="shared" si="11"/>
        <v>6.7757242156549465E-3</v>
      </c>
    </row>
    <row r="168" spans="1:8" ht="20" customHeight="1" x14ac:dyDescent="0.15">
      <c r="A168" s="28">
        <v>24.511299999999999</v>
      </c>
      <c r="B168" s="4">
        <v>6.1429</v>
      </c>
      <c r="C168" s="5">
        <f t="shared" si="8"/>
        <v>0.47550438426321096</v>
      </c>
      <c r="D168" s="5">
        <f t="shared" si="9"/>
        <v>0.1467588533367099</v>
      </c>
      <c r="E168" s="5">
        <v>34.2485</v>
      </c>
      <c r="F168" s="5">
        <v>0.21479999999999999</v>
      </c>
      <c r="G168" s="5">
        <f t="shared" si="10"/>
        <v>0.55743273486035905</v>
      </c>
      <c r="H168" s="5">
        <f t="shared" si="11"/>
        <v>3.690227082968262E-3</v>
      </c>
    </row>
    <row r="169" spans="1:8" ht="20" customHeight="1" x14ac:dyDescent="0.15">
      <c r="A169" s="28">
        <v>24.659800000000001</v>
      </c>
      <c r="B169" s="4">
        <v>7.375</v>
      </c>
      <c r="C169" s="5">
        <f t="shared" si="8"/>
        <v>0.47838519438193527</v>
      </c>
      <c r="D169" s="5">
        <f t="shared" si="9"/>
        <v>0.17619471965329656</v>
      </c>
      <c r="E169" s="5">
        <v>34.456000000000003</v>
      </c>
      <c r="F169" s="5">
        <v>0</v>
      </c>
      <c r="G169" s="5">
        <f t="shared" si="10"/>
        <v>0.56081002999689133</v>
      </c>
      <c r="H169" s="5">
        <f t="shared" si="11"/>
        <v>0</v>
      </c>
    </row>
    <row r="170" spans="1:8" ht="20" customHeight="1" x14ac:dyDescent="0.15">
      <c r="A170" s="28">
        <v>24.808399999999999</v>
      </c>
      <c r="B170" s="4">
        <v>8.9821000000000009</v>
      </c>
      <c r="C170" s="5">
        <f t="shared" si="8"/>
        <v>0.48126794444013343</v>
      </c>
      <c r="D170" s="5">
        <f t="shared" si="9"/>
        <v>0.21458963951157631</v>
      </c>
      <c r="E170" s="5">
        <v>34.663600000000002</v>
      </c>
      <c r="F170" s="5">
        <v>0</v>
      </c>
      <c r="G170" s="5">
        <f t="shared" si="10"/>
        <v>0.56418895274553749</v>
      </c>
      <c r="H170" s="5">
        <f t="shared" si="11"/>
        <v>0</v>
      </c>
    </row>
    <row r="171" spans="1:8" ht="20" customHeight="1" x14ac:dyDescent="0.15">
      <c r="A171" s="28">
        <v>24.956900000000001</v>
      </c>
      <c r="B171" s="4">
        <v>11.303599999999999</v>
      </c>
      <c r="C171" s="5">
        <f t="shared" si="8"/>
        <v>0.48414875455885775</v>
      </c>
      <c r="D171" s="5">
        <f t="shared" si="9"/>
        <v>0.27005215363701734</v>
      </c>
      <c r="E171" s="5">
        <v>34.871200000000002</v>
      </c>
      <c r="F171" s="5">
        <v>0</v>
      </c>
      <c r="G171" s="5">
        <f t="shared" si="10"/>
        <v>0.56756787549418375</v>
      </c>
      <c r="H171" s="5">
        <f t="shared" si="11"/>
        <v>0</v>
      </c>
    </row>
    <row r="172" spans="1:8" ht="20" customHeight="1" x14ac:dyDescent="0.15">
      <c r="A172" s="28">
        <v>25.105499999999999</v>
      </c>
      <c r="B172" s="4">
        <v>13</v>
      </c>
      <c r="C172" s="5">
        <f t="shared" si="8"/>
        <v>0.48703150461705591</v>
      </c>
      <c r="D172" s="5">
        <f t="shared" si="9"/>
        <v>0.31058052277869225</v>
      </c>
      <c r="E172" s="5">
        <v>35.078699999999998</v>
      </c>
      <c r="F172" s="5">
        <v>0.33529999999999999</v>
      </c>
      <c r="G172" s="5">
        <f t="shared" si="10"/>
        <v>0.57094517063071593</v>
      </c>
      <c r="H172" s="5">
        <f t="shared" si="11"/>
        <v>5.7603963729946847E-3</v>
      </c>
    </row>
    <row r="173" spans="1:8" ht="20" customHeight="1" x14ac:dyDescent="0.15">
      <c r="A173" s="28">
        <v>25.254000000000001</v>
      </c>
      <c r="B173" s="4">
        <v>14.9643</v>
      </c>
      <c r="C173" s="5">
        <f t="shared" si="8"/>
        <v>0.48991231473578023</v>
      </c>
      <c r="D173" s="5">
        <f t="shared" si="9"/>
        <v>0.35750923977055266</v>
      </c>
      <c r="E173" s="5">
        <v>35.286299999999997</v>
      </c>
      <c r="F173" s="5">
        <v>0.1512</v>
      </c>
      <c r="G173" s="5">
        <f t="shared" si="10"/>
        <v>0.57432409337936219</v>
      </c>
      <c r="H173" s="5">
        <f t="shared" si="11"/>
        <v>2.597590013709503E-3</v>
      </c>
    </row>
    <row r="174" spans="1:8" ht="20" customHeight="1" x14ac:dyDescent="0.15">
      <c r="A174" s="28">
        <v>25.4026</v>
      </c>
      <c r="B174" s="4">
        <v>17.071400000000001</v>
      </c>
      <c r="C174" s="5">
        <f t="shared" si="8"/>
        <v>0.49279506479397839</v>
      </c>
      <c r="D174" s="5">
        <f t="shared" si="9"/>
        <v>0.40784956435108977</v>
      </c>
      <c r="E174" s="5">
        <v>35.493899999999996</v>
      </c>
      <c r="F174" s="5">
        <v>0</v>
      </c>
      <c r="G174" s="5">
        <f t="shared" si="10"/>
        <v>0.57770301612800834</v>
      </c>
      <c r="H174" s="5">
        <f t="shared" si="11"/>
        <v>0</v>
      </c>
    </row>
    <row r="175" spans="1:8" ht="20" customHeight="1" x14ac:dyDescent="0.15">
      <c r="A175" s="28">
        <v>25.551200000000001</v>
      </c>
      <c r="B175" s="4">
        <v>18.142900000000001</v>
      </c>
      <c r="C175" s="5">
        <f t="shared" si="8"/>
        <v>0.4956778148521766</v>
      </c>
      <c r="D175" s="5">
        <f t="shared" si="9"/>
        <v>0.43344856667088738</v>
      </c>
      <c r="E175" s="5">
        <v>35.7014</v>
      </c>
      <c r="F175" s="5">
        <v>0</v>
      </c>
      <c r="G175" s="5">
        <f t="shared" si="10"/>
        <v>0.58108031126454063</v>
      </c>
      <c r="H175" s="5">
        <f t="shared" si="11"/>
        <v>0</v>
      </c>
    </row>
    <row r="176" spans="1:8" ht="20" customHeight="1" x14ac:dyDescent="0.15">
      <c r="A176" s="28">
        <v>25.6997</v>
      </c>
      <c r="B176" s="4">
        <v>20.089300000000001</v>
      </c>
      <c r="C176" s="5">
        <f t="shared" si="8"/>
        <v>0.49855862497090087</v>
      </c>
      <c r="D176" s="5">
        <f t="shared" si="9"/>
        <v>0.47994963817369096</v>
      </c>
      <c r="E176" s="5">
        <v>35.908999999999999</v>
      </c>
      <c r="F176" s="5">
        <v>0</v>
      </c>
      <c r="G176" s="5">
        <f t="shared" si="10"/>
        <v>0.58445923401318689</v>
      </c>
      <c r="H176" s="5">
        <f t="shared" si="11"/>
        <v>0</v>
      </c>
    </row>
    <row r="177" spans="1:8" ht="20" customHeight="1" x14ac:dyDescent="0.15">
      <c r="A177" s="28">
        <v>25.848299999999998</v>
      </c>
      <c r="B177" s="4">
        <v>21.107099999999999</v>
      </c>
      <c r="C177" s="5">
        <f t="shared" si="8"/>
        <v>0.50144137502909902</v>
      </c>
      <c r="D177" s="5">
        <f t="shared" si="9"/>
        <v>0.5042657040263181</v>
      </c>
      <c r="E177" s="5">
        <v>36.116599999999998</v>
      </c>
      <c r="F177" s="5">
        <v>5.8099999999999999E-2</v>
      </c>
      <c r="G177" s="5">
        <f t="shared" si="10"/>
        <v>0.58783815676183315</v>
      </c>
      <c r="H177" s="5">
        <f t="shared" si="11"/>
        <v>9.9814801452726277E-4</v>
      </c>
    </row>
    <row r="178" spans="1:8" ht="20" customHeight="1" x14ac:dyDescent="0.15">
      <c r="A178" s="28">
        <v>25.9968</v>
      </c>
      <c r="B178" s="4">
        <v>22.321400000000001</v>
      </c>
      <c r="C178" s="5">
        <f t="shared" si="8"/>
        <v>0.50432218514782334</v>
      </c>
      <c r="D178" s="5">
        <f t="shared" si="9"/>
        <v>0.53327631393479236</v>
      </c>
      <c r="E178" s="5">
        <v>36.324100000000001</v>
      </c>
      <c r="F178" s="5">
        <v>0.1145</v>
      </c>
      <c r="G178" s="5">
        <f t="shared" si="10"/>
        <v>0.59121545189836544</v>
      </c>
      <c r="H178" s="5">
        <f t="shared" si="11"/>
        <v>1.9670903212284266E-3</v>
      </c>
    </row>
    <row r="179" spans="1:8" ht="20" customHeight="1" x14ac:dyDescent="0.15">
      <c r="A179" s="28">
        <v>26.145399999999999</v>
      </c>
      <c r="B179" s="4">
        <v>22.767900000000001</v>
      </c>
      <c r="C179" s="5">
        <f t="shared" si="8"/>
        <v>0.5072049352060215</v>
      </c>
      <c r="D179" s="5">
        <f t="shared" si="9"/>
        <v>0.54394356035176827</v>
      </c>
      <c r="E179" s="5">
        <v>36.531700000000001</v>
      </c>
      <c r="F179" s="5">
        <v>0.32290000000000002</v>
      </c>
      <c r="G179" s="5">
        <f t="shared" si="10"/>
        <v>0.59459437464701159</v>
      </c>
      <c r="H179" s="5">
        <f t="shared" si="11"/>
        <v>5.5473665041454933E-3</v>
      </c>
    </row>
    <row r="180" spans="1:8" ht="20" customHeight="1" x14ac:dyDescent="0.15">
      <c r="A180" s="28">
        <v>26.293900000000001</v>
      </c>
      <c r="B180" s="4">
        <v>24.535699999999999</v>
      </c>
      <c r="C180" s="5">
        <f t="shared" si="8"/>
        <v>0.51008574532474582</v>
      </c>
      <c r="D180" s="5">
        <f t="shared" si="9"/>
        <v>0.58617773328778144</v>
      </c>
      <c r="E180" s="5">
        <v>36.7393</v>
      </c>
      <c r="F180" s="5">
        <v>1.4661999999999999</v>
      </c>
      <c r="G180" s="5">
        <f t="shared" si="10"/>
        <v>0.59797329739565785</v>
      </c>
      <c r="H180" s="5">
        <f t="shared" si="11"/>
        <v>2.5189064008603657E-2</v>
      </c>
    </row>
    <row r="181" spans="1:8" ht="20" customHeight="1" x14ac:dyDescent="0.15">
      <c r="A181" s="28">
        <v>26.442499999999999</v>
      </c>
      <c r="B181" s="4">
        <v>26.410699999999999</v>
      </c>
      <c r="C181" s="5">
        <f t="shared" si="8"/>
        <v>0.51296849538294398</v>
      </c>
      <c r="D181" s="5">
        <f t="shared" si="9"/>
        <v>0.63097300099624665</v>
      </c>
      <c r="E181" s="5">
        <v>36.946800000000003</v>
      </c>
      <c r="F181" s="5">
        <v>1.1282000000000001</v>
      </c>
      <c r="G181" s="5">
        <f t="shared" si="10"/>
        <v>0.60135059253219014</v>
      </c>
      <c r="H181" s="5">
        <f t="shared" si="11"/>
        <v>1.9382282099649876E-2</v>
      </c>
    </row>
    <row r="182" spans="1:8" ht="20" customHeight="1" x14ac:dyDescent="0.15">
      <c r="A182" s="28">
        <v>26.591000000000001</v>
      </c>
      <c r="B182" s="4">
        <v>27.892900000000001</v>
      </c>
      <c r="C182" s="5">
        <f t="shared" si="8"/>
        <v>0.5158493055016683</v>
      </c>
      <c r="D182" s="5">
        <f t="shared" si="9"/>
        <v>0.66638395875490652</v>
      </c>
      <c r="E182" s="5">
        <v>37.154400000000003</v>
      </c>
      <c r="F182" s="5">
        <v>0.89759999999999995</v>
      </c>
      <c r="G182" s="5">
        <f t="shared" si="10"/>
        <v>0.6047295152808364</v>
      </c>
      <c r="H182" s="5">
        <f t="shared" si="11"/>
        <v>1.5420613732180222E-2</v>
      </c>
    </row>
    <row r="183" spans="1:8" ht="20" customHeight="1" x14ac:dyDescent="0.15">
      <c r="A183" s="28">
        <v>26.739599999999999</v>
      </c>
      <c r="B183" s="4">
        <v>28.517900000000001</v>
      </c>
      <c r="C183" s="5">
        <f t="shared" si="8"/>
        <v>0.51873205555986646</v>
      </c>
      <c r="D183" s="5">
        <f t="shared" si="9"/>
        <v>0.68131571465772833</v>
      </c>
      <c r="E183" s="5">
        <v>37.362000000000002</v>
      </c>
      <c r="F183" s="5">
        <v>3.2570999999999999</v>
      </c>
      <c r="G183" s="5">
        <f t="shared" si="10"/>
        <v>0.60810843802948256</v>
      </c>
      <c r="H183" s="5">
        <f t="shared" si="11"/>
        <v>5.5956418211992209E-2</v>
      </c>
    </row>
    <row r="184" spans="1:8" ht="20" customHeight="1" x14ac:dyDescent="0.15">
      <c r="A184" s="28">
        <v>26.888100000000001</v>
      </c>
      <c r="B184" s="4">
        <v>29.732099999999999</v>
      </c>
      <c r="C184" s="5">
        <f t="shared" si="8"/>
        <v>0.52161286567859089</v>
      </c>
      <c r="D184" s="5">
        <f t="shared" si="9"/>
        <v>0.71032393548525807</v>
      </c>
      <c r="E184" s="5">
        <v>37.569499999999998</v>
      </c>
      <c r="F184" s="5">
        <v>2.5377999999999998</v>
      </c>
      <c r="G184" s="5">
        <f t="shared" si="10"/>
        <v>0.61148573316601473</v>
      </c>
      <c r="H184" s="5">
        <f t="shared" si="11"/>
        <v>4.3598967835925768E-2</v>
      </c>
    </row>
    <row r="185" spans="1:8" ht="20" customHeight="1" x14ac:dyDescent="0.15">
      <c r="A185" s="28">
        <v>27.0367</v>
      </c>
      <c r="B185" s="4">
        <v>31.928599999999999</v>
      </c>
      <c r="C185" s="5">
        <f t="shared" si="8"/>
        <v>0.52449561573678893</v>
      </c>
      <c r="D185" s="5">
        <f t="shared" si="9"/>
        <v>0.76280009843013485</v>
      </c>
      <c r="E185" s="5">
        <v>37.777099999999997</v>
      </c>
      <c r="F185" s="5">
        <v>6.8125999999999998</v>
      </c>
      <c r="G185" s="5">
        <f t="shared" si="10"/>
        <v>0.614864655914661</v>
      </c>
      <c r="H185" s="5">
        <f t="shared" si="11"/>
        <v>0.11703929713887141</v>
      </c>
    </row>
    <row r="186" spans="1:8" ht="20" customHeight="1" x14ac:dyDescent="0.15">
      <c r="A186" s="28">
        <v>27.185199999999998</v>
      </c>
      <c r="B186" s="4">
        <v>34.053600000000003</v>
      </c>
      <c r="C186" s="5">
        <f t="shared" si="8"/>
        <v>0.52737642585551325</v>
      </c>
      <c r="D186" s="5">
        <f t="shared" si="9"/>
        <v>0.81356806849972885</v>
      </c>
      <c r="E186" s="5">
        <v>37.984699999999997</v>
      </c>
      <c r="F186" s="5">
        <v>21.150099999999998</v>
      </c>
      <c r="G186" s="5">
        <f t="shared" si="10"/>
        <v>0.61824357866330715</v>
      </c>
      <c r="H186" s="5">
        <f t="shared" si="11"/>
        <v>0.3633550829957497</v>
      </c>
    </row>
    <row r="187" spans="1:8" ht="20" customHeight="1" x14ac:dyDescent="0.15">
      <c r="A187" s="28">
        <v>27.3338</v>
      </c>
      <c r="B187" s="4">
        <v>34.732100000000003</v>
      </c>
      <c r="C187" s="5">
        <f t="shared" si="8"/>
        <v>0.53025917591371152</v>
      </c>
      <c r="D187" s="5">
        <f t="shared" si="9"/>
        <v>0.8297779827078321</v>
      </c>
      <c r="E187" s="5">
        <v>38.1922</v>
      </c>
      <c r="F187" s="5">
        <v>28.401800000000001</v>
      </c>
      <c r="G187" s="5">
        <f t="shared" si="10"/>
        <v>0.62162087379983955</v>
      </c>
      <c r="H187" s="5">
        <f t="shared" si="11"/>
        <v>0.4879380426678212</v>
      </c>
    </row>
    <row r="188" spans="1:8" ht="20" customHeight="1" x14ac:dyDescent="0.15">
      <c r="A188" s="28">
        <v>27.482299999999999</v>
      </c>
      <c r="B188" s="4">
        <v>35.464300000000001</v>
      </c>
      <c r="C188" s="5">
        <f t="shared" si="8"/>
        <v>0.53313998603243573</v>
      </c>
      <c r="D188" s="5">
        <f t="shared" si="9"/>
        <v>0.84727083338310583</v>
      </c>
      <c r="E188" s="5">
        <v>38.399799999999999</v>
      </c>
      <c r="F188" s="5">
        <v>44.75</v>
      </c>
      <c r="G188" s="5">
        <f t="shared" si="10"/>
        <v>0.6249997965484857</v>
      </c>
      <c r="H188" s="5">
        <f t="shared" si="11"/>
        <v>0.76879730895172127</v>
      </c>
    </row>
    <row r="189" spans="1:8" ht="20" customHeight="1" x14ac:dyDescent="0.15">
      <c r="A189" s="28">
        <v>27.6309</v>
      </c>
      <c r="B189" s="4">
        <v>35.214300000000001</v>
      </c>
      <c r="C189" s="5">
        <f t="shared" si="8"/>
        <v>0.536022736090634</v>
      </c>
      <c r="D189" s="5">
        <f t="shared" si="9"/>
        <v>0.84129813102197715</v>
      </c>
      <c r="E189" s="5">
        <v>38.607399999999998</v>
      </c>
      <c r="F189" s="5">
        <v>45.592399999999998</v>
      </c>
      <c r="G189" s="5">
        <f t="shared" si="10"/>
        <v>0.62837871929713196</v>
      </c>
      <c r="H189" s="5">
        <f t="shared" si="11"/>
        <v>0.78326959617095993</v>
      </c>
    </row>
    <row r="190" spans="1:8" ht="20" customHeight="1" x14ac:dyDescent="0.15">
      <c r="A190" s="28">
        <v>27.779499999999999</v>
      </c>
      <c r="B190" s="4">
        <v>36.607100000000003</v>
      </c>
      <c r="C190" s="5">
        <f t="shared" si="8"/>
        <v>0.53890548614883216</v>
      </c>
      <c r="D190" s="5">
        <f t="shared" si="9"/>
        <v>0.87457325041629741</v>
      </c>
      <c r="E190" s="5">
        <v>38.814900000000002</v>
      </c>
      <c r="F190" s="5">
        <v>48.5794</v>
      </c>
      <c r="G190" s="5">
        <f t="shared" si="10"/>
        <v>0.63175601443366425</v>
      </c>
      <c r="H190" s="5">
        <f t="shared" si="11"/>
        <v>0.83458574280422904</v>
      </c>
    </row>
    <row r="191" spans="1:8" ht="20" customHeight="1" x14ac:dyDescent="0.15">
      <c r="A191" s="28">
        <v>27.928000000000001</v>
      </c>
      <c r="B191" s="4">
        <v>36.535699999999999</v>
      </c>
      <c r="C191" s="5">
        <f t="shared" si="8"/>
        <v>0.54178629626755648</v>
      </c>
      <c r="D191" s="5">
        <f t="shared" si="9"/>
        <v>0.87286744662195892</v>
      </c>
      <c r="E191" s="5">
        <v>39.022500000000001</v>
      </c>
      <c r="F191" s="5">
        <v>37.319200000000002</v>
      </c>
      <c r="G191" s="5">
        <f t="shared" si="10"/>
        <v>0.6351349371823104</v>
      </c>
      <c r="H191" s="5">
        <f t="shared" si="11"/>
        <v>0.64113744206102963</v>
      </c>
    </row>
    <row r="192" spans="1:8" ht="20" customHeight="1" x14ac:dyDescent="0.15">
      <c r="A192" s="28">
        <v>28.076599999999999</v>
      </c>
      <c r="B192" s="4">
        <v>37.857100000000003</v>
      </c>
      <c r="C192" s="5">
        <f t="shared" si="8"/>
        <v>0.54466904632575464</v>
      </c>
      <c r="D192" s="5">
        <f t="shared" si="9"/>
        <v>0.9044367622219408</v>
      </c>
      <c r="E192" s="5">
        <v>39.2301</v>
      </c>
      <c r="F192" s="5">
        <v>38.257100000000001</v>
      </c>
      <c r="G192" s="5">
        <f t="shared" si="10"/>
        <v>0.63851385993095666</v>
      </c>
      <c r="H192" s="5">
        <f t="shared" si="11"/>
        <v>0.65725040286696979</v>
      </c>
    </row>
    <row r="193" spans="1:8" ht="20" customHeight="1" x14ac:dyDescent="0.15">
      <c r="A193" s="28">
        <v>28.225100000000001</v>
      </c>
      <c r="B193" s="4">
        <v>39.696399999999997</v>
      </c>
      <c r="C193" s="5">
        <f t="shared" si="8"/>
        <v>0.54754985644447896</v>
      </c>
      <c r="D193" s="5">
        <f t="shared" si="9"/>
        <v>0.94837912803323676</v>
      </c>
      <c r="E193" s="5">
        <v>39.437600000000003</v>
      </c>
      <c r="F193" s="5">
        <v>46.585799999999999</v>
      </c>
      <c r="G193" s="5">
        <f t="shared" si="10"/>
        <v>0.64189115506748895</v>
      </c>
      <c r="H193" s="5">
        <f t="shared" si="11"/>
        <v>0.80033603743828141</v>
      </c>
    </row>
    <row r="194" spans="1:8" ht="20" customHeight="1" x14ac:dyDescent="0.15">
      <c r="A194" s="28">
        <v>28.373699999999999</v>
      </c>
      <c r="B194" s="4">
        <v>40.821399999999997</v>
      </c>
      <c r="C194" s="5">
        <f t="shared" si="8"/>
        <v>0.55043260650267711</v>
      </c>
      <c r="D194" s="5">
        <f t="shared" si="9"/>
        <v>0.97525628865831593</v>
      </c>
      <c r="E194" s="5">
        <v>39.645200000000003</v>
      </c>
      <c r="F194" s="5">
        <v>51.636000000000003</v>
      </c>
      <c r="G194" s="5">
        <f t="shared" si="10"/>
        <v>0.64527007781613521</v>
      </c>
      <c r="H194" s="5">
        <f t="shared" si="11"/>
        <v>0.88709760547555494</v>
      </c>
    </row>
    <row r="195" spans="1:8" ht="20" customHeight="1" x14ac:dyDescent="0.15">
      <c r="A195" s="28">
        <v>28.522200000000002</v>
      </c>
      <c r="B195" s="4">
        <v>41.839300000000001</v>
      </c>
      <c r="C195" s="5">
        <f t="shared" ref="C195:C258" si="12">$A195/51.548</f>
        <v>0.55331341662140143</v>
      </c>
      <c r="D195" s="5">
        <f t="shared" ref="D195:D258" si="13">B195/41.8571</f>
        <v>0.99957474359188758</v>
      </c>
      <c r="E195" s="5">
        <v>39.852800000000002</v>
      </c>
      <c r="F195" s="5">
        <v>41.214799999999997</v>
      </c>
      <c r="G195" s="5">
        <f t="shared" ref="G195:G258" si="14">E195/61.4397</f>
        <v>0.64864900056478136</v>
      </c>
      <c r="H195" s="5">
        <f t="shared" ref="H195:H258" si="15">F195/58.2078</f>
        <v>0.70806318053594186</v>
      </c>
    </row>
    <row r="196" spans="1:8" ht="20" customHeight="1" x14ac:dyDescent="0.15">
      <c r="A196" s="28">
        <v>28.6708</v>
      </c>
      <c r="B196" s="4">
        <v>41.089300000000001</v>
      </c>
      <c r="C196" s="5">
        <f t="shared" si="12"/>
        <v>0.55619616667959959</v>
      </c>
      <c r="D196" s="5">
        <f t="shared" si="13"/>
        <v>0.98165663650850155</v>
      </c>
      <c r="E196" s="5">
        <v>40.060299999999998</v>
      </c>
      <c r="F196" s="5">
        <v>35.737400000000001</v>
      </c>
      <c r="G196" s="5">
        <f t="shared" si="14"/>
        <v>0.65202629570131354</v>
      </c>
      <c r="H196" s="5">
        <f t="shared" si="15"/>
        <v>0.61396238992025132</v>
      </c>
    </row>
    <row r="197" spans="1:8" ht="20" customHeight="1" x14ac:dyDescent="0.15">
      <c r="A197" s="28">
        <v>28.819299999999998</v>
      </c>
      <c r="B197" s="4">
        <v>40.910699999999999</v>
      </c>
      <c r="C197" s="5">
        <f t="shared" si="12"/>
        <v>0.5590769767983238</v>
      </c>
      <c r="D197" s="5">
        <f t="shared" si="13"/>
        <v>0.97738973794171113</v>
      </c>
      <c r="E197" s="5">
        <v>40.267899999999997</v>
      </c>
      <c r="F197" s="5">
        <v>43.613199999999999</v>
      </c>
      <c r="G197" s="5">
        <f t="shared" si="14"/>
        <v>0.6554052184499598</v>
      </c>
      <c r="H197" s="5">
        <f t="shared" si="15"/>
        <v>0.74926728033012757</v>
      </c>
    </row>
    <row r="198" spans="1:8" ht="20" customHeight="1" x14ac:dyDescent="0.15">
      <c r="A198" s="28">
        <v>28.9679</v>
      </c>
      <c r="B198" s="4">
        <v>41.857100000000003</v>
      </c>
      <c r="C198" s="5">
        <f t="shared" si="12"/>
        <v>0.56195972685652207</v>
      </c>
      <c r="D198" s="5">
        <f t="shared" si="13"/>
        <v>1</v>
      </c>
      <c r="E198" s="5">
        <v>40.475499999999997</v>
      </c>
      <c r="F198" s="5">
        <v>42.840200000000003</v>
      </c>
      <c r="G198" s="5">
        <f t="shared" si="14"/>
        <v>0.65878414119860607</v>
      </c>
      <c r="H198" s="5">
        <f t="shared" si="15"/>
        <v>0.73598727318331914</v>
      </c>
    </row>
    <row r="199" spans="1:8" ht="20" customHeight="1" x14ac:dyDescent="0.15">
      <c r="A199" s="28">
        <v>29.116399999999999</v>
      </c>
      <c r="B199" s="4">
        <v>40.767899999999997</v>
      </c>
      <c r="C199" s="5">
        <f t="shared" si="12"/>
        <v>0.56484053697524628</v>
      </c>
      <c r="D199" s="5">
        <f t="shared" si="13"/>
        <v>0.97397813035303438</v>
      </c>
      <c r="E199" s="5">
        <v>40.683</v>
      </c>
      <c r="F199" s="5">
        <v>26.9649</v>
      </c>
      <c r="G199" s="5">
        <f t="shared" si="14"/>
        <v>0.66216143633513835</v>
      </c>
      <c r="H199" s="5">
        <f t="shared" si="15"/>
        <v>0.46325234762351436</v>
      </c>
    </row>
    <row r="200" spans="1:8" ht="20" customHeight="1" x14ac:dyDescent="0.15">
      <c r="A200" s="28">
        <v>29.265000000000001</v>
      </c>
      <c r="B200" s="4">
        <v>40.053600000000003</v>
      </c>
      <c r="C200" s="5">
        <f t="shared" si="12"/>
        <v>0.56772328703344455</v>
      </c>
      <c r="D200" s="5">
        <f t="shared" si="13"/>
        <v>0.95691292516681759</v>
      </c>
      <c r="E200" s="5">
        <v>40.890599999999999</v>
      </c>
      <c r="F200" s="5">
        <v>34.617800000000003</v>
      </c>
      <c r="G200" s="5">
        <f t="shared" si="14"/>
        <v>0.66554035908378451</v>
      </c>
      <c r="H200" s="5">
        <f t="shared" si="15"/>
        <v>0.59472785434254516</v>
      </c>
    </row>
    <row r="201" spans="1:8" ht="20" customHeight="1" x14ac:dyDescent="0.15">
      <c r="A201" s="28">
        <v>29.413499999999999</v>
      </c>
      <c r="B201" s="4">
        <v>40.071399999999997</v>
      </c>
      <c r="C201" s="5">
        <f t="shared" si="12"/>
        <v>0.57060409715216887</v>
      </c>
      <c r="D201" s="5">
        <f t="shared" si="13"/>
        <v>0.95733818157492978</v>
      </c>
      <c r="E201" s="5">
        <v>41.098199999999999</v>
      </c>
      <c r="F201" s="5">
        <v>44.872900000000001</v>
      </c>
      <c r="G201" s="5">
        <f t="shared" si="14"/>
        <v>0.66891928183243077</v>
      </c>
      <c r="H201" s="5">
        <f t="shared" si="15"/>
        <v>0.77090870982926696</v>
      </c>
    </row>
    <row r="202" spans="1:8" ht="20" customHeight="1" x14ac:dyDescent="0.15">
      <c r="A202" s="28">
        <v>29.562100000000001</v>
      </c>
      <c r="B202" s="4">
        <v>40.660699999999999</v>
      </c>
      <c r="C202" s="5">
        <f t="shared" si="12"/>
        <v>0.57348684721036702</v>
      </c>
      <c r="D202" s="5">
        <f t="shared" si="13"/>
        <v>0.97141703558058246</v>
      </c>
      <c r="E202" s="5">
        <v>41.305700000000002</v>
      </c>
      <c r="F202" s="5">
        <v>43.9998</v>
      </c>
      <c r="G202" s="5">
        <f t="shared" si="14"/>
        <v>0.67229657696896306</v>
      </c>
      <c r="H202" s="5">
        <f t="shared" si="15"/>
        <v>0.75590900188634513</v>
      </c>
    </row>
    <row r="203" spans="1:8" ht="20" customHeight="1" x14ac:dyDescent="0.15">
      <c r="A203" s="28">
        <v>29.710599999999999</v>
      </c>
      <c r="B203" s="4">
        <v>39.017899999999997</v>
      </c>
      <c r="C203" s="5">
        <f t="shared" si="12"/>
        <v>0.57636765732909134</v>
      </c>
      <c r="D203" s="5">
        <f t="shared" si="13"/>
        <v>0.93216921382513351</v>
      </c>
      <c r="E203" s="5">
        <v>41.513300000000001</v>
      </c>
      <c r="F203" s="5">
        <v>40.1907</v>
      </c>
      <c r="G203" s="5">
        <f t="shared" si="14"/>
        <v>0.67567549971760932</v>
      </c>
      <c r="H203" s="5">
        <f t="shared" si="15"/>
        <v>0.69046931854493732</v>
      </c>
    </row>
    <row r="204" spans="1:8" ht="20" customHeight="1" x14ac:dyDescent="0.15">
      <c r="A204" s="28">
        <v>29.859200000000001</v>
      </c>
      <c r="B204" s="4">
        <v>38.660699999999999</v>
      </c>
      <c r="C204" s="5">
        <f t="shared" si="12"/>
        <v>0.5792504073872895</v>
      </c>
      <c r="D204" s="5">
        <f t="shared" si="13"/>
        <v>0.9236354166915528</v>
      </c>
      <c r="E204" s="5">
        <v>41.7209</v>
      </c>
      <c r="F204" s="5">
        <v>40.090600000000002</v>
      </c>
      <c r="G204" s="5">
        <f t="shared" si="14"/>
        <v>0.67905442246625547</v>
      </c>
      <c r="H204" s="5">
        <f t="shared" si="15"/>
        <v>0.68874961774882404</v>
      </c>
    </row>
    <row r="205" spans="1:8" ht="20" customHeight="1" x14ac:dyDescent="0.15">
      <c r="A205" s="28">
        <v>30.0078</v>
      </c>
      <c r="B205" s="4">
        <v>38</v>
      </c>
      <c r="C205" s="5">
        <f t="shared" si="12"/>
        <v>0.58213315744548766</v>
      </c>
      <c r="D205" s="5">
        <f t="shared" si="13"/>
        <v>0.90785075889156197</v>
      </c>
      <c r="E205" s="5">
        <v>41.928400000000003</v>
      </c>
      <c r="F205" s="5">
        <v>38.815600000000003</v>
      </c>
      <c r="G205" s="5">
        <f t="shared" si="14"/>
        <v>0.68243171760278776</v>
      </c>
      <c r="H205" s="5">
        <f t="shared" si="15"/>
        <v>0.66684533687924996</v>
      </c>
    </row>
    <row r="206" spans="1:8" ht="20" customHeight="1" x14ac:dyDescent="0.15">
      <c r="A206" s="28">
        <v>30.156300000000002</v>
      </c>
      <c r="B206" s="4">
        <v>38.625</v>
      </c>
      <c r="C206" s="5">
        <f t="shared" si="12"/>
        <v>0.58501396756421198</v>
      </c>
      <c r="D206" s="5">
        <f t="shared" si="13"/>
        <v>0.92278251479438367</v>
      </c>
      <c r="E206" s="5">
        <v>42.136000000000003</v>
      </c>
      <c r="F206" s="5">
        <v>38.258600000000001</v>
      </c>
      <c r="G206" s="5">
        <f t="shared" si="14"/>
        <v>0.68581064035143402</v>
      </c>
      <c r="H206" s="5">
        <f t="shared" si="15"/>
        <v>0.65727617260916926</v>
      </c>
    </row>
    <row r="207" spans="1:8" ht="20" customHeight="1" x14ac:dyDescent="0.15">
      <c r="A207" s="28">
        <v>30.3049</v>
      </c>
      <c r="B207" s="4">
        <v>37.982100000000003</v>
      </c>
      <c r="C207" s="5">
        <f t="shared" si="12"/>
        <v>0.58789671762241014</v>
      </c>
      <c r="D207" s="5">
        <f t="shared" si="13"/>
        <v>0.90742311340250514</v>
      </c>
      <c r="E207" s="5">
        <v>42.343600000000002</v>
      </c>
      <c r="F207" s="5">
        <v>46.903599999999997</v>
      </c>
      <c r="G207" s="5">
        <f t="shared" si="14"/>
        <v>0.68918956310008028</v>
      </c>
      <c r="H207" s="5">
        <f t="shared" si="15"/>
        <v>0.80579578681894859</v>
      </c>
    </row>
    <row r="208" spans="1:8" ht="20" customHeight="1" x14ac:dyDescent="0.15">
      <c r="A208" s="28">
        <v>30.453399999999998</v>
      </c>
      <c r="B208" s="4">
        <v>37.767899999999997</v>
      </c>
      <c r="C208" s="5">
        <f t="shared" si="12"/>
        <v>0.59077752774113446</v>
      </c>
      <c r="D208" s="5">
        <f t="shared" si="13"/>
        <v>0.90230570201949001</v>
      </c>
      <c r="E208" s="5">
        <v>42.551099999999998</v>
      </c>
      <c r="F208" s="5">
        <v>44.989600000000003</v>
      </c>
      <c r="G208" s="5">
        <f t="shared" si="14"/>
        <v>0.69256685823661246</v>
      </c>
      <c r="H208" s="5">
        <f t="shared" si="15"/>
        <v>0.77291359577238794</v>
      </c>
    </row>
    <row r="209" spans="1:8" ht="20" customHeight="1" x14ac:dyDescent="0.15">
      <c r="A209" s="28">
        <v>30.602</v>
      </c>
      <c r="B209" s="4">
        <v>36.714300000000001</v>
      </c>
      <c r="C209" s="5">
        <f t="shared" si="12"/>
        <v>0.59366027779933261</v>
      </c>
      <c r="D209" s="5">
        <f t="shared" si="13"/>
        <v>0.87713434518874933</v>
      </c>
      <c r="E209" s="5">
        <v>42.758699999999997</v>
      </c>
      <c r="F209" s="5">
        <v>44.066499999999998</v>
      </c>
      <c r="G209" s="5">
        <f t="shared" si="14"/>
        <v>0.69594578098525861</v>
      </c>
      <c r="H209" s="5">
        <f t="shared" si="15"/>
        <v>0.7570548964228162</v>
      </c>
    </row>
    <row r="210" spans="1:8" ht="20" customHeight="1" x14ac:dyDescent="0.15">
      <c r="A210" s="28">
        <v>30.750499999999999</v>
      </c>
      <c r="B210" s="4">
        <v>36.196399999999997</v>
      </c>
      <c r="C210" s="5">
        <f t="shared" si="12"/>
        <v>0.59654108791805693</v>
      </c>
      <c r="D210" s="5">
        <f t="shared" si="13"/>
        <v>0.86476129497743504</v>
      </c>
      <c r="E210" s="5">
        <v>42.966299999999997</v>
      </c>
      <c r="F210" s="5">
        <v>38.393000000000001</v>
      </c>
      <c r="G210" s="5">
        <f t="shared" si="14"/>
        <v>0.69932470373390487</v>
      </c>
      <c r="H210" s="5">
        <f t="shared" si="15"/>
        <v>0.65958514151024439</v>
      </c>
    </row>
    <row r="211" spans="1:8" ht="20" customHeight="1" x14ac:dyDescent="0.15">
      <c r="A211" s="28">
        <v>30.899100000000001</v>
      </c>
      <c r="B211" s="4">
        <v>35.517899999999997</v>
      </c>
      <c r="C211" s="5">
        <f t="shared" si="12"/>
        <v>0.59942383797625509</v>
      </c>
      <c r="D211" s="5">
        <f t="shared" si="13"/>
        <v>0.84855138076933168</v>
      </c>
      <c r="E211" s="5">
        <v>43.1738</v>
      </c>
      <c r="F211" s="5">
        <v>36.4529</v>
      </c>
      <c r="G211" s="5">
        <f t="shared" si="14"/>
        <v>0.70270199887043716</v>
      </c>
      <c r="H211" s="5">
        <f t="shared" si="15"/>
        <v>0.62625455694941223</v>
      </c>
    </row>
    <row r="212" spans="1:8" ht="20" customHeight="1" x14ac:dyDescent="0.15">
      <c r="A212" s="28">
        <v>31.047599999999999</v>
      </c>
      <c r="B212" s="4">
        <v>35.232100000000003</v>
      </c>
      <c r="C212" s="5">
        <f t="shared" si="12"/>
        <v>0.60230464809497941</v>
      </c>
      <c r="D212" s="5">
        <f t="shared" si="13"/>
        <v>0.84172338743008956</v>
      </c>
      <c r="E212" s="5">
        <v>43.381399999999999</v>
      </c>
      <c r="F212" s="5">
        <v>46.558999999999997</v>
      </c>
      <c r="G212" s="5">
        <f t="shared" si="14"/>
        <v>0.70608092161908342</v>
      </c>
      <c r="H212" s="5">
        <f t="shared" si="15"/>
        <v>0.79987561804431706</v>
      </c>
    </row>
    <row r="213" spans="1:8" ht="20" customHeight="1" x14ac:dyDescent="0.15">
      <c r="A213" s="28">
        <v>31.196200000000001</v>
      </c>
      <c r="B213" s="4">
        <v>34.607100000000003</v>
      </c>
      <c r="C213" s="5">
        <f t="shared" si="12"/>
        <v>0.60518739815317757</v>
      </c>
      <c r="D213" s="5">
        <f t="shared" si="13"/>
        <v>0.82679163152726776</v>
      </c>
      <c r="E213" s="5">
        <v>43.588999999999999</v>
      </c>
      <c r="F213" s="5">
        <v>45.125300000000003</v>
      </c>
      <c r="G213" s="5">
        <f t="shared" si="14"/>
        <v>0.70945984436772958</v>
      </c>
      <c r="H213" s="5">
        <f t="shared" si="15"/>
        <v>0.77524489845003597</v>
      </c>
    </row>
    <row r="214" spans="1:8" ht="20" customHeight="1" x14ac:dyDescent="0.15">
      <c r="A214" s="28">
        <v>31.3447</v>
      </c>
      <c r="B214" s="4">
        <v>36.232100000000003</v>
      </c>
      <c r="C214" s="5">
        <f t="shared" si="12"/>
        <v>0.60806820827190189</v>
      </c>
      <c r="D214" s="5">
        <f t="shared" si="13"/>
        <v>0.86561419687460428</v>
      </c>
      <c r="E214" s="5">
        <v>43.796500000000002</v>
      </c>
      <c r="F214" s="5">
        <v>37.146099999999997</v>
      </c>
      <c r="G214" s="5">
        <f t="shared" si="14"/>
        <v>0.71283713950426186</v>
      </c>
      <c r="H214" s="5">
        <f t="shared" si="15"/>
        <v>0.63816361381120734</v>
      </c>
    </row>
    <row r="215" spans="1:8" ht="20" customHeight="1" x14ac:dyDescent="0.15">
      <c r="A215" s="28">
        <v>31.493300000000001</v>
      </c>
      <c r="B215" s="4">
        <v>34.964300000000001</v>
      </c>
      <c r="C215" s="5">
        <f t="shared" si="12"/>
        <v>0.61095095833010016</v>
      </c>
      <c r="D215" s="5">
        <f t="shared" si="13"/>
        <v>0.83532542866084847</v>
      </c>
      <c r="E215" s="5">
        <v>44.004100000000001</v>
      </c>
      <c r="F215" s="5">
        <v>27.352799999999998</v>
      </c>
      <c r="G215" s="5">
        <f t="shared" si="14"/>
        <v>0.71621606225290813</v>
      </c>
      <c r="H215" s="5">
        <f t="shared" si="15"/>
        <v>0.46991640295630482</v>
      </c>
    </row>
    <row r="216" spans="1:8" ht="20" customHeight="1" x14ac:dyDescent="0.15">
      <c r="A216" s="28">
        <v>31.6418</v>
      </c>
      <c r="B216" s="4">
        <v>35</v>
      </c>
      <c r="C216" s="5">
        <f t="shared" si="12"/>
        <v>0.61383176844882437</v>
      </c>
      <c r="D216" s="5">
        <f t="shared" si="13"/>
        <v>0.8361783305580176</v>
      </c>
      <c r="E216" s="5">
        <v>44.2117</v>
      </c>
      <c r="F216" s="5">
        <v>43.923099999999998</v>
      </c>
      <c r="G216" s="5">
        <f t="shared" si="14"/>
        <v>0.71959498500155439</v>
      </c>
      <c r="H216" s="5">
        <f t="shared" si="15"/>
        <v>0.7545913090685441</v>
      </c>
    </row>
    <row r="217" spans="1:8" ht="20" customHeight="1" x14ac:dyDescent="0.15">
      <c r="A217" s="28">
        <v>31.790400000000002</v>
      </c>
      <c r="B217" s="4">
        <v>34.714300000000001</v>
      </c>
      <c r="C217" s="5">
        <f t="shared" si="12"/>
        <v>0.61671451850702264</v>
      </c>
      <c r="D217" s="5">
        <f t="shared" si="13"/>
        <v>0.82935272629971979</v>
      </c>
      <c r="E217" s="5">
        <v>44.419199999999996</v>
      </c>
      <c r="F217" s="5">
        <v>34.567900000000002</v>
      </c>
      <c r="G217" s="5">
        <f t="shared" si="14"/>
        <v>0.72297228013808656</v>
      </c>
      <c r="H217" s="5">
        <f t="shared" si="15"/>
        <v>0.59387058091870848</v>
      </c>
    </row>
    <row r="218" spans="1:8" ht="20" customHeight="1" x14ac:dyDescent="0.15">
      <c r="A218" s="28">
        <v>31.9389</v>
      </c>
      <c r="B218" s="4">
        <v>34.642899999999997</v>
      </c>
      <c r="C218" s="5">
        <f t="shared" si="12"/>
        <v>0.61959532862574684</v>
      </c>
      <c r="D218" s="5">
        <f t="shared" si="13"/>
        <v>0.8276469225053813</v>
      </c>
      <c r="E218" s="5">
        <v>44.626800000000003</v>
      </c>
      <c r="F218" s="5">
        <v>31.829799999999999</v>
      </c>
      <c r="G218" s="5">
        <f t="shared" si="14"/>
        <v>0.72635120288673283</v>
      </c>
      <c r="H218" s="5">
        <f t="shared" si="15"/>
        <v>0.54683049350774293</v>
      </c>
    </row>
    <row r="219" spans="1:8" ht="20" customHeight="1" x14ac:dyDescent="0.15">
      <c r="A219" s="28">
        <v>32.087499999999999</v>
      </c>
      <c r="B219" s="4">
        <v>34.571399999999997</v>
      </c>
      <c r="C219" s="5">
        <f t="shared" si="12"/>
        <v>0.622478078683945</v>
      </c>
      <c r="D219" s="5">
        <f t="shared" si="13"/>
        <v>0.82593872963009851</v>
      </c>
      <c r="E219" s="5">
        <v>44.834400000000002</v>
      </c>
      <c r="F219" s="5">
        <v>29.328700000000001</v>
      </c>
      <c r="G219" s="5">
        <f t="shared" si="14"/>
        <v>0.72973012563537909</v>
      </c>
      <c r="H219" s="5">
        <f t="shared" si="15"/>
        <v>0.50386202536429825</v>
      </c>
    </row>
    <row r="220" spans="1:8" ht="20" customHeight="1" x14ac:dyDescent="0.15">
      <c r="A220" s="28">
        <v>32.235999999999997</v>
      </c>
      <c r="B220" s="4">
        <v>34.375</v>
      </c>
      <c r="C220" s="5">
        <f t="shared" si="12"/>
        <v>0.62535888880266932</v>
      </c>
      <c r="D220" s="5">
        <f t="shared" si="13"/>
        <v>0.82124657465519579</v>
      </c>
      <c r="E220" s="5">
        <v>45.041899999999998</v>
      </c>
      <c r="F220" s="5">
        <v>35.347499999999997</v>
      </c>
      <c r="G220" s="5">
        <f t="shared" si="14"/>
        <v>0.73310742077191127</v>
      </c>
      <c r="H220" s="5">
        <f t="shared" si="15"/>
        <v>0.60726397493119477</v>
      </c>
    </row>
    <row r="221" spans="1:8" ht="20" customHeight="1" x14ac:dyDescent="0.15">
      <c r="A221" s="28">
        <v>32.384599999999999</v>
      </c>
      <c r="B221" s="4">
        <v>35.178600000000003</v>
      </c>
      <c r="C221" s="5">
        <f t="shared" si="12"/>
        <v>0.62824163886086748</v>
      </c>
      <c r="D221" s="5">
        <f t="shared" si="13"/>
        <v>0.84044522912480801</v>
      </c>
      <c r="E221" s="5">
        <v>45.249499999999998</v>
      </c>
      <c r="F221" s="5">
        <v>36.583599999999997</v>
      </c>
      <c r="G221" s="5">
        <f t="shared" si="14"/>
        <v>0.73648634352055753</v>
      </c>
      <c r="H221" s="5">
        <f t="shared" si="15"/>
        <v>0.62849996048639523</v>
      </c>
    </row>
    <row r="222" spans="1:8" ht="20" customHeight="1" x14ac:dyDescent="0.15">
      <c r="A222" s="28">
        <v>32.533200000000001</v>
      </c>
      <c r="B222" s="4">
        <v>34.321399999999997</v>
      </c>
      <c r="C222" s="5">
        <f t="shared" si="12"/>
        <v>0.63112438891906575</v>
      </c>
      <c r="D222" s="5">
        <f t="shared" si="13"/>
        <v>0.81996602726896983</v>
      </c>
      <c r="E222" s="5">
        <v>45.457099999999997</v>
      </c>
      <c r="F222" s="5">
        <v>32.8643</v>
      </c>
      <c r="G222" s="5">
        <f t="shared" si="14"/>
        <v>0.73986526626920368</v>
      </c>
      <c r="H222" s="5">
        <f t="shared" si="15"/>
        <v>0.56460302571133081</v>
      </c>
    </row>
    <row r="223" spans="1:8" ht="20" customHeight="1" x14ac:dyDescent="0.15">
      <c r="A223" s="28">
        <v>32.681699999999999</v>
      </c>
      <c r="B223" s="4">
        <v>33.821399999999997</v>
      </c>
      <c r="C223" s="5">
        <f t="shared" si="12"/>
        <v>0.63400519903778996</v>
      </c>
      <c r="D223" s="5">
        <f t="shared" si="13"/>
        <v>0.80802062254671236</v>
      </c>
      <c r="E223" s="5">
        <v>45.6646</v>
      </c>
      <c r="F223" s="5">
        <v>39.387900000000002</v>
      </c>
      <c r="G223" s="5">
        <f t="shared" si="14"/>
        <v>0.74324256140573597</v>
      </c>
      <c r="H223" s="5">
        <f t="shared" si="15"/>
        <v>0.67667735251976546</v>
      </c>
    </row>
    <row r="224" spans="1:8" ht="20" customHeight="1" x14ac:dyDescent="0.15">
      <c r="A224" s="28">
        <v>32.830300000000001</v>
      </c>
      <c r="B224" s="4">
        <v>33.982100000000003</v>
      </c>
      <c r="C224" s="5">
        <f t="shared" si="12"/>
        <v>0.63688794909598823</v>
      </c>
      <c r="D224" s="5">
        <f t="shared" si="13"/>
        <v>0.81185987562444606</v>
      </c>
      <c r="E224" s="5">
        <v>45.872199999999999</v>
      </c>
      <c r="F224" s="5">
        <v>40.159599999999998</v>
      </c>
      <c r="G224" s="5">
        <f t="shared" si="14"/>
        <v>0.74662148415438223</v>
      </c>
      <c r="H224" s="5">
        <f t="shared" si="15"/>
        <v>0.689935025890001</v>
      </c>
    </row>
    <row r="225" spans="1:8" ht="20" customHeight="1" x14ac:dyDescent="0.15">
      <c r="A225" s="28">
        <v>32.9788</v>
      </c>
      <c r="B225" s="4">
        <v>33.803600000000003</v>
      </c>
      <c r="C225" s="5">
        <f t="shared" si="12"/>
        <v>0.63976875921471243</v>
      </c>
      <c r="D225" s="5">
        <f t="shared" si="13"/>
        <v>0.80759536613860017</v>
      </c>
      <c r="E225" s="5">
        <v>46.079799999999999</v>
      </c>
      <c r="F225" s="5">
        <v>40</v>
      </c>
      <c r="G225" s="5">
        <f t="shared" si="14"/>
        <v>0.75000040690302849</v>
      </c>
      <c r="H225" s="5">
        <f t="shared" si="15"/>
        <v>0.68719312531997434</v>
      </c>
    </row>
    <row r="226" spans="1:8" ht="20" customHeight="1" x14ac:dyDescent="0.15">
      <c r="A226" s="28">
        <v>33.127400000000002</v>
      </c>
      <c r="B226" s="4">
        <v>33.410699999999999</v>
      </c>
      <c r="C226" s="5">
        <f t="shared" si="12"/>
        <v>0.6426515092729107</v>
      </c>
      <c r="D226" s="5">
        <f t="shared" si="13"/>
        <v>0.79820866710785021</v>
      </c>
      <c r="E226" s="5">
        <v>46.287300000000002</v>
      </c>
      <c r="F226" s="5">
        <v>58.207799999999999</v>
      </c>
      <c r="G226" s="5">
        <f t="shared" si="14"/>
        <v>0.75337770203956078</v>
      </c>
      <c r="H226" s="5">
        <f t="shared" si="15"/>
        <v>1</v>
      </c>
    </row>
    <row r="227" spans="1:8" ht="20" customHeight="1" x14ac:dyDescent="0.15">
      <c r="A227" s="28">
        <v>33.2759</v>
      </c>
      <c r="B227" s="4">
        <v>32.267899999999997</v>
      </c>
      <c r="C227" s="5">
        <f t="shared" si="12"/>
        <v>0.64553231939163491</v>
      </c>
      <c r="D227" s="5">
        <f t="shared" si="13"/>
        <v>0.77090625007465863</v>
      </c>
      <c r="E227" s="5">
        <v>46.494900000000001</v>
      </c>
      <c r="F227" s="5">
        <v>52.3506</v>
      </c>
      <c r="G227" s="5">
        <f t="shared" si="14"/>
        <v>0.75675662478820693</v>
      </c>
      <c r="H227" s="5">
        <f t="shared" si="15"/>
        <v>0.89937431065939621</v>
      </c>
    </row>
    <row r="228" spans="1:8" ht="20" customHeight="1" x14ac:dyDescent="0.15">
      <c r="A228" s="28">
        <v>33.424500000000002</v>
      </c>
      <c r="B228" s="4">
        <v>31.571400000000001</v>
      </c>
      <c r="C228" s="5">
        <f t="shared" si="12"/>
        <v>0.64841506944983318</v>
      </c>
      <c r="D228" s="5">
        <f t="shared" si="13"/>
        <v>0.75426630129655414</v>
      </c>
      <c r="E228" s="5">
        <v>46.702399999999997</v>
      </c>
      <c r="F228" s="5">
        <v>51.121600000000001</v>
      </c>
      <c r="G228" s="5">
        <f t="shared" si="14"/>
        <v>0.76013391992473911</v>
      </c>
      <c r="H228" s="5">
        <f t="shared" si="15"/>
        <v>0.87826030188394</v>
      </c>
    </row>
    <row r="229" spans="1:8" ht="20" customHeight="1" x14ac:dyDescent="0.15">
      <c r="A229" s="28">
        <v>33.573</v>
      </c>
      <c r="B229" s="4">
        <v>31.089300000000001</v>
      </c>
      <c r="C229" s="5">
        <f t="shared" si="12"/>
        <v>0.6512958795685575</v>
      </c>
      <c r="D229" s="5">
        <f t="shared" si="13"/>
        <v>0.74274854206335361</v>
      </c>
      <c r="E229" s="5">
        <v>46.91</v>
      </c>
      <c r="F229" s="5">
        <v>45.188499999999998</v>
      </c>
      <c r="G229" s="5">
        <f t="shared" si="14"/>
        <v>0.76351284267338537</v>
      </c>
      <c r="H229" s="5">
        <f t="shared" si="15"/>
        <v>0.77633066358804148</v>
      </c>
    </row>
    <row r="230" spans="1:8" ht="20" customHeight="1" x14ac:dyDescent="0.15">
      <c r="A230" s="28">
        <v>33.721600000000002</v>
      </c>
      <c r="B230" s="4">
        <v>31.071400000000001</v>
      </c>
      <c r="C230" s="5">
        <f t="shared" si="12"/>
        <v>0.65417862962675566</v>
      </c>
      <c r="D230" s="5">
        <f t="shared" si="13"/>
        <v>0.74232089657429678</v>
      </c>
      <c r="E230" s="5">
        <v>47.117600000000003</v>
      </c>
      <c r="F230" s="5">
        <v>42.504199999999997</v>
      </c>
      <c r="G230" s="5">
        <f t="shared" si="14"/>
        <v>0.76689176542203175</v>
      </c>
      <c r="H230" s="5">
        <f t="shared" si="15"/>
        <v>0.73021485093063121</v>
      </c>
    </row>
    <row r="231" spans="1:8" ht="20" customHeight="1" x14ac:dyDescent="0.15">
      <c r="A231" s="28">
        <v>33.870100000000001</v>
      </c>
      <c r="B231" s="4">
        <v>31.571400000000001</v>
      </c>
      <c r="C231" s="5">
        <f t="shared" si="12"/>
        <v>0.65705943974547998</v>
      </c>
      <c r="D231" s="5">
        <f t="shared" si="13"/>
        <v>0.75426630129655414</v>
      </c>
      <c r="E231" s="5">
        <v>47.325099999999999</v>
      </c>
      <c r="F231" s="5">
        <v>45.238100000000003</v>
      </c>
      <c r="G231" s="5">
        <f t="shared" si="14"/>
        <v>0.77026906055856392</v>
      </c>
      <c r="H231" s="5">
        <f t="shared" si="15"/>
        <v>0.77718278306343824</v>
      </c>
    </row>
    <row r="232" spans="1:8" ht="20" customHeight="1" x14ac:dyDescent="0.15">
      <c r="A232" s="28">
        <v>34.018700000000003</v>
      </c>
      <c r="B232" s="4">
        <v>31.053599999999999</v>
      </c>
      <c r="C232" s="5">
        <f t="shared" si="12"/>
        <v>0.65994218980367814</v>
      </c>
      <c r="D232" s="5">
        <f t="shared" si="13"/>
        <v>0.74189564016618437</v>
      </c>
      <c r="E232" s="5">
        <v>47.532699999999998</v>
      </c>
      <c r="F232" s="5">
        <v>52.632899999999999</v>
      </c>
      <c r="G232" s="5">
        <f t="shared" si="14"/>
        <v>0.77364798330721007</v>
      </c>
      <c r="H232" s="5">
        <f t="shared" si="15"/>
        <v>0.90422417614134187</v>
      </c>
    </row>
    <row r="233" spans="1:8" ht="20" customHeight="1" x14ac:dyDescent="0.15">
      <c r="A233" s="28">
        <v>34.167200000000001</v>
      </c>
      <c r="B233" s="4">
        <v>31.285699999999999</v>
      </c>
      <c r="C233" s="5">
        <f t="shared" si="12"/>
        <v>0.66282299992240246</v>
      </c>
      <c r="D233" s="5">
        <f t="shared" si="13"/>
        <v>0.74744069703825622</v>
      </c>
      <c r="E233" s="5">
        <v>47.740299999999998</v>
      </c>
      <c r="F233" s="5">
        <v>41.320999999999998</v>
      </c>
      <c r="G233" s="5">
        <f t="shared" si="14"/>
        <v>0.77702690605585634</v>
      </c>
      <c r="H233" s="5">
        <f t="shared" si="15"/>
        <v>0.70988767828366639</v>
      </c>
    </row>
    <row r="234" spans="1:8" ht="20" customHeight="1" x14ac:dyDescent="0.15">
      <c r="A234" s="28">
        <v>34.315800000000003</v>
      </c>
      <c r="B234" s="4">
        <v>31.357099999999999</v>
      </c>
      <c r="C234" s="5">
        <f t="shared" si="12"/>
        <v>0.66570574998060061</v>
      </c>
      <c r="D234" s="5">
        <f t="shared" si="13"/>
        <v>0.7491465008325946</v>
      </c>
      <c r="E234" s="5">
        <v>47.947800000000001</v>
      </c>
      <c r="F234" s="5">
        <v>34.634999999999998</v>
      </c>
      <c r="G234" s="5">
        <f t="shared" si="14"/>
        <v>0.78040420119238862</v>
      </c>
      <c r="H234" s="5">
        <f t="shared" si="15"/>
        <v>0.5950233473864327</v>
      </c>
    </row>
    <row r="235" spans="1:8" ht="20" customHeight="1" x14ac:dyDescent="0.15">
      <c r="A235" s="28">
        <v>34.464300000000001</v>
      </c>
      <c r="B235" s="4">
        <v>30.517900000000001</v>
      </c>
      <c r="C235" s="5">
        <f t="shared" si="12"/>
        <v>0.66858656009932493</v>
      </c>
      <c r="D235" s="5">
        <f t="shared" si="13"/>
        <v>0.72909733354675788</v>
      </c>
      <c r="E235" s="5">
        <v>48.1554</v>
      </c>
      <c r="F235" s="5">
        <v>33.5822</v>
      </c>
      <c r="G235" s="5">
        <f t="shared" si="14"/>
        <v>0.78378312394103489</v>
      </c>
      <c r="H235" s="5">
        <f t="shared" si="15"/>
        <v>0.57693642432801107</v>
      </c>
    </row>
    <row r="236" spans="1:8" ht="20" customHeight="1" x14ac:dyDescent="0.15">
      <c r="A236" s="28">
        <v>34.612900000000003</v>
      </c>
      <c r="B236" s="4">
        <v>30.25</v>
      </c>
      <c r="C236" s="5">
        <f t="shared" si="12"/>
        <v>0.67146931015752309</v>
      </c>
      <c r="D236" s="5">
        <f t="shared" si="13"/>
        <v>0.72269698569657237</v>
      </c>
      <c r="E236" s="5">
        <v>48.363</v>
      </c>
      <c r="F236" s="5">
        <v>23.818999999999999</v>
      </c>
      <c r="G236" s="5">
        <f t="shared" si="14"/>
        <v>0.78716204668968104</v>
      </c>
      <c r="H236" s="5">
        <f t="shared" si="15"/>
        <v>0.40920632629991166</v>
      </c>
    </row>
    <row r="237" spans="1:8" ht="20" customHeight="1" x14ac:dyDescent="0.15">
      <c r="A237" s="28">
        <v>34.761499999999998</v>
      </c>
      <c r="B237" s="4">
        <v>30.75</v>
      </c>
      <c r="C237" s="5">
        <f t="shared" si="12"/>
        <v>0.67435206021572125</v>
      </c>
      <c r="D237" s="5">
        <f t="shared" si="13"/>
        <v>0.73464239041882973</v>
      </c>
      <c r="E237" s="5">
        <v>48.570500000000003</v>
      </c>
      <c r="F237" s="5">
        <v>26.4938</v>
      </c>
      <c r="G237" s="5">
        <f t="shared" si="14"/>
        <v>0.79053934182621333</v>
      </c>
      <c r="H237" s="5">
        <f t="shared" si="15"/>
        <v>0.45515893059005841</v>
      </c>
    </row>
    <row r="238" spans="1:8" ht="20" customHeight="1" x14ac:dyDescent="0.15">
      <c r="A238" s="28">
        <v>34.909999999999997</v>
      </c>
      <c r="B238" s="4">
        <v>30.035699999999999</v>
      </c>
      <c r="C238" s="5">
        <f t="shared" si="12"/>
        <v>0.67723287033444546</v>
      </c>
      <c r="D238" s="5">
        <f t="shared" si="13"/>
        <v>0.71757718523261282</v>
      </c>
      <c r="E238" s="5">
        <v>48.778100000000002</v>
      </c>
      <c r="F238" s="5">
        <v>20.0305</v>
      </c>
      <c r="G238" s="5">
        <f t="shared" si="14"/>
        <v>0.79391826457485959</v>
      </c>
      <c r="H238" s="5">
        <f t="shared" si="15"/>
        <v>0.34412054741804365</v>
      </c>
    </row>
    <row r="239" spans="1:8" ht="20" customHeight="1" x14ac:dyDescent="0.15">
      <c r="A239" s="28">
        <v>35.058599999999998</v>
      </c>
      <c r="B239" s="4">
        <v>30.571400000000001</v>
      </c>
      <c r="C239" s="5">
        <f t="shared" si="12"/>
        <v>0.68011562039264373</v>
      </c>
      <c r="D239" s="5">
        <f t="shared" si="13"/>
        <v>0.73037549185203943</v>
      </c>
      <c r="E239" s="5">
        <v>48.985700000000001</v>
      </c>
      <c r="F239" s="5">
        <v>23.0869</v>
      </c>
      <c r="G239" s="5">
        <f t="shared" si="14"/>
        <v>0.79729718732350585</v>
      </c>
      <c r="H239" s="5">
        <f t="shared" si="15"/>
        <v>0.39662897412374287</v>
      </c>
    </row>
    <row r="240" spans="1:8" ht="20" customHeight="1" x14ac:dyDescent="0.15">
      <c r="A240" s="28">
        <v>35.207099999999997</v>
      </c>
      <c r="B240" s="4">
        <v>31</v>
      </c>
      <c r="C240" s="5">
        <f t="shared" si="12"/>
        <v>0.68299643051136794</v>
      </c>
      <c r="D240" s="5">
        <f t="shared" si="13"/>
        <v>0.74061509277995841</v>
      </c>
      <c r="E240" s="5">
        <v>49.193199999999997</v>
      </c>
      <c r="F240" s="5">
        <v>19.639900000000001</v>
      </c>
      <c r="G240" s="5">
        <f t="shared" si="14"/>
        <v>0.80067448246003803</v>
      </c>
      <c r="H240" s="5">
        <f t="shared" si="15"/>
        <v>0.3374101065492941</v>
      </c>
    </row>
    <row r="241" spans="1:8" ht="20" customHeight="1" x14ac:dyDescent="0.15">
      <c r="A241" s="28">
        <v>35.355699999999999</v>
      </c>
      <c r="B241" s="4">
        <v>29.964300000000001</v>
      </c>
      <c r="C241" s="5">
        <f t="shared" si="12"/>
        <v>0.6858791805695662</v>
      </c>
      <c r="D241" s="5">
        <f t="shared" si="13"/>
        <v>0.71587138143827445</v>
      </c>
      <c r="E241" s="5">
        <v>49.400799999999997</v>
      </c>
      <c r="F241" s="5">
        <v>18.6844</v>
      </c>
      <c r="G241" s="5">
        <f t="shared" si="14"/>
        <v>0.80405340520868418</v>
      </c>
      <c r="H241" s="5">
        <f t="shared" si="15"/>
        <v>0.32099478076821319</v>
      </c>
    </row>
    <row r="242" spans="1:8" ht="20" customHeight="1" x14ac:dyDescent="0.15">
      <c r="A242" s="28">
        <v>35.504199999999997</v>
      </c>
      <c r="B242" s="4">
        <v>30.285699999999999</v>
      </c>
      <c r="C242" s="5">
        <f t="shared" si="12"/>
        <v>0.68875999068829041</v>
      </c>
      <c r="D242" s="5">
        <f t="shared" si="13"/>
        <v>0.7235498875937415</v>
      </c>
      <c r="E242" s="5">
        <v>49.608400000000003</v>
      </c>
      <c r="F242" s="5">
        <v>25.9651</v>
      </c>
      <c r="G242" s="5">
        <f t="shared" si="14"/>
        <v>0.80743232795733055</v>
      </c>
      <c r="H242" s="5">
        <f t="shared" si="15"/>
        <v>0.44607595545614159</v>
      </c>
    </row>
    <row r="243" spans="1:8" ht="20" customHeight="1" x14ac:dyDescent="0.15">
      <c r="A243" s="28">
        <v>35.652799999999999</v>
      </c>
      <c r="B243" s="4">
        <v>30.589300000000001</v>
      </c>
      <c r="C243" s="5">
        <f t="shared" si="12"/>
        <v>0.69164274074648868</v>
      </c>
      <c r="D243" s="5">
        <f t="shared" si="13"/>
        <v>0.73080313734109625</v>
      </c>
      <c r="E243" s="5">
        <v>49.815899999999999</v>
      </c>
      <c r="F243" s="5">
        <v>22.624500000000001</v>
      </c>
      <c r="G243" s="5">
        <f t="shared" si="14"/>
        <v>0.81080962309386273</v>
      </c>
      <c r="H243" s="5">
        <f t="shared" si="15"/>
        <v>0.38868502159504398</v>
      </c>
    </row>
    <row r="244" spans="1:8" ht="20" customHeight="1" x14ac:dyDescent="0.15">
      <c r="A244" s="28">
        <v>35.801299999999998</v>
      </c>
      <c r="B244" s="4">
        <v>31.178599999999999</v>
      </c>
      <c r="C244" s="5">
        <f t="shared" si="12"/>
        <v>0.69452355086521289</v>
      </c>
      <c r="D244" s="5">
        <f t="shared" si="13"/>
        <v>0.74488199134674871</v>
      </c>
      <c r="E244" s="5">
        <v>50.023499999999999</v>
      </c>
      <c r="F244" s="5">
        <v>24.744700000000002</v>
      </c>
      <c r="G244" s="5">
        <f t="shared" si="14"/>
        <v>0.81418854584250899</v>
      </c>
      <c r="H244" s="5">
        <f t="shared" si="15"/>
        <v>0.42510969320262926</v>
      </c>
    </row>
    <row r="245" spans="1:8" ht="20" customHeight="1" x14ac:dyDescent="0.15">
      <c r="A245" s="28">
        <v>35.9499</v>
      </c>
      <c r="B245" s="4">
        <v>30.464300000000001</v>
      </c>
      <c r="C245" s="5">
        <f t="shared" si="12"/>
        <v>0.69740630092341116</v>
      </c>
      <c r="D245" s="5">
        <f t="shared" si="13"/>
        <v>0.72781678616053191</v>
      </c>
      <c r="E245" s="5">
        <v>50.231099999999998</v>
      </c>
      <c r="F245" s="5">
        <v>14.761100000000001</v>
      </c>
      <c r="G245" s="5">
        <f t="shared" si="14"/>
        <v>0.81756746859115514</v>
      </c>
      <c r="H245" s="5">
        <f t="shared" si="15"/>
        <v>0.25359316105401686</v>
      </c>
    </row>
    <row r="246" spans="1:8" ht="20" customHeight="1" x14ac:dyDescent="0.15">
      <c r="A246" s="28">
        <v>36.098399999999998</v>
      </c>
      <c r="B246" s="4">
        <v>29.857099999999999</v>
      </c>
      <c r="C246" s="5">
        <f t="shared" si="12"/>
        <v>0.70028711104213537</v>
      </c>
      <c r="D246" s="5">
        <f t="shared" si="13"/>
        <v>0.71331028666582241</v>
      </c>
      <c r="E246" s="5">
        <v>50.438600000000001</v>
      </c>
      <c r="F246" s="5">
        <v>22.468</v>
      </c>
      <c r="G246" s="5">
        <f t="shared" si="14"/>
        <v>0.82094476372768743</v>
      </c>
      <c r="H246" s="5">
        <f t="shared" si="15"/>
        <v>0.38599637849222956</v>
      </c>
    </row>
    <row r="247" spans="1:8" ht="20" customHeight="1" x14ac:dyDescent="0.15">
      <c r="A247" s="28">
        <v>36.247</v>
      </c>
      <c r="B247" s="4">
        <v>29.857099999999999</v>
      </c>
      <c r="C247" s="5">
        <f t="shared" si="12"/>
        <v>0.70316986110033364</v>
      </c>
      <c r="D247" s="5">
        <f t="shared" si="13"/>
        <v>0.71331028666582241</v>
      </c>
      <c r="E247" s="5">
        <v>50.6462</v>
      </c>
      <c r="F247" s="5">
        <v>30.4434</v>
      </c>
      <c r="G247" s="5">
        <f t="shared" si="14"/>
        <v>0.82432368647633369</v>
      </c>
      <c r="H247" s="5">
        <f t="shared" si="15"/>
        <v>0.5230123797841526</v>
      </c>
    </row>
    <row r="248" spans="1:8" ht="20" customHeight="1" x14ac:dyDescent="0.15">
      <c r="A248" s="28">
        <v>36.395499999999998</v>
      </c>
      <c r="B248" s="4">
        <v>29.357099999999999</v>
      </c>
      <c r="C248" s="5">
        <f t="shared" si="12"/>
        <v>0.70605067121905796</v>
      </c>
      <c r="D248" s="5">
        <f t="shared" si="13"/>
        <v>0.70136488194356505</v>
      </c>
      <c r="E248" s="5">
        <v>50.8538</v>
      </c>
      <c r="F248" s="5">
        <v>25.908899999999999</v>
      </c>
      <c r="G248" s="5">
        <f t="shared" si="14"/>
        <v>0.82770260922497996</v>
      </c>
      <c r="H248" s="5">
        <f t="shared" si="15"/>
        <v>0.44511044911506703</v>
      </c>
    </row>
    <row r="249" spans="1:8" ht="20" customHeight="1" x14ac:dyDescent="0.15">
      <c r="A249" s="28">
        <v>36.5441</v>
      </c>
      <c r="B249" s="4">
        <v>28.607099999999999</v>
      </c>
      <c r="C249" s="5">
        <f t="shared" si="12"/>
        <v>0.70893342127725612</v>
      </c>
      <c r="D249" s="5">
        <f t="shared" si="13"/>
        <v>0.68344677486017902</v>
      </c>
      <c r="E249" s="5">
        <v>51.061300000000003</v>
      </c>
      <c r="F249" s="5">
        <v>25.847000000000001</v>
      </c>
      <c r="G249" s="5">
        <f t="shared" si="14"/>
        <v>0.83107990436151225</v>
      </c>
      <c r="H249" s="5">
        <f t="shared" si="15"/>
        <v>0.44404701775363442</v>
      </c>
    </row>
    <row r="250" spans="1:8" ht="20" customHeight="1" x14ac:dyDescent="0.15">
      <c r="A250" s="28">
        <v>36.692599999999999</v>
      </c>
      <c r="B250" s="4">
        <v>28.714300000000001</v>
      </c>
      <c r="C250" s="5">
        <f t="shared" si="12"/>
        <v>0.71181423139598043</v>
      </c>
      <c r="D250" s="5">
        <f t="shared" si="13"/>
        <v>0.68600786963263105</v>
      </c>
      <c r="E250" s="5">
        <v>51.268900000000002</v>
      </c>
      <c r="F250" s="5">
        <v>24.430599999999998</v>
      </c>
      <c r="G250" s="5">
        <f t="shared" si="14"/>
        <v>0.8344588271101584</v>
      </c>
      <c r="H250" s="5">
        <f t="shared" si="15"/>
        <v>0.4197135091860541</v>
      </c>
    </row>
    <row r="251" spans="1:8" ht="20" customHeight="1" x14ac:dyDescent="0.15">
      <c r="A251" s="28">
        <v>36.841200000000001</v>
      </c>
      <c r="B251" s="4">
        <v>28.607099999999999</v>
      </c>
      <c r="C251" s="5">
        <f t="shared" si="12"/>
        <v>0.71469698145417859</v>
      </c>
      <c r="D251" s="5">
        <f t="shared" si="13"/>
        <v>0.68344677486017902</v>
      </c>
      <c r="E251" s="5">
        <v>51.476500000000001</v>
      </c>
      <c r="F251" s="5">
        <v>24.725300000000001</v>
      </c>
      <c r="G251" s="5">
        <f t="shared" si="14"/>
        <v>0.83783774985880466</v>
      </c>
      <c r="H251" s="5">
        <f t="shared" si="15"/>
        <v>0.42477640453684906</v>
      </c>
    </row>
    <row r="252" spans="1:8" ht="20" customHeight="1" x14ac:dyDescent="0.15">
      <c r="A252" s="28">
        <v>36.989800000000002</v>
      </c>
      <c r="B252" s="4">
        <v>28.589300000000001</v>
      </c>
      <c r="C252" s="5">
        <f t="shared" si="12"/>
        <v>0.71757973151237686</v>
      </c>
      <c r="D252" s="5">
        <f t="shared" si="13"/>
        <v>0.68302151845206671</v>
      </c>
      <c r="E252" s="5">
        <v>51.683999999999997</v>
      </c>
      <c r="F252" s="5">
        <v>21.584700000000002</v>
      </c>
      <c r="G252" s="5">
        <f t="shared" si="14"/>
        <v>0.84121504499533684</v>
      </c>
      <c r="H252" s="5">
        <f t="shared" si="15"/>
        <v>0.37082143630235126</v>
      </c>
    </row>
    <row r="253" spans="1:8" ht="20" customHeight="1" x14ac:dyDescent="0.15">
      <c r="A253" s="28">
        <v>37.138300000000001</v>
      </c>
      <c r="B253" s="4">
        <v>28.767900000000001</v>
      </c>
      <c r="C253" s="5">
        <f t="shared" si="12"/>
        <v>0.72046054163110107</v>
      </c>
      <c r="D253" s="5">
        <f t="shared" si="13"/>
        <v>0.68728841701885701</v>
      </c>
      <c r="E253" s="5">
        <v>51.891599999999997</v>
      </c>
      <c r="F253" s="5">
        <v>28.526700000000002</v>
      </c>
      <c r="G253" s="5">
        <f t="shared" si="14"/>
        <v>0.8445939677439831</v>
      </c>
      <c r="H253" s="5">
        <f t="shared" si="15"/>
        <v>0.49008380320163281</v>
      </c>
    </row>
    <row r="254" spans="1:8" ht="20" customHeight="1" x14ac:dyDescent="0.15">
      <c r="A254" s="28">
        <v>37.286900000000003</v>
      </c>
      <c r="B254" s="4">
        <v>29.660699999999999</v>
      </c>
      <c r="C254" s="5">
        <f t="shared" si="12"/>
        <v>0.72334329168929934</v>
      </c>
      <c r="D254" s="5">
        <f t="shared" si="13"/>
        <v>0.70861813169091969</v>
      </c>
      <c r="E254" s="5">
        <v>52.099200000000003</v>
      </c>
      <c r="F254" s="5">
        <v>30.312999999999999</v>
      </c>
      <c r="G254" s="5">
        <f t="shared" si="14"/>
        <v>0.84797289049262936</v>
      </c>
      <c r="H254" s="5">
        <f t="shared" si="15"/>
        <v>0.52077213019560953</v>
      </c>
    </row>
    <row r="255" spans="1:8" ht="20" customHeight="1" x14ac:dyDescent="0.15">
      <c r="A255" s="28">
        <v>37.435400000000001</v>
      </c>
      <c r="B255" s="4">
        <v>28.910699999999999</v>
      </c>
      <c r="C255" s="5">
        <f t="shared" si="12"/>
        <v>0.72622410180802355</v>
      </c>
      <c r="D255" s="5">
        <f t="shared" si="13"/>
        <v>0.69070002460753366</v>
      </c>
      <c r="E255" s="5">
        <v>52.306699999999999</v>
      </c>
      <c r="F255" s="5">
        <v>22.331600000000002</v>
      </c>
      <c r="G255" s="5">
        <f t="shared" si="14"/>
        <v>0.85135018562916154</v>
      </c>
      <c r="H255" s="5">
        <f t="shared" si="15"/>
        <v>0.38365304993488847</v>
      </c>
    </row>
    <row r="256" spans="1:8" ht="20" customHeight="1" x14ac:dyDescent="0.15">
      <c r="A256" s="28">
        <v>37.584000000000003</v>
      </c>
      <c r="B256" s="4">
        <v>29.125</v>
      </c>
      <c r="C256" s="5">
        <f t="shared" si="12"/>
        <v>0.72910685186622182</v>
      </c>
      <c r="D256" s="5">
        <f t="shared" si="13"/>
        <v>0.6958198250714932</v>
      </c>
      <c r="E256" s="5">
        <v>52.514299999999999</v>
      </c>
      <c r="F256" s="5">
        <v>23.520600000000002</v>
      </c>
      <c r="G256" s="5">
        <f t="shared" si="14"/>
        <v>0.8547291083778078</v>
      </c>
      <c r="H256" s="5">
        <f t="shared" si="15"/>
        <v>0.40407986558502473</v>
      </c>
    </row>
    <row r="257" spans="1:8" ht="20" customHeight="1" x14ac:dyDescent="0.15">
      <c r="A257" s="28">
        <v>37.732500000000002</v>
      </c>
      <c r="B257" s="4">
        <v>29.732099999999999</v>
      </c>
      <c r="C257" s="5">
        <f t="shared" si="12"/>
        <v>0.73198766198494603</v>
      </c>
      <c r="D257" s="5">
        <f t="shared" si="13"/>
        <v>0.71032393548525807</v>
      </c>
      <c r="E257" s="5">
        <v>52.721899999999998</v>
      </c>
      <c r="F257" s="5">
        <v>22.1614</v>
      </c>
      <c r="G257" s="5">
        <f t="shared" si="14"/>
        <v>0.85810803112645406</v>
      </c>
      <c r="H257" s="5">
        <f t="shared" si="15"/>
        <v>0.38072904318665196</v>
      </c>
    </row>
    <row r="258" spans="1:8" ht="20" customHeight="1" x14ac:dyDescent="0.15">
      <c r="A258" s="28">
        <v>37.881100000000004</v>
      </c>
      <c r="B258" s="4">
        <v>30.339300000000001</v>
      </c>
      <c r="C258" s="5">
        <f t="shared" si="12"/>
        <v>0.73487041204314429</v>
      </c>
      <c r="D258" s="5">
        <f t="shared" si="13"/>
        <v>0.72483043497996757</v>
      </c>
      <c r="E258" s="5">
        <v>52.929400000000001</v>
      </c>
      <c r="F258" s="5">
        <v>27.678999999999998</v>
      </c>
      <c r="G258" s="5">
        <f t="shared" si="14"/>
        <v>0.86148532626298635</v>
      </c>
      <c r="H258" s="5">
        <f t="shared" si="15"/>
        <v>0.4755204628932892</v>
      </c>
    </row>
    <row r="259" spans="1:8" ht="20" customHeight="1" x14ac:dyDescent="0.15">
      <c r="A259" s="28">
        <v>38.029600000000002</v>
      </c>
      <c r="B259" s="4">
        <v>30.375</v>
      </c>
      <c r="C259" s="5">
        <f t="shared" ref="C259:C322" si="16">$A259/51.548</f>
        <v>0.73775122216186861</v>
      </c>
      <c r="D259" s="5">
        <f t="shared" ref="D259:D322" si="17">B259/41.8571</f>
        <v>0.72568333687713671</v>
      </c>
      <c r="E259" s="5">
        <v>53.137</v>
      </c>
      <c r="F259" s="5">
        <v>36.092799999999997</v>
      </c>
      <c r="G259" s="5">
        <f t="shared" ref="G259:G299" si="18">E259/61.4397</f>
        <v>0.8648642490116325</v>
      </c>
      <c r="H259" s="5">
        <f t="shared" ref="H259:H299" si="19">F259/58.2078</f>
        <v>0.62006810083871922</v>
      </c>
    </row>
    <row r="260" spans="1:8" ht="20" customHeight="1" x14ac:dyDescent="0.15">
      <c r="A260" s="28">
        <v>38.178199999999997</v>
      </c>
      <c r="B260" s="4">
        <v>29.767900000000001</v>
      </c>
      <c r="C260" s="5">
        <f t="shared" si="16"/>
        <v>0.74063397222006666</v>
      </c>
      <c r="D260" s="5">
        <f t="shared" si="17"/>
        <v>0.71117922646337173</v>
      </c>
      <c r="E260" s="5">
        <v>53.3446</v>
      </c>
      <c r="F260" s="5">
        <v>36.4191</v>
      </c>
      <c r="G260" s="5">
        <f t="shared" si="18"/>
        <v>0.86824317176027876</v>
      </c>
      <c r="H260" s="5">
        <f t="shared" si="19"/>
        <v>0.62567387875851688</v>
      </c>
    </row>
    <row r="261" spans="1:8" ht="20" customHeight="1" x14ac:dyDescent="0.15">
      <c r="A261" s="28">
        <v>38.326700000000002</v>
      </c>
      <c r="B261" s="4">
        <v>29.267900000000001</v>
      </c>
      <c r="C261" s="5">
        <f t="shared" si="16"/>
        <v>0.74351478233879109</v>
      </c>
      <c r="D261" s="5">
        <f t="shared" si="17"/>
        <v>0.69923382174111437</v>
      </c>
      <c r="E261" s="5">
        <v>53.552100000000003</v>
      </c>
      <c r="F261" s="5">
        <v>30.9817</v>
      </c>
      <c r="G261" s="5">
        <f t="shared" si="18"/>
        <v>0.87162046689681105</v>
      </c>
      <c r="H261" s="5">
        <f t="shared" si="19"/>
        <v>0.53226028126814617</v>
      </c>
    </row>
    <row r="262" spans="1:8" ht="20" customHeight="1" x14ac:dyDescent="0.15">
      <c r="A262" s="28">
        <v>38.475299999999997</v>
      </c>
      <c r="B262" s="4">
        <v>29.107099999999999</v>
      </c>
      <c r="C262" s="5">
        <f t="shared" si="16"/>
        <v>0.74639753239698914</v>
      </c>
      <c r="D262" s="5">
        <f t="shared" si="17"/>
        <v>0.69539217958243638</v>
      </c>
      <c r="E262" s="5">
        <v>53.759700000000002</v>
      </c>
      <c r="F262" s="5">
        <v>36.5</v>
      </c>
      <c r="G262" s="5">
        <f t="shared" si="18"/>
        <v>0.87499938964545732</v>
      </c>
      <c r="H262" s="5">
        <f t="shared" si="19"/>
        <v>0.62706372685447653</v>
      </c>
    </row>
    <row r="263" spans="1:8" ht="20" customHeight="1" x14ac:dyDescent="0.15">
      <c r="A263" s="28">
        <v>38.623800000000003</v>
      </c>
      <c r="B263" s="4">
        <v>29.142900000000001</v>
      </c>
      <c r="C263" s="5">
        <f t="shared" si="16"/>
        <v>0.74927834251571357</v>
      </c>
      <c r="D263" s="5">
        <f t="shared" si="17"/>
        <v>0.69624747056055003</v>
      </c>
      <c r="E263" s="5">
        <v>53.967300000000002</v>
      </c>
      <c r="F263" s="5">
        <v>29.7867</v>
      </c>
      <c r="G263" s="5">
        <f t="shared" si="18"/>
        <v>0.87837831239410347</v>
      </c>
      <c r="H263" s="5">
        <f t="shared" si="19"/>
        <v>0.511730386649212</v>
      </c>
    </row>
    <row r="264" spans="1:8" ht="20" customHeight="1" x14ac:dyDescent="0.15">
      <c r="A264" s="28">
        <v>38.772399999999998</v>
      </c>
      <c r="B264" s="4">
        <v>29.535699999999999</v>
      </c>
      <c r="C264" s="5">
        <f t="shared" si="16"/>
        <v>0.75216109257391162</v>
      </c>
      <c r="D264" s="5">
        <f t="shared" si="17"/>
        <v>0.70563178051035536</v>
      </c>
      <c r="E264" s="5">
        <v>54.174799999999998</v>
      </c>
      <c r="F264" s="5">
        <v>32.411799999999999</v>
      </c>
      <c r="G264" s="5">
        <f t="shared" si="18"/>
        <v>0.88175560753063564</v>
      </c>
      <c r="H264" s="5">
        <f t="shared" si="19"/>
        <v>0.55682915348114859</v>
      </c>
    </row>
    <row r="265" spans="1:8" ht="20" customHeight="1" x14ac:dyDescent="0.15">
      <c r="A265" s="28">
        <v>38.920900000000003</v>
      </c>
      <c r="B265" s="4">
        <v>29.678599999999999</v>
      </c>
      <c r="C265" s="5">
        <f t="shared" si="16"/>
        <v>0.75504190269263605</v>
      </c>
      <c r="D265" s="5">
        <f t="shared" si="17"/>
        <v>0.70904577717997652</v>
      </c>
      <c r="E265" s="5">
        <v>54.382399999999997</v>
      </c>
      <c r="F265" s="5">
        <v>25.831600000000002</v>
      </c>
      <c r="G265" s="5">
        <f t="shared" si="18"/>
        <v>0.88513453027928191</v>
      </c>
      <c r="H265" s="5">
        <f t="shared" si="19"/>
        <v>0.44378244840038622</v>
      </c>
    </row>
    <row r="266" spans="1:8" ht="20" customHeight="1" x14ac:dyDescent="0.15">
      <c r="A266" s="28">
        <v>39.069499999999998</v>
      </c>
      <c r="B266" s="4">
        <v>29.303599999999999</v>
      </c>
      <c r="C266" s="5">
        <f t="shared" si="16"/>
        <v>0.75792465275083409</v>
      </c>
      <c r="D266" s="5">
        <f t="shared" si="17"/>
        <v>0.7000867236382835</v>
      </c>
      <c r="E266" s="5">
        <v>54.59</v>
      </c>
      <c r="F266" s="5">
        <v>26.516999999999999</v>
      </c>
      <c r="G266" s="5">
        <f t="shared" si="18"/>
        <v>0.88851345302792817</v>
      </c>
      <c r="H266" s="5">
        <f t="shared" si="19"/>
        <v>0.45555750260274397</v>
      </c>
    </row>
    <row r="267" spans="1:8" ht="20" customHeight="1" x14ac:dyDescent="0.15">
      <c r="A267" s="28">
        <v>39.2181</v>
      </c>
      <c r="B267" s="4">
        <v>29.910699999999999</v>
      </c>
      <c r="C267" s="5">
        <f t="shared" si="16"/>
        <v>0.76080740280903236</v>
      </c>
      <c r="D267" s="5">
        <f t="shared" si="17"/>
        <v>0.71459083405204848</v>
      </c>
      <c r="E267" s="5">
        <v>54.797499999999999</v>
      </c>
      <c r="F267" s="5">
        <v>27.274699999999999</v>
      </c>
      <c r="G267" s="5">
        <f t="shared" si="18"/>
        <v>0.89189074816446035</v>
      </c>
      <c r="H267" s="5">
        <f t="shared" si="19"/>
        <v>0.46857465837911755</v>
      </c>
    </row>
    <row r="268" spans="1:8" ht="20" customHeight="1" x14ac:dyDescent="0.15">
      <c r="A268" s="28">
        <v>39.366599999999998</v>
      </c>
      <c r="B268" s="4">
        <v>30.517900000000001</v>
      </c>
      <c r="C268" s="5">
        <f t="shared" si="16"/>
        <v>0.76368821292775657</v>
      </c>
      <c r="D268" s="5">
        <f t="shared" si="17"/>
        <v>0.72909733354675788</v>
      </c>
      <c r="E268" s="5">
        <v>55.005099999999999</v>
      </c>
      <c r="F268" s="5">
        <v>28.675999999999998</v>
      </c>
      <c r="G268" s="5">
        <f t="shared" si="18"/>
        <v>0.89526967091310661</v>
      </c>
      <c r="H268" s="5">
        <f t="shared" si="19"/>
        <v>0.49264875154188953</v>
      </c>
    </row>
    <row r="269" spans="1:8" ht="20" customHeight="1" x14ac:dyDescent="0.15">
      <c r="A269" s="28">
        <v>39.5152</v>
      </c>
      <c r="B269" s="4">
        <v>30.625</v>
      </c>
      <c r="C269" s="5">
        <f t="shared" si="16"/>
        <v>0.76657096298595484</v>
      </c>
      <c r="D269" s="5">
        <f t="shared" si="17"/>
        <v>0.73165603923826539</v>
      </c>
      <c r="E269" s="5">
        <v>55.212699999999998</v>
      </c>
      <c r="F269" s="5">
        <v>34.646099999999997</v>
      </c>
      <c r="G269" s="5">
        <f t="shared" si="18"/>
        <v>0.89864859366175287</v>
      </c>
      <c r="H269" s="5">
        <f t="shared" si="19"/>
        <v>0.59521404347870899</v>
      </c>
    </row>
    <row r="270" spans="1:8" ht="20" customHeight="1" x14ac:dyDescent="0.15">
      <c r="A270" s="28">
        <v>39.663699999999999</v>
      </c>
      <c r="B270" s="4">
        <v>30.982099999999999</v>
      </c>
      <c r="C270" s="5">
        <f t="shared" si="16"/>
        <v>0.76945177310467905</v>
      </c>
      <c r="D270" s="5">
        <f t="shared" si="17"/>
        <v>0.74018744729090158</v>
      </c>
      <c r="E270" s="5">
        <v>55.420200000000001</v>
      </c>
      <c r="F270" s="5">
        <v>34.771500000000003</v>
      </c>
      <c r="G270" s="5">
        <f t="shared" si="18"/>
        <v>0.90202588879828516</v>
      </c>
      <c r="H270" s="5">
        <f t="shared" si="19"/>
        <v>0.59736839392658725</v>
      </c>
    </row>
    <row r="271" spans="1:8" ht="20" customHeight="1" x14ac:dyDescent="0.15">
      <c r="A271" s="28">
        <v>39.8123</v>
      </c>
      <c r="B271" s="4">
        <v>31.25</v>
      </c>
      <c r="C271" s="5">
        <f t="shared" si="16"/>
        <v>0.77233452316287732</v>
      </c>
      <c r="D271" s="5">
        <f t="shared" si="17"/>
        <v>0.74658779514108708</v>
      </c>
      <c r="E271" s="5">
        <v>55.627800000000001</v>
      </c>
      <c r="F271" s="5">
        <v>29.3367</v>
      </c>
      <c r="G271" s="5">
        <f t="shared" si="18"/>
        <v>0.90540481154693131</v>
      </c>
      <c r="H271" s="5">
        <f t="shared" si="19"/>
        <v>0.50399946398936224</v>
      </c>
    </row>
    <row r="272" spans="1:8" ht="20" customHeight="1" x14ac:dyDescent="0.15">
      <c r="A272" s="28">
        <v>39.960799999999999</v>
      </c>
      <c r="B272" s="4">
        <v>30.125</v>
      </c>
      <c r="C272" s="5">
        <f t="shared" si="16"/>
        <v>0.77521533328160153</v>
      </c>
      <c r="D272" s="5">
        <f t="shared" si="17"/>
        <v>0.71971063451600803</v>
      </c>
      <c r="E272" s="5">
        <v>55.8354</v>
      </c>
      <c r="F272" s="5">
        <v>31.661799999999999</v>
      </c>
      <c r="G272" s="5">
        <f t="shared" si="18"/>
        <v>0.90878373429557757</v>
      </c>
      <c r="H272" s="5">
        <f t="shared" si="19"/>
        <v>0.54394428238139902</v>
      </c>
    </row>
    <row r="273" spans="1:8" ht="20" customHeight="1" x14ac:dyDescent="0.15">
      <c r="A273" s="28">
        <v>40.109400000000001</v>
      </c>
      <c r="B273" s="4">
        <v>30.196400000000001</v>
      </c>
      <c r="C273" s="5">
        <f t="shared" si="16"/>
        <v>0.7780980833397998</v>
      </c>
      <c r="D273" s="5">
        <f t="shared" si="17"/>
        <v>0.72141643831034641</v>
      </c>
      <c r="E273" s="5">
        <v>56.042900000000003</v>
      </c>
      <c r="F273" s="5">
        <v>28.585100000000001</v>
      </c>
      <c r="G273" s="5">
        <f t="shared" si="18"/>
        <v>0.91216102943210986</v>
      </c>
      <c r="H273" s="5">
        <f t="shared" si="19"/>
        <v>0.49108710516459997</v>
      </c>
    </row>
    <row r="274" spans="1:8" ht="20" customHeight="1" x14ac:dyDescent="0.15">
      <c r="A274" s="28">
        <v>40.257899999999999</v>
      </c>
      <c r="B274" s="4">
        <v>31.125</v>
      </c>
      <c r="C274" s="5">
        <f t="shared" si="16"/>
        <v>0.780978893458524</v>
      </c>
      <c r="D274" s="5">
        <f t="shared" si="17"/>
        <v>0.74360144396052275</v>
      </c>
      <c r="E274" s="5">
        <v>56.250500000000002</v>
      </c>
      <c r="F274" s="5">
        <v>24.839500000000001</v>
      </c>
      <c r="G274" s="5">
        <f t="shared" si="18"/>
        <v>0.91553995218075612</v>
      </c>
      <c r="H274" s="5">
        <f t="shared" si="19"/>
        <v>0.42673834090963758</v>
      </c>
    </row>
    <row r="275" spans="1:8" ht="20" customHeight="1" x14ac:dyDescent="0.15">
      <c r="A275" s="28">
        <v>40.406500000000001</v>
      </c>
      <c r="B275" s="4">
        <v>30.642900000000001</v>
      </c>
      <c r="C275" s="5">
        <f t="shared" si="16"/>
        <v>0.78386164351672227</v>
      </c>
      <c r="D275" s="5">
        <f t="shared" si="17"/>
        <v>0.73208368472732221</v>
      </c>
      <c r="E275" s="5">
        <v>56.458100000000002</v>
      </c>
      <c r="F275" s="5">
        <v>34.5946</v>
      </c>
      <c r="G275" s="5">
        <f t="shared" si="18"/>
        <v>0.91891887492940227</v>
      </c>
      <c r="H275" s="5">
        <f t="shared" si="19"/>
        <v>0.5943292823298596</v>
      </c>
    </row>
    <row r="276" spans="1:8" ht="20" customHeight="1" x14ac:dyDescent="0.15">
      <c r="A276" s="28">
        <v>40.555</v>
      </c>
      <c r="B276" s="4">
        <v>30.375</v>
      </c>
      <c r="C276" s="5">
        <f t="shared" si="16"/>
        <v>0.78674245363544659</v>
      </c>
      <c r="D276" s="5">
        <f t="shared" si="17"/>
        <v>0.72568333687713671</v>
      </c>
      <c r="E276" s="5">
        <v>56.665599999999998</v>
      </c>
      <c r="F276" s="5">
        <v>29.489799999999999</v>
      </c>
      <c r="G276" s="5">
        <f t="shared" si="18"/>
        <v>0.92229617006593445</v>
      </c>
      <c r="H276" s="5">
        <f t="shared" si="19"/>
        <v>0.50662969567652449</v>
      </c>
    </row>
    <row r="277" spans="1:8" ht="20" customHeight="1" x14ac:dyDescent="0.15">
      <c r="A277" s="28">
        <v>40.703600000000002</v>
      </c>
      <c r="B277" s="4">
        <v>30.267900000000001</v>
      </c>
      <c r="C277" s="5">
        <f t="shared" si="16"/>
        <v>0.78962520369364475</v>
      </c>
      <c r="D277" s="5">
        <f t="shared" si="17"/>
        <v>0.7231246311856292</v>
      </c>
      <c r="E277" s="5">
        <v>56.873199999999997</v>
      </c>
      <c r="F277" s="5">
        <v>38.089500000000001</v>
      </c>
      <c r="G277" s="5">
        <f t="shared" si="18"/>
        <v>0.92567509281458071</v>
      </c>
      <c r="H277" s="5">
        <f t="shared" si="19"/>
        <v>0.65437106367187903</v>
      </c>
    </row>
    <row r="278" spans="1:8" ht="20" customHeight="1" x14ac:dyDescent="0.15">
      <c r="A278" s="28">
        <v>40.8521</v>
      </c>
      <c r="B278" s="4">
        <v>29.803599999999999</v>
      </c>
      <c r="C278" s="5">
        <f t="shared" si="16"/>
        <v>0.79250601381236907</v>
      </c>
      <c r="D278" s="5">
        <f t="shared" si="17"/>
        <v>0.71203212836054097</v>
      </c>
      <c r="E278" s="5">
        <v>57.080800000000004</v>
      </c>
      <c r="F278" s="5">
        <v>29.268599999999999</v>
      </c>
      <c r="G278" s="5">
        <f t="shared" si="18"/>
        <v>0.92905401556322709</v>
      </c>
      <c r="H278" s="5">
        <f t="shared" si="19"/>
        <v>0.50282951769350503</v>
      </c>
    </row>
    <row r="279" spans="1:8" ht="20" customHeight="1" x14ac:dyDescent="0.15">
      <c r="A279" s="28">
        <v>41.000700000000002</v>
      </c>
      <c r="B279" s="4">
        <v>30.410699999999999</v>
      </c>
      <c r="C279" s="5">
        <f t="shared" si="16"/>
        <v>0.79538876387056723</v>
      </c>
      <c r="D279" s="5">
        <f t="shared" si="17"/>
        <v>0.72653623877430584</v>
      </c>
      <c r="E279" s="5">
        <v>57.2883</v>
      </c>
      <c r="F279" s="5">
        <v>25.927</v>
      </c>
      <c r="G279" s="5">
        <f t="shared" si="18"/>
        <v>0.93243131069975926</v>
      </c>
      <c r="H279" s="5">
        <f t="shared" si="19"/>
        <v>0.44542140400427432</v>
      </c>
    </row>
    <row r="280" spans="1:8" ht="20" customHeight="1" x14ac:dyDescent="0.15">
      <c r="A280" s="28">
        <v>41.1492</v>
      </c>
      <c r="B280" s="4">
        <v>30.928599999999999</v>
      </c>
      <c r="C280" s="5">
        <f t="shared" si="16"/>
        <v>0.79826957398929155</v>
      </c>
      <c r="D280" s="5">
        <f t="shared" si="17"/>
        <v>0.73890928898562003</v>
      </c>
      <c r="E280" s="5">
        <v>57.495899999999999</v>
      </c>
      <c r="F280" s="5">
        <v>32.180799999999998</v>
      </c>
      <c r="G280" s="5">
        <f t="shared" si="18"/>
        <v>0.93581023344840542</v>
      </c>
      <c r="H280" s="5">
        <f t="shared" si="19"/>
        <v>0.55286061318242574</v>
      </c>
    </row>
    <row r="281" spans="1:8" ht="20" customHeight="1" x14ac:dyDescent="0.15">
      <c r="A281" s="28">
        <v>41.297800000000002</v>
      </c>
      <c r="B281" s="4">
        <v>30.678599999999999</v>
      </c>
      <c r="C281" s="5">
        <f t="shared" si="16"/>
        <v>0.80115232404748971</v>
      </c>
      <c r="D281" s="5">
        <f t="shared" si="17"/>
        <v>0.73293658662449135</v>
      </c>
      <c r="E281" s="5">
        <v>57.703499999999998</v>
      </c>
      <c r="F281" s="5">
        <v>31.086600000000001</v>
      </c>
      <c r="G281" s="5">
        <f t="shared" si="18"/>
        <v>0.93918915619705168</v>
      </c>
      <c r="H281" s="5">
        <f t="shared" si="19"/>
        <v>0.5340624452392978</v>
      </c>
    </row>
    <row r="282" spans="1:8" ht="20" customHeight="1" x14ac:dyDescent="0.15">
      <c r="A282" s="28">
        <v>41.446399999999997</v>
      </c>
      <c r="B282" s="4">
        <v>30.089300000000001</v>
      </c>
      <c r="C282" s="5">
        <f t="shared" si="16"/>
        <v>0.80403507410568786</v>
      </c>
      <c r="D282" s="5">
        <f t="shared" si="17"/>
        <v>0.7188577326188389</v>
      </c>
      <c r="E282" s="5">
        <v>57.911000000000001</v>
      </c>
      <c r="F282" s="5">
        <v>26.273199999999999</v>
      </c>
      <c r="G282" s="5">
        <f t="shared" si="18"/>
        <v>0.94256645133358397</v>
      </c>
      <c r="H282" s="5">
        <f t="shared" si="19"/>
        <v>0.45136906050391873</v>
      </c>
    </row>
    <row r="283" spans="1:8" ht="20" customHeight="1" x14ac:dyDescent="0.15">
      <c r="A283" s="28">
        <v>41.594900000000003</v>
      </c>
      <c r="B283" s="4">
        <v>30.821400000000001</v>
      </c>
      <c r="C283" s="5">
        <f t="shared" si="16"/>
        <v>0.80691588422441218</v>
      </c>
      <c r="D283" s="5">
        <f t="shared" si="17"/>
        <v>0.73634819421316811</v>
      </c>
      <c r="E283" s="5">
        <v>58.118600000000001</v>
      </c>
      <c r="F283" s="5">
        <v>32.859000000000002</v>
      </c>
      <c r="G283" s="5">
        <f t="shared" si="18"/>
        <v>0.94594537408223023</v>
      </c>
      <c r="H283" s="5">
        <f t="shared" si="19"/>
        <v>0.56451197262222597</v>
      </c>
    </row>
    <row r="284" spans="1:8" ht="20" customHeight="1" x14ac:dyDescent="0.15">
      <c r="A284" s="28">
        <v>41.743499999999997</v>
      </c>
      <c r="B284" s="4">
        <v>31.696400000000001</v>
      </c>
      <c r="C284" s="5">
        <f t="shared" si="16"/>
        <v>0.80979863428261034</v>
      </c>
      <c r="D284" s="5">
        <f t="shared" si="17"/>
        <v>0.75725265247711859</v>
      </c>
      <c r="E284" s="5">
        <v>58.3262</v>
      </c>
      <c r="F284" s="5">
        <v>35.654699999999998</v>
      </c>
      <c r="G284" s="5">
        <f t="shared" si="18"/>
        <v>0.94932429683087638</v>
      </c>
      <c r="H284" s="5">
        <f t="shared" si="19"/>
        <v>0.61254161813365215</v>
      </c>
    </row>
    <row r="285" spans="1:8" ht="20" customHeight="1" x14ac:dyDescent="0.15">
      <c r="A285" s="28">
        <v>41.892000000000003</v>
      </c>
      <c r="B285" s="4">
        <v>30.375</v>
      </c>
      <c r="C285" s="5">
        <f t="shared" si="16"/>
        <v>0.81267944440133466</v>
      </c>
      <c r="D285" s="5">
        <f t="shared" si="17"/>
        <v>0.72568333687713671</v>
      </c>
      <c r="E285" s="5">
        <v>58.533700000000003</v>
      </c>
      <c r="F285" s="5">
        <v>25.488299999999999</v>
      </c>
      <c r="G285" s="5">
        <f t="shared" si="18"/>
        <v>0.95270159196740867</v>
      </c>
      <c r="H285" s="5">
        <f t="shared" si="19"/>
        <v>0.43788461340232754</v>
      </c>
    </row>
    <row r="286" spans="1:8" ht="20" customHeight="1" x14ac:dyDescent="0.15">
      <c r="A286" s="28">
        <v>42.040599999999998</v>
      </c>
      <c r="B286" s="4">
        <v>30.982099999999999</v>
      </c>
      <c r="C286" s="5">
        <f t="shared" si="16"/>
        <v>0.81556219445953282</v>
      </c>
      <c r="D286" s="5">
        <f t="shared" si="17"/>
        <v>0.74018744729090158</v>
      </c>
      <c r="E286" s="5">
        <v>58.741300000000003</v>
      </c>
      <c r="F286" s="5">
        <v>25.725000000000001</v>
      </c>
      <c r="G286" s="5">
        <f t="shared" si="18"/>
        <v>0.95608051471605493</v>
      </c>
      <c r="H286" s="5">
        <f t="shared" si="19"/>
        <v>0.44195107872140849</v>
      </c>
    </row>
    <row r="287" spans="1:8" ht="20" customHeight="1" x14ac:dyDescent="0.15">
      <c r="A287" s="28">
        <v>42.189100000000003</v>
      </c>
      <c r="B287" s="4">
        <v>31.553599999999999</v>
      </c>
      <c r="C287" s="5">
        <f t="shared" si="16"/>
        <v>0.81844300457825725</v>
      </c>
      <c r="D287" s="5">
        <f t="shared" si="17"/>
        <v>0.75384104488844184</v>
      </c>
      <c r="E287" s="5">
        <v>58.948900000000002</v>
      </c>
      <c r="F287" s="5">
        <v>36.512099999999997</v>
      </c>
      <c r="G287" s="5">
        <f t="shared" si="18"/>
        <v>0.95945943746470119</v>
      </c>
      <c r="H287" s="5">
        <f t="shared" si="19"/>
        <v>0.62727160277488581</v>
      </c>
    </row>
    <row r="288" spans="1:8" ht="20" customHeight="1" x14ac:dyDescent="0.15">
      <c r="A288" s="28">
        <v>42.337699999999998</v>
      </c>
      <c r="B288" s="4">
        <v>30.660699999999999</v>
      </c>
      <c r="C288" s="5">
        <f t="shared" si="16"/>
        <v>0.8213257546364553</v>
      </c>
      <c r="D288" s="5">
        <f t="shared" si="17"/>
        <v>0.73250894113543452</v>
      </c>
      <c r="E288" s="5">
        <v>59.156399999999998</v>
      </c>
      <c r="F288" s="5">
        <v>38.578899999999997</v>
      </c>
      <c r="G288" s="5">
        <f t="shared" si="18"/>
        <v>0.96283673260123337</v>
      </c>
      <c r="H288" s="5">
        <f t="shared" si="19"/>
        <v>0.6627788715601689</v>
      </c>
    </row>
    <row r="289" spans="1:8" ht="20" customHeight="1" x14ac:dyDescent="0.15">
      <c r="A289" s="28">
        <v>42.486199999999997</v>
      </c>
      <c r="B289" s="4">
        <v>31.285699999999999</v>
      </c>
      <c r="C289" s="5">
        <f t="shared" si="16"/>
        <v>0.8242065647551795</v>
      </c>
      <c r="D289" s="5">
        <f t="shared" si="17"/>
        <v>0.74744069703825622</v>
      </c>
      <c r="E289" s="5">
        <v>59.363999999999997</v>
      </c>
      <c r="F289" s="5">
        <v>46.683700000000002</v>
      </c>
      <c r="G289" s="5">
        <f t="shared" si="18"/>
        <v>0.96621565534987952</v>
      </c>
      <c r="H289" s="5">
        <f t="shared" si="19"/>
        <v>0.80201794261250214</v>
      </c>
    </row>
    <row r="290" spans="1:8" ht="20" customHeight="1" x14ac:dyDescent="0.15">
      <c r="A290" s="28">
        <v>42.634799999999998</v>
      </c>
      <c r="B290" s="4">
        <v>31.178599999999999</v>
      </c>
      <c r="C290" s="5">
        <f t="shared" si="16"/>
        <v>0.82708931481337777</v>
      </c>
      <c r="D290" s="5">
        <f t="shared" si="17"/>
        <v>0.74488199134674871</v>
      </c>
      <c r="E290" s="5">
        <v>59.571599999999997</v>
      </c>
      <c r="F290" s="5">
        <v>32.395899999999997</v>
      </c>
      <c r="G290" s="5">
        <f t="shared" si="18"/>
        <v>0.96959457809852578</v>
      </c>
      <c r="H290" s="5">
        <f t="shared" si="19"/>
        <v>0.55655599421383384</v>
      </c>
    </row>
    <row r="291" spans="1:8" ht="20" customHeight="1" x14ac:dyDescent="0.15">
      <c r="A291" s="28">
        <v>42.783299999999997</v>
      </c>
      <c r="B291" s="4">
        <v>31.517900000000001</v>
      </c>
      <c r="C291" s="5">
        <f t="shared" si="16"/>
        <v>0.82997012493210198</v>
      </c>
      <c r="D291" s="5">
        <f t="shared" si="17"/>
        <v>0.7529881429912727</v>
      </c>
      <c r="E291" s="5">
        <v>59.7791</v>
      </c>
      <c r="F291" s="5">
        <v>30.128599999999999</v>
      </c>
      <c r="G291" s="5">
        <f t="shared" si="18"/>
        <v>0.97297187323505807</v>
      </c>
      <c r="H291" s="5">
        <f t="shared" si="19"/>
        <v>0.51760416988788438</v>
      </c>
    </row>
    <row r="292" spans="1:8" ht="20" customHeight="1" x14ac:dyDescent="0.15">
      <c r="A292" s="28">
        <v>42.931899999999999</v>
      </c>
      <c r="B292" s="4">
        <v>30.303599999999999</v>
      </c>
      <c r="C292" s="5">
        <f t="shared" si="16"/>
        <v>0.83285287499030025</v>
      </c>
      <c r="D292" s="5">
        <f t="shared" si="17"/>
        <v>0.72397753308279833</v>
      </c>
      <c r="E292" s="5">
        <v>59.986699999999999</v>
      </c>
      <c r="F292" s="5">
        <v>25.755099999999999</v>
      </c>
      <c r="G292" s="5">
        <f t="shared" si="18"/>
        <v>0.97635079598370433</v>
      </c>
      <c r="H292" s="5">
        <f t="shared" si="19"/>
        <v>0.44246819154821176</v>
      </c>
    </row>
    <row r="293" spans="1:8" ht="20" customHeight="1" x14ac:dyDescent="0.15">
      <c r="A293" s="28">
        <v>43.080399999999997</v>
      </c>
      <c r="B293" s="4">
        <v>31.285699999999999</v>
      </c>
      <c r="C293" s="5">
        <f t="shared" si="16"/>
        <v>0.83573368510902457</v>
      </c>
      <c r="D293" s="5">
        <f t="shared" si="17"/>
        <v>0.74744069703825622</v>
      </c>
      <c r="E293" s="5">
        <v>60.194299999999998</v>
      </c>
      <c r="F293" s="5">
        <v>31.383099999999999</v>
      </c>
      <c r="G293" s="5">
        <f t="shared" si="18"/>
        <v>0.97972971873235049</v>
      </c>
      <c r="H293" s="5">
        <f t="shared" si="19"/>
        <v>0.53915626428073216</v>
      </c>
    </row>
    <row r="294" spans="1:8" ht="20" customHeight="1" x14ac:dyDescent="0.15">
      <c r="A294" s="28">
        <v>43.228999999999999</v>
      </c>
      <c r="B294" s="4">
        <v>30.892900000000001</v>
      </c>
      <c r="C294" s="5">
        <f t="shared" si="16"/>
        <v>0.83861643516722273</v>
      </c>
      <c r="D294" s="5">
        <f t="shared" si="17"/>
        <v>0.73805638708845089</v>
      </c>
      <c r="E294" s="5">
        <v>60.401800000000001</v>
      </c>
      <c r="F294" s="5">
        <v>33.569600000000001</v>
      </c>
      <c r="G294" s="5">
        <f t="shared" si="18"/>
        <v>0.98310701386888277</v>
      </c>
      <c r="H294" s="5">
        <f t="shared" si="19"/>
        <v>0.5767199584935353</v>
      </c>
    </row>
    <row r="295" spans="1:8" ht="20" customHeight="1" x14ac:dyDescent="0.15">
      <c r="A295" s="28">
        <v>43.377499999999998</v>
      </c>
      <c r="B295" s="4">
        <v>31.107099999999999</v>
      </c>
      <c r="C295" s="5">
        <f t="shared" si="16"/>
        <v>0.84149724528594705</v>
      </c>
      <c r="D295" s="5">
        <f t="shared" si="17"/>
        <v>0.74317379847146592</v>
      </c>
      <c r="E295" s="5">
        <v>60.609400000000001</v>
      </c>
      <c r="F295" s="5">
        <v>30.052600000000002</v>
      </c>
      <c r="G295" s="5">
        <f t="shared" si="18"/>
        <v>0.98648593661752904</v>
      </c>
      <c r="H295" s="5">
        <f t="shared" si="19"/>
        <v>0.51629850294977653</v>
      </c>
    </row>
    <row r="296" spans="1:8" ht="20" customHeight="1" x14ac:dyDescent="0.15">
      <c r="A296" s="28">
        <v>43.5261</v>
      </c>
      <c r="B296" s="4">
        <v>30.625</v>
      </c>
      <c r="C296" s="5">
        <f t="shared" si="16"/>
        <v>0.84437999534414521</v>
      </c>
      <c r="D296" s="5">
        <f t="shared" si="17"/>
        <v>0.73165603923826539</v>
      </c>
      <c r="E296" s="5">
        <v>60.817</v>
      </c>
      <c r="F296" s="5">
        <v>32.807899999999997</v>
      </c>
      <c r="G296" s="5">
        <f t="shared" si="18"/>
        <v>0.9898648593661753</v>
      </c>
      <c r="H296" s="5">
        <f t="shared" si="19"/>
        <v>0.56363408340462962</v>
      </c>
    </row>
    <row r="297" spans="1:8" ht="20" customHeight="1" x14ac:dyDescent="0.15">
      <c r="A297" s="28">
        <v>43.674599999999998</v>
      </c>
      <c r="B297" s="4">
        <v>30.910699999999999</v>
      </c>
      <c r="C297" s="5">
        <f t="shared" si="16"/>
        <v>0.84726080546286953</v>
      </c>
      <c r="D297" s="5">
        <f t="shared" si="17"/>
        <v>0.7384816434965632</v>
      </c>
      <c r="E297" s="5">
        <v>61.024500000000003</v>
      </c>
      <c r="F297" s="5">
        <v>26.094999999999999</v>
      </c>
      <c r="G297" s="5">
        <f t="shared" si="18"/>
        <v>0.99324215450270759</v>
      </c>
      <c r="H297" s="5">
        <f t="shared" si="19"/>
        <v>0.44830761513061823</v>
      </c>
    </row>
    <row r="298" spans="1:8" ht="20" customHeight="1" x14ac:dyDescent="0.15">
      <c r="A298" s="28">
        <v>43.8232</v>
      </c>
      <c r="B298" s="4">
        <v>30.732099999999999</v>
      </c>
      <c r="C298" s="5">
        <f t="shared" si="16"/>
        <v>0.85014355552106768</v>
      </c>
      <c r="D298" s="5">
        <f t="shared" si="17"/>
        <v>0.7342147449297729</v>
      </c>
      <c r="E298" s="5">
        <v>61.232100000000003</v>
      </c>
      <c r="F298" s="5">
        <v>34.896099999999997</v>
      </c>
      <c r="G298" s="5">
        <f t="shared" si="18"/>
        <v>0.99662107725135374</v>
      </c>
      <c r="H298" s="5">
        <f t="shared" si="19"/>
        <v>0.59950900051195888</v>
      </c>
    </row>
    <row r="299" spans="1:8" ht="20" customHeight="1" x14ac:dyDescent="0.15">
      <c r="A299" s="28">
        <v>43.971800000000002</v>
      </c>
      <c r="B299" s="4">
        <v>30.75</v>
      </c>
      <c r="C299" s="5">
        <f t="shared" si="16"/>
        <v>0.85302630557926595</v>
      </c>
      <c r="D299" s="5">
        <f t="shared" si="17"/>
        <v>0.73464239041882973</v>
      </c>
      <c r="E299" s="5">
        <v>61.439700000000002</v>
      </c>
      <c r="F299" s="5">
        <v>30</v>
      </c>
      <c r="G299" s="5">
        <f t="shared" si="18"/>
        <v>1</v>
      </c>
      <c r="H299" s="5">
        <f t="shared" si="19"/>
        <v>0.5153948439899807</v>
      </c>
    </row>
    <row r="300" spans="1:8" ht="20" customHeight="1" x14ac:dyDescent="0.15">
      <c r="A300" s="28">
        <v>44.1203</v>
      </c>
      <c r="B300" s="4">
        <v>30.660699999999999</v>
      </c>
      <c r="C300" s="5">
        <f t="shared" si="16"/>
        <v>0.85590711569799016</v>
      </c>
      <c r="D300" s="5">
        <f t="shared" si="17"/>
        <v>0.73250894113543452</v>
      </c>
      <c r="E300" s="6"/>
      <c r="F300" s="6"/>
      <c r="G300" s="6"/>
      <c r="H300" s="6"/>
    </row>
    <row r="301" spans="1:8" ht="20" customHeight="1" x14ac:dyDescent="0.15">
      <c r="A301" s="28">
        <v>44.268900000000002</v>
      </c>
      <c r="B301" s="4">
        <v>30.660699999999999</v>
      </c>
      <c r="C301" s="5">
        <f t="shared" si="16"/>
        <v>0.85878986575618843</v>
      </c>
      <c r="D301" s="5">
        <f t="shared" si="17"/>
        <v>0.73250894113543452</v>
      </c>
      <c r="E301" s="6"/>
      <c r="F301" s="6"/>
      <c r="G301" s="6"/>
      <c r="H301" s="6"/>
    </row>
    <row r="302" spans="1:8" ht="20" customHeight="1" x14ac:dyDescent="0.15">
      <c r="A302" s="28">
        <v>44.417400000000001</v>
      </c>
      <c r="B302" s="4">
        <v>31.142900000000001</v>
      </c>
      <c r="C302" s="5">
        <f t="shared" si="16"/>
        <v>0.86167067587491264</v>
      </c>
      <c r="D302" s="5">
        <f t="shared" si="17"/>
        <v>0.74402908944957957</v>
      </c>
      <c r="E302" s="6"/>
      <c r="F302" s="6"/>
      <c r="G302" s="6"/>
      <c r="H302" s="6"/>
    </row>
    <row r="303" spans="1:8" ht="20" customHeight="1" x14ac:dyDescent="0.15">
      <c r="A303" s="28">
        <v>44.566000000000003</v>
      </c>
      <c r="B303" s="4">
        <v>31.428599999999999</v>
      </c>
      <c r="C303" s="5">
        <f t="shared" si="16"/>
        <v>0.86455342593311091</v>
      </c>
      <c r="D303" s="5">
        <f t="shared" si="17"/>
        <v>0.7508546937078775</v>
      </c>
      <c r="E303" s="6"/>
      <c r="F303" s="6"/>
      <c r="G303" s="6"/>
      <c r="H303" s="6"/>
    </row>
    <row r="304" spans="1:8" ht="20" customHeight="1" x14ac:dyDescent="0.15">
      <c r="A304" s="28">
        <v>44.714500000000001</v>
      </c>
      <c r="B304" s="4">
        <v>31.535699999999999</v>
      </c>
      <c r="C304" s="5">
        <f t="shared" si="16"/>
        <v>0.86743423605183512</v>
      </c>
      <c r="D304" s="5">
        <f t="shared" si="17"/>
        <v>0.75341339939938501</v>
      </c>
      <c r="E304" s="6"/>
      <c r="F304" s="6"/>
      <c r="G304" s="6"/>
      <c r="H304" s="6"/>
    </row>
    <row r="305" spans="1:8" ht="20" customHeight="1" x14ac:dyDescent="0.15">
      <c r="A305" s="28">
        <v>44.863100000000003</v>
      </c>
      <c r="B305" s="4">
        <v>31.482099999999999</v>
      </c>
      <c r="C305" s="5">
        <f t="shared" si="16"/>
        <v>0.87031698611003339</v>
      </c>
      <c r="D305" s="5">
        <f t="shared" si="17"/>
        <v>0.75213285201315894</v>
      </c>
      <c r="E305" s="6"/>
      <c r="F305" s="6"/>
      <c r="G305" s="6"/>
      <c r="H305" s="6"/>
    </row>
    <row r="306" spans="1:8" ht="20" customHeight="1" x14ac:dyDescent="0.15">
      <c r="A306" s="28">
        <v>45.011600000000001</v>
      </c>
      <c r="B306" s="4">
        <v>32.142899999999997</v>
      </c>
      <c r="C306" s="5">
        <f t="shared" si="16"/>
        <v>0.87319779622875771</v>
      </c>
      <c r="D306" s="5">
        <f t="shared" si="17"/>
        <v>0.76791989889409429</v>
      </c>
      <c r="E306" s="6"/>
      <c r="F306" s="6"/>
      <c r="G306" s="6"/>
      <c r="H306" s="6"/>
    </row>
    <row r="307" spans="1:8" ht="20" customHeight="1" x14ac:dyDescent="0.15">
      <c r="A307" s="28">
        <v>45.160200000000003</v>
      </c>
      <c r="B307" s="4">
        <v>31.803599999999999</v>
      </c>
      <c r="C307" s="5">
        <f t="shared" si="16"/>
        <v>0.87608054628695586</v>
      </c>
      <c r="D307" s="5">
        <f t="shared" si="17"/>
        <v>0.75981374724957051</v>
      </c>
      <c r="E307" s="6"/>
      <c r="F307" s="6"/>
      <c r="G307" s="6"/>
      <c r="H307" s="6"/>
    </row>
    <row r="308" spans="1:8" ht="20" customHeight="1" x14ac:dyDescent="0.15">
      <c r="A308" s="28">
        <v>45.308700000000002</v>
      </c>
      <c r="B308" s="4">
        <v>31.464300000000001</v>
      </c>
      <c r="C308" s="5">
        <f t="shared" si="16"/>
        <v>0.87896135640568018</v>
      </c>
      <c r="D308" s="5">
        <f t="shared" si="17"/>
        <v>0.75170759560504663</v>
      </c>
      <c r="E308" s="6"/>
      <c r="F308" s="6"/>
      <c r="G308" s="6"/>
      <c r="H308" s="6"/>
    </row>
    <row r="309" spans="1:8" ht="20" customHeight="1" x14ac:dyDescent="0.15">
      <c r="A309" s="28">
        <v>45.457299999999996</v>
      </c>
      <c r="B309" s="4">
        <v>31.535699999999999</v>
      </c>
      <c r="C309" s="5">
        <f t="shared" si="16"/>
        <v>0.88184410646387823</v>
      </c>
      <c r="D309" s="5">
        <f t="shared" si="17"/>
        <v>0.75341339939938501</v>
      </c>
      <c r="E309" s="6"/>
      <c r="F309" s="6"/>
      <c r="G309" s="6"/>
      <c r="H309" s="6"/>
    </row>
    <row r="310" spans="1:8" ht="20" customHeight="1" x14ac:dyDescent="0.15">
      <c r="A310" s="28">
        <v>45.605800000000002</v>
      </c>
      <c r="B310" s="4">
        <v>31.375</v>
      </c>
      <c r="C310" s="5">
        <f t="shared" si="16"/>
        <v>0.88472491658260266</v>
      </c>
      <c r="D310" s="5">
        <f t="shared" si="17"/>
        <v>0.74957414632165142</v>
      </c>
      <c r="E310" s="6"/>
      <c r="F310" s="6"/>
      <c r="G310" s="6"/>
      <c r="H310" s="6"/>
    </row>
    <row r="311" spans="1:8" ht="20" customHeight="1" x14ac:dyDescent="0.15">
      <c r="A311" s="28">
        <v>45.754399999999997</v>
      </c>
      <c r="B311" s="4">
        <v>31.607099999999999</v>
      </c>
      <c r="C311" s="5">
        <f t="shared" si="16"/>
        <v>0.88760766664080071</v>
      </c>
      <c r="D311" s="5">
        <f t="shared" si="17"/>
        <v>0.75511920319372339</v>
      </c>
      <c r="E311" s="6"/>
      <c r="F311" s="6"/>
      <c r="G311" s="6"/>
      <c r="H311" s="6"/>
    </row>
    <row r="312" spans="1:8" ht="20" customHeight="1" x14ac:dyDescent="0.15">
      <c r="A312" s="28">
        <v>45.902900000000002</v>
      </c>
      <c r="B312" s="4">
        <v>31</v>
      </c>
      <c r="C312" s="5">
        <f t="shared" si="16"/>
        <v>0.89048847675952514</v>
      </c>
      <c r="D312" s="5">
        <f t="shared" si="17"/>
        <v>0.74061509277995841</v>
      </c>
      <c r="E312" s="6"/>
      <c r="F312" s="6"/>
      <c r="G312" s="6"/>
      <c r="H312" s="6"/>
    </row>
    <row r="313" spans="1:8" ht="20" customHeight="1" x14ac:dyDescent="0.15">
      <c r="A313" s="28">
        <v>46.051499999999997</v>
      </c>
      <c r="B313" s="4">
        <v>30</v>
      </c>
      <c r="C313" s="5">
        <f t="shared" si="16"/>
        <v>0.89337122681772319</v>
      </c>
      <c r="D313" s="5">
        <f t="shared" si="17"/>
        <v>0.71672428333544369</v>
      </c>
      <c r="E313" s="6"/>
      <c r="F313" s="6"/>
      <c r="G313" s="6"/>
      <c r="H313" s="6"/>
    </row>
    <row r="314" spans="1:8" ht="20" customHeight="1" x14ac:dyDescent="0.15">
      <c r="A314" s="28">
        <v>46.200099999999999</v>
      </c>
      <c r="B314" s="4">
        <v>30.553599999999999</v>
      </c>
      <c r="C314" s="5">
        <f t="shared" si="16"/>
        <v>0.89625397687592145</v>
      </c>
      <c r="D314" s="5">
        <f t="shared" si="17"/>
        <v>0.72995023544392701</v>
      </c>
      <c r="E314" s="6"/>
      <c r="F314" s="6"/>
      <c r="G314" s="6"/>
      <c r="H314" s="6"/>
    </row>
    <row r="315" spans="1:8" ht="20" customHeight="1" x14ac:dyDescent="0.15">
      <c r="A315" s="28">
        <v>46.348599999999998</v>
      </c>
      <c r="B315" s="4">
        <v>32.303600000000003</v>
      </c>
      <c r="C315" s="5">
        <f t="shared" si="16"/>
        <v>0.89913478699464566</v>
      </c>
      <c r="D315" s="5">
        <f t="shared" si="17"/>
        <v>0.77175915197182798</v>
      </c>
      <c r="E315" s="6"/>
      <c r="F315" s="6"/>
      <c r="G315" s="6"/>
      <c r="H315" s="6"/>
    </row>
    <row r="316" spans="1:8" ht="20" customHeight="1" x14ac:dyDescent="0.15">
      <c r="A316" s="28">
        <v>46.497199999999999</v>
      </c>
      <c r="B316" s="4">
        <v>32.053600000000003</v>
      </c>
      <c r="C316" s="5">
        <f t="shared" si="16"/>
        <v>0.90201753705284393</v>
      </c>
      <c r="D316" s="5">
        <f t="shared" si="17"/>
        <v>0.7657864496106993</v>
      </c>
      <c r="E316" s="6"/>
      <c r="F316" s="6"/>
      <c r="G316" s="6"/>
      <c r="H316" s="6"/>
    </row>
    <row r="317" spans="1:8" ht="20" customHeight="1" x14ac:dyDescent="0.15">
      <c r="A317" s="28">
        <v>46.645699999999998</v>
      </c>
      <c r="B317" s="4">
        <v>32.339300000000001</v>
      </c>
      <c r="C317" s="5">
        <f t="shared" si="16"/>
        <v>0.90489834717156814</v>
      </c>
      <c r="D317" s="5">
        <f t="shared" si="17"/>
        <v>0.77261205386899712</v>
      </c>
      <c r="E317" s="6"/>
      <c r="F317" s="6"/>
      <c r="G317" s="6"/>
      <c r="H317" s="6"/>
    </row>
    <row r="318" spans="1:8" ht="20" customHeight="1" x14ac:dyDescent="0.15">
      <c r="A318" s="28">
        <v>46.7943</v>
      </c>
      <c r="B318" s="4">
        <v>32.017899999999997</v>
      </c>
      <c r="C318" s="5">
        <f t="shared" si="16"/>
        <v>0.90778109722976641</v>
      </c>
      <c r="D318" s="5">
        <f t="shared" si="17"/>
        <v>0.76493354771352995</v>
      </c>
      <c r="E318" s="6"/>
      <c r="F318" s="6"/>
      <c r="G318" s="6"/>
      <c r="H318" s="6"/>
    </row>
    <row r="319" spans="1:8" ht="20" customHeight="1" x14ac:dyDescent="0.15">
      <c r="A319" s="28">
        <v>46.942799999999998</v>
      </c>
      <c r="B319" s="4">
        <v>31.696400000000001</v>
      </c>
      <c r="C319" s="5">
        <f t="shared" si="16"/>
        <v>0.91066190734849062</v>
      </c>
      <c r="D319" s="5">
        <f t="shared" si="17"/>
        <v>0.75725265247711859</v>
      </c>
      <c r="E319" s="6"/>
      <c r="F319" s="6"/>
      <c r="G319" s="6"/>
      <c r="H319" s="6"/>
    </row>
    <row r="320" spans="1:8" ht="20" customHeight="1" x14ac:dyDescent="0.15">
      <c r="A320" s="28">
        <v>47.0914</v>
      </c>
      <c r="B320" s="4">
        <v>31.803599999999999</v>
      </c>
      <c r="C320" s="5">
        <f t="shared" si="16"/>
        <v>0.91354465740668889</v>
      </c>
      <c r="D320" s="5">
        <f t="shared" si="17"/>
        <v>0.75981374724957051</v>
      </c>
      <c r="E320" s="6"/>
      <c r="F320" s="6"/>
      <c r="G320" s="6"/>
      <c r="H320" s="6"/>
    </row>
    <row r="321" spans="1:8" ht="20" customHeight="1" x14ac:dyDescent="0.15">
      <c r="A321" s="28">
        <v>47.239899999999999</v>
      </c>
      <c r="B321" s="4">
        <v>32.017899999999997</v>
      </c>
      <c r="C321" s="5">
        <f t="shared" si="16"/>
        <v>0.9164254675254131</v>
      </c>
      <c r="D321" s="5">
        <f t="shared" si="17"/>
        <v>0.76493354771352995</v>
      </c>
      <c r="E321" s="6"/>
      <c r="F321" s="6"/>
      <c r="G321" s="6"/>
      <c r="H321" s="6"/>
    </row>
    <row r="322" spans="1:8" ht="20" customHeight="1" x14ac:dyDescent="0.15">
      <c r="A322" s="28">
        <v>47.388500000000001</v>
      </c>
      <c r="B322" s="4">
        <v>32.767899999999997</v>
      </c>
      <c r="C322" s="5">
        <f t="shared" si="16"/>
        <v>0.91930821758361136</v>
      </c>
      <c r="D322" s="5">
        <f t="shared" si="17"/>
        <v>0.7828516547969161</v>
      </c>
      <c r="E322" s="6"/>
      <c r="F322" s="6"/>
      <c r="G322" s="6"/>
      <c r="H322" s="6"/>
    </row>
    <row r="323" spans="1:8" ht="20" customHeight="1" x14ac:dyDescent="0.15">
      <c r="A323" s="28">
        <v>47.536999999999999</v>
      </c>
      <c r="B323" s="4">
        <v>32.821399999999997</v>
      </c>
      <c r="C323" s="5">
        <f t="shared" ref="C323:C350" si="20">$A323/51.548</f>
        <v>0.92218902770233568</v>
      </c>
      <c r="D323" s="5">
        <f t="shared" ref="D323:D350" si="21">B323/41.8571</f>
        <v>0.78412981310219765</v>
      </c>
      <c r="E323" s="6"/>
      <c r="F323" s="6"/>
      <c r="G323" s="6"/>
      <c r="H323" s="6"/>
    </row>
    <row r="324" spans="1:8" ht="20" customHeight="1" x14ac:dyDescent="0.15">
      <c r="A324" s="28">
        <v>47.685600000000001</v>
      </c>
      <c r="B324" s="4">
        <v>32.946399999999997</v>
      </c>
      <c r="C324" s="5">
        <f t="shared" si="20"/>
        <v>0.92507177776053384</v>
      </c>
      <c r="D324" s="5">
        <f t="shared" si="21"/>
        <v>0.78711616428276199</v>
      </c>
      <c r="E324" s="6"/>
      <c r="F324" s="6"/>
      <c r="G324" s="6"/>
      <c r="H324" s="6"/>
    </row>
    <row r="325" spans="1:8" ht="20" customHeight="1" x14ac:dyDescent="0.15">
      <c r="A325" s="28">
        <v>47.834099999999999</v>
      </c>
      <c r="B325" s="4">
        <v>33.428600000000003</v>
      </c>
      <c r="C325" s="5">
        <f t="shared" si="20"/>
        <v>0.92795258787925816</v>
      </c>
      <c r="D325" s="5">
        <f t="shared" si="21"/>
        <v>0.79863631259690715</v>
      </c>
      <c r="E325" s="6"/>
      <c r="F325" s="6"/>
      <c r="G325" s="6"/>
      <c r="H325" s="6"/>
    </row>
    <row r="326" spans="1:8" ht="20" customHeight="1" x14ac:dyDescent="0.15">
      <c r="A326" s="28">
        <v>47.982700000000001</v>
      </c>
      <c r="B326" s="4">
        <v>33.303600000000003</v>
      </c>
      <c r="C326" s="5">
        <f t="shared" si="20"/>
        <v>0.93083533793745632</v>
      </c>
      <c r="D326" s="5">
        <f t="shared" si="21"/>
        <v>0.79564996141634281</v>
      </c>
      <c r="E326" s="6"/>
      <c r="F326" s="6"/>
      <c r="G326" s="6"/>
      <c r="H326" s="6"/>
    </row>
    <row r="327" spans="1:8" ht="20" customHeight="1" x14ac:dyDescent="0.15">
      <c r="A327" s="28">
        <v>48.1312</v>
      </c>
      <c r="B327" s="4">
        <v>32.392899999999997</v>
      </c>
      <c r="C327" s="5">
        <f t="shared" si="20"/>
        <v>0.93371614805618064</v>
      </c>
      <c r="D327" s="5">
        <f t="shared" si="21"/>
        <v>0.77389260125522297</v>
      </c>
      <c r="E327" s="6"/>
      <c r="F327" s="6"/>
      <c r="G327" s="6"/>
      <c r="H327" s="6"/>
    </row>
    <row r="328" spans="1:8" ht="20" customHeight="1" x14ac:dyDescent="0.15">
      <c r="A328" s="28">
        <v>48.279800000000002</v>
      </c>
      <c r="B328" s="4">
        <v>32.553600000000003</v>
      </c>
      <c r="C328" s="5">
        <f t="shared" si="20"/>
        <v>0.9365988981143788</v>
      </c>
      <c r="D328" s="5">
        <f t="shared" si="21"/>
        <v>0.77773185433295666</v>
      </c>
      <c r="E328" s="6"/>
      <c r="F328" s="6"/>
      <c r="G328" s="6"/>
      <c r="H328" s="6"/>
    </row>
    <row r="329" spans="1:8" ht="20" customHeight="1" x14ac:dyDescent="0.15">
      <c r="A329" s="28">
        <v>48.428400000000003</v>
      </c>
      <c r="B329" s="4">
        <v>32.964300000000001</v>
      </c>
      <c r="C329" s="5">
        <f t="shared" si="20"/>
        <v>0.93948164817257707</v>
      </c>
      <c r="D329" s="5">
        <f t="shared" si="21"/>
        <v>0.78754380977181881</v>
      </c>
      <c r="E329" s="6"/>
      <c r="F329" s="6"/>
      <c r="G329" s="6"/>
      <c r="H329" s="6"/>
    </row>
    <row r="330" spans="1:8" ht="20" customHeight="1" x14ac:dyDescent="0.15">
      <c r="A330" s="28">
        <v>48.576900000000002</v>
      </c>
      <c r="B330" s="4">
        <v>33.285699999999999</v>
      </c>
      <c r="C330" s="5">
        <f t="shared" si="20"/>
        <v>0.94236245829130127</v>
      </c>
      <c r="D330" s="5">
        <f t="shared" si="21"/>
        <v>0.79522231592728587</v>
      </c>
      <c r="E330" s="6"/>
      <c r="F330" s="6"/>
      <c r="G330" s="6"/>
      <c r="H330" s="6"/>
    </row>
    <row r="331" spans="1:8" ht="20" customHeight="1" x14ac:dyDescent="0.15">
      <c r="A331" s="28">
        <v>48.725499999999997</v>
      </c>
      <c r="B331" s="4">
        <v>32.571399999999997</v>
      </c>
      <c r="C331" s="5">
        <f t="shared" si="20"/>
        <v>0.94524520834949943</v>
      </c>
      <c r="D331" s="5">
        <f t="shared" si="21"/>
        <v>0.77815711074106886</v>
      </c>
      <c r="E331" s="6"/>
      <c r="F331" s="6"/>
      <c r="G331" s="6"/>
      <c r="H331" s="6"/>
    </row>
    <row r="332" spans="1:8" ht="20" customHeight="1" x14ac:dyDescent="0.15">
      <c r="A332" s="28">
        <v>48.874000000000002</v>
      </c>
      <c r="B332" s="4">
        <v>32.446399999999997</v>
      </c>
      <c r="C332" s="5">
        <f t="shared" si="20"/>
        <v>0.94812601846822375</v>
      </c>
      <c r="D332" s="5">
        <f t="shared" si="21"/>
        <v>0.77517075956050452</v>
      </c>
      <c r="E332" s="6"/>
      <c r="F332" s="6"/>
      <c r="G332" s="6"/>
      <c r="H332" s="6"/>
    </row>
    <row r="333" spans="1:8" ht="20" customHeight="1" x14ac:dyDescent="0.15">
      <c r="A333" s="28">
        <v>49.022599999999997</v>
      </c>
      <c r="B333" s="4">
        <v>32.571399999999997</v>
      </c>
      <c r="C333" s="5">
        <f t="shared" si="20"/>
        <v>0.95100876852642191</v>
      </c>
      <c r="D333" s="5">
        <f t="shared" si="21"/>
        <v>0.77815711074106886</v>
      </c>
      <c r="E333" s="6"/>
      <c r="F333" s="6"/>
      <c r="G333" s="6"/>
      <c r="H333" s="6"/>
    </row>
    <row r="334" spans="1:8" ht="20" customHeight="1" x14ac:dyDescent="0.15">
      <c r="A334" s="28">
        <v>49.171100000000003</v>
      </c>
      <c r="B334" s="4">
        <v>33.446399999999997</v>
      </c>
      <c r="C334" s="5">
        <f t="shared" si="20"/>
        <v>0.95388957864514634</v>
      </c>
      <c r="D334" s="5">
        <f t="shared" si="21"/>
        <v>0.79906156900501935</v>
      </c>
      <c r="E334" s="6"/>
      <c r="F334" s="6"/>
      <c r="G334" s="6"/>
      <c r="H334" s="6"/>
    </row>
    <row r="335" spans="1:8" ht="20" customHeight="1" x14ac:dyDescent="0.15">
      <c r="A335" s="28">
        <v>49.319699999999997</v>
      </c>
      <c r="B335" s="4">
        <v>33.428600000000003</v>
      </c>
      <c r="C335" s="5">
        <f t="shared" si="20"/>
        <v>0.95677232870334439</v>
      </c>
      <c r="D335" s="5">
        <f t="shared" si="21"/>
        <v>0.79863631259690715</v>
      </c>
      <c r="E335" s="6"/>
      <c r="F335" s="6"/>
      <c r="G335" s="6"/>
      <c r="H335" s="6"/>
    </row>
    <row r="336" spans="1:8" ht="20" customHeight="1" x14ac:dyDescent="0.15">
      <c r="A336" s="28">
        <v>49.468200000000003</v>
      </c>
      <c r="B336" s="4">
        <v>33.357100000000003</v>
      </c>
      <c r="C336" s="5">
        <f t="shared" si="20"/>
        <v>0.95965313882206882</v>
      </c>
      <c r="D336" s="5">
        <f t="shared" si="21"/>
        <v>0.79692811972162425</v>
      </c>
      <c r="E336" s="6"/>
      <c r="F336" s="6"/>
      <c r="G336" s="6"/>
      <c r="H336" s="6"/>
    </row>
    <row r="337" spans="1:8" ht="20" customHeight="1" x14ac:dyDescent="0.15">
      <c r="A337" s="28">
        <v>49.616799999999998</v>
      </c>
      <c r="B337" s="4">
        <v>33.053600000000003</v>
      </c>
      <c r="C337" s="5">
        <f t="shared" si="20"/>
        <v>0.96253588888026687</v>
      </c>
      <c r="D337" s="5">
        <f t="shared" si="21"/>
        <v>0.78967725905521402</v>
      </c>
      <c r="E337" s="6"/>
      <c r="F337" s="6"/>
      <c r="G337" s="6"/>
      <c r="H337" s="6"/>
    </row>
    <row r="338" spans="1:8" ht="20" customHeight="1" x14ac:dyDescent="0.15">
      <c r="A338" s="28">
        <v>49.765300000000003</v>
      </c>
      <c r="B338" s="4">
        <v>32.946399999999997</v>
      </c>
      <c r="C338" s="5">
        <f t="shared" si="20"/>
        <v>0.9654166989989913</v>
      </c>
      <c r="D338" s="5">
        <f t="shared" si="21"/>
        <v>0.78711616428276199</v>
      </c>
      <c r="E338" s="6"/>
      <c r="F338" s="6"/>
      <c r="G338" s="6"/>
      <c r="H338" s="6"/>
    </row>
    <row r="339" spans="1:8" ht="20" customHeight="1" x14ac:dyDescent="0.15">
      <c r="A339" s="28">
        <v>49.913899999999998</v>
      </c>
      <c r="B339" s="4">
        <v>32.482100000000003</v>
      </c>
      <c r="C339" s="5">
        <f t="shared" si="20"/>
        <v>0.96829944905718934</v>
      </c>
      <c r="D339" s="5">
        <f t="shared" si="21"/>
        <v>0.77602366145767387</v>
      </c>
      <c r="E339" s="6"/>
      <c r="F339" s="6"/>
      <c r="G339" s="6"/>
      <c r="H339" s="6"/>
    </row>
    <row r="340" spans="1:8" ht="20" customHeight="1" x14ac:dyDescent="0.15">
      <c r="A340" s="28">
        <v>50.062399999999997</v>
      </c>
      <c r="B340" s="4">
        <v>32.303600000000003</v>
      </c>
      <c r="C340" s="5">
        <f t="shared" si="20"/>
        <v>0.97118025917591366</v>
      </c>
      <c r="D340" s="5">
        <f t="shared" si="21"/>
        <v>0.77175915197182798</v>
      </c>
      <c r="E340" s="6"/>
      <c r="F340" s="6"/>
      <c r="G340" s="6"/>
      <c r="H340" s="6"/>
    </row>
    <row r="341" spans="1:8" ht="20" customHeight="1" x14ac:dyDescent="0.15">
      <c r="A341" s="28">
        <v>50.210999999999999</v>
      </c>
      <c r="B341" s="4">
        <v>33.267899999999997</v>
      </c>
      <c r="C341" s="5">
        <f t="shared" si="20"/>
        <v>0.97406300923411182</v>
      </c>
      <c r="D341" s="5">
        <f t="shared" si="21"/>
        <v>0.79479705951917345</v>
      </c>
      <c r="E341" s="6"/>
      <c r="F341" s="6"/>
      <c r="G341" s="6"/>
      <c r="H341" s="6"/>
    </row>
    <row r="342" spans="1:8" ht="20" customHeight="1" x14ac:dyDescent="0.15">
      <c r="A342" s="28">
        <v>50.359499999999997</v>
      </c>
      <c r="B342" s="4">
        <v>33.303600000000003</v>
      </c>
      <c r="C342" s="5">
        <f t="shared" si="20"/>
        <v>0.97694381935283614</v>
      </c>
      <c r="D342" s="5">
        <f t="shared" si="21"/>
        <v>0.79564996141634281</v>
      </c>
      <c r="E342" s="6"/>
      <c r="F342" s="6"/>
      <c r="G342" s="6"/>
      <c r="H342" s="6"/>
    </row>
    <row r="343" spans="1:8" ht="20" customHeight="1" x14ac:dyDescent="0.15">
      <c r="A343" s="28">
        <v>50.508099999999999</v>
      </c>
      <c r="B343" s="4">
        <v>32.982100000000003</v>
      </c>
      <c r="C343" s="5">
        <f t="shared" si="20"/>
        <v>0.9798265694110343</v>
      </c>
      <c r="D343" s="5">
        <f t="shared" si="21"/>
        <v>0.78796906617993123</v>
      </c>
      <c r="E343" s="6"/>
      <c r="F343" s="6"/>
      <c r="G343" s="6"/>
      <c r="H343" s="6"/>
    </row>
    <row r="344" spans="1:8" ht="20" customHeight="1" x14ac:dyDescent="0.15">
      <c r="A344" s="28">
        <v>50.656700000000001</v>
      </c>
      <c r="B344" s="4">
        <v>33.339300000000001</v>
      </c>
      <c r="C344" s="5">
        <f t="shared" si="20"/>
        <v>0.98270931946923257</v>
      </c>
      <c r="D344" s="5">
        <f t="shared" si="21"/>
        <v>0.79650286331351194</v>
      </c>
      <c r="E344" s="6"/>
      <c r="F344" s="6"/>
      <c r="G344" s="6"/>
      <c r="H344" s="6"/>
    </row>
    <row r="345" spans="1:8" ht="20" customHeight="1" x14ac:dyDescent="0.15">
      <c r="A345" s="28">
        <v>50.805199999999999</v>
      </c>
      <c r="B345" s="4">
        <v>33.535699999999999</v>
      </c>
      <c r="C345" s="5">
        <f t="shared" si="20"/>
        <v>0.98559012958795678</v>
      </c>
      <c r="D345" s="5">
        <f t="shared" si="21"/>
        <v>0.80119501828841455</v>
      </c>
      <c r="E345" s="6"/>
      <c r="F345" s="6"/>
      <c r="G345" s="6"/>
      <c r="H345" s="6"/>
    </row>
    <row r="346" spans="1:8" ht="20" customHeight="1" x14ac:dyDescent="0.15">
      <c r="A346" s="28">
        <v>50.953800000000001</v>
      </c>
      <c r="B346" s="4">
        <v>34.589300000000001</v>
      </c>
      <c r="C346" s="5">
        <f t="shared" si="20"/>
        <v>0.98847287964615504</v>
      </c>
      <c r="D346" s="5">
        <f t="shared" si="21"/>
        <v>0.82636637511915545</v>
      </c>
      <c r="E346" s="6"/>
      <c r="F346" s="6"/>
      <c r="G346" s="6"/>
      <c r="H346" s="6"/>
    </row>
    <row r="347" spans="1:8" ht="20" customHeight="1" x14ac:dyDescent="0.15">
      <c r="A347" s="28">
        <v>51.1023</v>
      </c>
      <c r="B347" s="4">
        <v>34.285699999999999</v>
      </c>
      <c r="C347" s="5">
        <f t="shared" si="20"/>
        <v>0.99135368976487925</v>
      </c>
      <c r="D347" s="5">
        <f t="shared" si="21"/>
        <v>0.81911312537180059</v>
      </c>
      <c r="E347" s="6"/>
      <c r="F347" s="6"/>
      <c r="G347" s="6"/>
      <c r="H347" s="6"/>
    </row>
    <row r="348" spans="1:8" ht="20" customHeight="1" x14ac:dyDescent="0.15">
      <c r="A348" s="28">
        <v>51.250900000000001</v>
      </c>
      <c r="B348" s="4">
        <v>34.660699999999999</v>
      </c>
      <c r="C348" s="5">
        <f t="shared" si="20"/>
        <v>0.99423643982307752</v>
      </c>
      <c r="D348" s="5">
        <f t="shared" si="21"/>
        <v>0.82807217891349372</v>
      </c>
      <c r="E348" s="6"/>
      <c r="F348" s="6"/>
      <c r="G348" s="6"/>
      <c r="H348" s="6"/>
    </row>
    <row r="349" spans="1:8" ht="20" customHeight="1" x14ac:dyDescent="0.15">
      <c r="A349" s="28">
        <v>51.3994</v>
      </c>
      <c r="B349" s="4">
        <v>35.071399999999997</v>
      </c>
      <c r="C349" s="5">
        <f t="shared" si="20"/>
        <v>0.99711724994180173</v>
      </c>
      <c r="D349" s="5">
        <f t="shared" si="21"/>
        <v>0.83788413435235587</v>
      </c>
      <c r="E349" s="6"/>
      <c r="F349" s="6"/>
      <c r="G349" s="6"/>
      <c r="H349" s="6"/>
    </row>
    <row r="350" spans="1:8" ht="20" customHeight="1" x14ac:dyDescent="0.15">
      <c r="A350" s="28">
        <v>51.548000000000002</v>
      </c>
      <c r="B350" s="4">
        <v>34.625</v>
      </c>
      <c r="C350" s="5">
        <f t="shared" si="20"/>
        <v>1</v>
      </c>
      <c r="D350" s="5">
        <f t="shared" si="21"/>
        <v>0.82721927701632458</v>
      </c>
      <c r="E350" s="6"/>
      <c r="F350" s="6"/>
      <c r="G350" s="6"/>
      <c r="H350" s="6"/>
    </row>
    <row r="351" spans="1:8" ht="20" customHeight="1" x14ac:dyDescent="0.15">
      <c r="A351" s="29"/>
    </row>
    <row r="352" spans="1:8" ht="20" customHeight="1" x14ac:dyDescent="0.15">
      <c r="A352" s="29"/>
    </row>
  </sheetData>
  <mergeCells count="2">
    <mergeCell ref="A1:D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67"/>
  <sheetViews>
    <sheetView showGridLines="0" tabSelected="1" workbookViewId="0">
      <pane xSplit="1" ySplit="2" topLeftCell="Q3" activePane="bottomRight" state="frozen"/>
      <selection pane="topRight"/>
      <selection pane="bottomLeft"/>
      <selection pane="bottomRight" activeCell="Z14" sqref="Z14"/>
    </sheetView>
  </sheetViews>
  <sheetFormatPr baseColWidth="10" defaultColWidth="16.33203125" defaultRowHeight="20" customHeight="1" x14ac:dyDescent="0.15"/>
  <cols>
    <col min="1" max="21" width="16.33203125" style="16" customWidth="1"/>
    <col min="22" max="16384" width="16.33203125" style="16"/>
  </cols>
  <sheetData>
    <row r="1" spans="1:20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  <c r="M1" s="44">
        <v>4</v>
      </c>
      <c r="N1" s="45"/>
      <c r="O1" s="45"/>
      <c r="P1" s="46"/>
      <c r="Q1" s="44">
        <v>5</v>
      </c>
      <c r="R1" s="45"/>
      <c r="S1" s="45"/>
      <c r="T1" s="46"/>
    </row>
    <row r="2" spans="1:20" ht="20.25" customHeight="1" x14ac:dyDescent="0.15">
      <c r="A2" s="24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  <c r="I2" s="24" t="s">
        <v>2</v>
      </c>
      <c r="J2" s="24" t="s">
        <v>0</v>
      </c>
      <c r="K2" s="25"/>
      <c r="L2" s="25"/>
      <c r="M2" s="39" t="s">
        <v>2</v>
      </c>
      <c r="N2" s="24" t="s">
        <v>0</v>
      </c>
      <c r="O2" s="25"/>
      <c r="P2" s="25"/>
      <c r="Q2" s="39" t="s">
        <v>2</v>
      </c>
      <c r="R2" s="24" t="s">
        <v>0</v>
      </c>
      <c r="S2" s="25"/>
      <c r="T2" s="25"/>
    </row>
    <row r="3" spans="1:20" ht="20.25" customHeight="1" x14ac:dyDescent="0.15">
      <c r="A3" s="31">
        <v>0</v>
      </c>
      <c r="B3" s="2">
        <v>53</v>
      </c>
      <c r="C3" s="3">
        <f t="shared" ref="C3:C42" si="0">$A3/6.14766</f>
        <v>0</v>
      </c>
      <c r="D3" s="3">
        <f t="shared" ref="D3:D42" si="1">B3/64.643</f>
        <v>0.81988769085593183</v>
      </c>
      <c r="E3" s="3">
        <v>0</v>
      </c>
      <c r="F3" s="3">
        <v>60</v>
      </c>
      <c r="G3" s="3">
        <f t="shared" ref="G3:G42" si="2">E3/6.14766</f>
        <v>0</v>
      </c>
      <c r="H3" s="3">
        <f t="shared" ref="H3:H42" si="3">F3/89.9822</f>
        <v>0.66679854460104326</v>
      </c>
      <c r="I3" s="3">
        <v>0</v>
      </c>
      <c r="J3" s="3">
        <v>36</v>
      </c>
      <c r="K3" s="3">
        <f t="shared" ref="K3:K39" si="4">I3/6.65529</f>
        <v>0</v>
      </c>
      <c r="L3" s="3">
        <f t="shared" ref="L3:L39" si="5">J3/50</f>
        <v>0.72</v>
      </c>
      <c r="M3" s="3">
        <v>0</v>
      </c>
      <c r="N3" s="3">
        <v>42</v>
      </c>
      <c r="O3" s="3">
        <f t="shared" ref="O3:O34" si="6">M3/10.00267</f>
        <v>0</v>
      </c>
      <c r="P3" s="3">
        <f t="shared" ref="P3:P34" si="7">N3/51</f>
        <v>0.82352941176470584</v>
      </c>
      <c r="Q3" s="3">
        <v>0</v>
      </c>
      <c r="R3" s="3">
        <v>31</v>
      </c>
      <c r="S3" s="3">
        <f t="shared" ref="S3:S44" si="8">Q3/6.46292</f>
        <v>0</v>
      </c>
      <c r="T3" s="3">
        <f t="shared" ref="T3:T44" si="9">R3/34.2005</f>
        <v>0.90641949679098266</v>
      </c>
    </row>
    <row r="4" spans="1:20" ht="20" customHeight="1" x14ac:dyDescent="0.15">
      <c r="A4" s="32">
        <v>0.15762999999999999</v>
      </c>
      <c r="B4" s="4">
        <v>50.633099999999999</v>
      </c>
      <c r="C4" s="5">
        <f t="shared" si="0"/>
        <v>2.564065026367756E-2</v>
      </c>
      <c r="D4" s="5">
        <f t="shared" si="1"/>
        <v>0.78327274414863168</v>
      </c>
      <c r="E4" s="5">
        <v>0.15762999999999999</v>
      </c>
      <c r="F4" s="5">
        <v>62.142000000000003</v>
      </c>
      <c r="G4" s="5">
        <f t="shared" si="2"/>
        <v>2.564065026367756E-2</v>
      </c>
      <c r="H4" s="5">
        <f t="shared" si="3"/>
        <v>0.69060325264330058</v>
      </c>
      <c r="I4" s="5">
        <v>0.18487000000000001</v>
      </c>
      <c r="J4" s="5">
        <v>38.7654</v>
      </c>
      <c r="K4" s="5">
        <f t="shared" si="4"/>
        <v>2.7777902991454918E-2</v>
      </c>
      <c r="L4" s="5">
        <f t="shared" si="5"/>
        <v>0.775308</v>
      </c>
      <c r="M4" s="5">
        <v>0.16671</v>
      </c>
      <c r="N4" s="5">
        <v>32</v>
      </c>
      <c r="O4" s="5">
        <f t="shared" si="6"/>
        <v>1.6666550031141685E-2</v>
      </c>
      <c r="P4" s="5">
        <f t="shared" si="7"/>
        <v>0.62745098039215685</v>
      </c>
      <c r="Q4" s="5">
        <v>0.15762999999999999</v>
      </c>
      <c r="R4" s="5">
        <v>23.792400000000001</v>
      </c>
      <c r="S4" s="5">
        <f t="shared" si="8"/>
        <v>2.438990425380478E-2</v>
      </c>
      <c r="T4" s="5">
        <f t="shared" si="9"/>
        <v>0.69567403985321863</v>
      </c>
    </row>
    <row r="5" spans="1:20" ht="20" customHeight="1" x14ac:dyDescent="0.15">
      <c r="A5" s="32">
        <v>0.31525999999999998</v>
      </c>
      <c r="B5" s="4">
        <v>41.875700000000002</v>
      </c>
      <c r="C5" s="5">
        <f t="shared" si="0"/>
        <v>5.128130052735512E-2</v>
      </c>
      <c r="D5" s="5">
        <f t="shared" si="1"/>
        <v>0.64779945237690084</v>
      </c>
      <c r="E5" s="5">
        <v>0.31525999999999998</v>
      </c>
      <c r="F5" s="5">
        <v>58.017699999999998</v>
      </c>
      <c r="G5" s="5">
        <f t="shared" si="2"/>
        <v>5.128130052735512E-2</v>
      </c>
      <c r="H5" s="5">
        <f t="shared" si="3"/>
        <v>0.64476863201833245</v>
      </c>
      <c r="I5" s="5">
        <v>0.36974000000000001</v>
      </c>
      <c r="J5" s="5">
        <v>43.555599999999998</v>
      </c>
      <c r="K5" s="5">
        <f t="shared" si="4"/>
        <v>5.5555805982909837E-2</v>
      </c>
      <c r="L5" s="5">
        <f t="shared" si="5"/>
        <v>0.871112</v>
      </c>
      <c r="M5" s="5">
        <v>0.33341999999999999</v>
      </c>
      <c r="N5" s="5">
        <v>47</v>
      </c>
      <c r="O5" s="5">
        <f t="shared" si="6"/>
        <v>3.333310006228337E-2</v>
      </c>
      <c r="P5" s="5">
        <f t="shared" si="7"/>
        <v>0.92156862745098034</v>
      </c>
      <c r="Q5" s="5">
        <v>0.31525999999999998</v>
      </c>
      <c r="R5" s="5">
        <v>20.464600000000001</v>
      </c>
      <c r="S5" s="5">
        <f t="shared" si="8"/>
        <v>4.8779808507609559E-2</v>
      </c>
      <c r="T5" s="5">
        <f t="shared" si="9"/>
        <v>0.59837136883963693</v>
      </c>
    </row>
    <row r="6" spans="1:20" ht="20" customHeight="1" x14ac:dyDescent="0.15">
      <c r="A6" s="32">
        <v>0.47289999999999999</v>
      </c>
      <c r="B6" s="4">
        <v>40.668599999999998</v>
      </c>
      <c r="C6" s="5">
        <f t="shared" si="0"/>
        <v>7.6923577426207687E-2</v>
      </c>
      <c r="D6" s="5">
        <f t="shared" si="1"/>
        <v>0.62912612347818009</v>
      </c>
      <c r="E6" s="5">
        <v>0.47289999999999999</v>
      </c>
      <c r="F6" s="5">
        <v>56.455599999999997</v>
      </c>
      <c r="G6" s="5">
        <f t="shared" si="2"/>
        <v>7.6923577426207687E-2</v>
      </c>
      <c r="H6" s="5">
        <f t="shared" si="3"/>
        <v>0.6274085319096443</v>
      </c>
      <c r="I6" s="5">
        <v>0.55461000000000005</v>
      </c>
      <c r="J6" s="5">
        <v>49</v>
      </c>
      <c r="K6" s="5">
        <f t="shared" si="4"/>
        <v>8.3333708974364762E-2</v>
      </c>
      <c r="L6" s="5">
        <f t="shared" si="5"/>
        <v>0.98</v>
      </c>
      <c r="M6" s="5">
        <v>0.50012999999999996</v>
      </c>
      <c r="N6" s="5">
        <v>41</v>
      </c>
      <c r="O6" s="5">
        <f t="shared" si="6"/>
        <v>4.9999650093425052E-2</v>
      </c>
      <c r="P6" s="5">
        <f t="shared" si="7"/>
        <v>0.80392156862745101</v>
      </c>
      <c r="Q6" s="5">
        <v>0.47289999999999999</v>
      </c>
      <c r="R6" s="5">
        <v>18.413399999999999</v>
      </c>
      <c r="S6" s="5">
        <f t="shared" si="8"/>
        <v>7.3171260049637005E-2</v>
      </c>
      <c r="T6" s="5">
        <f t="shared" si="9"/>
        <v>0.53839563749067998</v>
      </c>
    </row>
    <row r="7" spans="1:20" ht="20" customHeight="1" x14ac:dyDescent="0.15">
      <c r="A7" s="32">
        <v>0.63053000000000003</v>
      </c>
      <c r="B7" s="4">
        <v>45.828400000000002</v>
      </c>
      <c r="C7" s="5">
        <f t="shared" si="0"/>
        <v>0.10256422768988525</v>
      </c>
      <c r="D7" s="5">
        <f t="shared" si="1"/>
        <v>0.70894605757777329</v>
      </c>
      <c r="E7" s="5">
        <v>0.63053000000000003</v>
      </c>
      <c r="F7" s="5">
        <v>56.230800000000002</v>
      </c>
      <c r="G7" s="5">
        <f t="shared" si="2"/>
        <v>0.10256422768988525</v>
      </c>
      <c r="H7" s="5">
        <f t="shared" si="3"/>
        <v>0.6249102600292058</v>
      </c>
      <c r="I7" s="5">
        <v>0.73948000000000003</v>
      </c>
      <c r="J7" s="5">
        <v>45.901200000000003</v>
      </c>
      <c r="K7" s="5">
        <f t="shared" si="4"/>
        <v>0.11111161196581967</v>
      </c>
      <c r="L7" s="5">
        <f t="shared" si="5"/>
        <v>0.91802400000000006</v>
      </c>
      <c r="M7" s="5">
        <v>0.66683999999999999</v>
      </c>
      <c r="N7" s="5">
        <v>41</v>
      </c>
      <c r="O7" s="5">
        <f t="shared" si="6"/>
        <v>6.6666200124566741E-2</v>
      </c>
      <c r="P7" s="5">
        <f t="shared" si="7"/>
        <v>0.80392156862745101</v>
      </c>
      <c r="Q7" s="5">
        <v>0.63053000000000003</v>
      </c>
      <c r="R7" s="5">
        <v>20.878599999999999</v>
      </c>
      <c r="S7" s="5">
        <f t="shared" si="8"/>
        <v>9.7561164303441791E-2</v>
      </c>
      <c r="T7" s="5">
        <f t="shared" si="9"/>
        <v>0.61047645502258741</v>
      </c>
    </row>
    <row r="8" spans="1:20" ht="20" customHeight="1" x14ac:dyDescent="0.15">
      <c r="A8" s="32">
        <v>0.78815999999999997</v>
      </c>
      <c r="B8" s="4">
        <v>40.660800000000002</v>
      </c>
      <c r="C8" s="5">
        <f t="shared" si="0"/>
        <v>0.12820487795356281</v>
      </c>
      <c r="D8" s="5">
        <f t="shared" si="1"/>
        <v>0.62900546076141273</v>
      </c>
      <c r="E8" s="5">
        <v>0.78815999999999997</v>
      </c>
      <c r="F8" s="5">
        <v>52.735700000000001</v>
      </c>
      <c r="G8" s="5">
        <f t="shared" si="2"/>
        <v>0.12820487795356281</v>
      </c>
      <c r="H8" s="5">
        <f t="shared" si="3"/>
        <v>0.5860681334752873</v>
      </c>
      <c r="I8" s="5">
        <v>0.92435</v>
      </c>
      <c r="J8" s="5">
        <v>41.209899999999998</v>
      </c>
      <c r="K8" s="5">
        <f t="shared" si="4"/>
        <v>0.13888951495727458</v>
      </c>
      <c r="L8" s="5">
        <f t="shared" si="5"/>
        <v>0.82419799999999999</v>
      </c>
      <c r="M8" s="5">
        <v>0.83355999999999997</v>
      </c>
      <c r="N8" s="5">
        <v>51</v>
      </c>
      <c r="O8" s="5">
        <f t="shared" si="6"/>
        <v>8.3333749888779687E-2</v>
      </c>
      <c r="P8" s="5">
        <f t="shared" si="7"/>
        <v>1</v>
      </c>
      <c r="Q8" s="5">
        <v>0.78815999999999997</v>
      </c>
      <c r="R8" s="5">
        <v>24.271899999999999</v>
      </c>
      <c r="S8" s="5">
        <f t="shared" si="8"/>
        <v>0.12195106855724655</v>
      </c>
      <c r="T8" s="5">
        <f t="shared" si="9"/>
        <v>0.70969430271487255</v>
      </c>
    </row>
    <row r="9" spans="1:20" ht="20" customHeight="1" x14ac:dyDescent="0.15">
      <c r="A9" s="32">
        <v>0.94579000000000002</v>
      </c>
      <c r="B9" s="4">
        <v>40.633099999999999</v>
      </c>
      <c r="C9" s="5">
        <f t="shared" si="0"/>
        <v>0.15384552821724037</v>
      </c>
      <c r="D9" s="5">
        <f t="shared" si="1"/>
        <v>0.62857695342109743</v>
      </c>
      <c r="E9" s="5">
        <v>0.94579000000000002</v>
      </c>
      <c r="F9" s="5">
        <v>56.177500000000002</v>
      </c>
      <c r="G9" s="5">
        <f t="shared" si="2"/>
        <v>0.15384552821724037</v>
      </c>
      <c r="H9" s="5">
        <f t="shared" si="3"/>
        <v>0.62431792065541847</v>
      </c>
      <c r="I9" s="5">
        <v>1.10921</v>
      </c>
      <c r="J9" s="5">
        <v>41.222200000000001</v>
      </c>
      <c r="K9" s="5">
        <f t="shared" si="4"/>
        <v>0.16666591538460382</v>
      </c>
      <c r="L9" s="5">
        <f t="shared" si="5"/>
        <v>0.82444400000000007</v>
      </c>
      <c r="M9" s="5">
        <v>1.00027</v>
      </c>
      <c r="N9" s="5">
        <v>33</v>
      </c>
      <c r="O9" s="5">
        <f t="shared" si="6"/>
        <v>0.10000029991992138</v>
      </c>
      <c r="P9" s="5">
        <f t="shared" si="7"/>
        <v>0.6470588235294118</v>
      </c>
      <c r="Q9" s="5">
        <v>0.94579000000000002</v>
      </c>
      <c r="R9" s="5">
        <v>28.020800000000001</v>
      </c>
      <c r="S9" s="5">
        <f t="shared" si="8"/>
        <v>0.14634097281105135</v>
      </c>
      <c r="T9" s="5">
        <f t="shared" si="9"/>
        <v>0.81930965921550858</v>
      </c>
    </row>
    <row r="10" spans="1:20" ht="20" customHeight="1" x14ac:dyDescent="0.15">
      <c r="A10" s="32">
        <v>1.1034299999999999</v>
      </c>
      <c r="B10" s="4">
        <v>44.021700000000003</v>
      </c>
      <c r="C10" s="5">
        <f t="shared" si="0"/>
        <v>0.17948780511609294</v>
      </c>
      <c r="D10" s="5">
        <f t="shared" si="1"/>
        <v>0.68099716906702967</v>
      </c>
      <c r="E10" s="5">
        <v>1.1034299999999999</v>
      </c>
      <c r="F10" s="5">
        <v>64.291899999999998</v>
      </c>
      <c r="G10" s="5">
        <f t="shared" si="2"/>
        <v>0.17948780511609294</v>
      </c>
      <c r="H10" s="5">
        <f t="shared" si="3"/>
        <v>0.71449575582726355</v>
      </c>
      <c r="I10" s="5">
        <v>1.2940799999999999</v>
      </c>
      <c r="J10" s="5">
        <v>42.753100000000003</v>
      </c>
      <c r="K10" s="5">
        <f t="shared" si="4"/>
        <v>0.19444381837605873</v>
      </c>
      <c r="L10" s="5">
        <f t="shared" si="5"/>
        <v>0.8550620000000001</v>
      </c>
      <c r="M10" s="5">
        <v>1.1669799999999999</v>
      </c>
      <c r="N10" s="5">
        <v>40</v>
      </c>
      <c r="O10" s="5">
        <f t="shared" si="6"/>
        <v>0.11666684995106305</v>
      </c>
      <c r="P10" s="5">
        <f t="shared" si="7"/>
        <v>0.78431372549019607</v>
      </c>
      <c r="Q10" s="5">
        <v>1.1034299999999999</v>
      </c>
      <c r="R10" s="5">
        <v>29.132100000000001</v>
      </c>
      <c r="S10" s="5">
        <f t="shared" si="8"/>
        <v>0.17073242435307878</v>
      </c>
      <c r="T10" s="5">
        <f t="shared" si="9"/>
        <v>0.8518033362085351</v>
      </c>
    </row>
    <row r="11" spans="1:20" ht="20" customHeight="1" x14ac:dyDescent="0.15">
      <c r="A11" s="32">
        <v>1.2610600000000001</v>
      </c>
      <c r="B11" s="4">
        <v>45.605499999999999</v>
      </c>
      <c r="C11" s="5">
        <f t="shared" si="0"/>
        <v>0.20512845537977051</v>
      </c>
      <c r="D11" s="5">
        <f t="shared" si="1"/>
        <v>0.70549788840245653</v>
      </c>
      <c r="E11" s="5">
        <v>1.2610600000000001</v>
      </c>
      <c r="F11" s="5">
        <v>59.215000000000003</v>
      </c>
      <c r="G11" s="5">
        <f t="shared" si="2"/>
        <v>0.20512845537977051</v>
      </c>
      <c r="H11" s="5">
        <f t="shared" si="3"/>
        <v>0.65807459697584636</v>
      </c>
      <c r="I11" s="5">
        <v>1.47895</v>
      </c>
      <c r="J11" s="5">
        <v>48.8765</v>
      </c>
      <c r="K11" s="5">
        <f t="shared" si="4"/>
        <v>0.22222172136751367</v>
      </c>
      <c r="L11" s="5">
        <f t="shared" si="5"/>
        <v>0.97753000000000001</v>
      </c>
      <c r="M11" s="5">
        <v>1.33369</v>
      </c>
      <c r="N11" s="5">
        <v>44</v>
      </c>
      <c r="O11" s="5">
        <f t="shared" si="6"/>
        <v>0.13333339998220475</v>
      </c>
      <c r="P11" s="5">
        <f t="shared" si="7"/>
        <v>0.86274509803921573</v>
      </c>
      <c r="Q11" s="5">
        <v>1.2610600000000001</v>
      </c>
      <c r="R11" s="5">
        <v>33.1267</v>
      </c>
      <c r="S11" s="5">
        <f t="shared" si="8"/>
        <v>0.19512232860688358</v>
      </c>
      <c r="T11" s="5">
        <f t="shared" si="9"/>
        <v>0.96860279820470463</v>
      </c>
    </row>
    <row r="12" spans="1:20" ht="20" customHeight="1" x14ac:dyDescent="0.15">
      <c r="A12" s="32">
        <v>1.41869</v>
      </c>
      <c r="B12" s="4">
        <v>47.396500000000003</v>
      </c>
      <c r="C12" s="5">
        <f t="shared" si="0"/>
        <v>0.23076910564344807</v>
      </c>
      <c r="D12" s="5">
        <f t="shared" si="1"/>
        <v>0.73320390452175799</v>
      </c>
      <c r="E12" s="5">
        <v>1.41869</v>
      </c>
      <c r="F12" s="5">
        <v>56.757399999999997</v>
      </c>
      <c r="G12" s="5">
        <f t="shared" si="2"/>
        <v>0.23076910564344807</v>
      </c>
      <c r="H12" s="5">
        <f t="shared" si="3"/>
        <v>0.63076252858898751</v>
      </c>
      <c r="I12" s="5">
        <v>1.6638200000000001</v>
      </c>
      <c r="J12" s="5">
        <v>47</v>
      </c>
      <c r="K12" s="5">
        <f t="shared" si="4"/>
        <v>0.24999962435896858</v>
      </c>
      <c r="L12" s="5">
        <f t="shared" si="5"/>
        <v>0.94</v>
      </c>
      <c r="M12" s="5">
        <v>1.5004</v>
      </c>
      <c r="N12" s="5">
        <v>41</v>
      </c>
      <c r="O12" s="5">
        <f t="shared" si="6"/>
        <v>0.14999995001334643</v>
      </c>
      <c r="P12" s="5">
        <f t="shared" si="7"/>
        <v>0.80392156862745101</v>
      </c>
      <c r="Q12" s="5">
        <v>1.41869</v>
      </c>
      <c r="R12" s="5">
        <v>28.057099999999998</v>
      </c>
      <c r="S12" s="5">
        <f t="shared" si="8"/>
        <v>0.21951223286068836</v>
      </c>
      <c r="T12" s="5">
        <f t="shared" si="9"/>
        <v>0.82037104720691223</v>
      </c>
    </row>
    <row r="13" spans="1:20" ht="20" customHeight="1" x14ac:dyDescent="0.15">
      <c r="A13" s="32">
        <v>1.5763199999999999</v>
      </c>
      <c r="B13" s="4">
        <v>47.552300000000002</v>
      </c>
      <c r="C13" s="5">
        <f t="shared" si="0"/>
        <v>0.25640975590712561</v>
      </c>
      <c r="D13" s="5">
        <f t="shared" si="1"/>
        <v>0.735614064941293</v>
      </c>
      <c r="E13" s="5">
        <v>1.5763199999999999</v>
      </c>
      <c r="F13" s="5">
        <v>58.518700000000003</v>
      </c>
      <c r="G13" s="5">
        <f t="shared" si="2"/>
        <v>0.25640975590712561</v>
      </c>
      <c r="H13" s="5">
        <f t="shared" si="3"/>
        <v>0.6503363998657512</v>
      </c>
      <c r="I13" s="5">
        <v>1.8486899999999999</v>
      </c>
      <c r="J13" s="5">
        <v>39.987699999999997</v>
      </c>
      <c r="K13" s="5">
        <f t="shared" si="4"/>
        <v>0.27777752735042349</v>
      </c>
      <c r="L13" s="5">
        <f t="shared" si="5"/>
        <v>0.79975399999999996</v>
      </c>
      <c r="M13" s="5">
        <v>1.6671100000000001</v>
      </c>
      <c r="N13" s="5">
        <v>38</v>
      </c>
      <c r="O13" s="5">
        <f t="shared" si="6"/>
        <v>0.16666650004448813</v>
      </c>
      <c r="P13" s="5">
        <f t="shared" si="7"/>
        <v>0.74509803921568629</v>
      </c>
      <c r="Q13" s="5">
        <v>1.5763199999999999</v>
      </c>
      <c r="R13" s="5">
        <v>32.917900000000003</v>
      </c>
      <c r="S13" s="5">
        <f t="shared" si="8"/>
        <v>0.2439021371144931</v>
      </c>
      <c r="T13" s="5">
        <f t="shared" si="9"/>
        <v>0.96249762430373842</v>
      </c>
    </row>
    <row r="14" spans="1:20" ht="20" customHeight="1" x14ac:dyDescent="0.15">
      <c r="A14" s="32">
        <v>1.7339500000000001</v>
      </c>
      <c r="B14" s="4">
        <v>53.213000000000001</v>
      </c>
      <c r="C14" s="5">
        <f t="shared" si="0"/>
        <v>0.28205040617080324</v>
      </c>
      <c r="D14" s="5">
        <f t="shared" si="1"/>
        <v>0.82318271119842834</v>
      </c>
      <c r="E14" s="5">
        <v>1.7339500000000001</v>
      </c>
      <c r="F14" s="5">
        <v>54.566099999999999</v>
      </c>
      <c r="G14" s="5">
        <f t="shared" si="2"/>
        <v>0.28205040617080324</v>
      </c>
      <c r="H14" s="5">
        <f t="shared" si="3"/>
        <v>0.60640993440924973</v>
      </c>
      <c r="I14" s="5">
        <v>2.03356</v>
      </c>
      <c r="J14" s="5">
        <v>45.246899999999997</v>
      </c>
      <c r="K14" s="5">
        <f t="shared" si="4"/>
        <v>0.30555543034187843</v>
      </c>
      <c r="L14" s="5">
        <f t="shared" si="5"/>
        <v>0.90493799999999991</v>
      </c>
      <c r="M14" s="5">
        <v>1.83382</v>
      </c>
      <c r="N14" s="5">
        <v>40</v>
      </c>
      <c r="O14" s="5">
        <f t="shared" si="6"/>
        <v>0.18333305007562981</v>
      </c>
      <c r="P14" s="5">
        <f t="shared" si="7"/>
        <v>0.78431372549019607</v>
      </c>
      <c r="Q14" s="5">
        <v>1.7339500000000001</v>
      </c>
      <c r="R14" s="5">
        <v>29.365300000000001</v>
      </c>
      <c r="S14" s="5">
        <f t="shared" si="8"/>
        <v>0.26829204136829793</v>
      </c>
      <c r="T14" s="5">
        <f t="shared" si="9"/>
        <v>0.85862194997149177</v>
      </c>
    </row>
    <row r="15" spans="1:20" ht="20" customHeight="1" x14ac:dyDescent="0.15">
      <c r="A15" s="32">
        <v>1.8915900000000001</v>
      </c>
      <c r="B15" s="4">
        <v>47.432000000000002</v>
      </c>
      <c r="C15" s="5">
        <f t="shared" si="0"/>
        <v>0.3076926830696558</v>
      </c>
      <c r="D15" s="5">
        <f t="shared" si="1"/>
        <v>0.73375307457884076</v>
      </c>
      <c r="E15" s="5">
        <v>1.8915900000000001</v>
      </c>
      <c r="F15" s="5">
        <v>56.633099999999999</v>
      </c>
      <c r="G15" s="5">
        <f t="shared" si="2"/>
        <v>0.3076926830696558</v>
      </c>
      <c r="H15" s="5">
        <f t="shared" si="3"/>
        <v>0.62938114427075575</v>
      </c>
      <c r="I15" s="5">
        <v>2.2184300000000001</v>
      </c>
      <c r="J15" s="5">
        <v>39</v>
      </c>
      <c r="K15" s="5">
        <f t="shared" si="4"/>
        <v>0.33333333333333337</v>
      </c>
      <c r="L15" s="5">
        <f t="shared" si="5"/>
        <v>0.78</v>
      </c>
      <c r="M15" s="5">
        <v>2.0005299999999999</v>
      </c>
      <c r="N15" s="5">
        <v>38</v>
      </c>
      <c r="O15" s="5">
        <f t="shared" si="6"/>
        <v>0.19999960010677148</v>
      </c>
      <c r="P15" s="5">
        <f t="shared" si="7"/>
        <v>0.74509803921568629</v>
      </c>
      <c r="Q15" s="5">
        <v>1.8915900000000001</v>
      </c>
      <c r="R15" s="5">
        <v>26.5503</v>
      </c>
      <c r="S15" s="5">
        <f t="shared" si="8"/>
        <v>0.29268349291032536</v>
      </c>
      <c r="T15" s="5">
        <f t="shared" si="9"/>
        <v>0.77631321179514923</v>
      </c>
    </row>
    <row r="16" spans="1:20" ht="20" customHeight="1" x14ac:dyDescent="0.15">
      <c r="A16" s="32">
        <v>2.04922</v>
      </c>
      <c r="B16" s="4">
        <v>49.666699999999999</v>
      </c>
      <c r="C16" s="5">
        <f t="shared" si="0"/>
        <v>0.33333333333333331</v>
      </c>
      <c r="D16" s="5">
        <f t="shared" si="1"/>
        <v>0.76832294293272274</v>
      </c>
      <c r="E16" s="5">
        <v>2.04922</v>
      </c>
      <c r="F16" s="5">
        <v>60.333300000000001</v>
      </c>
      <c r="G16" s="5">
        <f t="shared" si="2"/>
        <v>0.33333333333333331</v>
      </c>
      <c r="H16" s="5">
        <f t="shared" si="3"/>
        <v>0.67050261051630211</v>
      </c>
      <c r="I16" s="5">
        <v>2.4033000000000002</v>
      </c>
      <c r="J16" s="5">
        <v>42.777799999999999</v>
      </c>
      <c r="K16" s="5">
        <f t="shared" si="4"/>
        <v>0.36111123632478831</v>
      </c>
      <c r="L16" s="5">
        <f t="shared" si="5"/>
        <v>0.85555599999999998</v>
      </c>
      <c r="M16" s="5">
        <v>2.1672400000000001</v>
      </c>
      <c r="N16" s="5">
        <v>31</v>
      </c>
      <c r="O16" s="5">
        <f t="shared" si="6"/>
        <v>0.21666615013791318</v>
      </c>
      <c r="P16" s="5">
        <f t="shared" si="7"/>
        <v>0.60784313725490191</v>
      </c>
      <c r="Q16" s="5">
        <v>2.04922</v>
      </c>
      <c r="R16" s="5">
        <v>26.230799999999999</v>
      </c>
      <c r="S16" s="5">
        <f t="shared" si="8"/>
        <v>0.31707339716413013</v>
      </c>
      <c r="T16" s="5">
        <f t="shared" si="9"/>
        <v>0.76697124311048082</v>
      </c>
    </row>
    <row r="17" spans="1:20" ht="20" customHeight="1" x14ac:dyDescent="0.15">
      <c r="A17" s="32">
        <v>2.2068500000000002</v>
      </c>
      <c r="B17" s="4">
        <v>48.806699999999999</v>
      </c>
      <c r="C17" s="5">
        <f t="shared" si="0"/>
        <v>0.35897398359701094</v>
      </c>
      <c r="D17" s="5">
        <f t="shared" si="1"/>
        <v>0.75501910493015478</v>
      </c>
      <c r="E17" s="5">
        <v>2.2068500000000002</v>
      </c>
      <c r="F17" s="5">
        <v>75.934899999999999</v>
      </c>
      <c r="G17" s="5">
        <f t="shared" si="2"/>
        <v>0.35897398359701094</v>
      </c>
      <c r="H17" s="5">
        <f t="shared" si="3"/>
        <v>0.84388801340709596</v>
      </c>
      <c r="I17" s="5">
        <v>2.5881699999999999</v>
      </c>
      <c r="J17" s="5">
        <v>45.024700000000003</v>
      </c>
      <c r="K17" s="5">
        <f t="shared" si="4"/>
        <v>0.38888913931624314</v>
      </c>
      <c r="L17" s="5">
        <f t="shared" si="5"/>
        <v>0.90049400000000002</v>
      </c>
      <c r="M17" s="5">
        <v>2.3339599999999998</v>
      </c>
      <c r="N17" s="5">
        <v>40</v>
      </c>
      <c r="O17" s="5">
        <f t="shared" si="6"/>
        <v>0.2333336999021261</v>
      </c>
      <c r="P17" s="5">
        <f t="shared" si="7"/>
        <v>0.78431372549019607</v>
      </c>
      <c r="Q17" s="5">
        <v>2.2068500000000002</v>
      </c>
      <c r="R17" s="5">
        <v>33.311700000000002</v>
      </c>
      <c r="S17" s="5">
        <f t="shared" si="8"/>
        <v>0.34146330141793496</v>
      </c>
      <c r="T17" s="5">
        <f t="shared" si="9"/>
        <v>0.97401207584684446</v>
      </c>
    </row>
    <row r="18" spans="1:20" ht="20" customHeight="1" x14ac:dyDescent="0.15">
      <c r="A18" s="32">
        <v>2.3644799999999999</v>
      </c>
      <c r="B18" s="4">
        <v>50.615400000000001</v>
      </c>
      <c r="C18" s="5">
        <f t="shared" si="0"/>
        <v>0.38461463386068845</v>
      </c>
      <c r="D18" s="5">
        <f t="shared" si="1"/>
        <v>0.78299893259904396</v>
      </c>
      <c r="E18" s="5">
        <v>2.3644799999999999</v>
      </c>
      <c r="F18" s="5">
        <v>69.088800000000006</v>
      </c>
      <c r="G18" s="5">
        <f t="shared" si="2"/>
        <v>0.38461463386068845</v>
      </c>
      <c r="H18" s="5">
        <f t="shared" si="3"/>
        <v>0.76780518813720933</v>
      </c>
      <c r="I18" s="5">
        <v>2.7730399999999999</v>
      </c>
      <c r="J18" s="5">
        <v>36.8889</v>
      </c>
      <c r="K18" s="5">
        <f t="shared" si="4"/>
        <v>0.41666704230769808</v>
      </c>
      <c r="L18" s="5">
        <f t="shared" si="5"/>
        <v>0.73777800000000004</v>
      </c>
      <c r="M18" s="5">
        <v>2.5006699999999999</v>
      </c>
      <c r="N18" s="5">
        <v>35</v>
      </c>
      <c r="O18" s="5">
        <f t="shared" si="6"/>
        <v>0.2500002499332678</v>
      </c>
      <c r="P18" s="5">
        <f t="shared" si="7"/>
        <v>0.68627450980392157</v>
      </c>
      <c r="Q18" s="5">
        <v>2.3644799999999999</v>
      </c>
      <c r="R18" s="5">
        <v>29.3308</v>
      </c>
      <c r="S18" s="5">
        <f t="shared" si="8"/>
        <v>0.36585320567173968</v>
      </c>
      <c r="T18" s="5">
        <f t="shared" si="9"/>
        <v>0.85761319278957915</v>
      </c>
    </row>
    <row r="19" spans="1:20" ht="20" customHeight="1" x14ac:dyDescent="0.15">
      <c r="A19" s="32">
        <v>2.5221100000000001</v>
      </c>
      <c r="B19" s="4">
        <v>50.607500000000002</v>
      </c>
      <c r="C19" s="5">
        <f t="shared" si="0"/>
        <v>0.41025528412436602</v>
      </c>
      <c r="D19" s="5">
        <f t="shared" si="1"/>
        <v>0.78287672292436927</v>
      </c>
      <c r="E19" s="5">
        <v>2.5221100000000001</v>
      </c>
      <c r="F19" s="5">
        <v>74.855999999999995</v>
      </c>
      <c r="G19" s="5">
        <f t="shared" si="2"/>
        <v>0.41025528412436602</v>
      </c>
      <c r="H19" s="5">
        <f t="shared" si="3"/>
        <v>0.83189786424426149</v>
      </c>
      <c r="I19" s="5">
        <v>2.95791</v>
      </c>
      <c r="J19" s="5">
        <v>34.259300000000003</v>
      </c>
      <c r="K19" s="5">
        <f t="shared" si="4"/>
        <v>0.44444494529915302</v>
      </c>
      <c r="L19" s="5">
        <f t="shared" si="5"/>
        <v>0.68518600000000007</v>
      </c>
      <c r="M19" s="5">
        <v>2.6673800000000001</v>
      </c>
      <c r="N19" s="5">
        <v>37</v>
      </c>
      <c r="O19" s="5">
        <f t="shared" si="6"/>
        <v>0.26666679996440951</v>
      </c>
      <c r="P19" s="5">
        <f t="shared" si="7"/>
        <v>0.72549019607843135</v>
      </c>
      <c r="Q19" s="5">
        <v>2.5221100000000001</v>
      </c>
      <c r="R19" s="5">
        <v>23.975000000000001</v>
      </c>
      <c r="S19" s="5">
        <f t="shared" si="8"/>
        <v>0.39024310992554445</v>
      </c>
      <c r="T19" s="5">
        <f t="shared" si="9"/>
        <v>0.70101314308270357</v>
      </c>
    </row>
    <row r="20" spans="1:20" ht="20" customHeight="1" x14ac:dyDescent="0.15">
      <c r="A20" s="32">
        <v>2.6797499999999999</v>
      </c>
      <c r="B20" s="4">
        <v>60.510800000000003</v>
      </c>
      <c r="C20" s="5">
        <f t="shared" si="0"/>
        <v>0.43589756102321858</v>
      </c>
      <c r="D20" s="5">
        <f t="shared" si="1"/>
        <v>0.93607660535556836</v>
      </c>
      <c r="E20" s="5">
        <v>2.6797499999999999</v>
      </c>
      <c r="F20" s="5">
        <v>86.877700000000004</v>
      </c>
      <c r="G20" s="5">
        <f t="shared" si="2"/>
        <v>0.43589756102321858</v>
      </c>
      <c r="H20" s="5">
        <f t="shared" si="3"/>
        <v>0.96549873197143432</v>
      </c>
      <c r="I20" s="5">
        <v>3.1427700000000001</v>
      </c>
      <c r="J20" s="5">
        <v>41.074100000000001</v>
      </c>
      <c r="K20" s="5">
        <f t="shared" si="4"/>
        <v>0.47222134572648228</v>
      </c>
      <c r="L20" s="5">
        <f t="shared" si="5"/>
        <v>0.82148200000000005</v>
      </c>
      <c r="M20" s="5">
        <v>2.8340900000000002</v>
      </c>
      <c r="N20" s="5">
        <v>50</v>
      </c>
      <c r="O20" s="5">
        <f t="shared" si="6"/>
        <v>0.28333334999555121</v>
      </c>
      <c r="P20" s="5">
        <f t="shared" si="7"/>
        <v>0.98039215686274506</v>
      </c>
      <c r="Q20" s="5">
        <v>2.6797499999999999</v>
      </c>
      <c r="R20" s="5">
        <v>31.3748</v>
      </c>
      <c r="S20" s="5">
        <f t="shared" si="8"/>
        <v>0.41463456146757188</v>
      </c>
      <c r="T20" s="5">
        <f t="shared" si="9"/>
        <v>0.91737840090057166</v>
      </c>
    </row>
    <row r="21" spans="1:20" ht="20" customHeight="1" x14ac:dyDescent="0.15">
      <c r="A21" s="32">
        <v>2.83738</v>
      </c>
      <c r="B21" s="4">
        <v>63.213000000000001</v>
      </c>
      <c r="C21" s="5">
        <f t="shared" si="0"/>
        <v>0.46153821128689615</v>
      </c>
      <c r="D21" s="5">
        <f t="shared" si="1"/>
        <v>0.9778785019259626</v>
      </c>
      <c r="E21" s="5">
        <v>2.83738</v>
      </c>
      <c r="F21" s="5">
        <v>89.982200000000006</v>
      </c>
      <c r="G21" s="5">
        <f t="shared" si="2"/>
        <v>0.46153821128689615</v>
      </c>
      <c r="H21" s="5">
        <f t="shared" si="3"/>
        <v>1</v>
      </c>
      <c r="I21" s="5">
        <v>3.3276400000000002</v>
      </c>
      <c r="J21" s="5">
        <v>39</v>
      </c>
      <c r="K21" s="5">
        <f t="shared" si="4"/>
        <v>0.49999924871793716</v>
      </c>
      <c r="L21" s="5">
        <f t="shared" si="5"/>
        <v>0.78</v>
      </c>
      <c r="M21" s="5">
        <v>3.0007999999999999</v>
      </c>
      <c r="N21" s="5">
        <v>48</v>
      </c>
      <c r="O21" s="5">
        <f t="shared" si="6"/>
        <v>0.29999990002669286</v>
      </c>
      <c r="P21" s="5">
        <f t="shared" si="7"/>
        <v>0.94117647058823528</v>
      </c>
      <c r="Q21" s="5">
        <v>2.83738</v>
      </c>
      <c r="R21" s="5">
        <v>31.1648</v>
      </c>
      <c r="S21" s="5">
        <f t="shared" si="8"/>
        <v>0.43902446572137671</v>
      </c>
      <c r="T21" s="5">
        <f t="shared" si="9"/>
        <v>0.91123813979327795</v>
      </c>
    </row>
    <row r="22" spans="1:20" ht="20" customHeight="1" x14ac:dyDescent="0.15">
      <c r="A22" s="32">
        <v>2.9950100000000002</v>
      </c>
      <c r="B22" s="4">
        <v>64.465500000000006</v>
      </c>
      <c r="C22" s="5">
        <f t="shared" si="0"/>
        <v>0.48717886155057372</v>
      </c>
      <c r="D22" s="5">
        <f t="shared" si="1"/>
        <v>0.99725414971458637</v>
      </c>
      <c r="E22" s="5">
        <v>2.9950100000000002</v>
      </c>
      <c r="F22" s="5">
        <v>84.875699999999995</v>
      </c>
      <c r="G22" s="5">
        <f t="shared" si="2"/>
        <v>0.48717886155057372</v>
      </c>
      <c r="H22" s="5">
        <f t="shared" si="3"/>
        <v>0.94324988719991276</v>
      </c>
      <c r="I22" s="5">
        <v>3.5125099999999998</v>
      </c>
      <c r="J22" s="5">
        <v>42.950600000000001</v>
      </c>
      <c r="K22" s="5">
        <f t="shared" si="4"/>
        <v>0.5277771517093921</v>
      </c>
      <c r="L22" s="5">
        <f t="shared" si="5"/>
        <v>0.859012</v>
      </c>
      <c r="M22" s="5">
        <v>3.16751</v>
      </c>
      <c r="N22" s="5">
        <v>45</v>
      </c>
      <c r="O22" s="5">
        <f t="shared" si="6"/>
        <v>0.31666645005783456</v>
      </c>
      <c r="P22" s="5">
        <f t="shared" si="7"/>
        <v>0.88235294117647056</v>
      </c>
      <c r="Q22" s="5">
        <v>2.9950100000000002</v>
      </c>
      <c r="R22" s="5">
        <v>27.646599999999999</v>
      </c>
      <c r="S22" s="5">
        <f t="shared" si="8"/>
        <v>0.46341436997518148</v>
      </c>
      <c r="T22" s="5">
        <f t="shared" si="9"/>
        <v>0.80836829870908322</v>
      </c>
    </row>
    <row r="23" spans="1:20" ht="20" customHeight="1" x14ac:dyDescent="0.15">
      <c r="A23" s="32">
        <v>3.1526399999999999</v>
      </c>
      <c r="B23" s="4">
        <v>64.643000000000001</v>
      </c>
      <c r="C23" s="5">
        <f t="shared" si="0"/>
        <v>0.51281951181425123</v>
      </c>
      <c r="D23" s="5">
        <f t="shared" si="1"/>
        <v>1</v>
      </c>
      <c r="E23" s="5">
        <v>3.1526399999999999</v>
      </c>
      <c r="F23" s="5">
        <v>75.6233</v>
      </c>
      <c r="G23" s="5">
        <f t="shared" si="2"/>
        <v>0.51281951181425123</v>
      </c>
      <c r="H23" s="5">
        <f t="shared" si="3"/>
        <v>0.84042510629880129</v>
      </c>
      <c r="I23" s="5">
        <v>3.6973799999999999</v>
      </c>
      <c r="J23" s="5">
        <v>46.074100000000001</v>
      </c>
      <c r="K23" s="5">
        <f t="shared" si="4"/>
        <v>0.55555505470084698</v>
      </c>
      <c r="L23" s="5">
        <f t="shared" si="5"/>
        <v>0.92148200000000002</v>
      </c>
      <c r="M23" s="5">
        <v>3.3342200000000002</v>
      </c>
      <c r="N23" s="5">
        <v>46</v>
      </c>
      <c r="O23" s="5">
        <f t="shared" si="6"/>
        <v>0.33333300008897626</v>
      </c>
      <c r="P23" s="5">
        <f t="shared" si="7"/>
        <v>0.90196078431372551</v>
      </c>
      <c r="Q23" s="5">
        <v>3.1526399999999999</v>
      </c>
      <c r="R23" s="5">
        <v>28.863199999999999</v>
      </c>
      <c r="S23" s="5">
        <f t="shared" si="8"/>
        <v>0.4878042742289862</v>
      </c>
      <c r="T23" s="5">
        <f t="shared" si="9"/>
        <v>0.84394087805733842</v>
      </c>
    </row>
    <row r="24" spans="1:20" ht="20" customHeight="1" x14ac:dyDescent="0.15">
      <c r="A24" s="32">
        <v>3.3102800000000001</v>
      </c>
      <c r="B24" s="4">
        <v>53.887599999999999</v>
      </c>
      <c r="C24" s="5">
        <f t="shared" si="0"/>
        <v>0.53846178871310391</v>
      </c>
      <c r="D24" s="5">
        <f t="shared" si="1"/>
        <v>0.83361848924090776</v>
      </c>
      <c r="E24" s="5">
        <v>3.3102800000000001</v>
      </c>
      <c r="F24" s="5">
        <v>78.686400000000006</v>
      </c>
      <c r="G24" s="5">
        <f t="shared" si="2"/>
        <v>0.53846178871310391</v>
      </c>
      <c r="H24" s="5">
        <f t="shared" si="3"/>
        <v>0.87446628333159226</v>
      </c>
      <c r="I24" s="5">
        <v>3.88225</v>
      </c>
      <c r="J24" s="5">
        <v>41.777799999999999</v>
      </c>
      <c r="K24" s="5">
        <f t="shared" si="4"/>
        <v>0.58333295769230187</v>
      </c>
      <c r="L24" s="5">
        <f t="shared" si="5"/>
        <v>0.83555599999999997</v>
      </c>
      <c r="M24" s="5">
        <v>3.5009299999999999</v>
      </c>
      <c r="N24" s="5">
        <v>39</v>
      </c>
      <c r="O24" s="5">
        <f t="shared" si="6"/>
        <v>0.34999955012011791</v>
      </c>
      <c r="P24" s="5">
        <f t="shared" si="7"/>
        <v>0.76470588235294112</v>
      </c>
      <c r="Q24" s="5">
        <v>3.3102800000000001</v>
      </c>
      <c r="R24" s="5">
        <v>27.3171</v>
      </c>
      <c r="S24" s="5">
        <f t="shared" si="8"/>
        <v>0.51219572577101369</v>
      </c>
      <c r="T24" s="5">
        <f t="shared" si="9"/>
        <v>0.79873393663835324</v>
      </c>
    </row>
    <row r="25" spans="1:20" ht="20" customHeight="1" x14ac:dyDescent="0.15">
      <c r="A25" s="32">
        <v>3.4679099999999998</v>
      </c>
      <c r="B25" s="4">
        <v>53.240600000000001</v>
      </c>
      <c r="C25" s="5">
        <f t="shared" si="0"/>
        <v>0.56410243897678136</v>
      </c>
      <c r="D25" s="5">
        <f t="shared" si="1"/>
        <v>0.82360967158083631</v>
      </c>
      <c r="E25" s="5">
        <v>3.4679099999999998</v>
      </c>
      <c r="F25" s="5">
        <v>82.078900000000004</v>
      </c>
      <c r="G25" s="5">
        <f t="shared" si="2"/>
        <v>0.56410243897678136</v>
      </c>
      <c r="H25" s="5">
        <f t="shared" si="3"/>
        <v>0.91216818437424285</v>
      </c>
      <c r="I25" s="5">
        <v>4.0671200000000001</v>
      </c>
      <c r="J25" s="5">
        <v>38.530900000000003</v>
      </c>
      <c r="K25" s="5">
        <f t="shared" si="4"/>
        <v>0.61111086068375686</v>
      </c>
      <c r="L25" s="5">
        <f t="shared" si="5"/>
        <v>0.77061800000000003</v>
      </c>
      <c r="M25" s="5">
        <v>3.66764</v>
      </c>
      <c r="N25" s="5">
        <v>40</v>
      </c>
      <c r="O25" s="5">
        <f t="shared" si="6"/>
        <v>0.36666610015125961</v>
      </c>
      <c r="P25" s="5">
        <f t="shared" si="7"/>
        <v>0.78431372549019607</v>
      </c>
      <c r="Q25" s="5">
        <v>3.4679099999999998</v>
      </c>
      <c r="R25" s="5">
        <v>26.356300000000001</v>
      </c>
      <c r="S25" s="5">
        <f t="shared" si="8"/>
        <v>0.53658563002481841</v>
      </c>
      <c r="T25" s="5">
        <f t="shared" si="9"/>
        <v>0.77064078010555404</v>
      </c>
    </row>
    <row r="26" spans="1:20" ht="20" customHeight="1" x14ac:dyDescent="0.15">
      <c r="A26" s="32">
        <v>3.62554</v>
      </c>
      <c r="B26" s="4">
        <v>48.138100000000001</v>
      </c>
      <c r="C26" s="5">
        <f t="shared" si="0"/>
        <v>0.58974308924045893</v>
      </c>
      <c r="D26" s="5">
        <f t="shared" si="1"/>
        <v>0.74467614436211194</v>
      </c>
      <c r="E26" s="5">
        <v>3.62554</v>
      </c>
      <c r="F26" s="5">
        <v>82.141999999999996</v>
      </c>
      <c r="G26" s="5">
        <f t="shared" si="2"/>
        <v>0.58974308924045893</v>
      </c>
      <c r="H26" s="5">
        <f t="shared" si="3"/>
        <v>0.91286943417698152</v>
      </c>
      <c r="I26" s="5">
        <v>4.2519900000000002</v>
      </c>
      <c r="J26" s="5">
        <v>37</v>
      </c>
      <c r="K26" s="5">
        <f t="shared" si="4"/>
        <v>0.63888876367521175</v>
      </c>
      <c r="L26" s="5">
        <f t="shared" si="5"/>
        <v>0.74</v>
      </c>
      <c r="M26" s="5">
        <v>3.8343600000000002</v>
      </c>
      <c r="N26" s="5">
        <v>39</v>
      </c>
      <c r="O26" s="5">
        <f t="shared" si="6"/>
        <v>0.38333364991547259</v>
      </c>
      <c r="P26" s="5">
        <f t="shared" si="7"/>
        <v>0.76470588235294112</v>
      </c>
      <c r="Q26" s="5">
        <v>3.62554</v>
      </c>
      <c r="R26" s="5">
        <v>28.263500000000001</v>
      </c>
      <c r="S26" s="5">
        <f t="shared" si="8"/>
        <v>0.56097553427862323</v>
      </c>
      <c r="T26" s="5">
        <f t="shared" si="9"/>
        <v>0.82640604669522377</v>
      </c>
    </row>
    <row r="27" spans="1:20" ht="20" customHeight="1" x14ac:dyDescent="0.15">
      <c r="A27" s="32">
        <v>3.7831700000000001</v>
      </c>
      <c r="B27" s="4">
        <v>45.242600000000003</v>
      </c>
      <c r="C27" s="5">
        <f t="shared" si="0"/>
        <v>0.6153837395041365</v>
      </c>
      <c r="D27" s="5">
        <f t="shared" si="1"/>
        <v>0.69988397815695436</v>
      </c>
      <c r="E27" s="5">
        <v>3.7831700000000001</v>
      </c>
      <c r="F27" s="5">
        <v>78.923100000000005</v>
      </c>
      <c r="G27" s="5">
        <f t="shared" si="2"/>
        <v>0.6153837395041365</v>
      </c>
      <c r="H27" s="5">
        <f t="shared" si="3"/>
        <v>0.87709680359004338</v>
      </c>
      <c r="I27" s="5">
        <v>4.4368600000000002</v>
      </c>
      <c r="J27" s="5">
        <v>36.555599999999998</v>
      </c>
      <c r="K27" s="5">
        <f t="shared" si="4"/>
        <v>0.66666666666666674</v>
      </c>
      <c r="L27" s="5">
        <f t="shared" si="5"/>
        <v>0.73111199999999998</v>
      </c>
      <c r="M27" s="5">
        <v>4.0010700000000003</v>
      </c>
      <c r="N27" s="5">
        <v>39</v>
      </c>
      <c r="O27" s="5">
        <f t="shared" si="6"/>
        <v>0.40000019994661429</v>
      </c>
      <c r="P27" s="5">
        <f t="shared" si="7"/>
        <v>0.76470588235294112</v>
      </c>
      <c r="Q27" s="5">
        <v>3.7831700000000001</v>
      </c>
      <c r="R27" s="5">
        <v>28.533000000000001</v>
      </c>
      <c r="S27" s="5">
        <f t="shared" si="8"/>
        <v>0.58536543853242806</v>
      </c>
      <c r="T27" s="5">
        <f t="shared" si="9"/>
        <v>0.83428604844958421</v>
      </c>
    </row>
    <row r="28" spans="1:20" ht="20" customHeight="1" x14ac:dyDescent="0.15">
      <c r="A28" s="32">
        <v>3.9407999999999999</v>
      </c>
      <c r="B28" s="4">
        <v>43.832299999999996</v>
      </c>
      <c r="C28" s="5">
        <f t="shared" si="0"/>
        <v>0.64102438976781406</v>
      </c>
      <c r="D28" s="5">
        <f t="shared" si="1"/>
        <v>0.67806723079065012</v>
      </c>
      <c r="E28" s="5">
        <v>3.9407999999999999</v>
      </c>
      <c r="F28" s="5">
        <v>66.191299999999998</v>
      </c>
      <c r="G28" s="5">
        <f t="shared" si="2"/>
        <v>0.64102438976781406</v>
      </c>
      <c r="H28" s="5">
        <f t="shared" si="3"/>
        <v>0.73560437508751719</v>
      </c>
      <c r="I28" s="5">
        <v>4.6217300000000003</v>
      </c>
      <c r="J28" s="5">
        <v>34.913600000000002</v>
      </c>
      <c r="K28" s="5">
        <f t="shared" si="4"/>
        <v>0.69444456965812162</v>
      </c>
      <c r="L28" s="5">
        <f t="shared" si="5"/>
        <v>0.698272</v>
      </c>
      <c r="M28" s="5">
        <v>4.1677799999999996</v>
      </c>
      <c r="N28" s="5">
        <v>37</v>
      </c>
      <c r="O28" s="5">
        <f t="shared" si="6"/>
        <v>0.41666674997775588</v>
      </c>
      <c r="P28" s="5">
        <f t="shared" si="7"/>
        <v>0.72549019607843135</v>
      </c>
      <c r="Q28" s="5">
        <v>3.9407999999999999</v>
      </c>
      <c r="R28" s="5">
        <v>29.58</v>
      </c>
      <c r="S28" s="5">
        <f t="shared" si="8"/>
        <v>0.60975534278623278</v>
      </c>
      <c r="T28" s="5">
        <f t="shared" si="9"/>
        <v>0.86489963597023434</v>
      </c>
    </row>
    <row r="29" spans="1:20" ht="20" customHeight="1" x14ac:dyDescent="0.15">
      <c r="A29" s="32">
        <v>4.0984400000000001</v>
      </c>
      <c r="B29" s="4">
        <v>50.333300000000001</v>
      </c>
      <c r="C29" s="5">
        <f t="shared" si="0"/>
        <v>0.66666666666666663</v>
      </c>
      <c r="D29" s="5">
        <f t="shared" si="1"/>
        <v>0.77863496434262025</v>
      </c>
      <c r="E29" s="5">
        <v>4.0984400000000001</v>
      </c>
      <c r="F29" s="5">
        <v>68.666700000000006</v>
      </c>
      <c r="G29" s="5">
        <f t="shared" si="2"/>
        <v>0.66666666666666663</v>
      </c>
      <c r="H29" s="5">
        <f t="shared" si="3"/>
        <v>0.76311426037594099</v>
      </c>
      <c r="I29" s="5">
        <v>4.8066000000000004</v>
      </c>
      <c r="J29" s="5">
        <v>38.370399999999997</v>
      </c>
      <c r="K29" s="5">
        <f t="shared" si="4"/>
        <v>0.72222247264957662</v>
      </c>
      <c r="L29" s="5">
        <f t="shared" si="5"/>
        <v>0.76740799999999998</v>
      </c>
      <c r="M29" s="5">
        <v>4.3344899999999997</v>
      </c>
      <c r="N29" s="5">
        <v>37</v>
      </c>
      <c r="O29" s="5">
        <f t="shared" si="6"/>
        <v>0.43333330000889758</v>
      </c>
      <c r="P29" s="5">
        <f t="shared" si="7"/>
        <v>0.72549019607843135</v>
      </c>
      <c r="Q29" s="5">
        <v>4.0984400000000001</v>
      </c>
      <c r="R29" s="5">
        <v>26.439599999999999</v>
      </c>
      <c r="S29" s="5">
        <f t="shared" si="8"/>
        <v>0.63414679432826027</v>
      </c>
      <c r="T29" s="5">
        <f t="shared" si="9"/>
        <v>0.77307641701144725</v>
      </c>
    </row>
    <row r="30" spans="1:20" ht="20" customHeight="1" x14ac:dyDescent="0.15">
      <c r="A30" s="32">
        <v>4.2560700000000002</v>
      </c>
      <c r="B30" s="4">
        <v>47.7988</v>
      </c>
      <c r="C30" s="5">
        <f t="shared" si="0"/>
        <v>0.69230731693034431</v>
      </c>
      <c r="D30" s="5">
        <f t="shared" si="1"/>
        <v>0.73942731618272661</v>
      </c>
      <c r="E30" s="5">
        <v>4.2560700000000002</v>
      </c>
      <c r="F30" s="5">
        <v>71.952699999999993</v>
      </c>
      <c r="G30" s="5">
        <f t="shared" si="2"/>
        <v>0.69230731693034431</v>
      </c>
      <c r="H30" s="5">
        <f t="shared" si="3"/>
        <v>0.79963259400192466</v>
      </c>
      <c r="I30" s="5">
        <v>4.9914699999999996</v>
      </c>
      <c r="J30" s="5">
        <v>40</v>
      </c>
      <c r="K30" s="5">
        <f t="shared" si="4"/>
        <v>0.75000037564103139</v>
      </c>
      <c r="L30" s="5">
        <f t="shared" si="5"/>
        <v>0.8</v>
      </c>
      <c r="M30" s="5">
        <v>4.5011999999999999</v>
      </c>
      <c r="N30" s="5">
        <v>48</v>
      </c>
      <c r="O30" s="5">
        <f t="shared" si="6"/>
        <v>0.44999985004003928</v>
      </c>
      <c r="P30" s="5">
        <f t="shared" si="7"/>
        <v>0.94117647058823528</v>
      </c>
      <c r="Q30" s="5">
        <v>4.2560700000000002</v>
      </c>
      <c r="R30" s="5">
        <v>22.971399999999999</v>
      </c>
      <c r="S30" s="5">
        <f t="shared" si="8"/>
        <v>0.65853669858206509</v>
      </c>
      <c r="T30" s="5">
        <f t="shared" si="9"/>
        <v>0.67166854285756061</v>
      </c>
    </row>
    <row r="31" spans="1:20" ht="20" customHeight="1" x14ac:dyDescent="0.15">
      <c r="A31" s="32">
        <v>4.4137000000000004</v>
      </c>
      <c r="B31" s="4">
        <v>45.366900000000001</v>
      </c>
      <c r="C31" s="5">
        <f t="shared" si="0"/>
        <v>0.71794796719402187</v>
      </c>
      <c r="D31" s="5">
        <f t="shared" si="1"/>
        <v>0.70180684683569761</v>
      </c>
      <c r="E31" s="5">
        <v>4.4137000000000004</v>
      </c>
      <c r="F31" s="5">
        <v>67.654799999999994</v>
      </c>
      <c r="G31" s="5">
        <f t="shared" si="2"/>
        <v>0.71794796719402187</v>
      </c>
      <c r="H31" s="5">
        <f t="shared" si="3"/>
        <v>0.7518687029212443</v>
      </c>
      <c r="I31" s="5">
        <v>5.1763300000000001</v>
      </c>
      <c r="J31" s="5">
        <v>46.567900000000002</v>
      </c>
      <c r="K31" s="5">
        <f t="shared" si="4"/>
        <v>0.77777677606836071</v>
      </c>
      <c r="L31" s="5">
        <f t="shared" si="5"/>
        <v>0.93135800000000002</v>
      </c>
      <c r="M31" s="5">
        <v>4.66791</v>
      </c>
      <c r="N31" s="5">
        <v>42</v>
      </c>
      <c r="O31" s="5">
        <f t="shared" si="6"/>
        <v>0.46666640007118099</v>
      </c>
      <c r="P31" s="5">
        <f t="shared" si="7"/>
        <v>0.82352941176470584</v>
      </c>
      <c r="Q31" s="5">
        <v>4.4137000000000004</v>
      </c>
      <c r="R31" s="5">
        <v>21.8203</v>
      </c>
      <c r="S31" s="5">
        <f t="shared" si="8"/>
        <v>0.68292660283586992</v>
      </c>
      <c r="T31" s="5">
        <f t="shared" si="9"/>
        <v>0.63801114018800897</v>
      </c>
    </row>
    <row r="32" spans="1:20" ht="20" customHeight="1" x14ac:dyDescent="0.15">
      <c r="A32" s="32">
        <v>4.5713299999999997</v>
      </c>
      <c r="B32" s="4">
        <v>41.552300000000002</v>
      </c>
      <c r="C32" s="5">
        <f t="shared" si="0"/>
        <v>0.74358861745769933</v>
      </c>
      <c r="D32" s="5">
        <f t="shared" si="1"/>
        <v>0.64279659050477245</v>
      </c>
      <c r="E32" s="5">
        <v>4.5713299999999997</v>
      </c>
      <c r="F32" s="5">
        <v>71.244600000000005</v>
      </c>
      <c r="G32" s="5">
        <f t="shared" si="2"/>
        <v>0.74358861745769933</v>
      </c>
      <c r="H32" s="5">
        <f t="shared" si="3"/>
        <v>0.79176325984472484</v>
      </c>
      <c r="I32" s="5">
        <v>5.3612000000000002</v>
      </c>
      <c r="J32" s="5">
        <v>40.432099999999998</v>
      </c>
      <c r="K32" s="5">
        <f t="shared" si="4"/>
        <v>0.80555467905981559</v>
      </c>
      <c r="L32" s="5">
        <f t="shared" si="5"/>
        <v>0.80864199999999997</v>
      </c>
      <c r="M32" s="5">
        <v>4.8346200000000001</v>
      </c>
      <c r="N32" s="5">
        <v>42</v>
      </c>
      <c r="O32" s="5">
        <f t="shared" si="6"/>
        <v>0.48333295010232269</v>
      </c>
      <c r="P32" s="5">
        <f t="shared" si="7"/>
        <v>0.82352941176470584</v>
      </c>
      <c r="Q32" s="5">
        <v>4.5713299999999997</v>
      </c>
      <c r="R32" s="5">
        <v>30.396799999999999</v>
      </c>
      <c r="S32" s="5">
        <f t="shared" si="8"/>
        <v>0.70731650708967453</v>
      </c>
      <c r="T32" s="5">
        <f t="shared" si="9"/>
        <v>0.88878232774374644</v>
      </c>
    </row>
    <row r="33" spans="1:20" ht="20" customHeight="1" x14ac:dyDescent="0.15">
      <c r="A33" s="32">
        <v>4.7289700000000003</v>
      </c>
      <c r="B33" s="4">
        <v>52.059199999999997</v>
      </c>
      <c r="C33" s="5">
        <f t="shared" si="0"/>
        <v>0.76923089435655201</v>
      </c>
      <c r="D33" s="5">
        <f t="shared" si="1"/>
        <v>0.8053339108642853</v>
      </c>
      <c r="E33" s="5">
        <v>4.7289700000000003</v>
      </c>
      <c r="F33" s="5">
        <v>69.721900000000005</v>
      </c>
      <c r="G33" s="5">
        <f t="shared" si="2"/>
        <v>0.76923089435655201</v>
      </c>
      <c r="H33" s="5">
        <f t="shared" si="3"/>
        <v>0.77484102411365807</v>
      </c>
      <c r="I33" s="5">
        <v>5.5460700000000003</v>
      </c>
      <c r="J33" s="5">
        <v>40.444400000000002</v>
      </c>
      <c r="K33" s="5">
        <f t="shared" si="4"/>
        <v>0.83333258205127059</v>
      </c>
      <c r="L33" s="5">
        <f t="shared" si="5"/>
        <v>0.80888800000000005</v>
      </c>
      <c r="M33" s="5">
        <v>5.0013300000000003</v>
      </c>
      <c r="N33" s="5">
        <v>38</v>
      </c>
      <c r="O33" s="5">
        <f t="shared" si="6"/>
        <v>0.49999950013346439</v>
      </c>
      <c r="P33" s="5">
        <f t="shared" si="7"/>
        <v>0.74509803921568629</v>
      </c>
      <c r="Q33" s="5">
        <v>4.7289700000000003</v>
      </c>
      <c r="R33" s="5">
        <v>34.200499999999998</v>
      </c>
      <c r="S33" s="5">
        <f t="shared" si="8"/>
        <v>0.73170795863170213</v>
      </c>
      <c r="T33" s="5">
        <f t="shared" si="9"/>
        <v>1</v>
      </c>
    </row>
    <row r="34" spans="1:20" ht="20" customHeight="1" x14ac:dyDescent="0.15">
      <c r="A34" s="32">
        <v>4.8865999999999996</v>
      </c>
      <c r="B34" s="4">
        <v>51.57</v>
      </c>
      <c r="C34" s="5">
        <f t="shared" si="0"/>
        <v>0.79487154462022935</v>
      </c>
      <c r="D34" s="5">
        <f t="shared" si="1"/>
        <v>0.79776619278189442</v>
      </c>
      <c r="E34" s="5">
        <v>4.8865999999999996</v>
      </c>
      <c r="F34" s="5">
        <v>69.297799999999995</v>
      </c>
      <c r="G34" s="5">
        <f t="shared" si="2"/>
        <v>0.79487154462022935</v>
      </c>
      <c r="H34" s="5">
        <f t="shared" si="3"/>
        <v>0.77012786973423619</v>
      </c>
      <c r="I34" s="5">
        <v>5.7309400000000004</v>
      </c>
      <c r="J34" s="5">
        <v>38.8765</v>
      </c>
      <c r="K34" s="5">
        <f t="shared" si="4"/>
        <v>0.86111048504272547</v>
      </c>
      <c r="L34" s="5">
        <f t="shared" si="5"/>
        <v>0.77753000000000005</v>
      </c>
      <c r="M34" s="5">
        <v>5.16805</v>
      </c>
      <c r="N34" s="5">
        <v>43</v>
      </c>
      <c r="O34" s="5">
        <f t="shared" si="6"/>
        <v>0.51666704989767731</v>
      </c>
      <c r="P34" s="5">
        <f t="shared" si="7"/>
        <v>0.84313725490196079</v>
      </c>
      <c r="Q34" s="5">
        <v>4.8865999999999996</v>
      </c>
      <c r="R34" s="5">
        <v>28.808399999999999</v>
      </c>
      <c r="S34" s="5">
        <f t="shared" si="8"/>
        <v>0.75609786288550673</v>
      </c>
      <c r="T34" s="5">
        <f t="shared" si="9"/>
        <v>0.84233856230172077</v>
      </c>
    </row>
    <row r="35" spans="1:20" ht="20" customHeight="1" x14ac:dyDescent="0.15">
      <c r="A35" s="32">
        <v>5.0442299999999998</v>
      </c>
      <c r="B35" s="4">
        <v>46.392499999999998</v>
      </c>
      <c r="C35" s="5">
        <f t="shared" si="0"/>
        <v>0.82051219488390703</v>
      </c>
      <c r="D35" s="5">
        <f t="shared" si="1"/>
        <v>0.7176724471327135</v>
      </c>
      <c r="E35" s="5">
        <v>5.0442299999999998</v>
      </c>
      <c r="F35" s="5">
        <v>69.447699999999998</v>
      </c>
      <c r="G35" s="5">
        <f t="shared" si="2"/>
        <v>0.82051219488390703</v>
      </c>
      <c r="H35" s="5">
        <f t="shared" si="3"/>
        <v>0.77179375476483114</v>
      </c>
      <c r="I35" s="5">
        <v>5.9158099999999996</v>
      </c>
      <c r="J35" s="5">
        <v>46.259300000000003</v>
      </c>
      <c r="K35" s="5">
        <f t="shared" si="4"/>
        <v>0.88888838803418024</v>
      </c>
      <c r="L35" s="5">
        <f t="shared" si="5"/>
        <v>0.92518600000000006</v>
      </c>
      <c r="M35" s="5">
        <v>5.3347600000000002</v>
      </c>
      <c r="N35" s="5">
        <v>45</v>
      </c>
      <c r="O35" s="5">
        <f t="shared" ref="O35:O63" si="10">M35/10.00267</f>
        <v>0.53333359992881901</v>
      </c>
      <c r="P35" s="5">
        <f t="shared" ref="P35:P63" si="11">N35/51</f>
        <v>0.88235294117647056</v>
      </c>
      <c r="Q35" s="5">
        <v>5.0442299999999998</v>
      </c>
      <c r="R35" s="5">
        <v>28.405100000000001</v>
      </c>
      <c r="S35" s="5">
        <f t="shared" si="8"/>
        <v>0.78048776713931156</v>
      </c>
      <c r="T35" s="5">
        <f t="shared" si="9"/>
        <v>0.83054633704185621</v>
      </c>
    </row>
    <row r="36" spans="1:20" ht="20" customHeight="1" x14ac:dyDescent="0.15">
      <c r="A36" s="32">
        <v>5.2018599999999999</v>
      </c>
      <c r="B36" s="4">
        <v>43.260399999999997</v>
      </c>
      <c r="C36" s="5">
        <f t="shared" si="0"/>
        <v>0.8461528451475846</v>
      </c>
      <c r="D36" s="5">
        <f t="shared" si="1"/>
        <v>0.66922017851894244</v>
      </c>
      <c r="E36" s="5">
        <v>5.2018599999999999</v>
      </c>
      <c r="F36" s="5">
        <v>65.562100000000001</v>
      </c>
      <c r="G36" s="5">
        <f t="shared" si="2"/>
        <v>0.8461528451475846</v>
      </c>
      <c r="H36" s="5">
        <f t="shared" si="3"/>
        <v>0.72861188101646768</v>
      </c>
      <c r="I36" s="5">
        <v>6.1006799999999997</v>
      </c>
      <c r="J36" s="5">
        <v>50</v>
      </c>
      <c r="K36" s="5">
        <f t="shared" si="4"/>
        <v>0.91666629102563524</v>
      </c>
      <c r="L36" s="5">
        <f t="shared" si="5"/>
        <v>1</v>
      </c>
      <c r="M36" s="5">
        <v>5.5014700000000003</v>
      </c>
      <c r="N36" s="5">
        <v>40</v>
      </c>
      <c r="O36" s="5">
        <f t="shared" si="10"/>
        <v>0.55000014995996072</v>
      </c>
      <c r="P36" s="5">
        <f t="shared" si="11"/>
        <v>0.78431372549019607</v>
      </c>
      <c r="Q36" s="5">
        <v>5.2018599999999999</v>
      </c>
      <c r="R36" s="5">
        <v>31.8079</v>
      </c>
      <c r="S36" s="5">
        <f t="shared" si="8"/>
        <v>0.80487767139311639</v>
      </c>
      <c r="T36" s="5">
        <f t="shared" si="9"/>
        <v>0.93004195845089987</v>
      </c>
    </row>
    <row r="37" spans="1:20" ht="20" customHeight="1" x14ac:dyDescent="0.15">
      <c r="A37" s="32">
        <v>5.3594900000000001</v>
      </c>
      <c r="B37" s="4">
        <v>44.627200000000002</v>
      </c>
      <c r="C37" s="5">
        <f t="shared" si="0"/>
        <v>0.87179349541126216</v>
      </c>
      <c r="D37" s="5">
        <f t="shared" si="1"/>
        <v>0.69036399919558189</v>
      </c>
      <c r="E37" s="5">
        <v>5.3594900000000001</v>
      </c>
      <c r="F37" s="5">
        <v>58.102600000000002</v>
      </c>
      <c r="G37" s="5">
        <f t="shared" si="2"/>
        <v>0.87179349541126216</v>
      </c>
      <c r="H37" s="5">
        <f t="shared" si="3"/>
        <v>0.64571215195894294</v>
      </c>
      <c r="I37" s="5">
        <v>6.2855499999999997</v>
      </c>
      <c r="J37" s="5">
        <v>49.851900000000001</v>
      </c>
      <c r="K37" s="5">
        <f t="shared" si="4"/>
        <v>0.94444419401709012</v>
      </c>
      <c r="L37" s="5">
        <f t="shared" si="5"/>
        <v>0.99703799999999998</v>
      </c>
      <c r="M37" s="5">
        <v>5.6681800000000004</v>
      </c>
      <c r="N37" s="5">
        <v>44</v>
      </c>
      <c r="O37" s="5">
        <f t="shared" si="10"/>
        <v>0.56666669999110242</v>
      </c>
      <c r="P37" s="5">
        <f t="shared" si="11"/>
        <v>0.86274509803921573</v>
      </c>
      <c r="Q37" s="5">
        <v>5.3594900000000001</v>
      </c>
      <c r="R37" s="5">
        <v>24.854299999999999</v>
      </c>
      <c r="S37" s="5">
        <f t="shared" si="8"/>
        <v>0.82926757564692122</v>
      </c>
      <c r="T37" s="5">
        <f t="shared" si="9"/>
        <v>0.72672329351910059</v>
      </c>
    </row>
    <row r="38" spans="1:20" ht="20" customHeight="1" x14ac:dyDescent="0.15">
      <c r="A38" s="32">
        <v>5.5171299999999999</v>
      </c>
      <c r="B38" s="4">
        <v>45.491100000000003</v>
      </c>
      <c r="C38" s="5">
        <f t="shared" si="0"/>
        <v>0.89743577231011473</v>
      </c>
      <c r="D38" s="5">
        <f t="shared" si="1"/>
        <v>0.70372816855653364</v>
      </c>
      <c r="E38" s="5">
        <v>5.5171299999999999</v>
      </c>
      <c r="F38" s="5">
        <v>52.903399999999998</v>
      </c>
      <c r="G38" s="5">
        <f t="shared" si="2"/>
        <v>0.89743577231011473</v>
      </c>
      <c r="H38" s="5">
        <f t="shared" si="3"/>
        <v>0.5879318354074472</v>
      </c>
      <c r="I38" s="5">
        <v>6.4704199999999998</v>
      </c>
      <c r="J38" s="5">
        <v>40.7654</v>
      </c>
      <c r="K38" s="5">
        <f t="shared" si="4"/>
        <v>0.97222209700854512</v>
      </c>
      <c r="L38" s="5">
        <f t="shared" si="5"/>
        <v>0.81530800000000003</v>
      </c>
      <c r="M38" s="5">
        <v>5.8348899999999997</v>
      </c>
      <c r="N38" s="5">
        <v>35</v>
      </c>
      <c r="O38" s="5">
        <f t="shared" si="10"/>
        <v>0.58333325002224401</v>
      </c>
      <c r="P38" s="5">
        <f t="shared" si="11"/>
        <v>0.68627450980392157</v>
      </c>
      <c r="Q38" s="5">
        <v>5.5171299999999999</v>
      </c>
      <c r="R38" s="5">
        <v>22.6663</v>
      </c>
      <c r="S38" s="5">
        <f t="shared" si="8"/>
        <v>0.85365902718894859</v>
      </c>
      <c r="T38" s="5">
        <f t="shared" si="9"/>
        <v>0.66274762064882098</v>
      </c>
    </row>
    <row r="39" spans="1:20" ht="20" customHeight="1" x14ac:dyDescent="0.15">
      <c r="A39" s="32">
        <v>5.67476</v>
      </c>
      <c r="B39" s="4">
        <v>45.573999999999998</v>
      </c>
      <c r="C39" s="5">
        <f t="shared" si="0"/>
        <v>0.9230764225737923</v>
      </c>
      <c r="D39" s="5">
        <f t="shared" si="1"/>
        <v>0.70501059666166477</v>
      </c>
      <c r="E39" s="5">
        <v>5.67476</v>
      </c>
      <c r="F39" s="5">
        <v>49.0473</v>
      </c>
      <c r="G39" s="5">
        <f t="shared" si="2"/>
        <v>0.9230764225737923</v>
      </c>
      <c r="H39" s="5">
        <f t="shared" si="3"/>
        <v>0.54507780427684582</v>
      </c>
      <c r="I39" s="5">
        <v>6.6552899999999999</v>
      </c>
      <c r="J39" s="5">
        <v>46</v>
      </c>
      <c r="K39" s="5">
        <f t="shared" si="4"/>
        <v>1</v>
      </c>
      <c r="L39" s="5">
        <f t="shared" si="5"/>
        <v>0.92</v>
      </c>
      <c r="M39" s="5">
        <v>6.0015999999999998</v>
      </c>
      <c r="N39" s="5">
        <v>34</v>
      </c>
      <c r="O39" s="5">
        <f t="shared" si="10"/>
        <v>0.59999980005338571</v>
      </c>
      <c r="P39" s="5">
        <f t="shared" si="11"/>
        <v>0.66666666666666663</v>
      </c>
      <c r="Q39" s="5">
        <v>5.67476</v>
      </c>
      <c r="R39" s="5">
        <v>23.9072</v>
      </c>
      <c r="S39" s="5">
        <f t="shared" si="8"/>
        <v>0.87804893144275342</v>
      </c>
      <c r="T39" s="5">
        <f t="shared" si="9"/>
        <v>0.69903071592520583</v>
      </c>
    </row>
    <row r="40" spans="1:20" ht="20" customHeight="1" x14ac:dyDescent="0.15">
      <c r="A40" s="32">
        <v>5.8323900000000002</v>
      </c>
      <c r="B40" s="4">
        <v>45.187399999999997</v>
      </c>
      <c r="C40" s="5">
        <f t="shared" si="0"/>
        <v>0.94871707283746987</v>
      </c>
      <c r="D40" s="5">
        <f t="shared" si="1"/>
        <v>0.6990300573921383</v>
      </c>
      <c r="E40" s="5">
        <v>5.8323900000000002</v>
      </c>
      <c r="F40" s="5">
        <v>50.844200000000001</v>
      </c>
      <c r="G40" s="5">
        <f t="shared" si="2"/>
        <v>0.94871707283746987</v>
      </c>
      <c r="H40" s="5">
        <f t="shared" si="3"/>
        <v>0.56504730935673941</v>
      </c>
      <c r="I40" s="6"/>
      <c r="J40" s="6"/>
      <c r="K40" s="6"/>
      <c r="L40" s="6"/>
      <c r="M40" s="5">
        <v>6.16831</v>
      </c>
      <c r="N40" s="5">
        <v>30</v>
      </c>
      <c r="O40" s="5">
        <f t="shared" si="10"/>
        <v>0.61666635008452741</v>
      </c>
      <c r="P40" s="5">
        <f t="shared" si="11"/>
        <v>0.58823529411764708</v>
      </c>
      <c r="Q40" s="5">
        <v>5.8323900000000002</v>
      </c>
      <c r="R40" s="5">
        <v>24.1416</v>
      </c>
      <c r="S40" s="5">
        <f t="shared" si="8"/>
        <v>0.90243883569655814</v>
      </c>
      <c r="T40" s="5">
        <f t="shared" si="9"/>
        <v>0.70588441689448989</v>
      </c>
    </row>
    <row r="41" spans="1:20" ht="20" customHeight="1" x14ac:dyDescent="0.15">
      <c r="A41" s="32">
        <v>5.9900200000000003</v>
      </c>
      <c r="B41" s="4">
        <v>49.6706</v>
      </c>
      <c r="C41" s="5">
        <f t="shared" si="0"/>
        <v>0.97435772310114743</v>
      </c>
      <c r="D41" s="5">
        <f t="shared" si="1"/>
        <v>0.76838327429110653</v>
      </c>
      <c r="E41" s="5">
        <v>5.9900200000000003</v>
      </c>
      <c r="F41" s="5">
        <v>52.540399999999998</v>
      </c>
      <c r="G41" s="5">
        <f t="shared" si="2"/>
        <v>0.97435772310114743</v>
      </c>
      <c r="H41" s="5">
        <f t="shared" si="3"/>
        <v>0.58389770421261089</v>
      </c>
      <c r="I41" s="6"/>
      <c r="J41" s="6"/>
      <c r="K41" s="6"/>
      <c r="L41" s="6"/>
      <c r="M41" s="5">
        <v>6.3350200000000001</v>
      </c>
      <c r="N41" s="5">
        <v>42</v>
      </c>
      <c r="O41" s="5">
        <f t="shared" si="10"/>
        <v>0.63333290011566912</v>
      </c>
      <c r="P41" s="5">
        <f t="shared" si="11"/>
        <v>0.82352941176470584</v>
      </c>
      <c r="Q41" s="5">
        <v>5.9900200000000003</v>
      </c>
      <c r="R41" s="5">
        <v>16.107099999999999</v>
      </c>
      <c r="S41" s="5">
        <f t="shared" si="8"/>
        <v>0.92682873995036297</v>
      </c>
      <c r="T41" s="5">
        <f t="shared" si="9"/>
        <v>0.47096095086329148</v>
      </c>
    </row>
    <row r="42" spans="1:20" ht="20" customHeight="1" x14ac:dyDescent="0.15">
      <c r="A42" s="32">
        <v>6.1476600000000001</v>
      </c>
      <c r="B42" s="4">
        <v>49</v>
      </c>
      <c r="C42" s="5">
        <f t="shared" si="0"/>
        <v>1</v>
      </c>
      <c r="D42" s="5">
        <f t="shared" si="1"/>
        <v>0.75800937456491813</v>
      </c>
      <c r="E42" s="5">
        <v>6.1476600000000001</v>
      </c>
      <c r="F42" s="5">
        <v>58</v>
      </c>
      <c r="G42" s="5">
        <f t="shared" si="2"/>
        <v>1</v>
      </c>
      <c r="H42" s="5">
        <f t="shared" si="3"/>
        <v>0.64457192644767514</v>
      </c>
      <c r="I42" s="6"/>
      <c r="J42" s="6"/>
      <c r="K42" s="6"/>
      <c r="L42" s="6"/>
      <c r="M42" s="5">
        <v>6.5017300000000002</v>
      </c>
      <c r="N42" s="5">
        <v>37</v>
      </c>
      <c r="O42" s="5">
        <f t="shared" si="10"/>
        <v>0.64999945014681082</v>
      </c>
      <c r="P42" s="5">
        <f t="shared" si="11"/>
        <v>0.72549019607843135</v>
      </c>
      <c r="Q42" s="5">
        <v>6.1476600000000001</v>
      </c>
      <c r="R42" s="5">
        <v>23.220700000000001</v>
      </c>
      <c r="S42" s="5">
        <f t="shared" si="8"/>
        <v>0.95122019149239034</v>
      </c>
      <c r="T42" s="5">
        <f t="shared" si="9"/>
        <v>0.6789579099720765</v>
      </c>
    </row>
    <row r="43" spans="1:20" ht="20" customHeight="1" x14ac:dyDescent="0.15">
      <c r="A43" s="38"/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5">
        <v>6.66845</v>
      </c>
      <c r="N43" s="5">
        <v>39</v>
      </c>
      <c r="O43" s="5">
        <f t="shared" si="10"/>
        <v>0.66666699991102374</v>
      </c>
      <c r="P43" s="5">
        <f t="shared" si="11"/>
        <v>0.76470588235294112</v>
      </c>
      <c r="Q43" s="5">
        <v>6.3052900000000003</v>
      </c>
      <c r="R43" s="5">
        <v>27.754899999999999</v>
      </c>
      <c r="S43" s="5">
        <f t="shared" si="8"/>
        <v>0.97561009574619517</v>
      </c>
      <c r="T43" s="5">
        <f t="shared" si="9"/>
        <v>0.81153491908013042</v>
      </c>
    </row>
    <row r="44" spans="1:20" ht="20" customHeight="1" x14ac:dyDescent="0.15">
      <c r="A44" s="38"/>
      <c r="B44" s="10"/>
      <c r="C44" s="6"/>
      <c r="D44" s="6"/>
      <c r="E44" s="6"/>
      <c r="F44" s="6"/>
      <c r="G44" s="6"/>
      <c r="H44" s="6"/>
      <c r="I44" s="6"/>
      <c r="J44" s="6"/>
      <c r="K44" s="6"/>
      <c r="L44" s="6"/>
      <c r="M44" s="5">
        <v>6.8351600000000001</v>
      </c>
      <c r="N44" s="5">
        <v>36</v>
      </c>
      <c r="O44" s="5">
        <f t="shared" si="10"/>
        <v>0.68333354994216544</v>
      </c>
      <c r="P44" s="5">
        <f t="shared" si="11"/>
        <v>0.70588235294117652</v>
      </c>
      <c r="Q44" s="5">
        <v>6.4629200000000004</v>
      </c>
      <c r="R44" s="5">
        <v>30</v>
      </c>
      <c r="S44" s="5">
        <f t="shared" si="8"/>
        <v>1</v>
      </c>
      <c r="T44" s="5">
        <f t="shared" si="9"/>
        <v>0.87718015818482187</v>
      </c>
    </row>
    <row r="45" spans="1:20" ht="20" customHeight="1" x14ac:dyDescent="0.15">
      <c r="A45" s="38"/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5">
        <v>7.0018700000000003</v>
      </c>
      <c r="N45" s="5">
        <v>29</v>
      </c>
      <c r="O45" s="5">
        <f t="shared" si="10"/>
        <v>0.70000009997330714</v>
      </c>
      <c r="P45" s="5">
        <f t="shared" si="11"/>
        <v>0.56862745098039214</v>
      </c>
      <c r="Q45" s="6"/>
      <c r="R45" s="6"/>
      <c r="S45" s="6"/>
      <c r="T45" s="6"/>
    </row>
    <row r="46" spans="1:20" ht="20" customHeight="1" x14ac:dyDescent="0.15">
      <c r="A46" s="38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5">
        <v>7.1685800000000004</v>
      </c>
      <c r="N46" s="5">
        <v>33</v>
      </c>
      <c r="O46" s="5">
        <f t="shared" si="10"/>
        <v>0.71666665000444885</v>
      </c>
      <c r="P46" s="5">
        <f t="shared" si="11"/>
        <v>0.6470588235294118</v>
      </c>
      <c r="Q46" s="6"/>
      <c r="R46" s="6"/>
      <c r="S46" s="6"/>
      <c r="T46" s="6"/>
    </row>
    <row r="47" spans="1:20" ht="20" customHeight="1" x14ac:dyDescent="0.15">
      <c r="A47" s="38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5">
        <v>7.3352899999999996</v>
      </c>
      <c r="N47" s="5">
        <v>32</v>
      </c>
      <c r="O47" s="5">
        <f t="shared" si="10"/>
        <v>0.73333320003559044</v>
      </c>
      <c r="P47" s="5">
        <f t="shared" si="11"/>
        <v>0.62745098039215685</v>
      </c>
      <c r="Q47" s="6"/>
      <c r="R47" s="6"/>
      <c r="S47" s="6"/>
      <c r="T47" s="6"/>
    </row>
    <row r="48" spans="1:20" ht="20" customHeight="1" x14ac:dyDescent="0.15">
      <c r="A48" s="38"/>
      <c r="B48" s="10"/>
      <c r="C48" s="6"/>
      <c r="D48" s="6"/>
      <c r="E48" s="6"/>
      <c r="F48" s="6"/>
      <c r="G48" s="6"/>
      <c r="H48" s="6"/>
      <c r="I48" s="6"/>
      <c r="J48" s="6"/>
      <c r="K48" s="6"/>
      <c r="L48" s="6"/>
      <c r="M48" s="5">
        <v>7.5019999999999998</v>
      </c>
      <c r="N48" s="5">
        <v>32</v>
      </c>
      <c r="O48" s="5">
        <f t="shared" si="10"/>
        <v>0.74999975006673214</v>
      </c>
      <c r="P48" s="5">
        <f t="shared" si="11"/>
        <v>0.62745098039215685</v>
      </c>
      <c r="Q48" s="6"/>
      <c r="R48" s="6"/>
      <c r="S48" s="6"/>
      <c r="T48" s="6"/>
    </row>
    <row r="49" spans="1:20" ht="20" customHeight="1" x14ac:dyDescent="0.15">
      <c r="A49" s="38"/>
      <c r="B49" s="10"/>
      <c r="C49" s="6"/>
      <c r="D49" s="6"/>
      <c r="E49" s="6"/>
      <c r="F49" s="6"/>
      <c r="G49" s="6"/>
      <c r="H49" s="6"/>
      <c r="I49" s="6"/>
      <c r="J49" s="6"/>
      <c r="K49" s="6"/>
      <c r="L49" s="6"/>
      <c r="M49" s="5">
        <v>7.6687099999999999</v>
      </c>
      <c r="N49" s="5">
        <v>31</v>
      </c>
      <c r="O49" s="5">
        <f t="shared" si="10"/>
        <v>0.76666630009787384</v>
      </c>
      <c r="P49" s="5">
        <f t="shared" si="11"/>
        <v>0.60784313725490191</v>
      </c>
      <c r="Q49" s="6"/>
      <c r="R49" s="6"/>
      <c r="S49" s="6"/>
      <c r="T49" s="6"/>
    </row>
    <row r="50" spans="1:20" ht="20" customHeight="1" x14ac:dyDescent="0.15">
      <c r="A50" s="38"/>
      <c r="B50" s="10"/>
      <c r="C50" s="6"/>
      <c r="D50" s="6"/>
      <c r="E50" s="6"/>
      <c r="F50" s="6"/>
      <c r="G50" s="6"/>
      <c r="H50" s="6"/>
      <c r="I50" s="6"/>
      <c r="J50" s="6"/>
      <c r="K50" s="6"/>
      <c r="L50" s="6"/>
      <c r="M50" s="5">
        <v>7.8354200000000001</v>
      </c>
      <c r="N50" s="5">
        <v>35</v>
      </c>
      <c r="O50" s="5">
        <f t="shared" si="10"/>
        <v>0.78333285012901555</v>
      </c>
      <c r="P50" s="5">
        <f t="shared" si="11"/>
        <v>0.68627450980392157</v>
      </c>
      <c r="Q50" s="6"/>
      <c r="R50" s="6"/>
      <c r="S50" s="6"/>
      <c r="T50" s="6"/>
    </row>
    <row r="51" spans="1:20" ht="20" customHeight="1" x14ac:dyDescent="0.15">
      <c r="A51" s="38"/>
      <c r="B51" s="10"/>
      <c r="C51" s="6"/>
      <c r="D51" s="6"/>
      <c r="E51" s="6"/>
      <c r="F51" s="6"/>
      <c r="G51" s="6"/>
      <c r="H51" s="6"/>
      <c r="I51" s="6"/>
      <c r="J51" s="6"/>
      <c r="K51" s="6"/>
      <c r="L51" s="6"/>
      <c r="M51" s="5">
        <v>8.0021299999999993</v>
      </c>
      <c r="N51" s="5">
        <v>30</v>
      </c>
      <c r="O51" s="5">
        <f t="shared" si="10"/>
        <v>0.79999940016015714</v>
      </c>
      <c r="P51" s="5">
        <f t="shared" si="11"/>
        <v>0.58823529411764708</v>
      </c>
      <c r="Q51" s="6"/>
      <c r="R51" s="6"/>
      <c r="S51" s="6"/>
      <c r="T51" s="6"/>
    </row>
    <row r="52" spans="1:20" ht="20" customHeight="1" x14ac:dyDescent="0.15">
      <c r="A52" s="38"/>
      <c r="B52" s="10"/>
      <c r="C52" s="6"/>
      <c r="D52" s="6"/>
      <c r="E52" s="6"/>
      <c r="F52" s="6"/>
      <c r="G52" s="6"/>
      <c r="H52" s="6"/>
      <c r="I52" s="6"/>
      <c r="J52" s="6"/>
      <c r="K52" s="6"/>
      <c r="L52" s="6"/>
      <c r="M52" s="5">
        <v>8.1688500000000008</v>
      </c>
      <c r="N52" s="5">
        <v>32</v>
      </c>
      <c r="O52" s="5">
        <f t="shared" si="10"/>
        <v>0.81666694992437028</v>
      </c>
      <c r="P52" s="5">
        <f t="shared" si="11"/>
        <v>0.62745098039215685</v>
      </c>
      <c r="Q52" s="6"/>
      <c r="R52" s="6"/>
      <c r="S52" s="6"/>
      <c r="T52" s="6"/>
    </row>
    <row r="53" spans="1:20" ht="20" customHeight="1" x14ac:dyDescent="0.15">
      <c r="A53" s="38"/>
      <c r="B53" s="10"/>
      <c r="C53" s="6"/>
      <c r="D53" s="6"/>
      <c r="E53" s="6"/>
      <c r="F53" s="6"/>
      <c r="G53" s="6"/>
      <c r="H53" s="6"/>
      <c r="I53" s="6"/>
      <c r="J53" s="6"/>
      <c r="K53" s="6"/>
      <c r="L53" s="6"/>
      <c r="M53" s="5">
        <v>8.3355599999999992</v>
      </c>
      <c r="N53" s="5">
        <v>30</v>
      </c>
      <c r="O53" s="5">
        <f t="shared" si="10"/>
        <v>0.83333349995551176</v>
      </c>
      <c r="P53" s="5">
        <f t="shared" si="11"/>
        <v>0.58823529411764708</v>
      </c>
      <c r="Q53" s="6"/>
      <c r="R53" s="6"/>
      <c r="S53" s="6"/>
      <c r="T53" s="6"/>
    </row>
    <row r="54" spans="1:20" ht="20" customHeight="1" x14ac:dyDescent="0.15">
      <c r="A54" s="38"/>
      <c r="B54" s="10"/>
      <c r="C54" s="6"/>
      <c r="D54" s="6"/>
      <c r="E54" s="6"/>
      <c r="F54" s="6"/>
      <c r="G54" s="6"/>
      <c r="H54" s="6"/>
      <c r="I54" s="6"/>
      <c r="J54" s="6"/>
      <c r="K54" s="6"/>
      <c r="L54" s="6"/>
      <c r="M54" s="5">
        <v>8.5022699999999993</v>
      </c>
      <c r="N54" s="5">
        <v>37</v>
      </c>
      <c r="O54" s="5">
        <f t="shared" si="10"/>
        <v>0.85000004998665346</v>
      </c>
      <c r="P54" s="5">
        <f t="shared" si="11"/>
        <v>0.72549019607843135</v>
      </c>
      <c r="Q54" s="6"/>
      <c r="R54" s="6"/>
      <c r="S54" s="6"/>
      <c r="T54" s="6"/>
    </row>
    <row r="55" spans="1:20" ht="20" customHeight="1" x14ac:dyDescent="0.15">
      <c r="A55" s="38"/>
      <c r="B55" s="10"/>
      <c r="C55" s="6"/>
      <c r="D55" s="6"/>
      <c r="E55" s="6"/>
      <c r="F55" s="6"/>
      <c r="G55" s="6"/>
      <c r="H55" s="6"/>
      <c r="I55" s="6"/>
      <c r="J55" s="6"/>
      <c r="K55" s="6"/>
      <c r="L55" s="6"/>
      <c r="M55" s="5">
        <v>8.6689799999999995</v>
      </c>
      <c r="N55" s="5">
        <v>37</v>
      </c>
      <c r="O55" s="5">
        <f t="shared" si="10"/>
        <v>0.86666660001779516</v>
      </c>
      <c r="P55" s="5">
        <f t="shared" si="11"/>
        <v>0.72549019607843135</v>
      </c>
      <c r="Q55" s="6"/>
      <c r="R55" s="6"/>
      <c r="S55" s="6"/>
      <c r="T55" s="6"/>
    </row>
    <row r="56" spans="1:20" ht="20" customHeight="1" x14ac:dyDescent="0.15">
      <c r="A56" s="38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5">
        <v>8.8356899999999996</v>
      </c>
      <c r="N56" s="5">
        <v>35</v>
      </c>
      <c r="O56" s="5">
        <f t="shared" si="10"/>
        <v>0.88333315004893687</v>
      </c>
      <c r="P56" s="5">
        <f t="shared" si="11"/>
        <v>0.68627450980392157</v>
      </c>
      <c r="Q56" s="6"/>
      <c r="R56" s="6"/>
      <c r="S56" s="6"/>
      <c r="T56" s="6"/>
    </row>
    <row r="57" spans="1:20" ht="20" customHeight="1" x14ac:dyDescent="0.15">
      <c r="A57" s="38"/>
      <c r="B57" s="10"/>
      <c r="C57" s="6"/>
      <c r="D57" s="6"/>
      <c r="E57" s="6"/>
      <c r="F57" s="6"/>
      <c r="G57" s="6"/>
      <c r="H57" s="6"/>
      <c r="I57" s="6"/>
      <c r="J57" s="6"/>
      <c r="K57" s="6"/>
      <c r="L57" s="6"/>
      <c r="M57" s="5">
        <v>9.0023999999999997</v>
      </c>
      <c r="N57" s="5">
        <v>38</v>
      </c>
      <c r="O57" s="5">
        <f t="shared" si="10"/>
        <v>0.89999970008007857</v>
      </c>
      <c r="P57" s="5">
        <f t="shared" si="11"/>
        <v>0.74509803921568629</v>
      </c>
      <c r="Q57" s="6"/>
      <c r="R57" s="6"/>
      <c r="S57" s="6"/>
      <c r="T57" s="6"/>
    </row>
    <row r="58" spans="1:20" ht="20" customHeight="1" x14ac:dyDescent="0.15">
      <c r="A58" s="38"/>
      <c r="B58" s="10"/>
      <c r="C58" s="6"/>
      <c r="D58" s="6"/>
      <c r="E58" s="6"/>
      <c r="F58" s="6"/>
      <c r="G58" s="6"/>
      <c r="H58" s="6"/>
      <c r="I58" s="6"/>
      <c r="J58" s="6"/>
      <c r="K58" s="6"/>
      <c r="L58" s="6"/>
      <c r="M58" s="5">
        <v>9.1691099999999999</v>
      </c>
      <c r="N58" s="5">
        <v>34</v>
      </c>
      <c r="O58" s="5">
        <f t="shared" si="10"/>
        <v>0.91666625011122027</v>
      </c>
      <c r="P58" s="5">
        <f t="shared" si="11"/>
        <v>0.66666666666666663</v>
      </c>
      <c r="Q58" s="6"/>
      <c r="R58" s="6"/>
      <c r="S58" s="6"/>
      <c r="T58" s="6"/>
    </row>
    <row r="59" spans="1:20" ht="20" customHeight="1" x14ac:dyDescent="0.15">
      <c r="A59" s="38"/>
      <c r="B59" s="10"/>
      <c r="C59" s="6"/>
      <c r="D59" s="6"/>
      <c r="E59" s="6"/>
      <c r="F59" s="6"/>
      <c r="G59" s="6"/>
      <c r="H59" s="6"/>
      <c r="I59" s="6"/>
      <c r="J59" s="6"/>
      <c r="K59" s="6"/>
      <c r="L59" s="6"/>
      <c r="M59" s="5">
        <v>9.33582</v>
      </c>
      <c r="N59" s="5">
        <v>39</v>
      </c>
      <c r="O59" s="5">
        <f t="shared" si="10"/>
        <v>0.93333280014236197</v>
      </c>
      <c r="P59" s="5">
        <f t="shared" si="11"/>
        <v>0.76470588235294112</v>
      </c>
      <c r="Q59" s="6"/>
      <c r="R59" s="6"/>
      <c r="S59" s="6"/>
      <c r="T59" s="6"/>
    </row>
    <row r="60" spans="1:20" ht="20" customHeight="1" x14ac:dyDescent="0.15">
      <c r="A60" s="38"/>
      <c r="B60" s="10"/>
      <c r="C60" s="6"/>
      <c r="D60" s="6"/>
      <c r="E60" s="6"/>
      <c r="F60" s="6"/>
      <c r="G60" s="6"/>
      <c r="H60" s="6"/>
      <c r="I60" s="6"/>
      <c r="J60" s="6"/>
      <c r="K60" s="6"/>
      <c r="L60" s="6"/>
      <c r="M60" s="5">
        <v>9.5025300000000001</v>
      </c>
      <c r="N60" s="5">
        <v>45</v>
      </c>
      <c r="O60" s="5">
        <f t="shared" si="10"/>
        <v>0.94999935017350368</v>
      </c>
      <c r="P60" s="5">
        <f t="shared" si="11"/>
        <v>0.88235294117647056</v>
      </c>
      <c r="Q60" s="6"/>
      <c r="R60" s="6"/>
      <c r="S60" s="6"/>
      <c r="T60" s="6"/>
    </row>
    <row r="61" spans="1:20" ht="20" customHeight="1" x14ac:dyDescent="0.15">
      <c r="A61" s="38"/>
      <c r="B61" s="10"/>
      <c r="C61" s="6"/>
      <c r="D61" s="6"/>
      <c r="E61" s="6"/>
      <c r="F61" s="6"/>
      <c r="G61" s="6"/>
      <c r="H61" s="6"/>
      <c r="I61" s="6"/>
      <c r="J61" s="6"/>
      <c r="K61" s="6"/>
      <c r="L61" s="6"/>
      <c r="M61" s="5">
        <v>9.6692499999999999</v>
      </c>
      <c r="N61" s="5">
        <v>34</v>
      </c>
      <c r="O61" s="5">
        <f t="shared" si="10"/>
        <v>0.96666689993771659</v>
      </c>
      <c r="P61" s="5">
        <f t="shared" si="11"/>
        <v>0.66666666666666663</v>
      </c>
      <c r="Q61" s="6"/>
      <c r="R61" s="6"/>
      <c r="S61" s="6"/>
      <c r="T61" s="6"/>
    </row>
    <row r="62" spans="1:20" ht="20" customHeight="1" x14ac:dyDescent="0.15">
      <c r="A62" s="38"/>
      <c r="B62" s="10"/>
      <c r="C62" s="6"/>
      <c r="D62" s="6"/>
      <c r="E62" s="6"/>
      <c r="F62" s="6"/>
      <c r="G62" s="6"/>
      <c r="H62" s="6"/>
      <c r="I62" s="6"/>
      <c r="J62" s="6"/>
      <c r="K62" s="6"/>
      <c r="L62" s="6"/>
      <c r="M62" s="5">
        <v>9.83596</v>
      </c>
      <c r="N62" s="5">
        <v>34</v>
      </c>
      <c r="O62" s="5">
        <f t="shared" si="10"/>
        <v>0.9833334499688583</v>
      </c>
      <c r="P62" s="5">
        <f t="shared" si="11"/>
        <v>0.66666666666666663</v>
      </c>
      <c r="Q62" s="6"/>
      <c r="R62" s="6"/>
      <c r="S62" s="6"/>
      <c r="T62" s="6"/>
    </row>
    <row r="63" spans="1:20" ht="20" customHeight="1" x14ac:dyDescent="0.15">
      <c r="A63" s="38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5">
        <v>10.00267</v>
      </c>
      <c r="N63" s="5">
        <v>35</v>
      </c>
      <c r="O63" s="5">
        <f t="shared" si="10"/>
        <v>1</v>
      </c>
      <c r="P63" s="5">
        <f t="shared" si="11"/>
        <v>0.68627450980392157</v>
      </c>
      <c r="Q63" s="6"/>
      <c r="R63" s="6"/>
      <c r="S63" s="6"/>
      <c r="T63" s="6"/>
    </row>
    <row r="64" spans="1:20" ht="20" customHeight="1" x14ac:dyDescent="0.15">
      <c r="A64" s="35"/>
    </row>
    <row r="65" spans="1:1" ht="20" customHeight="1" x14ac:dyDescent="0.15">
      <c r="A65" s="35"/>
    </row>
    <row r="66" spans="1:1" ht="20" customHeight="1" x14ac:dyDescent="0.15">
      <c r="A66" s="35"/>
    </row>
    <row r="67" spans="1:1" ht="20" customHeight="1" x14ac:dyDescent="0.15">
      <c r="A67" s="35"/>
    </row>
  </sheetData>
  <mergeCells count="5">
    <mergeCell ref="A1:D1"/>
    <mergeCell ref="E1:H1"/>
    <mergeCell ref="I1:L1"/>
    <mergeCell ref="M1:P1"/>
    <mergeCell ref="Q1:T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2"/>
  <sheetViews>
    <sheetView showGridLines="0" workbookViewId="0">
      <pane xSplit="1" ySplit="2" topLeftCell="L3" activePane="bottomRight" state="frozen"/>
      <selection pane="topRight"/>
      <selection pane="bottomLeft"/>
      <selection pane="bottomRight" activeCell="Q21" sqref="Q21"/>
    </sheetView>
  </sheetViews>
  <sheetFormatPr baseColWidth="10" defaultColWidth="16.33203125" defaultRowHeight="20" customHeight="1" x14ac:dyDescent="0.15"/>
  <cols>
    <col min="1" max="13" width="16.33203125" style="17" customWidth="1"/>
    <col min="14" max="16384" width="16.33203125" style="17"/>
  </cols>
  <sheetData>
    <row r="1" spans="1:12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</row>
    <row r="2" spans="1:12" ht="20.25" customHeight="1" x14ac:dyDescent="0.15">
      <c r="A2" s="24" t="s">
        <v>2</v>
      </c>
      <c r="B2" s="24" t="s">
        <v>0</v>
      </c>
      <c r="C2" s="25"/>
      <c r="D2" s="25"/>
      <c r="E2" s="39" t="s">
        <v>2</v>
      </c>
      <c r="F2" s="24" t="s">
        <v>0</v>
      </c>
      <c r="G2" s="25"/>
      <c r="H2" s="25"/>
      <c r="I2" s="39" t="s">
        <v>2</v>
      </c>
      <c r="J2" s="24" t="s">
        <v>0</v>
      </c>
      <c r="K2" s="25"/>
      <c r="L2" s="25"/>
    </row>
    <row r="3" spans="1:12" ht="20.25" customHeight="1" x14ac:dyDescent="0.15">
      <c r="A3" s="40">
        <v>0</v>
      </c>
      <c r="B3" s="2">
        <v>41</v>
      </c>
      <c r="C3" s="3">
        <f t="shared" ref="C3:C34" si="0">$A3/9.05858</f>
        <v>0</v>
      </c>
      <c r="D3" s="3">
        <f t="shared" ref="D3:D34" si="1">B3/41.0475</f>
        <v>0.99884280406845727</v>
      </c>
      <c r="E3" s="3">
        <v>0</v>
      </c>
      <c r="F3" s="3">
        <v>27</v>
      </c>
      <c r="G3" s="3">
        <f t="shared" ref="G3:G34" si="2">E3/8.33556</f>
        <v>0</v>
      </c>
      <c r="H3" s="3">
        <f t="shared" ref="H3:H34" si="3">F3/27.808</f>
        <v>0.97094361334867663</v>
      </c>
      <c r="I3" s="3">
        <v>0</v>
      </c>
      <c r="J3" s="3">
        <v>21</v>
      </c>
      <c r="K3" s="3">
        <f t="shared" ref="K3:K34" si="4">I3/9.14267</f>
        <v>0</v>
      </c>
      <c r="L3" s="3">
        <f t="shared" ref="L3:L34" si="5">J3/32.4804</f>
        <v>0.64654376177633277</v>
      </c>
    </row>
    <row r="4" spans="1:12" ht="20" customHeight="1" x14ac:dyDescent="0.15">
      <c r="A4" s="41">
        <v>0.18487000000000001</v>
      </c>
      <c r="B4" s="4">
        <v>28.887499999999999</v>
      </c>
      <c r="C4" s="5">
        <f t="shared" si="0"/>
        <v>2.0408275910793968E-2</v>
      </c>
      <c r="D4" s="5">
        <f t="shared" si="1"/>
        <v>0.70375784152506238</v>
      </c>
      <c r="E4" s="5">
        <v>0.16671</v>
      </c>
      <c r="F4" s="5">
        <v>27.808</v>
      </c>
      <c r="G4" s="5">
        <f t="shared" si="2"/>
        <v>1.9999856038466525E-2</v>
      </c>
      <c r="H4" s="5">
        <f t="shared" si="3"/>
        <v>1</v>
      </c>
      <c r="I4" s="5">
        <v>0.15762999999999999</v>
      </c>
      <c r="J4" s="5">
        <v>21.8276</v>
      </c>
      <c r="K4" s="5">
        <f t="shared" si="4"/>
        <v>1.7241134154464721E-2</v>
      </c>
      <c r="L4" s="5">
        <f t="shared" si="5"/>
        <v>0.6720237435499562</v>
      </c>
    </row>
    <row r="5" spans="1:12" ht="20" customHeight="1" x14ac:dyDescent="0.15">
      <c r="A5" s="41">
        <v>0.36974000000000001</v>
      </c>
      <c r="B5" s="4">
        <v>34.0854</v>
      </c>
      <c r="C5" s="5">
        <f t="shared" si="0"/>
        <v>4.0816551821587936E-2</v>
      </c>
      <c r="D5" s="5">
        <f t="shared" si="1"/>
        <v>0.83038918326329259</v>
      </c>
      <c r="E5" s="5">
        <v>0.33341999999999999</v>
      </c>
      <c r="F5" s="5">
        <v>21.335999999999999</v>
      </c>
      <c r="G5" s="5">
        <f t="shared" si="2"/>
        <v>3.999971207693305E-2</v>
      </c>
      <c r="H5" s="5">
        <f t="shared" si="3"/>
        <v>0.76726121979286532</v>
      </c>
      <c r="I5" s="5">
        <v>0.31525999999999998</v>
      </c>
      <c r="J5" s="5">
        <v>20.134399999999999</v>
      </c>
      <c r="K5" s="5">
        <f t="shared" si="4"/>
        <v>3.4482268308929441E-2</v>
      </c>
      <c r="L5" s="5">
        <f t="shared" si="5"/>
        <v>0.61989384367187583</v>
      </c>
    </row>
    <row r="6" spans="1:12" ht="20" customHeight="1" x14ac:dyDescent="0.15">
      <c r="A6" s="41">
        <v>0.55461000000000005</v>
      </c>
      <c r="B6" s="4">
        <v>33.877600000000001</v>
      </c>
      <c r="C6" s="5">
        <f t="shared" si="0"/>
        <v>6.1224827732381908E-2</v>
      </c>
      <c r="D6" s="5">
        <f t="shared" si="1"/>
        <v>0.82532675558803825</v>
      </c>
      <c r="E6" s="5">
        <v>0.50012999999999996</v>
      </c>
      <c r="F6" s="5">
        <v>19.488</v>
      </c>
      <c r="G6" s="5">
        <f t="shared" si="2"/>
        <v>5.9999568115399568E-2</v>
      </c>
      <c r="H6" s="5">
        <f t="shared" si="3"/>
        <v>0.70080552359033366</v>
      </c>
      <c r="I6" s="5">
        <v>0.47289999999999999</v>
      </c>
      <c r="J6" s="5">
        <v>20.160499999999999</v>
      </c>
      <c r="K6" s="5">
        <f t="shared" si="4"/>
        <v>5.1724496235782319E-2</v>
      </c>
      <c r="L6" s="5">
        <f t="shared" si="5"/>
        <v>0.62069740520436933</v>
      </c>
    </row>
    <row r="7" spans="1:12" ht="20" customHeight="1" x14ac:dyDescent="0.15">
      <c r="A7" s="41">
        <v>0.73948000000000003</v>
      </c>
      <c r="B7" s="4">
        <v>36.194499999999998</v>
      </c>
      <c r="C7" s="5">
        <f t="shared" si="0"/>
        <v>8.1633103643175872E-2</v>
      </c>
      <c r="D7" s="5">
        <f t="shared" si="1"/>
        <v>0.88177111882575065</v>
      </c>
      <c r="E7" s="5">
        <v>0.66683999999999999</v>
      </c>
      <c r="F7" s="5">
        <v>19.872</v>
      </c>
      <c r="G7" s="5">
        <f t="shared" si="2"/>
        <v>7.99994241538661E-2</v>
      </c>
      <c r="H7" s="5">
        <f t="shared" si="3"/>
        <v>0.71461449942462596</v>
      </c>
      <c r="I7" s="5">
        <v>0.63053000000000003</v>
      </c>
      <c r="J7" s="5">
        <v>21.230699999999999</v>
      </c>
      <c r="K7" s="5">
        <f t="shared" si="4"/>
        <v>6.8965630390247043E-2</v>
      </c>
      <c r="L7" s="5">
        <f t="shared" si="5"/>
        <v>0.65364650681641845</v>
      </c>
    </row>
    <row r="8" spans="1:12" ht="20" customHeight="1" x14ac:dyDescent="0.15">
      <c r="A8" s="41">
        <v>0.92435</v>
      </c>
      <c r="B8" s="4">
        <v>36.8367</v>
      </c>
      <c r="C8" s="5">
        <f t="shared" si="0"/>
        <v>0.10204137955396984</v>
      </c>
      <c r="D8" s="5">
        <f t="shared" si="1"/>
        <v>0.89741640782020837</v>
      </c>
      <c r="E8" s="5">
        <v>0.83355999999999997</v>
      </c>
      <c r="F8" s="5">
        <v>24</v>
      </c>
      <c r="G8" s="5">
        <f t="shared" si="2"/>
        <v>0.10000047987177826</v>
      </c>
      <c r="H8" s="5">
        <f t="shared" si="3"/>
        <v>0.86306098964326816</v>
      </c>
      <c r="I8" s="5">
        <v>0.78815999999999997</v>
      </c>
      <c r="J8" s="5">
        <v>22.381699999999999</v>
      </c>
      <c r="K8" s="5">
        <f t="shared" si="4"/>
        <v>8.6206764544711767E-2</v>
      </c>
      <c r="L8" s="5">
        <f t="shared" si="5"/>
        <v>0.6890832625213974</v>
      </c>
    </row>
    <row r="9" spans="1:12" ht="20" customHeight="1" x14ac:dyDescent="0.15">
      <c r="A9" s="41">
        <v>1.10921</v>
      </c>
      <c r="B9" s="4">
        <v>35.920900000000003</v>
      </c>
      <c r="C9" s="5">
        <f t="shared" si="0"/>
        <v>0.12244855153898294</v>
      </c>
      <c r="D9" s="5">
        <f t="shared" si="1"/>
        <v>0.87510567026006469</v>
      </c>
      <c r="E9" s="5">
        <v>1.00027</v>
      </c>
      <c r="F9" s="5">
        <v>25</v>
      </c>
      <c r="G9" s="5">
        <f t="shared" si="2"/>
        <v>0.1200003359102448</v>
      </c>
      <c r="H9" s="5">
        <f t="shared" si="3"/>
        <v>0.89902186421173769</v>
      </c>
      <c r="I9" s="5">
        <v>0.94579000000000002</v>
      </c>
      <c r="J9" s="5">
        <v>25.3401</v>
      </c>
      <c r="K9" s="5">
        <f t="shared" si="4"/>
        <v>0.10344789869917649</v>
      </c>
      <c r="L9" s="5">
        <f t="shared" si="5"/>
        <v>0.78016588465659287</v>
      </c>
    </row>
    <row r="10" spans="1:12" ht="20" customHeight="1" x14ac:dyDescent="0.15">
      <c r="A10" s="41">
        <v>1.2940799999999999</v>
      </c>
      <c r="B10" s="4">
        <v>27.6327</v>
      </c>
      <c r="C10" s="5">
        <f t="shared" si="0"/>
        <v>0.1428568274497769</v>
      </c>
      <c r="D10" s="5">
        <f t="shared" si="1"/>
        <v>0.67318837931664532</v>
      </c>
      <c r="E10" s="5">
        <v>1.1669799999999999</v>
      </c>
      <c r="F10" s="5">
        <v>23.143999999999998</v>
      </c>
      <c r="G10" s="5">
        <f t="shared" si="2"/>
        <v>0.1400001919487113</v>
      </c>
      <c r="H10" s="5">
        <f t="shared" si="3"/>
        <v>0.83227848101265822</v>
      </c>
      <c r="I10" s="5">
        <v>1.1034299999999999</v>
      </c>
      <c r="J10" s="5">
        <v>23.400700000000001</v>
      </c>
      <c r="K10" s="5">
        <f t="shared" si="4"/>
        <v>0.12069012662602936</v>
      </c>
      <c r="L10" s="5">
        <f t="shared" si="5"/>
        <v>0.72045602886663951</v>
      </c>
    </row>
    <row r="11" spans="1:12" ht="20" customHeight="1" x14ac:dyDescent="0.15">
      <c r="A11" s="41">
        <v>1.47895</v>
      </c>
      <c r="B11" s="4">
        <v>26.4956</v>
      </c>
      <c r="C11" s="5">
        <f t="shared" si="0"/>
        <v>0.16326510336057087</v>
      </c>
      <c r="D11" s="5">
        <f t="shared" si="1"/>
        <v>0.64548632681649309</v>
      </c>
      <c r="E11" s="5">
        <v>1.33369</v>
      </c>
      <c r="F11" s="5">
        <v>21.608000000000001</v>
      </c>
      <c r="G11" s="5">
        <f t="shared" si="2"/>
        <v>0.16000004798717785</v>
      </c>
      <c r="H11" s="5">
        <f t="shared" si="3"/>
        <v>0.77704257767548912</v>
      </c>
      <c r="I11" s="5">
        <v>1.2610600000000001</v>
      </c>
      <c r="J11" s="5">
        <v>24.5351</v>
      </c>
      <c r="K11" s="5">
        <f t="shared" si="4"/>
        <v>0.13793126078049409</v>
      </c>
      <c r="L11" s="5">
        <f t="shared" si="5"/>
        <v>0.75538170712183339</v>
      </c>
    </row>
    <row r="12" spans="1:12" ht="20" customHeight="1" x14ac:dyDescent="0.15">
      <c r="A12" s="41">
        <v>1.6638200000000001</v>
      </c>
      <c r="B12" s="4">
        <v>29.941299999999998</v>
      </c>
      <c r="C12" s="5">
        <f t="shared" si="0"/>
        <v>0.18367337927136484</v>
      </c>
      <c r="D12" s="5">
        <f t="shared" si="1"/>
        <v>0.72943053779158284</v>
      </c>
      <c r="E12" s="5">
        <v>1.5004</v>
      </c>
      <c r="F12" s="5">
        <v>20.04</v>
      </c>
      <c r="G12" s="5">
        <f t="shared" si="2"/>
        <v>0.17999990402564436</v>
      </c>
      <c r="H12" s="5">
        <f t="shared" si="3"/>
        <v>0.72065592635212883</v>
      </c>
      <c r="I12" s="5">
        <v>1.41869</v>
      </c>
      <c r="J12" s="5">
        <v>21.122499999999999</v>
      </c>
      <c r="K12" s="5">
        <f t="shared" si="4"/>
        <v>0.15517239493495882</v>
      </c>
      <c r="L12" s="5">
        <f t="shared" si="5"/>
        <v>0.65031526705336129</v>
      </c>
    </row>
    <row r="13" spans="1:12" ht="20" customHeight="1" x14ac:dyDescent="0.15">
      <c r="A13" s="41">
        <v>1.8486899999999999</v>
      </c>
      <c r="B13" s="4">
        <v>30.624300000000002</v>
      </c>
      <c r="C13" s="5">
        <f t="shared" si="0"/>
        <v>0.20408165518215882</v>
      </c>
      <c r="D13" s="5">
        <f t="shared" si="1"/>
        <v>0.74606979718618682</v>
      </c>
      <c r="E13" s="5">
        <v>1.6671100000000001</v>
      </c>
      <c r="F13" s="5">
        <v>19.8</v>
      </c>
      <c r="G13" s="5">
        <f t="shared" si="2"/>
        <v>0.19999976006411091</v>
      </c>
      <c r="H13" s="5">
        <f t="shared" si="3"/>
        <v>0.71202531645569622</v>
      </c>
      <c r="I13" s="5">
        <v>1.5763199999999999</v>
      </c>
      <c r="J13" s="5">
        <v>19.965499999999999</v>
      </c>
      <c r="K13" s="5">
        <f t="shared" si="4"/>
        <v>0.17241352908942353</v>
      </c>
      <c r="L13" s="5">
        <f t="shared" si="5"/>
        <v>0.61469378455930335</v>
      </c>
    </row>
    <row r="14" spans="1:12" ht="20" customHeight="1" x14ac:dyDescent="0.15">
      <c r="A14" s="41">
        <v>2.03356</v>
      </c>
      <c r="B14" s="4">
        <v>32.430199999999999</v>
      </c>
      <c r="C14" s="5">
        <f t="shared" si="0"/>
        <v>0.22448993109295279</v>
      </c>
      <c r="D14" s="5">
        <f t="shared" si="1"/>
        <v>0.79006516840246055</v>
      </c>
      <c r="E14" s="5">
        <v>1.83382</v>
      </c>
      <c r="F14" s="5">
        <v>21.152000000000001</v>
      </c>
      <c r="G14" s="5">
        <f t="shared" si="2"/>
        <v>0.2199996161025774</v>
      </c>
      <c r="H14" s="5">
        <f t="shared" si="3"/>
        <v>0.76064441887226697</v>
      </c>
      <c r="I14" s="5">
        <v>1.7339500000000001</v>
      </c>
      <c r="J14" s="5">
        <v>19.4816</v>
      </c>
      <c r="K14" s="5">
        <f t="shared" si="4"/>
        <v>0.18965466324388827</v>
      </c>
      <c r="L14" s="5">
        <f t="shared" si="5"/>
        <v>0.59979556902008591</v>
      </c>
    </row>
    <row r="15" spans="1:12" ht="20" customHeight="1" x14ac:dyDescent="0.15">
      <c r="A15" s="41">
        <v>2.2184300000000001</v>
      </c>
      <c r="B15" s="4">
        <v>31.2178</v>
      </c>
      <c r="C15" s="5">
        <f t="shared" si="0"/>
        <v>0.24489820700374676</v>
      </c>
      <c r="D15" s="5">
        <f t="shared" si="1"/>
        <v>0.76052865582556795</v>
      </c>
      <c r="E15" s="5">
        <v>2.0005299999999999</v>
      </c>
      <c r="F15" s="5">
        <v>16.928000000000001</v>
      </c>
      <c r="G15" s="5">
        <f t="shared" si="2"/>
        <v>0.23999947214104392</v>
      </c>
      <c r="H15" s="5">
        <f t="shared" si="3"/>
        <v>0.60874568469505186</v>
      </c>
      <c r="I15" s="5">
        <v>1.8915900000000001</v>
      </c>
      <c r="J15" s="5">
        <v>20.765799999999999</v>
      </c>
      <c r="K15" s="5">
        <f t="shared" si="4"/>
        <v>0.20689689117074114</v>
      </c>
      <c r="L15" s="5">
        <f t="shared" si="5"/>
        <v>0.63933325944261765</v>
      </c>
    </row>
    <row r="16" spans="1:12" ht="20" customHeight="1" x14ac:dyDescent="0.15">
      <c r="A16" s="41">
        <v>2.4033000000000002</v>
      </c>
      <c r="B16" s="4">
        <v>37.280299999999997</v>
      </c>
      <c r="C16" s="5">
        <f t="shared" si="0"/>
        <v>0.26530648291454073</v>
      </c>
      <c r="D16" s="5">
        <f t="shared" si="1"/>
        <v>0.90822339971983668</v>
      </c>
      <c r="E16" s="5">
        <v>2.1672400000000001</v>
      </c>
      <c r="F16" s="5">
        <v>18.175999999999998</v>
      </c>
      <c r="G16" s="5">
        <f t="shared" si="2"/>
        <v>0.25999932817951049</v>
      </c>
      <c r="H16" s="5">
        <f t="shared" si="3"/>
        <v>0.65362485615650168</v>
      </c>
      <c r="I16" s="5">
        <v>2.04922</v>
      </c>
      <c r="J16" s="5">
        <v>21.564800000000002</v>
      </c>
      <c r="K16" s="5">
        <f t="shared" si="4"/>
        <v>0.22413802532520585</v>
      </c>
      <c r="L16" s="5">
        <f t="shared" si="5"/>
        <v>0.66393271018829814</v>
      </c>
    </row>
    <row r="17" spans="1:12" ht="20" customHeight="1" x14ac:dyDescent="0.15">
      <c r="A17" s="41">
        <v>2.5881699999999999</v>
      </c>
      <c r="B17" s="4">
        <v>35.204099999999997</v>
      </c>
      <c r="C17" s="5">
        <f t="shared" si="0"/>
        <v>0.28571475882533465</v>
      </c>
      <c r="D17" s="5">
        <f t="shared" si="1"/>
        <v>0.85764297460259453</v>
      </c>
      <c r="E17" s="5">
        <v>2.3339599999999998</v>
      </c>
      <c r="F17" s="5">
        <v>20.12</v>
      </c>
      <c r="G17" s="5">
        <f t="shared" si="2"/>
        <v>0.2800003838974226</v>
      </c>
      <c r="H17" s="5">
        <f t="shared" si="3"/>
        <v>0.72353279631760647</v>
      </c>
      <c r="I17" s="5">
        <v>2.2068500000000002</v>
      </c>
      <c r="J17" s="5">
        <v>22.885899999999999</v>
      </c>
      <c r="K17" s="5">
        <f t="shared" si="4"/>
        <v>0.24137915947967059</v>
      </c>
      <c r="L17" s="5">
        <f t="shared" si="5"/>
        <v>0.70460647036366542</v>
      </c>
    </row>
    <row r="18" spans="1:12" ht="20" customHeight="1" x14ac:dyDescent="0.15">
      <c r="A18" s="41">
        <v>2.7730399999999999</v>
      </c>
      <c r="B18" s="4">
        <v>27.864599999999999</v>
      </c>
      <c r="C18" s="5">
        <f t="shared" si="0"/>
        <v>0.30612303473612862</v>
      </c>
      <c r="D18" s="5">
        <f t="shared" si="1"/>
        <v>0.67883793166453499</v>
      </c>
      <c r="E18" s="5">
        <v>2.5006699999999999</v>
      </c>
      <c r="F18" s="5">
        <v>22.2</v>
      </c>
      <c r="G18" s="5">
        <f t="shared" si="2"/>
        <v>0.30000023993588915</v>
      </c>
      <c r="H18" s="5">
        <f t="shared" si="3"/>
        <v>0.79833141542002295</v>
      </c>
      <c r="I18" s="5">
        <v>2.3644799999999999</v>
      </c>
      <c r="J18" s="5">
        <v>25.1831</v>
      </c>
      <c r="K18" s="5">
        <f t="shared" si="4"/>
        <v>0.2586202936341353</v>
      </c>
      <c r="L18" s="5">
        <f t="shared" si="5"/>
        <v>0.77533220034236028</v>
      </c>
    </row>
    <row r="19" spans="1:12" ht="20" customHeight="1" x14ac:dyDescent="0.15">
      <c r="A19" s="41">
        <v>2.95791</v>
      </c>
      <c r="B19" s="4">
        <v>34.89</v>
      </c>
      <c r="C19" s="5">
        <f t="shared" si="0"/>
        <v>0.32653131064692265</v>
      </c>
      <c r="D19" s="5">
        <f t="shared" si="1"/>
        <v>0.84999086424264569</v>
      </c>
      <c r="E19" s="5">
        <v>2.6673800000000001</v>
      </c>
      <c r="F19" s="5">
        <v>24.408000000000001</v>
      </c>
      <c r="G19" s="5">
        <f t="shared" si="2"/>
        <v>0.32000009597435569</v>
      </c>
      <c r="H19" s="5">
        <f t="shared" si="3"/>
        <v>0.87773302646720375</v>
      </c>
      <c r="I19" s="5">
        <v>2.5221100000000001</v>
      </c>
      <c r="J19" s="5">
        <v>27.321000000000002</v>
      </c>
      <c r="K19" s="5">
        <f t="shared" si="4"/>
        <v>0.27586142778860001</v>
      </c>
      <c r="L19" s="5">
        <f t="shared" si="5"/>
        <v>0.84115343407100895</v>
      </c>
    </row>
    <row r="20" spans="1:12" ht="20" customHeight="1" x14ac:dyDescent="0.15">
      <c r="A20" s="41">
        <v>3.1427700000000001</v>
      </c>
      <c r="B20" s="4">
        <v>31.065000000000001</v>
      </c>
      <c r="C20" s="5">
        <f t="shared" si="0"/>
        <v>0.34693848263193572</v>
      </c>
      <c r="D20" s="5">
        <f t="shared" si="1"/>
        <v>0.75680613922894213</v>
      </c>
      <c r="E20" s="5">
        <v>2.8340900000000002</v>
      </c>
      <c r="F20" s="5">
        <v>20.399999999999999</v>
      </c>
      <c r="G20" s="5">
        <f t="shared" si="2"/>
        <v>0.33999995201282224</v>
      </c>
      <c r="H20" s="5">
        <f t="shared" si="3"/>
        <v>0.73360184119677785</v>
      </c>
      <c r="I20" s="5">
        <v>2.6797499999999999</v>
      </c>
      <c r="J20" s="5">
        <v>21.822800000000001</v>
      </c>
      <c r="K20" s="5">
        <f t="shared" si="4"/>
        <v>0.29310365571545288</v>
      </c>
      <c r="L20" s="5">
        <f t="shared" si="5"/>
        <v>0.67187596211869305</v>
      </c>
    </row>
    <row r="21" spans="1:12" ht="20" customHeight="1" x14ac:dyDescent="0.15">
      <c r="A21" s="41">
        <v>3.3276400000000002</v>
      </c>
      <c r="B21" s="4">
        <v>31.094100000000001</v>
      </c>
      <c r="C21" s="5">
        <f t="shared" si="0"/>
        <v>0.36734675854272969</v>
      </c>
      <c r="D21" s="5">
        <f t="shared" si="1"/>
        <v>0.75751507399963458</v>
      </c>
      <c r="E21" s="5">
        <v>3.0007999999999999</v>
      </c>
      <c r="F21" s="5">
        <v>18.32</v>
      </c>
      <c r="G21" s="5">
        <f t="shared" si="2"/>
        <v>0.35999980805128873</v>
      </c>
      <c r="H21" s="5">
        <f t="shared" si="3"/>
        <v>0.65880322209436137</v>
      </c>
      <c r="I21" s="5">
        <v>2.83738</v>
      </c>
      <c r="J21" s="5">
        <v>23.782399999999999</v>
      </c>
      <c r="K21" s="5">
        <f t="shared" si="4"/>
        <v>0.31034478986991765</v>
      </c>
      <c r="L21" s="5">
        <f t="shared" si="5"/>
        <v>0.73220773143187878</v>
      </c>
    </row>
    <row r="22" spans="1:12" ht="20" customHeight="1" x14ac:dyDescent="0.15">
      <c r="A22" s="41">
        <v>3.5125099999999998</v>
      </c>
      <c r="B22" s="4">
        <v>30.894600000000001</v>
      </c>
      <c r="C22" s="5">
        <f t="shared" si="0"/>
        <v>0.38775503445352361</v>
      </c>
      <c r="D22" s="5">
        <f t="shared" si="1"/>
        <v>0.75265485108715513</v>
      </c>
      <c r="E22" s="5">
        <v>3.16751</v>
      </c>
      <c r="F22" s="5">
        <v>21.327999999999999</v>
      </c>
      <c r="G22" s="5">
        <f t="shared" si="2"/>
        <v>0.37999966408975527</v>
      </c>
      <c r="H22" s="5">
        <f t="shared" si="3"/>
        <v>0.76697353279631764</v>
      </c>
      <c r="I22" s="5">
        <v>2.9950100000000002</v>
      </c>
      <c r="J22" s="5">
        <v>24.689699999999998</v>
      </c>
      <c r="K22" s="5">
        <f t="shared" si="4"/>
        <v>0.32758592402438236</v>
      </c>
      <c r="L22" s="5">
        <f t="shared" si="5"/>
        <v>0.7601415007204344</v>
      </c>
    </row>
    <row r="23" spans="1:12" ht="20" customHeight="1" x14ac:dyDescent="0.15">
      <c r="A23" s="41">
        <v>3.6973799999999999</v>
      </c>
      <c r="B23" s="4">
        <v>32.706800000000001</v>
      </c>
      <c r="C23" s="5">
        <f t="shared" si="0"/>
        <v>0.40816331036431763</v>
      </c>
      <c r="D23" s="5">
        <f t="shared" si="1"/>
        <v>0.796803703026981</v>
      </c>
      <c r="E23" s="5">
        <v>3.3342200000000002</v>
      </c>
      <c r="F23" s="5">
        <v>27.6</v>
      </c>
      <c r="G23" s="5">
        <f t="shared" si="2"/>
        <v>0.39999952012822182</v>
      </c>
      <c r="H23" s="5">
        <f t="shared" si="3"/>
        <v>0.99252013808975836</v>
      </c>
      <c r="I23" s="5">
        <v>3.1526399999999999</v>
      </c>
      <c r="J23" s="5">
        <v>24.865600000000001</v>
      </c>
      <c r="K23" s="5">
        <f t="shared" si="4"/>
        <v>0.34482705817884707</v>
      </c>
      <c r="L23" s="5">
        <f t="shared" si="5"/>
        <v>0.76555707442026566</v>
      </c>
    </row>
    <row r="24" spans="1:12" ht="20" customHeight="1" x14ac:dyDescent="0.15">
      <c r="A24" s="41">
        <v>3.88225</v>
      </c>
      <c r="B24" s="4">
        <v>36.673499999999997</v>
      </c>
      <c r="C24" s="5">
        <f t="shared" si="0"/>
        <v>0.4285715862751116</v>
      </c>
      <c r="D24" s="5">
        <f t="shared" si="1"/>
        <v>0.89344052621962355</v>
      </c>
      <c r="E24" s="5">
        <v>3.5009299999999999</v>
      </c>
      <c r="F24" s="5">
        <v>24.847999999999999</v>
      </c>
      <c r="G24" s="5">
        <f t="shared" si="2"/>
        <v>0.41999937616668831</v>
      </c>
      <c r="H24" s="5">
        <f t="shared" si="3"/>
        <v>0.89355581127733019</v>
      </c>
      <c r="I24" s="5">
        <v>3.3102800000000001</v>
      </c>
      <c r="J24" s="5">
        <v>23.463699999999999</v>
      </c>
      <c r="K24" s="5">
        <f t="shared" si="4"/>
        <v>0.36206928610569994</v>
      </c>
      <c r="L24" s="5">
        <f t="shared" si="5"/>
        <v>0.72239566015196843</v>
      </c>
    </row>
    <row r="25" spans="1:12" ht="20" customHeight="1" x14ac:dyDescent="0.15">
      <c r="A25" s="41">
        <v>4.0671200000000001</v>
      </c>
      <c r="B25" s="4">
        <v>36.265300000000003</v>
      </c>
      <c r="C25" s="5">
        <f t="shared" si="0"/>
        <v>0.44897986218590558</v>
      </c>
      <c r="D25" s="5">
        <f t="shared" si="1"/>
        <v>0.88349594981423973</v>
      </c>
      <c r="E25" s="5">
        <v>3.66764</v>
      </c>
      <c r="F25" s="5">
        <v>22.512</v>
      </c>
      <c r="G25" s="5">
        <f t="shared" si="2"/>
        <v>0.4399992322051548</v>
      </c>
      <c r="H25" s="5">
        <f t="shared" si="3"/>
        <v>0.80955120828538552</v>
      </c>
      <c r="I25" s="5">
        <v>3.4679099999999998</v>
      </c>
      <c r="J25" s="5">
        <v>23.682500000000001</v>
      </c>
      <c r="K25" s="5">
        <f t="shared" si="4"/>
        <v>0.37931042026016465</v>
      </c>
      <c r="L25" s="5">
        <f t="shared" si="5"/>
        <v>0.72913203039371433</v>
      </c>
    </row>
    <row r="26" spans="1:12" ht="20" customHeight="1" x14ac:dyDescent="0.15">
      <c r="A26" s="41">
        <v>4.2519900000000002</v>
      </c>
      <c r="B26" s="4">
        <v>38.896700000000003</v>
      </c>
      <c r="C26" s="5">
        <f t="shared" si="0"/>
        <v>0.46938813809669955</v>
      </c>
      <c r="D26" s="5">
        <f t="shared" si="1"/>
        <v>0.94760216821974552</v>
      </c>
      <c r="E26" s="5">
        <v>3.8343600000000002</v>
      </c>
      <c r="F26" s="5">
        <v>22.032</v>
      </c>
      <c r="G26" s="5">
        <f t="shared" si="2"/>
        <v>0.46000028792306702</v>
      </c>
      <c r="H26" s="5">
        <f t="shared" si="3"/>
        <v>0.79228998849252019</v>
      </c>
      <c r="I26" s="5">
        <v>3.62554</v>
      </c>
      <c r="J26" s="5">
        <v>30.187899999999999</v>
      </c>
      <c r="K26" s="5">
        <f t="shared" si="4"/>
        <v>0.39655155441462941</v>
      </c>
      <c r="L26" s="5">
        <f t="shared" si="5"/>
        <v>0.9294189726727502</v>
      </c>
    </row>
    <row r="27" spans="1:12" ht="20" customHeight="1" x14ac:dyDescent="0.15">
      <c r="A27" s="41">
        <v>4.4368600000000002</v>
      </c>
      <c r="B27" s="4">
        <v>36.356099999999998</v>
      </c>
      <c r="C27" s="5">
        <f t="shared" si="0"/>
        <v>0.48979641400749352</v>
      </c>
      <c r="D27" s="5">
        <f t="shared" si="1"/>
        <v>0.88570802119495706</v>
      </c>
      <c r="E27" s="5">
        <v>4.0010700000000003</v>
      </c>
      <c r="F27" s="5">
        <v>20.391999999999999</v>
      </c>
      <c r="G27" s="5">
        <f t="shared" si="2"/>
        <v>0.48000014396153357</v>
      </c>
      <c r="H27" s="5">
        <f t="shared" si="3"/>
        <v>0.73331415420023016</v>
      </c>
      <c r="I27" s="5">
        <v>3.7831700000000001</v>
      </c>
      <c r="J27" s="5">
        <v>24.979800000000001</v>
      </c>
      <c r="K27" s="5">
        <f t="shared" si="4"/>
        <v>0.41379268856909412</v>
      </c>
      <c r="L27" s="5">
        <f t="shared" si="5"/>
        <v>0.76907304097240181</v>
      </c>
    </row>
    <row r="28" spans="1:12" ht="20" customHeight="1" x14ac:dyDescent="0.15">
      <c r="A28" s="41">
        <v>4.6217300000000003</v>
      </c>
      <c r="B28" s="4">
        <v>36.185299999999998</v>
      </c>
      <c r="C28" s="5">
        <f t="shared" si="0"/>
        <v>0.51020468991828749</v>
      </c>
      <c r="D28" s="5">
        <f t="shared" si="1"/>
        <v>0.88154698824532551</v>
      </c>
      <c r="E28" s="5">
        <v>4.1677799999999996</v>
      </c>
      <c r="F28" s="5">
        <v>18</v>
      </c>
      <c r="G28" s="5">
        <f t="shared" si="2"/>
        <v>0.5</v>
      </c>
      <c r="H28" s="5">
        <f t="shared" si="3"/>
        <v>0.64729574223245112</v>
      </c>
      <c r="I28" s="5">
        <v>3.9407999999999999</v>
      </c>
      <c r="J28" s="5">
        <v>23.1677</v>
      </c>
      <c r="K28" s="5">
        <f t="shared" si="4"/>
        <v>0.43103382272355883</v>
      </c>
      <c r="L28" s="5">
        <f t="shared" si="5"/>
        <v>0.71328247189074023</v>
      </c>
    </row>
    <row r="29" spans="1:12" ht="20" customHeight="1" x14ac:dyDescent="0.15">
      <c r="A29" s="41">
        <v>4.8066000000000004</v>
      </c>
      <c r="B29" s="4">
        <v>36.922499999999999</v>
      </c>
      <c r="C29" s="5">
        <f t="shared" si="0"/>
        <v>0.53061296582908146</v>
      </c>
      <c r="D29" s="5">
        <f t="shared" si="1"/>
        <v>0.89950666910286858</v>
      </c>
      <c r="E29" s="5">
        <v>4.3344899999999997</v>
      </c>
      <c r="F29" s="5">
        <v>19.72</v>
      </c>
      <c r="G29" s="5">
        <f t="shared" si="2"/>
        <v>0.51999985603846655</v>
      </c>
      <c r="H29" s="5">
        <f t="shared" si="3"/>
        <v>0.70914844649021858</v>
      </c>
      <c r="I29" s="5">
        <v>4.0984400000000001</v>
      </c>
      <c r="J29" s="5">
        <v>21.157</v>
      </c>
      <c r="K29" s="5">
        <f t="shared" si="4"/>
        <v>0.44827605065041171</v>
      </c>
      <c r="L29" s="5">
        <f t="shared" si="5"/>
        <v>0.65137744609056536</v>
      </c>
    </row>
    <row r="30" spans="1:12" ht="20" customHeight="1" x14ac:dyDescent="0.15">
      <c r="A30" s="41">
        <v>4.9914699999999996</v>
      </c>
      <c r="B30" s="4">
        <v>37.902500000000003</v>
      </c>
      <c r="C30" s="5">
        <f t="shared" si="0"/>
        <v>0.55102124173987532</v>
      </c>
      <c r="D30" s="5">
        <f t="shared" si="1"/>
        <v>0.92338144832206603</v>
      </c>
      <c r="E30" s="5">
        <v>4.5011999999999999</v>
      </c>
      <c r="F30" s="5">
        <v>22.463999999999999</v>
      </c>
      <c r="G30" s="5">
        <f t="shared" si="2"/>
        <v>0.53999971207693309</v>
      </c>
      <c r="H30" s="5">
        <f t="shared" si="3"/>
        <v>0.80782508630609895</v>
      </c>
      <c r="I30" s="5">
        <v>4.2560700000000002</v>
      </c>
      <c r="J30" s="5">
        <v>22.079699999999999</v>
      </c>
      <c r="K30" s="5">
        <f t="shared" si="4"/>
        <v>0.46551718480487647</v>
      </c>
      <c r="L30" s="5">
        <f t="shared" si="5"/>
        <v>0.67978534747109021</v>
      </c>
    </row>
    <row r="31" spans="1:12" ht="20" customHeight="1" x14ac:dyDescent="0.15">
      <c r="A31" s="41">
        <v>5.1763300000000001</v>
      </c>
      <c r="B31" s="4">
        <v>36.3673</v>
      </c>
      <c r="C31" s="5">
        <f t="shared" si="0"/>
        <v>0.57142841372488851</v>
      </c>
      <c r="D31" s="5">
        <f t="shared" si="1"/>
        <v>0.88598087581460505</v>
      </c>
      <c r="E31" s="5">
        <v>4.66791</v>
      </c>
      <c r="F31" s="5">
        <v>21.776</v>
      </c>
      <c r="G31" s="5">
        <f t="shared" si="2"/>
        <v>0.55999956811539964</v>
      </c>
      <c r="H31" s="5">
        <f t="shared" si="3"/>
        <v>0.78308400460299199</v>
      </c>
      <c r="I31" s="5">
        <v>4.4137000000000004</v>
      </c>
      <c r="J31" s="5">
        <v>18.894200000000001</v>
      </c>
      <c r="K31" s="5">
        <f t="shared" si="4"/>
        <v>0.48275831895934118</v>
      </c>
      <c r="L31" s="5">
        <f t="shared" si="5"/>
        <v>0.58171081636925648</v>
      </c>
    </row>
    <row r="32" spans="1:12" ht="20" customHeight="1" x14ac:dyDescent="0.15">
      <c r="A32" s="41">
        <v>5.3612000000000002</v>
      </c>
      <c r="B32" s="4">
        <v>39.302399999999999</v>
      </c>
      <c r="C32" s="5">
        <f t="shared" si="0"/>
        <v>0.59183668963568248</v>
      </c>
      <c r="D32" s="5">
        <f t="shared" si="1"/>
        <v>0.95748583957610089</v>
      </c>
      <c r="E32" s="5">
        <v>4.8346200000000001</v>
      </c>
      <c r="F32" s="5">
        <v>19.600000000000001</v>
      </c>
      <c r="G32" s="5">
        <f t="shared" si="2"/>
        <v>0.57999942415386618</v>
      </c>
      <c r="H32" s="5">
        <f t="shared" si="3"/>
        <v>0.70483314154200238</v>
      </c>
      <c r="I32" s="5">
        <v>4.5713299999999997</v>
      </c>
      <c r="J32" s="5">
        <v>26</v>
      </c>
      <c r="K32" s="5">
        <f t="shared" si="4"/>
        <v>0.49999945311380584</v>
      </c>
      <c r="L32" s="5">
        <f t="shared" si="5"/>
        <v>0.80048275267545954</v>
      </c>
    </row>
    <row r="33" spans="1:12" ht="20" customHeight="1" x14ac:dyDescent="0.15">
      <c r="A33" s="41">
        <v>5.5460700000000003</v>
      </c>
      <c r="B33" s="4">
        <v>37.0242</v>
      </c>
      <c r="C33" s="5">
        <f t="shared" si="0"/>
        <v>0.61224496554647645</v>
      </c>
      <c r="D33" s="5">
        <f t="shared" si="1"/>
        <v>0.90198428649735063</v>
      </c>
      <c r="E33" s="5">
        <v>5.0013300000000003</v>
      </c>
      <c r="F33" s="5">
        <v>18.2</v>
      </c>
      <c r="G33" s="5">
        <f t="shared" si="2"/>
        <v>0.59999928019233273</v>
      </c>
      <c r="H33" s="5">
        <f t="shared" si="3"/>
        <v>0.65448791714614496</v>
      </c>
      <c r="I33" s="5">
        <v>4.7289700000000003</v>
      </c>
      <c r="J33" s="5">
        <v>22.565999999999999</v>
      </c>
      <c r="K33" s="5">
        <f t="shared" si="4"/>
        <v>0.51724168104065882</v>
      </c>
      <c r="L33" s="5">
        <f t="shared" si="5"/>
        <v>0.69475745372593922</v>
      </c>
    </row>
    <row r="34" spans="1:12" ht="20" customHeight="1" x14ac:dyDescent="0.15">
      <c r="A34" s="41">
        <v>5.7309400000000004</v>
      </c>
      <c r="B34" s="4">
        <v>35.797199999999997</v>
      </c>
      <c r="C34" s="5">
        <f t="shared" si="0"/>
        <v>0.63265324145727042</v>
      </c>
      <c r="D34" s="5">
        <f t="shared" si="1"/>
        <v>0.87209208843413111</v>
      </c>
      <c r="E34" s="5">
        <v>5.16805</v>
      </c>
      <c r="F34" s="5">
        <v>17.088000000000001</v>
      </c>
      <c r="G34" s="5">
        <f t="shared" si="2"/>
        <v>0.62000033591024484</v>
      </c>
      <c r="H34" s="5">
        <f t="shared" si="3"/>
        <v>0.61449942462600693</v>
      </c>
      <c r="I34" s="5">
        <v>4.8865999999999996</v>
      </c>
      <c r="J34" s="5">
        <v>20.168800000000001</v>
      </c>
      <c r="K34" s="5">
        <f t="shared" si="4"/>
        <v>0.53448281519512342</v>
      </c>
      <c r="L34" s="5">
        <f t="shared" si="5"/>
        <v>0.62095294392926192</v>
      </c>
    </row>
    <row r="35" spans="1:12" ht="20" customHeight="1" x14ac:dyDescent="0.15">
      <c r="A35" s="41">
        <v>5.9158099999999996</v>
      </c>
      <c r="B35" s="4">
        <v>33.918799999999997</v>
      </c>
      <c r="C35" s="5">
        <f t="shared" ref="C35:C52" si="6">$A35/9.05858</f>
        <v>0.65306151736806428</v>
      </c>
      <c r="D35" s="5">
        <f t="shared" ref="D35:D52" si="7">B35/41.0475</f>
        <v>0.82633047079602895</v>
      </c>
      <c r="E35" s="5">
        <v>5.3347600000000002</v>
      </c>
      <c r="F35" s="5">
        <v>17.448</v>
      </c>
      <c r="G35" s="5">
        <f t="shared" ref="G35:G53" si="8">E35/8.33556</f>
        <v>0.64000019194871138</v>
      </c>
      <c r="H35" s="5">
        <f t="shared" ref="H35:H53" si="9">F35/27.808</f>
        <v>0.62744533947065595</v>
      </c>
      <c r="I35" s="5">
        <v>5.0442299999999998</v>
      </c>
      <c r="J35" s="5">
        <v>17.5624</v>
      </c>
      <c r="K35" s="5">
        <f t="shared" ref="K35:K61" si="10">I35/9.14267</f>
        <v>0.55172394934958813</v>
      </c>
      <c r="L35" s="5">
        <f t="shared" ref="L35:L61" si="11">J35/32.4804</f>
        <v>0.54070762675336503</v>
      </c>
    </row>
    <row r="36" spans="1:12" ht="20" customHeight="1" x14ac:dyDescent="0.15">
      <c r="A36" s="41">
        <v>6.1006799999999997</v>
      </c>
      <c r="B36" s="4">
        <v>33.11</v>
      </c>
      <c r="C36" s="5">
        <f t="shared" si="6"/>
        <v>0.67346979327885825</v>
      </c>
      <c r="D36" s="5">
        <f t="shared" si="7"/>
        <v>0.80662646933430782</v>
      </c>
      <c r="E36" s="5">
        <v>5.5014700000000003</v>
      </c>
      <c r="F36" s="5">
        <v>19.128</v>
      </c>
      <c r="G36" s="5">
        <f t="shared" si="8"/>
        <v>0.66000004798717793</v>
      </c>
      <c r="H36" s="5">
        <f t="shared" si="9"/>
        <v>0.68785960874568475</v>
      </c>
      <c r="I36" s="5">
        <v>5.2018599999999999</v>
      </c>
      <c r="J36" s="5">
        <v>17.033300000000001</v>
      </c>
      <c r="K36" s="5">
        <f t="shared" si="10"/>
        <v>0.56896508350405295</v>
      </c>
      <c r="L36" s="5">
        <f t="shared" si="11"/>
        <v>0.52441780273641947</v>
      </c>
    </row>
    <row r="37" spans="1:12" ht="20" customHeight="1" x14ac:dyDescent="0.15">
      <c r="A37" s="41">
        <v>6.2855499999999997</v>
      </c>
      <c r="B37" s="4">
        <v>36.445599999999999</v>
      </c>
      <c r="C37" s="5">
        <f t="shared" si="6"/>
        <v>0.69387806918965222</v>
      </c>
      <c r="D37" s="5">
        <f t="shared" si="7"/>
        <v>0.8878884219501797</v>
      </c>
      <c r="E37" s="5">
        <v>5.6681800000000004</v>
      </c>
      <c r="F37" s="5">
        <v>20.664000000000001</v>
      </c>
      <c r="G37" s="5">
        <f t="shared" si="8"/>
        <v>0.67999990402564447</v>
      </c>
      <c r="H37" s="5">
        <f t="shared" si="9"/>
        <v>0.74309551208285396</v>
      </c>
      <c r="I37" s="5">
        <v>5.3594900000000001</v>
      </c>
      <c r="J37" s="5">
        <v>19.040400000000002</v>
      </c>
      <c r="K37" s="5">
        <f t="shared" si="10"/>
        <v>0.58620621765851766</v>
      </c>
      <c r="L37" s="5">
        <f t="shared" si="11"/>
        <v>0.58621199246314704</v>
      </c>
    </row>
    <row r="38" spans="1:12" ht="20" customHeight="1" x14ac:dyDescent="0.15">
      <c r="A38" s="41">
        <v>6.4704199999999998</v>
      </c>
      <c r="B38" s="4">
        <v>40.3673</v>
      </c>
      <c r="C38" s="5">
        <f t="shared" si="6"/>
        <v>0.71428634510044631</v>
      </c>
      <c r="D38" s="5">
        <f t="shared" si="7"/>
        <v>0.98342895426030819</v>
      </c>
      <c r="E38" s="5">
        <v>5.8348899999999997</v>
      </c>
      <c r="F38" s="5">
        <v>19.600000000000001</v>
      </c>
      <c r="G38" s="5">
        <f t="shared" si="8"/>
        <v>0.69999976006411091</v>
      </c>
      <c r="H38" s="5">
        <f t="shared" si="9"/>
        <v>0.70483314154200238</v>
      </c>
      <c r="I38" s="5">
        <v>5.5171299999999999</v>
      </c>
      <c r="J38" s="5">
        <v>25.39</v>
      </c>
      <c r="K38" s="5">
        <f t="shared" si="10"/>
        <v>0.60344844558537047</v>
      </c>
      <c r="L38" s="5">
        <f t="shared" si="11"/>
        <v>0.78170219578576616</v>
      </c>
    </row>
    <row r="39" spans="1:12" ht="20" customHeight="1" x14ac:dyDescent="0.15">
      <c r="A39" s="41">
        <v>6.6552899999999999</v>
      </c>
      <c r="B39" s="4">
        <v>34.399000000000001</v>
      </c>
      <c r="C39" s="5">
        <f t="shared" si="6"/>
        <v>0.73469462101124028</v>
      </c>
      <c r="D39" s="5">
        <f t="shared" si="7"/>
        <v>0.83802911261343571</v>
      </c>
      <c r="E39" s="5">
        <v>6.0015999999999998</v>
      </c>
      <c r="F39" s="5">
        <v>22.096</v>
      </c>
      <c r="G39" s="5">
        <f t="shared" si="8"/>
        <v>0.71999961610257746</v>
      </c>
      <c r="H39" s="5">
        <f t="shared" si="9"/>
        <v>0.79459148446490224</v>
      </c>
      <c r="I39" s="5">
        <v>5.67476</v>
      </c>
      <c r="J39" s="5">
        <v>26.642099999999999</v>
      </c>
      <c r="K39" s="5">
        <f t="shared" si="10"/>
        <v>0.6206895797398353</v>
      </c>
      <c r="L39" s="5">
        <f t="shared" si="11"/>
        <v>0.82025159788672541</v>
      </c>
    </row>
    <row r="40" spans="1:12" ht="20" customHeight="1" x14ac:dyDescent="0.15">
      <c r="A40" s="41">
        <v>6.84016</v>
      </c>
      <c r="B40" s="4">
        <v>34.926299999999998</v>
      </c>
      <c r="C40" s="5">
        <f t="shared" si="6"/>
        <v>0.75510289692203425</v>
      </c>
      <c r="D40" s="5">
        <f t="shared" si="7"/>
        <v>0.85087520555454044</v>
      </c>
      <c r="E40" s="5">
        <v>6.16831</v>
      </c>
      <c r="F40" s="5">
        <v>21.512</v>
      </c>
      <c r="G40" s="5">
        <f t="shared" si="8"/>
        <v>0.739999472141044</v>
      </c>
      <c r="H40" s="5">
        <f t="shared" si="9"/>
        <v>0.77359033371691599</v>
      </c>
      <c r="I40" s="5">
        <v>5.8323900000000002</v>
      </c>
      <c r="J40" s="5">
        <v>26.4162</v>
      </c>
      <c r="K40" s="5">
        <f t="shared" si="10"/>
        <v>0.63793071389430001</v>
      </c>
      <c r="L40" s="5">
        <f t="shared" si="11"/>
        <v>0.81329663427790289</v>
      </c>
    </row>
    <row r="41" spans="1:12" ht="20" customHeight="1" x14ac:dyDescent="0.15">
      <c r="A41" s="41">
        <v>7.0250199999999996</v>
      </c>
      <c r="B41" s="4">
        <v>34.229900000000001</v>
      </c>
      <c r="C41" s="5">
        <f t="shared" si="6"/>
        <v>0.77551006890704721</v>
      </c>
      <c r="D41" s="5">
        <f t="shared" si="7"/>
        <v>0.83390949509714363</v>
      </c>
      <c r="E41" s="5">
        <v>6.3350200000000001</v>
      </c>
      <c r="F41" s="5">
        <v>19.832000000000001</v>
      </c>
      <c r="G41" s="5">
        <f t="shared" si="8"/>
        <v>0.75999932817951055</v>
      </c>
      <c r="H41" s="5">
        <f t="shared" si="9"/>
        <v>0.7131760644418873</v>
      </c>
      <c r="I41" s="5">
        <v>5.9900200000000003</v>
      </c>
      <c r="J41" s="5">
        <v>22.038</v>
      </c>
      <c r="K41" s="5">
        <f t="shared" si="10"/>
        <v>0.65517184804876472</v>
      </c>
      <c r="L41" s="5">
        <f t="shared" si="11"/>
        <v>0.67850149628699152</v>
      </c>
    </row>
    <row r="42" spans="1:12" ht="20" customHeight="1" x14ac:dyDescent="0.15">
      <c r="A42" s="41">
        <v>7.2098899999999997</v>
      </c>
      <c r="B42" s="4">
        <v>35.113700000000001</v>
      </c>
      <c r="C42" s="5">
        <f t="shared" si="6"/>
        <v>0.79591834481784129</v>
      </c>
      <c r="D42" s="5">
        <f t="shared" si="7"/>
        <v>0.85544064802972175</v>
      </c>
      <c r="E42" s="5">
        <v>6.5017300000000002</v>
      </c>
      <c r="F42" s="5">
        <v>19.576000000000001</v>
      </c>
      <c r="G42" s="5">
        <f t="shared" si="8"/>
        <v>0.77999918421797709</v>
      </c>
      <c r="H42" s="5">
        <f t="shared" si="9"/>
        <v>0.7039700805523591</v>
      </c>
      <c r="I42" s="5">
        <v>6.1476600000000001</v>
      </c>
      <c r="J42" s="5">
        <v>26.6112</v>
      </c>
      <c r="K42" s="5">
        <f t="shared" si="10"/>
        <v>0.67241407597561753</v>
      </c>
      <c r="L42" s="5">
        <f t="shared" si="11"/>
        <v>0.81930025492296887</v>
      </c>
    </row>
    <row r="43" spans="1:12" ht="20" customHeight="1" x14ac:dyDescent="0.15">
      <c r="A43" s="41">
        <v>7.3947599999999998</v>
      </c>
      <c r="B43" s="4">
        <v>41.047499999999999</v>
      </c>
      <c r="C43" s="5">
        <f t="shared" si="6"/>
        <v>0.81632662072863527</v>
      </c>
      <c r="D43" s="5">
        <f t="shared" si="7"/>
        <v>1</v>
      </c>
      <c r="E43" s="5">
        <v>6.66845</v>
      </c>
      <c r="F43" s="5">
        <v>23.2</v>
      </c>
      <c r="G43" s="5">
        <f t="shared" si="8"/>
        <v>0.8000002399358892</v>
      </c>
      <c r="H43" s="5">
        <f t="shared" si="9"/>
        <v>0.83429228998849247</v>
      </c>
      <c r="I43" s="5">
        <v>6.3052900000000003</v>
      </c>
      <c r="J43" s="5">
        <v>28.180700000000002</v>
      </c>
      <c r="K43" s="5">
        <f t="shared" si="10"/>
        <v>0.68965521013008235</v>
      </c>
      <c r="L43" s="5">
        <f t="shared" si="11"/>
        <v>0.86762170416620477</v>
      </c>
    </row>
    <row r="44" spans="1:12" ht="20" customHeight="1" x14ac:dyDescent="0.15">
      <c r="A44" s="41">
        <v>7.5796299999999999</v>
      </c>
      <c r="B44" s="4">
        <v>40.415199999999999</v>
      </c>
      <c r="C44" s="5">
        <f t="shared" si="6"/>
        <v>0.83673489663942924</v>
      </c>
      <c r="D44" s="5">
        <f t="shared" si="7"/>
        <v>0.98459589499969546</v>
      </c>
      <c r="E44" s="5">
        <v>6.8351600000000001</v>
      </c>
      <c r="F44" s="5">
        <v>26.064</v>
      </c>
      <c r="G44" s="5">
        <f t="shared" si="8"/>
        <v>0.82000009597435575</v>
      </c>
      <c r="H44" s="5">
        <f t="shared" si="9"/>
        <v>0.93728423475258915</v>
      </c>
      <c r="I44" s="5">
        <v>6.4629200000000004</v>
      </c>
      <c r="J44" s="5">
        <v>24.7087</v>
      </c>
      <c r="K44" s="5">
        <f t="shared" si="10"/>
        <v>0.70689634428454706</v>
      </c>
      <c r="L44" s="5">
        <f t="shared" si="11"/>
        <v>0.76072646888585105</v>
      </c>
    </row>
    <row r="45" spans="1:12" ht="20" customHeight="1" x14ac:dyDescent="0.15">
      <c r="A45" s="41">
        <v>7.7645</v>
      </c>
      <c r="B45" s="4">
        <v>36.448999999999998</v>
      </c>
      <c r="C45" s="5">
        <f t="shared" si="6"/>
        <v>0.85714317255022321</v>
      </c>
      <c r="D45" s="5">
        <f t="shared" si="7"/>
        <v>0.88797125281685851</v>
      </c>
      <c r="E45" s="5">
        <v>7.0018700000000003</v>
      </c>
      <c r="F45" s="5">
        <v>27.344000000000001</v>
      </c>
      <c r="G45" s="5">
        <f t="shared" si="8"/>
        <v>0.83999995201282229</v>
      </c>
      <c r="H45" s="5">
        <f t="shared" si="9"/>
        <v>0.98331415420023016</v>
      </c>
      <c r="I45" s="5">
        <v>6.6205499999999997</v>
      </c>
      <c r="J45" s="5">
        <v>24.931000000000001</v>
      </c>
      <c r="K45" s="5">
        <f t="shared" si="10"/>
        <v>0.72413747843901166</v>
      </c>
      <c r="L45" s="5">
        <f t="shared" si="11"/>
        <v>0.76757059642122627</v>
      </c>
    </row>
    <row r="46" spans="1:12" ht="20" customHeight="1" x14ac:dyDescent="0.15">
      <c r="A46" s="41">
        <v>7.94937</v>
      </c>
      <c r="B46" s="4">
        <v>34.319899999999997</v>
      </c>
      <c r="C46" s="5">
        <f t="shared" si="6"/>
        <v>0.87755144846101718</v>
      </c>
      <c r="D46" s="5">
        <f t="shared" si="7"/>
        <v>0.83610207686217186</v>
      </c>
      <c r="E46" s="5">
        <v>7.1685800000000004</v>
      </c>
      <c r="F46" s="5">
        <v>25.736000000000001</v>
      </c>
      <c r="G46" s="5">
        <f t="shared" si="8"/>
        <v>0.85999980805128884</v>
      </c>
      <c r="H46" s="5">
        <f t="shared" si="9"/>
        <v>0.92548906789413121</v>
      </c>
      <c r="I46" s="5">
        <v>6.7781799999999999</v>
      </c>
      <c r="J46" s="5">
        <v>22.5303</v>
      </c>
      <c r="K46" s="5">
        <f t="shared" si="10"/>
        <v>0.74137861259347648</v>
      </c>
      <c r="L46" s="5">
        <f t="shared" si="11"/>
        <v>0.69365832933091953</v>
      </c>
    </row>
    <row r="47" spans="1:12" ht="20" customHeight="1" x14ac:dyDescent="0.15">
      <c r="A47" s="41">
        <v>8.1342400000000001</v>
      </c>
      <c r="B47" s="4">
        <v>36.301099999999998</v>
      </c>
      <c r="C47" s="5">
        <f t="shared" si="6"/>
        <v>0.89795972437181115</v>
      </c>
      <c r="D47" s="5">
        <f t="shared" si="7"/>
        <v>0.88436811011632865</v>
      </c>
      <c r="E47" s="5">
        <v>7.3352899999999996</v>
      </c>
      <c r="F47" s="5">
        <v>22.847999999999999</v>
      </c>
      <c r="G47" s="5">
        <f t="shared" si="8"/>
        <v>0.87999966408975527</v>
      </c>
      <c r="H47" s="5">
        <f t="shared" si="9"/>
        <v>0.82163406214039125</v>
      </c>
      <c r="I47" s="5">
        <v>6.9358199999999997</v>
      </c>
      <c r="J47" s="5">
        <v>24.603999999999999</v>
      </c>
      <c r="K47" s="5">
        <f t="shared" si="10"/>
        <v>0.7586208405203293</v>
      </c>
      <c r="L47" s="5">
        <f t="shared" si="11"/>
        <v>0.75750298641642333</v>
      </c>
    </row>
    <row r="48" spans="1:12" ht="20" customHeight="1" x14ac:dyDescent="0.15">
      <c r="A48" s="41">
        <v>8.3191100000000002</v>
      </c>
      <c r="B48" s="4">
        <v>33.983800000000002</v>
      </c>
      <c r="C48" s="5">
        <f t="shared" si="6"/>
        <v>0.91836800028260512</v>
      </c>
      <c r="D48" s="5">
        <f t="shared" si="7"/>
        <v>0.8279140020707717</v>
      </c>
      <c r="E48" s="5">
        <v>7.5019999999999998</v>
      </c>
      <c r="F48" s="5">
        <v>22</v>
      </c>
      <c r="G48" s="5">
        <f t="shared" si="8"/>
        <v>0.89999952012822182</v>
      </c>
      <c r="H48" s="5">
        <f t="shared" si="9"/>
        <v>0.79113924050632911</v>
      </c>
      <c r="I48" s="5">
        <v>7.0934499999999998</v>
      </c>
      <c r="J48" s="5">
        <v>26.5517</v>
      </c>
      <c r="K48" s="5">
        <f t="shared" si="10"/>
        <v>0.77586197467479401</v>
      </c>
      <c r="L48" s="5">
        <f t="shared" si="11"/>
        <v>0.81746838093126928</v>
      </c>
    </row>
    <row r="49" spans="1:12" ht="20" customHeight="1" x14ac:dyDescent="0.15">
      <c r="A49" s="41">
        <v>8.5039800000000003</v>
      </c>
      <c r="B49" s="4">
        <v>29.867100000000001</v>
      </c>
      <c r="C49" s="5">
        <f t="shared" si="6"/>
        <v>0.9387762761933991</v>
      </c>
      <c r="D49" s="5">
        <f t="shared" si="7"/>
        <v>0.72762287593641517</v>
      </c>
      <c r="E49" s="5">
        <v>7.6687099999999999</v>
      </c>
      <c r="F49" s="5">
        <v>25.655999999999999</v>
      </c>
      <c r="G49" s="5">
        <f t="shared" si="8"/>
        <v>0.91999937616668837</v>
      </c>
      <c r="H49" s="5">
        <f t="shared" si="9"/>
        <v>0.92261219792865357</v>
      </c>
      <c r="I49" s="5">
        <v>7.25108</v>
      </c>
      <c r="J49" s="5">
        <v>22.181899999999999</v>
      </c>
      <c r="K49" s="5">
        <f t="shared" si="10"/>
        <v>0.79310310882925883</v>
      </c>
      <c r="L49" s="5">
        <f t="shared" si="11"/>
        <v>0.68293186044506826</v>
      </c>
    </row>
    <row r="50" spans="1:12" ht="20" customHeight="1" x14ac:dyDescent="0.15">
      <c r="A50" s="41">
        <v>8.6888500000000004</v>
      </c>
      <c r="B50" s="4">
        <v>34.207000000000001</v>
      </c>
      <c r="C50" s="5">
        <f t="shared" si="6"/>
        <v>0.95918455210419307</v>
      </c>
      <c r="D50" s="5">
        <f t="shared" si="7"/>
        <v>0.83335160484804194</v>
      </c>
      <c r="E50" s="5">
        <v>7.8354200000000001</v>
      </c>
      <c r="F50" s="5">
        <v>26.335999999999999</v>
      </c>
      <c r="G50" s="5">
        <f t="shared" si="8"/>
        <v>0.93999923220515491</v>
      </c>
      <c r="H50" s="5">
        <f t="shared" si="9"/>
        <v>0.94706559263521284</v>
      </c>
      <c r="I50" s="5">
        <v>7.4087100000000001</v>
      </c>
      <c r="J50" s="5">
        <v>21.849</v>
      </c>
      <c r="K50" s="5">
        <f t="shared" si="10"/>
        <v>0.81034424298372354</v>
      </c>
      <c r="L50" s="5">
        <f t="shared" si="11"/>
        <v>0.67268260243100453</v>
      </c>
    </row>
    <row r="51" spans="1:12" ht="20" customHeight="1" x14ac:dyDescent="0.15">
      <c r="A51" s="41">
        <v>8.8737200000000005</v>
      </c>
      <c r="B51" s="4">
        <v>37.847099999999998</v>
      </c>
      <c r="C51" s="5">
        <f t="shared" si="6"/>
        <v>0.97959282801498704</v>
      </c>
      <c r="D51" s="5">
        <f t="shared" si="7"/>
        <v>0.92203179243559286</v>
      </c>
      <c r="E51" s="5">
        <v>8.0021299999999993</v>
      </c>
      <c r="F51" s="5">
        <v>22.064</v>
      </c>
      <c r="G51" s="5">
        <f t="shared" si="8"/>
        <v>0.95999908824362135</v>
      </c>
      <c r="H51" s="5">
        <f t="shared" si="9"/>
        <v>0.79344073647871116</v>
      </c>
      <c r="I51" s="5">
        <v>7.5663400000000003</v>
      </c>
      <c r="J51" s="5">
        <v>22.798999999999999</v>
      </c>
      <c r="K51" s="5">
        <f t="shared" si="10"/>
        <v>0.82758537713818825</v>
      </c>
      <c r="L51" s="5">
        <f t="shared" si="11"/>
        <v>0.70193101070183861</v>
      </c>
    </row>
    <row r="52" spans="1:12" ht="20" customHeight="1" x14ac:dyDescent="0.15">
      <c r="A52" s="41">
        <v>9.0585799999999992</v>
      </c>
      <c r="B52" s="4">
        <v>37</v>
      </c>
      <c r="C52" s="5">
        <f t="shared" si="6"/>
        <v>1</v>
      </c>
      <c r="D52" s="5">
        <f t="shared" si="7"/>
        <v>0.90139472562275413</v>
      </c>
      <c r="E52" s="5">
        <v>8.1688500000000008</v>
      </c>
      <c r="F52" s="5">
        <v>22.88</v>
      </c>
      <c r="G52" s="5">
        <f t="shared" si="8"/>
        <v>0.98000014396153368</v>
      </c>
      <c r="H52" s="5">
        <f t="shared" si="9"/>
        <v>0.82278481012658222</v>
      </c>
      <c r="I52" s="5">
        <v>7.7239800000000001</v>
      </c>
      <c r="J52" s="5">
        <v>19.598099999999999</v>
      </c>
      <c r="K52" s="5">
        <f t="shared" si="10"/>
        <v>0.84482760506504107</v>
      </c>
      <c r="L52" s="5">
        <f t="shared" si="11"/>
        <v>0.60338234750803554</v>
      </c>
    </row>
    <row r="53" spans="1:12" ht="20" customHeight="1" x14ac:dyDescent="0.15">
      <c r="A53" s="42"/>
      <c r="B53" s="10"/>
      <c r="C53" s="6"/>
      <c r="D53" s="6"/>
      <c r="E53" s="5">
        <v>8.3355599999999992</v>
      </c>
      <c r="F53" s="5">
        <v>22</v>
      </c>
      <c r="G53" s="5">
        <f t="shared" si="8"/>
        <v>1</v>
      </c>
      <c r="H53" s="5">
        <f t="shared" si="9"/>
        <v>0.79113924050632911</v>
      </c>
      <c r="I53" s="5">
        <v>7.8816100000000002</v>
      </c>
      <c r="J53" s="5">
        <v>25.911999999999999</v>
      </c>
      <c r="K53" s="5">
        <f t="shared" si="10"/>
        <v>0.86206873921950589</v>
      </c>
      <c r="L53" s="5">
        <f t="shared" si="11"/>
        <v>0.79777342643563487</v>
      </c>
    </row>
    <row r="54" spans="1:12" ht="20" customHeight="1" x14ac:dyDescent="0.15">
      <c r="A54" s="42"/>
      <c r="B54" s="10"/>
      <c r="C54" s="6"/>
      <c r="D54" s="6"/>
      <c r="E54" s="6"/>
      <c r="F54" s="6"/>
      <c r="G54" s="6"/>
      <c r="H54" s="6"/>
      <c r="I54" s="5">
        <v>8.0392399999999995</v>
      </c>
      <c r="J54" s="5">
        <v>32.480400000000003</v>
      </c>
      <c r="K54" s="5">
        <f t="shared" si="10"/>
        <v>0.87930987337397049</v>
      </c>
      <c r="L54" s="5">
        <f t="shared" si="11"/>
        <v>1</v>
      </c>
    </row>
    <row r="55" spans="1:12" ht="20" customHeight="1" x14ac:dyDescent="0.15">
      <c r="A55" s="42"/>
      <c r="B55" s="10"/>
      <c r="C55" s="6"/>
      <c r="D55" s="6"/>
      <c r="E55" s="6"/>
      <c r="F55" s="6"/>
      <c r="G55" s="6"/>
      <c r="H55" s="6"/>
      <c r="I55" s="5">
        <v>8.1968700000000005</v>
      </c>
      <c r="J55" s="5">
        <v>25.4376</v>
      </c>
      <c r="K55" s="5">
        <f t="shared" si="10"/>
        <v>0.89655100752843531</v>
      </c>
      <c r="L55" s="5">
        <f t="shared" si="11"/>
        <v>0.78316769497912575</v>
      </c>
    </row>
    <row r="56" spans="1:12" ht="20" customHeight="1" x14ac:dyDescent="0.15">
      <c r="A56" s="42"/>
      <c r="B56" s="10"/>
      <c r="C56" s="6"/>
      <c r="D56" s="6"/>
      <c r="E56" s="6"/>
      <c r="F56" s="6"/>
      <c r="G56" s="6"/>
      <c r="H56" s="6"/>
      <c r="I56" s="5">
        <v>8.3545099999999994</v>
      </c>
      <c r="J56" s="5">
        <v>26.2759</v>
      </c>
      <c r="K56" s="5">
        <f t="shared" si="10"/>
        <v>0.91379323545528812</v>
      </c>
      <c r="L56" s="5">
        <f t="shared" si="11"/>
        <v>0.80897710619327345</v>
      </c>
    </row>
    <row r="57" spans="1:12" ht="20" customHeight="1" x14ac:dyDescent="0.15">
      <c r="A57" s="42"/>
      <c r="B57" s="10"/>
      <c r="C57" s="6"/>
      <c r="D57" s="6"/>
      <c r="E57" s="6"/>
      <c r="F57" s="6"/>
      <c r="G57" s="6"/>
      <c r="H57" s="6"/>
      <c r="I57" s="5">
        <v>8.5121400000000005</v>
      </c>
      <c r="J57" s="5">
        <v>24.525600000000001</v>
      </c>
      <c r="K57" s="5">
        <f t="shared" si="10"/>
        <v>0.93103436960975294</v>
      </c>
      <c r="L57" s="5">
        <f t="shared" si="11"/>
        <v>0.75508922303912507</v>
      </c>
    </row>
    <row r="58" spans="1:12" ht="20" customHeight="1" x14ac:dyDescent="0.15">
      <c r="A58" s="42"/>
      <c r="B58" s="10"/>
      <c r="C58" s="6"/>
      <c r="D58" s="6"/>
      <c r="E58" s="6"/>
      <c r="F58" s="6"/>
      <c r="G58" s="6"/>
      <c r="H58" s="6"/>
      <c r="I58" s="5">
        <v>8.6697699999999998</v>
      </c>
      <c r="J58" s="5">
        <v>23.801400000000001</v>
      </c>
      <c r="K58" s="5">
        <f t="shared" si="10"/>
        <v>0.94827550376421754</v>
      </c>
      <c r="L58" s="5">
        <f t="shared" si="11"/>
        <v>0.73279269959729554</v>
      </c>
    </row>
    <row r="59" spans="1:12" ht="20" customHeight="1" x14ac:dyDescent="0.15">
      <c r="A59" s="42"/>
      <c r="B59" s="10"/>
      <c r="C59" s="6"/>
      <c r="D59" s="6"/>
      <c r="E59" s="6"/>
      <c r="F59" s="6"/>
      <c r="G59" s="6"/>
      <c r="H59" s="6"/>
      <c r="I59" s="5">
        <v>8.8274000000000008</v>
      </c>
      <c r="J59" s="5">
        <v>20.3294</v>
      </c>
      <c r="K59" s="5">
        <f t="shared" si="10"/>
        <v>0.96551663791868236</v>
      </c>
      <c r="L59" s="5">
        <f t="shared" si="11"/>
        <v>0.62589746431694182</v>
      </c>
    </row>
    <row r="60" spans="1:12" ht="20" customHeight="1" x14ac:dyDescent="0.15">
      <c r="A60" s="42"/>
      <c r="B60" s="10"/>
      <c r="C60" s="6"/>
      <c r="D60" s="6"/>
      <c r="E60" s="6"/>
      <c r="F60" s="6"/>
      <c r="G60" s="6"/>
      <c r="H60" s="6"/>
      <c r="I60" s="5">
        <v>8.9850300000000001</v>
      </c>
      <c r="J60" s="5">
        <v>23.645700000000001</v>
      </c>
      <c r="K60" s="5">
        <f t="shared" si="10"/>
        <v>0.98275777207314707</v>
      </c>
      <c r="L60" s="5">
        <f t="shared" si="11"/>
        <v>0.72799903942069677</v>
      </c>
    </row>
    <row r="61" spans="1:12" ht="20" customHeight="1" x14ac:dyDescent="0.15">
      <c r="A61" s="42"/>
      <c r="B61" s="10"/>
      <c r="C61" s="6"/>
      <c r="D61" s="6"/>
      <c r="E61" s="6"/>
      <c r="F61" s="6"/>
      <c r="G61" s="6"/>
      <c r="H61" s="6"/>
      <c r="I61" s="5">
        <v>9.1426700000000007</v>
      </c>
      <c r="J61" s="5">
        <v>22</v>
      </c>
      <c r="K61" s="5">
        <f t="shared" si="10"/>
        <v>1</v>
      </c>
      <c r="L61" s="5">
        <f t="shared" si="11"/>
        <v>0.67733155995615812</v>
      </c>
    </row>
    <row r="62" spans="1:12" ht="20" customHeight="1" x14ac:dyDescent="0.15">
      <c r="A62" s="43"/>
    </row>
  </sheetData>
  <mergeCells count="3">
    <mergeCell ref="A1:D1"/>
    <mergeCell ref="E1:H1"/>
    <mergeCell ref="I1:L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65"/>
  <sheetViews>
    <sheetView showGridLines="0" workbookViewId="0">
      <pane xSplit="1" ySplit="2" topLeftCell="H3" activePane="bottomRight" state="frozen"/>
      <selection pane="topRight"/>
      <selection pane="bottomLeft"/>
      <selection pane="bottomRight" activeCell="L21" sqref="L21"/>
    </sheetView>
  </sheetViews>
  <sheetFormatPr baseColWidth="10" defaultColWidth="16.33203125" defaultRowHeight="20" customHeight="1" x14ac:dyDescent="0.15"/>
  <cols>
    <col min="1" max="9" width="16.33203125" style="18" customWidth="1"/>
    <col min="10" max="16384" width="16.33203125" style="18"/>
  </cols>
  <sheetData>
    <row r="1" spans="1:8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</row>
    <row r="2" spans="1:8" ht="20.25" customHeight="1" x14ac:dyDescent="0.15">
      <c r="A2" s="39" t="s">
        <v>2</v>
      </c>
      <c r="B2" s="24" t="s">
        <v>0</v>
      </c>
      <c r="C2" s="25"/>
      <c r="D2" s="25"/>
      <c r="E2" s="39" t="s">
        <v>2</v>
      </c>
      <c r="F2" s="24" t="s">
        <v>0</v>
      </c>
      <c r="G2" s="25"/>
      <c r="H2" s="25"/>
    </row>
    <row r="3" spans="1:8" ht="20.25" customHeight="1" x14ac:dyDescent="0.15">
      <c r="A3" s="33">
        <v>0</v>
      </c>
      <c r="B3" s="2">
        <v>29</v>
      </c>
      <c r="C3" s="3">
        <f t="shared" ref="C3:C49" si="0">$A3/8.50398</f>
        <v>0</v>
      </c>
      <c r="D3" s="3">
        <f t="shared" ref="D3:D49" si="1">B3/47</f>
        <v>0.61702127659574468</v>
      </c>
      <c r="E3" s="3">
        <v>0</v>
      </c>
      <c r="F3" s="3">
        <v>10</v>
      </c>
      <c r="G3" s="3">
        <f t="shared" ref="G3:G45" si="2">E3/7.7645</f>
        <v>0</v>
      </c>
      <c r="H3" s="3">
        <f t="shared" ref="H3:H45" si="3">F3/19.71428</f>
        <v>0.50724652383957214</v>
      </c>
    </row>
    <row r="4" spans="1:8" ht="20" customHeight="1" x14ac:dyDescent="0.15">
      <c r="A4" s="34">
        <v>0.18487000000000001</v>
      </c>
      <c r="B4" s="4">
        <v>27</v>
      </c>
      <c r="C4" s="5">
        <f t="shared" si="0"/>
        <v>2.1739232688693998E-2</v>
      </c>
      <c r="D4" s="5">
        <f t="shared" si="1"/>
        <v>0.57446808510638303</v>
      </c>
      <c r="E4" s="5">
        <v>0.18487000000000001</v>
      </c>
      <c r="F4" s="5">
        <v>15.857139999999999</v>
      </c>
      <c r="G4" s="5">
        <f t="shared" si="2"/>
        <v>2.3809646467898772E-2</v>
      </c>
      <c r="H4" s="5">
        <f t="shared" si="3"/>
        <v>0.80434791430374331</v>
      </c>
    </row>
    <row r="5" spans="1:8" ht="20" customHeight="1" x14ac:dyDescent="0.15">
      <c r="A5" s="34">
        <v>0.36974000000000001</v>
      </c>
      <c r="B5" s="4">
        <v>35</v>
      </c>
      <c r="C5" s="5">
        <f t="shared" si="0"/>
        <v>4.3478465377387997E-2</v>
      </c>
      <c r="D5" s="5">
        <f t="shared" si="1"/>
        <v>0.74468085106382975</v>
      </c>
      <c r="E5" s="5">
        <v>0.36974000000000001</v>
      </c>
      <c r="F5" s="5">
        <v>13.857139999999999</v>
      </c>
      <c r="G5" s="5">
        <f t="shared" si="2"/>
        <v>4.7619292935797544E-2</v>
      </c>
      <c r="H5" s="5">
        <f t="shared" si="3"/>
        <v>0.70289860953582883</v>
      </c>
    </row>
    <row r="6" spans="1:8" ht="20" customHeight="1" x14ac:dyDescent="0.15">
      <c r="A6" s="34">
        <v>0.55461000000000005</v>
      </c>
      <c r="B6" s="4">
        <v>40</v>
      </c>
      <c r="C6" s="5">
        <f t="shared" si="0"/>
        <v>6.5217698066082005E-2</v>
      </c>
      <c r="D6" s="5">
        <f t="shared" si="1"/>
        <v>0.85106382978723405</v>
      </c>
      <c r="E6" s="5">
        <v>0.55461000000000005</v>
      </c>
      <c r="F6" s="5">
        <v>14.571429999999999</v>
      </c>
      <c r="G6" s="5">
        <f t="shared" si="2"/>
        <v>7.1428939403696323E-2</v>
      </c>
      <c r="H6" s="5">
        <f t="shared" si="3"/>
        <v>0.73913072148716563</v>
      </c>
    </row>
    <row r="7" spans="1:8" ht="20" customHeight="1" x14ac:dyDescent="0.15">
      <c r="A7" s="34">
        <v>0.73948000000000003</v>
      </c>
      <c r="B7" s="4">
        <v>42</v>
      </c>
      <c r="C7" s="5">
        <f t="shared" si="0"/>
        <v>8.6956930754775993E-2</v>
      </c>
      <c r="D7" s="5">
        <f t="shared" si="1"/>
        <v>0.8936170212765957</v>
      </c>
      <c r="E7" s="5">
        <v>0.73948000000000003</v>
      </c>
      <c r="F7" s="5">
        <v>14.571429999999999</v>
      </c>
      <c r="G7" s="5">
        <f t="shared" si="2"/>
        <v>9.5238585871595088E-2</v>
      </c>
      <c r="H7" s="5">
        <f t="shared" si="3"/>
        <v>0.73913072148716563</v>
      </c>
    </row>
    <row r="8" spans="1:8" ht="20" customHeight="1" x14ac:dyDescent="0.15">
      <c r="A8" s="34">
        <v>0.92435</v>
      </c>
      <c r="B8" s="4">
        <v>38</v>
      </c>
      <c r="C8" s="5">
        <f t="shared" si="0"/>
        <v>0.10869616344347</v>
      </c>
      <c r="D8" s="5">
        <f t="shared" si="1"/>
        <v>0.80851063829787229</v>
      </c>
      <c r="E8" s="5">
        <v>0.92435</v>
      </c>
      <c r="F8" s="5">
        <v>14.28571</v>
      </c>
      <c r="G8" s="5">
        <f t="shared" si="2"/>
        <v>0.11904823233949385</v>
      </c>
      <c r="H8" s="5">
        <f t="shared" si="3"/>
        <v>0.72463767380802147</v>
      </c>
    </row>
    <row r="9" spans="1:8" ht="20" customHeight="1" x14ac:dyDescent="0.15">
      <c r="A9" s="34">
        <v>1.10921</v>
      </c>
      <c r="B9" s="4">
        <v>47</v>
      </c>
      <c r="C9" s="5">
        <f t="shared" si="0"/>
        <v>0.13043422021218301</v>
      </c>
      <c r="D9" s="5">
        <f t="shared" si="1"/>
        <v>1</v>
      </c>
      <c r="E9" s="5">
        <v>1.10921</v>
      </c>
      <c r="F9" s="5">
        <v>15.71429</v>
      </c>
      <c r="G9" s="5">
        <f t="shared" si="2"/>
        <v>0.14285659089445554</v>
      </c>
      <c r="H9" s="5">
        <f t="shared" si="3"/>
        <v>0.79710189771069506</v>
      </c>
    </row>
    <row r="10" spans="1:8" ht="20" customHeight="1" x14ac:dyDescent="0.15">
      <c r="A10" s="34">
        <v>1.2940799999999999</v>
      </c>
      <c r="B10" s="4">
        <v>32</v>
      </c>
      <c r="C10" s="5">
        <f t="shared" si="0"/>
        <v>0.15217345290087697</v>
      </c>
      <c r="D10" s="5">
        <f t="shared" si="1"/>
        <v>0.68085106382978722</v>
      </c>
      <c r="E10" s="5">
        <v>1.2940799999999999</v>
      </c>
      <c r="F10" s="5">
        <v>11</v>
      </c>
      <c r="G10" s="5">
        <f t="shared" si="2"/>
        <v>0.16666623736235428</v>
      </c>
      <c r="H10" s="5">
        <f t="shared" si="3"/>
        <v>0.55797117622352943</v>
      </c>
    </row>
    <row r="11" spans="1:8" ht="20" customHeight="1" x14ac:dyDescent="0.15">
      <c r="A11" s="34">
        <v>1.47895</v>
      </c>
      <c r="B11" s="4">
        <v>36</v>
      </c>
      <c r="C11" s="5">
        <f t="shared" si="0"/>
        <v>0.17391268558957099</v>
      </c>
      <c r="D11" s="5">
        <f t="shared" si="1"/>
        <v>0.76595744680851063</v>
      </c>
      <c r="E11" s="5">
        <v>1.47895</v>
      </c>
      <c r="F11" s="5">
        <v>15.142860000000001</v>
      </c>
      <c r="G11" s="5">
        <f t="shared" si="2"/>
        <v>0.19047588383025307</v>
      </c>
      <c r="H11" s="5">
        <f t="shared" si="3"/>
        <v>0.7681163095989304</v>
      </c>
    </row>
    <row r="12" spans="1:8" ht="20" customHeight="1" x14ac:dyDescent="0.15">
      <c r="A12" s="34">
        <v>1.6638200000000001</v>
      </c>
      <c r="B12" s="4">
        <v>33</v>
      </c>
      <c r="C12" s="5">
        <f t="shared" si="0"/>
        <v>0.195651918278265</v>
      </c>
      <c r="D12" s="5">
        <f t="shared" si="1"/>
        <v>0.7021276595744681</v>
      </c>
      <c r="E12" s="5">
        <v>1.6638200000000001</v>
      </c>
      <c r="F12" s="5">
        <v>16.714279999999999</v>
      </c>
      <c r="G12" s="5">
        <f t="shared" si="2"/>
        <v>0.21428553029815187</v>
      </c>
      <c r="H12" s="5">
        <f t="shared" si="3"/>
        <v>0.84782604284812835</v>
      </c>
    </row>
    <row r="13" spans="1:8" ht="20" customHeight="1" x14ac:dyDescent="0.15">
      <c r="A13" s="34">
        <v>1.8486899999999999</v>
      </c>
      <c r="B13" s="4">
        <v>32</v>
      </c>
      <c r="C13" s="5">
        <f t="shared" si="0"/>
        <v>0.21739115096695899</v>
      </c>
      <c r="D13" s="5">
        <f t="shared" si="1"/>
        <v>0.68085106382978722</v>
      </c>
      <c r="E13" s="5">
        <v>1.8486899999999999</v>
      </c>
      <c r="F13" s="5">
        <v>13.142860000000001</v>
      </c>
      <c r="G13" s="5">
        <f t="shared" si="2"/>
        <v>0.2380951767660506</v>
      </c>
      <c r="H13" s="5">
        <f t="shared" si="3"/>
        <v>0.66666700483101593</v>
      </c>
    </row>
    <row r="14" spans="1:8" ht="20" customHeight="1" x14ac:dyDescent="0.15">
      <c r="A14" s="34">
        <v>2.03356</v>
      </c>
      <c r="B14" s="4">
        <v>30</v>
      </c>
      <c r="C14" s="5">
        <f t="shared" si="0"/>
        <v>0.23913038365565301</v>
      </c>
      <c r="D14" s="5">
        <f t="shared" si="1"/>
        <v>0.63829787234042556</v>
      </c>
      <c r="E14" s="5">
        <v>2.03356</v>
      </c>
      <c r="F14" s="5">
        <v>13.857139999999999</v>
      </c>
      <c r="G14" s="5">
        <f t="shared" si="2"/>
        <v>0.26190482323394937</v>
      </c>
      <c r="H14" s="5">
        <f t="shared" si="3"/>
        <v>0.70289860953582883</v>
      </c>
    </row>
    <row r="15" spans="1:8" ht="20" customHeight="1" x14ac:dyDescent="0.15">
      <c r="A15" s="34">
        <v>2.2184300000000001</v>
      </c>
      <c r="B15" s="4">
        <v>34</v>
      </c>
      <c r="C15" s="5">
        <f t="shared" si="0"/>
        <v>0.26086961634434702</v>
      </c>
      <c r="D15" s="5">
        <f t="shared" si="1"/>
        <v>0.72340425531914898</v>
      </c>
      <c r="E15" s="5">
        <v>2.2184300000000001</v>
      </c>
      <c r="F15" s="5">
        <v>14.571429999999999</v>
      </c>
      <c r="G15" s="5">
        <f t="shared" si="2"/>
        <v>0.28571446970184816</v>
      </c>
      <c r="H15" s="5">
        <f t="shared" si="3"/>
        <v>0.73913072148716563</v>
      </c>
    </row>
    <row r="16" spans="1:8" ht="20" customHeight="1" x14ac:dyDescent="0.15">
      <c r="A16" s="34">
        <v>2.4033000000000002</v>
      </c>
      <c r="B16" s="4">
        <v>30</v>
      </c>
      <c r="C16" s="5">
        <f t="shared" si="0"/>
        <v>0.28260884903304101</v>
      </c>
      <c r="D16" s="5">
        <f t="shared" si="1"/>
        <v>0.63829787234042556</v>
      </c>
      <c r="E16" s="5">
        <v>2.4033000000000002</v>
      </c>
      <c r="F16" s="5">
        <v>14.142860000000001</v>
      </c>
      <c r="G16" s="5">
        <f t="shared" si="2"/>
        <v>0.30952411616974695</v>
      </c>
      <c r="H16" s="5">
        <f t="shared" si="3"/>
        <v>0.71739165721497322</v>
      </c>
    </row>
    <row r="17" spans="1:8" ht="20" customHeight="1" x14ac:dyDescent="0.15">
      <c r="A17" s="34">
        <v>2.5881699999999999</v>
      </c>
      <c r="B17" s="4">
        <v>35</v>
      </c>
      <c r="C17" s="5">
        <f t="shared" si="0"/>
        <v>0.304348081721735</v>
      </c>
      <c r="D17" s="5">
        <f t="shared" si="1"/>
        <v>0.74468085106382975</v>
      </c>
      <c r="E17" s="5">
        <v>2.5881699999999999</v>
      </c>
      <c r="F17" s="5">
        <v>17</v>
      </c>
      <c r="G17" s="5">
        <f t="shared" si="2"/>
        <v>0.33333376263764569</v>
      </c>
      <c r="H17" s="5">
        <f t="shared" si="3"/>
        <v>0.86231909052727262</v>
      </c>
    </row>
    <row r="18" spans="1:8" ht="20" customHeight="1" x14ac:dyDescent="0.15">
      <c r="A18" s="34">
        <v>2.7730399999999999</v>
      </c>
      <c r="B18" s="4">
        <v>29</v>
      </c>
      <c r="C18" s="5">
        <f t="shared" si="0"/>
        <v>0.32608731441042899</v>
      </c>
      <c r="D18" s="5">
        <f t="shared" si="1"/>
        <v>0.61702127659574468</v>
      </c>
      <c r="E18" s="5">
        <v>2.7730399999999999</v>
      </c>
      <c r="F18" s="5">
        <v>16.714279999999999</v>
      </c>
      <c r="G18" s="5">
        <f t="shared" si="2"/>
        <v>0.35714340910554448</v>
      </c>
      <c r="H18" s="5">
        <f t="shared" si="3"/>
        <v>0.84782604284812835</v>
      </c>
    </row>
    <row r="19" spans="1:8" ht="20" customHeight="1" x14ac:dyDescent="0.15">
      <c r="A19" s="34">
        <v>2.95791</v>
      </c>
      <c r="B19" s="4">
        <v>32</v>
      </c>
      <c r="C19" s="5">
        <f t="shared" si="0"/>
        <v>0.34782654709912297</v>
      </c>
      <c r="D19" s="5">
        <f t="shared" si="1"/>
        <v>0.68085106382978722</v>
      </c>
      <c r="E19" s="5">
        <v>2.95791</v>
      </c>
      <c r="F19" s="5">
        <v>13.857139999999999</v>
      </c>
      <c r="G19" s="5">
        <f t="shared" si="2"/>
        <v>0.38095305557344322</v>
      </c>
      <c r="H19" s="5">
        <f t="shared" si="3"/>
        <v>0.70289860953582883</v>
      </c>
    </row>
    <row r="20" spans="1:8" ht="20" customHeight="1" x14ac:dyDescent="0.15">
      <c r="A20" s="34">
        <v>3.1427700000000001</v>
      </c>
      <c r="B20" s="4">
        <v>32</v>
      </c>
      <c r="C20" s="5">
        <f t="shared" si="0"/>
        <v>0.36956460386783602</v>
      </c>
      <c r="D20" s="5">
        <f t="shared" si="1"/>
        <v>0.68085106382978722</v>
      </c>
      <c r="E20" s="5">
        <v>3.1427700000000001</v>
      </c>
      <c r="F20" s="5">
        <v>13</v>
      </c>
      <c r="G20" s="5">
        <f t="shared" si="2"/>
        <v>0.40476141412840494</v>
      </c>
      <c r="H20" s="5">
        <f t="shared" si="3"/>
        <v>0.65942048099144379</v>
      </c>
    </row>
    <row r="21" spans="1:8" ht="20" customHeight="1" x14ac:dyDescent="0.15">
      <c r="A21" s="34">
        <v>3.3276400000000002</v>
      </c>
      <c r="B21" s="4">
        <v>42</v>
      </c>
      <c r="C21" s="5">
        <f t="shared" si="0"/>
        <v>0.39130383655653</v>
      </c>
      <c r="D21" s="5">
        <f t="shared" si="1"/>
        <v>0.8936170212765957</v>
      </c>
      <c r="E21" s="5">
        <v>3.3276400000000002</v>
      </c>
      <c r="F21" s="5">
        <v>11.71429</v>
      </c>
      <c r="G21" s="5">
        <f t="shared" si="2"/>
        <v>0.42857106059630373</v>
      </c>
      <c r="H21" s="5">
        <f t="shared" si="3"/>
        <v>0.59420328817486623</v>
      </c>
    </row>
    <row r="22" spans="1:8" ht="20" customHeight="1" x14ac:dyDescent="0.15">
      <c r="A22" s="34">
        <v>3.5125099999999998</v>
      </c>
      <c r="B22" s="4">
        <v>34</v>
      </c>
      <c r="C22" s="5">
        <f t="shared" si="0"/>
        <v>0.41304306924522394</v>
      </c>
      <c r="D22" s="5">
        <f t="shared" si="1"/>
        <v>0.72340425531914898</v>
      </c>
      <c r="E22" s="5">
        <v>3.5125099999999998</v>
      </c>
      <c r="F22" s="5">
        <v>13.71429</v>
      </c>
      <c r="G22" s="5">
        <f t="shared" si="2"/>
        <v>0.45238070706420241</v>
      </c>
      <c r="H22" s="5">
        <f t="shared" si="3"/>
        <v>0.69565259294278059</v>
      </c>
    </row>
    <row r="23" spans="1:8" ht="20" customHeight="1" x14ac:dyDescent="0.15">
      <c r="A23" s="34">
        <v>3.6973799999999999</v>
      </c>
      <c r="B23" s="4">
        <v>29</v>
      </c>
      <c r="C23" s="5">
        <f t="shared" si="0"/>
        <v>0.43478230193391798</v>
      </c>
      <c r="D23" s="5">
        <f t="shared" si="1"/>
        <v>0.61702127659574468</v>
      </c>
      <c r="E23" s="5">
        <v>3.6973799999999999</v>
      </c>
      <c r="F23" s="5">
        <v>15.857139999999999</v>
      </c>
      <c r="G23" s="5">
        <f t="shared" si="2"/>
        <v>0.47619035353210121</v>
      </c>
      <c r="H23" s="5">
        <f t="shared" si="3"/>
        <v>0.80434791430374331</v>
      </c>
    </row>
    <row r="24" spans="1:8" ht="20" customHeight="1" x14ac:dyDescent="0.15">
      <c r="A24" s="34">
        <v>3.88225</v>
      </c>
      <c r="B24" s="4">
        <v>28</v>
      </c>
      <c r="C24" s="5">
        <f t="shared" si="0"/>
        <v>0.45652153462261197</v>
      </c>
      <c r="D24" s="5">
        <f t="shared" si="1"/>
        <v>0.5957446808510638</v>
      </c>
      <c r="E24" s="5">
        <v>3.88225</v>
      </c>
      <c r="F24" s="5">
        <v>13</v>
      </c>
      <c r="G24" s="5">
        <f t="shared" si="2"/>
        <v>0.5</v>
      </c>
      <c r="H24" s="5">
        <f t="shared" si="3"/>
        <v>0.65942048099144379</v>
      </c>
    </row>
    <row r="25" spans="1:8" ht="20" customHeight="1" x14ac:dyDescent="0.15">
      <c r="A25" s="34">
        <v>4.0671200000000001</v>
      </c>
      <c r="B25" s="4">
        <v>25</v>
      </c>
      <c r="C25" s="5">
        <f t="shared" si="0"/>
        <v>0.47826076731130601</v>
      </c>
      <c r="D25" s="5">
        <f t="shared" si="1"/>
        <v>0.53191489361702127</v>
      </c>
      <c r="E25" s="5">
        <v>4.0671200000000001</v>
      </c>
      <c r="F25" s="5">
        <v>16.714279999999999</v>
      </c>
      <c r="G25" s="5">
        <f t="shared" si="2"/>
        <v>0.52380964646789874</v>
      </c>
      <c r="H25" s="5">
        <f t="shared" si="3"/>
        <v>0.84782604284812835</v>
      </c>
    </row>
    <row r="26" spans="1:8" ht="20" customHeight="1" x14ac:dyDescent="0.15">
      <c r="A26" s="34">
        <v>4.2519900000000002</v>
      </c>
      <c r="B26" s="4">
        <v>23</v>
      </c>
      <c r="C26" s="5">
        <f t="shared" si="0"/>
        <v>0.5</v>
      </c>
      <c r="D26" s="5">
        <f t="shared" si="1"/>
        <v>0.48936170212765956</v>
      </c>
      <c r="E26" s="5">
        <v>4.2519900000000002</v>
      </c>
      <c r="F26" s="5">
        <v>12</v>
      </c>
      <c r="G26" s="5">
        <f t="shared" si="2"/>
        <v>0.54761929293579759</v>
      </c>
      <c r="H26" s="5">
        <f t="shared" si="3"/>
        <v>0.60869582860748661</v>
      </c>
    </row>
    <row r="27" spans="1:8" ht="20" customHeight="1" x14ac:dyDescent="0.15">
      <c r="A27" s="34">
        <v>4.4368600000000002</v>
      </c>
      <c r="B27" s="4">
        <v>24</v>
      </c>
      <c r="C27" s="5">
        <f t="shared" si="0"/>
        <v>0.52173923268869404</v>
      </c>
      <c r="D27" s="5">
        <f t="shared" si="1"/>
        <v>0.51063829787234039</v>
      </c>
      <c r="E27" s="5">
        <v>4.4368600000000002</v>
      </c>
      <c r="F27" s="5">
        <v>10.857139999999999</v>
      </c>
      <c r="G27" s="5">
        <f t="shared" si="2"/>
        <v>0.57142893940369632</v>
      </c>
      <c r="H27" s="5">
        <f t="shared" si="3"/>
        <v>0.55072465238395718</v>
      </c>
    </row>
    <row r="28" spans="1:8" ht="20" customHeight="1" x14ac:dyDescent="0.15">
      <c r="A28" s="34">
        <v>4.6217300000000003</v>
      </c>
      <c r="B28" s="4">
        <v>31</v>
      </c>
      <c r="C28" s="5">
        <f t="shared" si="0"/>
        <v>0.54347846537738798</v>
      </c>
      <c r="D28" s="5">
        <f t="shared" si="1"/>
        <v>0.65957446808510634</v>
      </c>
      <c r="E28" s="5">
        <v>4.6217300000000003</v>
      </c>
      <c r="F28" s="5">
        <v>16</v>
      </c>
      <c r="G28" s="5">
        <f t="shared" si="2"/>
        <v>0.59523858587159517</v>
      </c>
      <c r="H28" s="5">
        <f t="shared" si="3"/>
        <v>0.81159443814331544</v>
      </c>
    </row>
    <row r="29" spans="1:8" ht="20" customHeight="1" x14ac:dyDescent="0.15">
      <c r="A29" s="34">
        <v>4.8066000000000004</v>
      </c>
      <c r="B29" s="4">
        <v>25</v>
      </c>
      <c r="C29" s="5">
        <f t="shared" si="0"/>
        <v>0.56521769806608202</v>
      </c>
      <c r="D29" s="5">
        <f t="shared" si="1"/>
        <v>0.53191489361702127</v>
      </c>
      <c r="E29" s="5">
        <v>4.8066000000000004</v>
      </c>
      <c r="F29" s="5">
        <v>16.857140000000001</v>
      </c>
      <c r="G29" s="5">
        <f t="shared" si="2"/>
        <v>0.61904823233949391</v>
      </c>
      <c r="H29" s="5">
        <f t="shared" si="3"/>
        <v>0.8550725666877006</v>
      </c>
    </row>
    <row r="30" spans="1:8" ht="20" customHeight="1" x14ac:dyDescent="0.15">
      <c r="A30" s="34">
        <v>4.9914699999999996</v>
      </c>
      <c r="B30" s="4">
        <v>28</v>
      </c>
      <c r="C30" s="5">
        <f t="shared" si="0"/>
        <v>0.58695693075477595</v>
      </c>
      <c r="D30" s="5">
        <f t="shared" si="1"/>
        <v>0.5957446808510638</v>
      </c>
      <c r="E30" s="5">
        <v>4.9914699999999996</v>
      </c>
      <c r="F30" s="5">
        <v>11.142860000000001</v>
      </c>
      <c r="G30" s="5">
        <f t="shared" si="2"/>
        <v>0.64285787880739254</v>
      </c>
      <c r="H30" s="5">
        <f t="shared" si="3"/>
        <v>0.56521770006310157</v>
      </c>
    </row>
    <row r="31" spans="1:8" ht="20" customHeight="1" x14ac:dyDescent="0.15">
      <c r="A31" s="34">
        <v>5.1763300000000001</v>
      </c>
      <c r="B31" s="4">
        <v>32</v>
      </c>
      <c r="C31" s="5">
        <f t="shared" si="0"/>
        <v>0.60869498752348894</v>
      </c>
      <c r="D31" s="5">
        <f t="shared" si="1"/>
        <v>0.68085106382978722</v>
      </c>
      <c r="E31" s="5">
        <v>5.1763300000000001</v>
      </c>
      <c r="F31" s="5">
        <v>16</v>
      </c>
      <c r="G31" s="5">
        <f t="shared" si="2"/>
        <v>0.66666623736235431</v>
      </c>
      <c r="H31" s="5">
        <f t="shared" si="3"/>
        <v>0.81159443814331544</v>
      </c>
    </row>
    <row r="32" spans="1:8" ht="20" customHeight="1" x14ac:dyDescent="0.15">
      <c r="A32" s="34">
        <v>5.3612000000000002</v>
      </c>
      <c r="B32" s="4">
        <v>38</v>
      </c>
      <c r="C32" s="5">
        <f t="shared" si="0"/>
        <v>0.63043422021218298</v>
      </c>
      <c r="D32" s="5">
        <f t="shared" si="1"/>
        <v>0.80851063829787229</v>
      </c>
      <c r="E32" s="5">
        <v>5.3612000000000002</v>
      </c>
      <c r="F32" s="5">
        <v>19.714279999999999</v>
      </c>
      <c r="G32" s="5">
        <f t="shared" si="2"/>
        <v>0.69047588383025316</v>
      </c>
      <c r="H32" s="5">
        <f t="shared" si="3"/>
        <v>1</v>
      </c>
    </row>
    <row r="33" spans="1:8" ht="20" customHeight="1" x14ac:dyDescent="0.15">
      <c r="A33" s="34">
        <v>5.5460700000000003</v>
      </c>
      <c r="B33" s="4">
        <v>31</v>
      </c>
      <c r="C33" s="5">
        <f t="shared" si="0"/>
        <v>0.65217345290087703</v>
      </c>
      <c r="D33" s="5">
        <f t="shared" si="1"/>
        <v>0.65957446808510634</v>
      </c>
      <c r="E33" s="5">
        <v>5.5460700000000003</v>
      </c>
      <c r="F33" s="5">
        <v>12</v>
      </c>
      <c r="G33" s="5">
        <f t="shared" si="2"/>
        <v>0.71428553029815189</v>
      </c>
      <c r="H33" s="5">
        <f t="shared" si="3"/>
        <v>0.60869582860748661</v>
      </c>
    </row>
    <row r="34" spans="1:8" ht="20" customHeight="1" x14ac:dyDescent="0.15">
      <c r="A34" s="34">
        <v>5.7309400000000004</v>
      </c>
      <c r="B34" s="4">
        <v>35</v>
      </c>
      <c r="C34" s="5">
        <f t="shared" si="0"/>
        <v>0.67391268558957107</v>
      </c>
      <c r="D34" s="5">
        <f t="shared" si="1"/>
        <v>0.74468085106382975</v>
      </c>
      <c r="E34" s="5">
        <v>5.7309400000000004</v>
      </c>
      <c r="F34" s="5">
        <v>15.28571</v>
      </c>
      <c r="G34" s="5">
        <f t="shared" si="2"/>
        <v>0.73809517676605063</v>
      </c>
      <c r="H34" s="5">
        <f t="shared" si="3"/>
        <v>0.77536232619197865</v>
      </c>
    </row>
    <row r="35" spans="1:8" ht="20" customHeight="1" x14ac:dyDescent="0.15">
      <c r="A35" s="34">
        <v>5.9158099999999996</v>
      </c>
      <c r="B35" s="4">
        <v>34</v>
      </c>
      <c r="C35" s="5">
        <f t="shared" si="0"/>
        <v>0.69565191827826489</v>
      </c>
      <c r="D35" s="5">
        <f t="shared" si="1"/>
        <v>0.72340425531914898</v>
      </c>
      <c r="E35" s="5">
        <v>5.9158099999999996</v>
      </c>
      <c r="F35" s="5">
        <v>12.428570000000001</v>
      </c>
      <c r="G35" s="5">
        <f t="shared" si="2"/>
        <v>0.76190482323394937</v>
      </c>
      <c r="H35" s="5">
        <f t="shared" si="3"/>
        <v>0.63043489287967913</v>
      </c>
    </row>
    <row r="36" spans="1:8" ht="20" customHeight="1" x14ac:dyDescent="0.15">
      <c r="A36" s="34">
        <v>6.1006799999999997</v>
      </c>
      <c r="B36" s="4">
        <v>33</v>
      </c>
      <c r="C36" s="5">
        <f t="shared" si="0"/>
        <v>0.71739115096695893</v>
      </c>
      <c r="D36" s="5">
        <f t="shared" si="1"/>
        <v>0.7021276595744681</v>
      </c>
      <c r="E36" s="5">
        <v>6.1006799999999997</v>
      </c>
      <c r="F36" s="5">
        <v>10.428570000000001</v>
      </c>
      <c r="G36" s="5">
        <f t="shared" si="2"/>
        <v>0.78571446970184811</v>
      </c>
      <c r="H36" s="5">
        <f t="shared" si="3"/>
        <v>0.52898558811176477</v>
      </c>
    </row>
    <row r="37" spans="1:8" ht="20" customHeight="1" x14ac:dyDescent="0.15">
      <c r="A37" s="34">
        <v>6.2855499999999997</v>
      </c>
      <c r="B37" s="4">
        <v>39</v>
      </c>
      <c r="C37" s="5">
        <f t="shared" si="0"/>
        <v>0.73913038365565298</v>
      </c>
      <c r="D37" s="5">
        <f t="shared" si="1"/>
        <v>0.82978723404255317</v>
      </c>
      <c r="E37" s="5">
        <v>6.2855499999999997</v>
      </c>
      <c r="F37" s="5">
        <v>10</v>
      </c>
      <c r="G37" s="5">
        <f t="shared" si="2"/>
        <v>0.80952411616974684</v>
      </c>
      <c r="H37" s="5">
        <f t="shared" si="3"/>
        <v>0.50724652383957214</v>
      </c>
    </row>
    <row r="38" spans="1:8" ht="20" customHeight="1" x14ac:dyDescent="0.15">
      <c r="A38" s="34">
        <v>6.4704199999999998</v>
      </c>
      <c r="B38" s="4">
        <v>43</v>
      </c>
      <c r="C38" s="5">
        <f t="shared" si="0"/>
        <v>0.76086961634434691</v>
      </c>
      <c r="D38" s="5">
        <f t="shared" si="1"/>
        <v>0.91489361702127658</v>
      </c>
      <c r="E38" s="5">
        <v>6.4704199999999998</v>
      </c>
      <c r="F38" s="5">
        <v>8</v>
      </c>
      <c r="G38" s="5">
        <f t="shared" si="2"/>
        <v>0.83333376263764569</v>
      </c>
      <c r="H38" s="5">
        <f t="shared" si="3"/>
        <v>0.40579721907165772</v>
      </c>
    </row>
    <row r="39" spans="1:8" ht="20" customHeight="1" x14ac:dyDescent="0.15">
      <c r="A39" s="34">
        <v>6.6552899999999999</v>
      </c>
      <c r="B39" s="4">
        <v>46</v>
      </c>
      <c r="C39" s="5">
        <f t="shared" si="0"/>
        <v>0.78260884903304095</v>
      </c>
      <c r="D39" s="5">
        <f t="shared" si="1"/>
        <v>0.97872340425531912</v>
      </c>
      <c r="E39" s="5">
        <v>6.6552899999999999</v>
      </c>
      <c r="F39" s="5">
        <v>13.428570000000001</v>
      </c>
      <c r="G39" s="5">
        <f t="shared" si="2"/>
        <v>0.85714340910554443</v>
      </c>
      <c r="H39" s="5">
        <f t="shared" si="3"/>
        <v>0.68115954526363642</v>
      </c>
    </row>
    <row r="40" spans="1:8" ht="20" customHeight="1" x14ac:dyDescent="0.15">
      <c r="A40" s="34">
        <v>6.84016</v>
      </c>
      <c r="B40" s="4">
        <v>35</v>
      </c>
      <c r="C40" s="5">
        <f t="shared" si="0"/>
        <v>0.804348081721735</v>
      </c>
      <c r="D40" s="5">
        <f t="shared" si="1"/>
        <v>0.74468085106382975</v>
      </c>
      <c r="E40" s="5">
        <v>6.84016</v>
      </c>
      <c r="F40" s="5">
        <v>11.28571</v>
      </c>
      <c r="G40" s="5">
        <f t="shared" si="2"/>
        <v>0.88095305557344328</v>
      </c>
      <c r="H40" s="5">
        <f t="shared" si="3"/>
        <v>0.57246371665614981</v>
      </c>
    </row>
    <row r="41" spans="1:8" ht="20" customHeight="1" x14ac:dyDescent="0.15">
      <c r="A41" s="34">
        <v>7.0250199999999996</v>
      </c>
      <c r="B41" s="4">
        <v>36</v>
      </c>
      <c r="C41" s="5">
        <f t="shared" si="0"/>
        <v>0.82608613849044787</v>
      </c>
      <c r="D41" s="5">
        <f t="shared" si="1"/>
        <v>0.76595744680851063</v>
      </c>
      <c r="E41" s="5">
        <v>7.0250199999999996</v>
      </c>
      <c r="F41" s="5">
        <v>10.71429</v>
      </c>
      <c r="G41" s="5">
        <f t="shared" si="2"/>
        <v>0.90476141412840483</v>
      </c>
      <c r="H41" s="5">
        <f t="shared" si="3"/>
        <v>0.54347863579090894</v>
      </c>
    </row>
    <row r="42" spans="1:8" ht="20" customHeight="1" x14ac:dyDescent="0.15">
      <c r="A42" s="34">
        <v>7.2098899999999997</v>
      </c>
      <c r="B42" s="4">
        <v>44</v>
      </c>
      <c r="C42" s="5">
        <f t="shared" si="0"/>
        <v>0.84782537117914192</v>
      </c>
      <c r="D42" s="5">
        <f t="shared" si="1"/>
        <v>0.93617021276595747</v>
      </c>
      <c r="E42" s="5">
        <v>7.2098899999999997</v>
      </c>
      <c r="F42" s="5">
        <v>16</v>
      </c>
      <c r="G42" s="5">
        <f t="shared" si="2"/>
        <v>0.92857106059630368</v>
      </c>
      <c r="H42" s="5">
        <f t="shared" si="3"/>
        <v>0.81159443814331544</v>
      </c>
    </row>
    <row r="43" spans="1:8" ht="20" customHeight="1" x14ac:dyDescent="0.15">
      <c r="A43" s="34">
        <v>7.3947599999999998</v>
      </c>
      <c r="B43" s="4">
        <v>43</v>
      </c>
      <c r="C43" s="5">
        <f t="shared" si="0"/>
        <v>0.86956460386783596</v>
      </c>
      <c r="D43" s="5">
        <f t="shared" si="1"/>
        <v>0.91489361702127658</v>
      </c>
      <c r="E43" s="5">
        <v>7.3947599999999998</v>
      </c>
      <c r="F43" s="5">
        <v>14.571429999999999</v>
      </c>
      <c r="G43" s="5">
        <f t="shared" si="2"/>
        <v>0.95238070706420241</v>
      </c>
      <c r="H43" s="5">
        <f t="shared" si="3"/>
        <v>0.73913072148716563</v>
      </c>
    </row>
    <row r="44" spans="1:8" ht="20" customHeight="1" x14ac:dyDescent="0.15">
      <c r="A44" s="34">
        <v>7.5796299999999999</v>
      </c>
      <c r="B44" s="4">
        <v>37</v>
      </c>
      <c r="C44" s="5">
        <f t="shared" si="0"/>
        <v>0.89130383655653</v>
      </c>
      <c r="D44" s="5">
        <f t="shared" si="1"/>
        <v>0.78723404255319152</v>
      </c>
      <c r="E44" s="5">
        <v>7.5796299999999999</v>
      </c>
      <c r="F44" s="5">
        <v>12.428570000000001</v>
      </c>
      <c r="G44" s="5">
        <f t="shared" si="2"/>
        <v>0.97619035353210126</v>
      </c>
      <c r="H44" s="5">
        <f t="shared" si="3"/>
        <v>0.63043489287967913</v>
      </c>
    </row>
    <row r="45" spans="1:8" ht="20" customHeight="1" x14ac:dyDescent="0.15">
      <c r="A45" s="34">
        <v>7.7645</v>
      </c>
      <c r="B45" s="4">
        <v>34</v>
      </c>
      <c r="C45" s="5">
        <f t="shared" si="0"/>
        <v>0.91304306924522394</v>
      </c>
      <c r="D45" s="5">
        <f t="shared" si="1"/>
        <v>0.72340425531914898</v>
      </c>
      <c r="E45" s="5">
        <v>7.7645</v>
      </c>
      <c r="F45" s="5">
        <v>14</v>
      </c>
      <c r="G45" s="5">
        <f t="shared" si="2"/>
        <v>1</v>
      </c>
      <c r="H45" s="5">
        <f t="shared" si="3"/>
        <v>0.71014513337540097</v>
      </c>
    </row>
    <row r="46" spans="1:8" ht="20" customHeight="1" x14ac:dyDescent="0.15">
      <c r="A46" s="34">
        <v>7.94937</v>
      </c>
      <c r="B46" s="4">
        <v>31</v>
      </c>
      <c r="C46" s="5">
        <f t="shared" si="0"/>
        <v>0.93478230193391798</v>
      </c>
      <c r="D46" s="5">
        <f t="shared" si="1"/>
        <v>0.65957446808510634</v>
      </c>
      <c r="E46" s="6"/>
      <c r="F46" s="6"/>
      <c r="G46" s="6"/>
      <c r="H46" s="6"/>
    </row>
    <row r="47" spans="1:8" ht="20" customHeight="1" x14ac:dyDescent="0.15">
      <c r="A47" s="34">
        <v>8.1342400000000001</v>
      </c>
      <c r="B47" s="4">
        <v>33</v>
      </c>
      <c r="C47" s="5">
        <f t="shared" si="0"/>
        <v>0.95652153462261202</v>
      </c>
      <c r="D47" s="5">
        <f t="shared" si="1"/>
        <v>0.7021276595744681</v>
      </c>
      <c r="E47" s="6"/>
      <c r="F47" s="6"/>
      <c r="G47" s="6"/>
      <c r="H47" s="6"/>
    </row>
    <row r="48" spans="1:8" ht="20" customHeight="1" x14ac:dyDescent="0.15">
      <c r="A48" s="34">
        <v>8.3191100000000002</v>
      </c>
      <c r="B48" s="4">
        <v>29</v>
      </c>
      <c r="C48" s="5">
        <f t="shared" si="0"/>
        <v>0.97826076731130596</v>
      </c>
      <c r="D48" s="5">
        <f t="shared" si="1"/>
        <v>0.61702127659574468</v>
      </c>
      <c r="E48" s="6"/>
      <c r="F48" s="6"/>
      <c r="G48" s="6"/>
      <c r="H48" s="6"/>
    </row>
    <row r="49" spans="1:8" ht="20" customHeight="1" x14ac:dyDescent="0.15">
      <c r="A49" s="34">
        <v>8.5039800000000003</v>
      </c>
      <c r="B49" s="4">
        <v>35</v>
      </c>
      <c r="C49" s="5">
        <f t="shared" si="0"/>
        <v>1</v>
      </c>
      <c r="D49" s="5">
        <f t="shared" si="1"/>
        <v>0.74468085106382975</v>
      </c>
      <c r="E49" s="6"/>
      <c r="F49" s="6"/>
      <c r="G49" s="6"/>
      <c r="H49" s="6"/>
    </row>
    <row r="50" spans="1:8" ht="20" customHeight="1" x14ac:dyDescent="0.15">
      <c r="A50" s="36"/>
    </row>
    <row r="51" spans="1:8" ht="20" customHeight="1" x14ac:dyDescent="0.15">
      <c r="A51" s="36"/>
    </row>
    <row r="52" spans="1:8" ht="20" customHeight="1" x14ac:dyDescent="0.15">
      <c r="A52" s="36"/>
    </row>
    <row r="53" spans="1:8" ht="20" customHeight="1" x14ac:dyDescent="0.15">
      <c r="A53" s="36"/>
    </row>
    <row r="54" spans="1:8" ht="20" customHeight="1" x14ac:dyDescent="0.15">
      <c r="A54" s="36"/>
    </row>
    <row r="55" spans="1:8" ht="20" customHeight="1" x14ac:dyDescent="0.15">
      <c r="A55" s="36"/>
    </row>
    <row r="56" spans="1:8" ht="20" customHeight="1" x14ac:dyDescent="0.15">
      <c r="A56" s="36"/>
    </row>
    <row r="57" spans="1:8" ht="20" customHeight="1" x14ac:dyDescent="0.15">
      <c r="A57" s="36"/>
    </row>
    <row r="58" spans="1:8" ht="20" customHeight="1" x14ac:dyDescent="0.15">
      <c r="A58" s="36"/>
    </row>
    <row r="59" spans="1:8" ht="20" customHeight="1" x14ac:dyDescent="0.15">
      <c r="A59" s="36"/>
    </row>
    <row r="60" spans="1:8" ht="20" customHeight="1" x14ac:dyDescent="0.15">
      <c r="A60" s="36"/>
    </row>
    <row r="61" spans="1:8" ht="20" customHeight="1" x14ac:dyDescent="0.15">
      <c r="A61" s="36"/>
    </row>
    <row r="62" spans="1:8" ht="20" customHeight="1" x14ac:dyDescent="0.15">
      <c r="A62" s="36"/>
    </row>
    <row r="63" spans="1:8" ht="20" customHeight="1" x14ac:dyDescent="0.15">
      <c r="A63" s="36"/>
    </row>
    <row r="64" spans="1:8" ht="20" customHeight="1" x14ac:dyDescent="0.15">
      <c r="A64" s="36"/>
    </row>
    <row r="65" spans="1:1" ht="20" customHeight="1" x14ac:dyDescent="0.15">
      <c r="A65" s="36"/>
    </row>
  </sheetData>
  <mergeCells count="2">
    <mergeCell ref="A1:D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2"/>
  <sheetViews>
    <sheetView showGridLines="0" workbookViewId="0">
      <pane xSplit="1" ySplit="2" topLeftCell="F3" activePane="bottomRight" state="frozen"/>
      <selection pane="topRight"/>
      <selection pane="bottomLeft"/>
      <selection pane="bottomRight" activeCell="M20" sqref="M20"/>
    </sheetView>
  </sheetViews>
  <sheetFormatPr baseColWidth="10" defaultColWidth="16.33203125" defaultRowHeight="20" customHeight="1" x14ac:dyDescent="0.15"/>
  <cols>
    <col min="1" max="1" width="16.33203125" style="19" customWidth="1"/>
    <col min="2" max="9" width="16.33203125" style="1" customWidth="1"/>
    <col min="10" max="10" width="29.83203125" style="1" customWidth="1"/>
    <col min="11" max="16384" width="16.33203125" style="1"/>
  </cols>
  <sheetData>
    <row r="1" spans="1:8" ht="27.75" customHeight="1" thickBot="1" x14ac:dyDescent="0.2">
      <c r="A1" s="47" t="s">
        <v>3</v>
      </c>
      <c r="B1" s="48"/>
      <c r="C1" s="48"/>
      <c r="D1" s="26"/>
      <c r="E1" s="44" t="s">
        <v>4</v>
      </c>
      <c r="F1" s="45"/>
      <c r="G1" s="45"/>
      <c r="H1" s="46"/>
    </row>
    <row r="2" spans="1:8" ht="20.25" customHeight="1" x14ac:dyDescent="0.15">
      <c r="A2" s="23" t="s">
        <v>2</v>
      </c>
      <c r="B2" s="24" t="s">
        <v>0</v>
      </c>
      <c r="C2" s="25"/>
      <c r="D2" s="25"/>
      <c r="E2" s="24" t="s">
        <v>1</v>
      </c>
      <c r="F2" s="24" t="s">
        <v>0</v>
      </c>
      <c r="G2" s="25"/>
      <c r="H2" s="25"/>
    </row>
    <row r="3" spans="1:8" ht="20.25" customHeight="1" x14ac:dyDescent="0.15">
      <c r="A3" s="20">
        <v>0</v>
      </c>
      <c r="B3" s="2">
        <v>22</v>
      </c>
      <c r="C3" s="3">
        <f t="shared" ref="C3:C66" si="0">$A3/43.8217</f>
        <v>0</v>
      </c>
      <c r="D3" s="3">
        <f t="shared" ref="D3:D66" si="1">B3/69.5252</f>
        <v>0.31643202752383309</v>
      </c>
      <c r="E3" s="3">
        <v>0</v>
      </c>
      <c r="F3" s="3">
        <v>21</v>
      </c>
      <c r="G3" s="3">
        <f t="shared" ref="G3:G34" si="2">E3/30.6504</f>
        <v>0</v>
      </c>
      <c r="H3" s="3">
        <f t="shared" ref="H3:H34" si="3">F3/80.455</f>
        <v>0.26101547448884471</v>
      </c>
    </row>
    <row r="4" spans="1:8" ht="20" customHeight="1" x14ac:dyDescent="0.15">
      <c r="A4" s="21">
        <v>0.15759999999999999</v>
      </c>
      <c r="B4" s="4">
        <v>24.597100000000001</v>
      </c>
      <c r="C4" s="5">
        <f t="shared" si="0"/>
        <v>3.5963917419908399E-3</v>
      </c>
      <c r="D4" s="5">
        <f t="shared" si="1"/>
        <v>0.35378682837302161</v>
      </c>
      <c r="E4" s="5">
        <v>0.16220000000000001</v>
      </c>
      <c r="F4" s="5">
        <v>17.756799999999998</v>
      </c>
      <c r="G4" s="5">
        <f t="shared" si="2"/>
        <v>5.2919374624800985E-3</v>
      </c>
      <c r="H4" s="5">
        <f t="shared" si="3"/>
        <v>0.22070474178111987</v>
      </c>
    </row>
    <row r="5" spans="1:8" ht="20" customHeight="1" x14ac:dyDescent="0.15">
      <c r="A5" s="21">
        <v>0.31530000000000002</v>
      </c>
      <c r="B5" s="4">
        <v>27.992799999999999</v>
      </c>
      <c r="C5" s="5">
        <f t="shared" si="0"/>
        <v>7.1950654584372591E-3</v>
      </c>
      <c r="D5" s="5">
        <f t="shared" si="1"/>
        <v>0.40262811182132524</v>
      </c>
      <c r="E5" s="5">
        <v>0.32429999999999998</v>
      </c>
      <c r="F5" s="5">
        <v>22.549099999999999</v>
      </c>
      <c r="G5" s="5">
        <f t="shared" si="2"/>
        <v>1.058061232479837E-2</v>
      </c>
      <c r="H5" s="5">
        <f t="shared" si="3"/>
        <v>0.28026971599030515</v>
      </c>
    </row>
    <row r="6" spans="1:8" ht="20" customHeight="1" x14ac:dyDescent="0.15">
      <c r="A6" s="21">
        <v>0.47289999999999999</v>
      </c>
      <c r="B6" s="4">
        <v>23.906500000000001</v>
      </c>
      <c r="C6" s="5">
        <f t="shared" si="0"/>
        <v>1.0791457200428099E-2</v>
      </c>
      <c r="D6" s="5">
        <f t="shared" si="1"/>
        <v>0.34385373936356894</v>
      </c>
      <c r="E6" s="5">
        <v>0.48649999999999999</v>
      </c>
      <c r="F6" s="5">
        <v>20.4832</v>
      </c>
      <c r="G6" s="5">
        <f t="shared" si="2"/>
        <v>1.5872549787278468E-2</v>
      </c>
      <c r="H6" s="5">
        <f t="shared" si="3"/>
        <v>0.25459200795475734</v>
      </c>
    </row>
    <row r="7" spans="1:8" ht="20" customHeight="1" x14ac:dyDescent="0.15">
      <c r="A7" s="21">
        <v>0.63049999999999995</v>
      </c>
      <c r="B7" s="4">
        <v>21.791399999999999</v>
      </c>
      <c r="C7" s="5">
        <f t="shared" si="0"/>
        <v>1.4387848942418938E-2</v>
      </c>
      <c r="D7" s="5">
        <f t="shared" si="1"/>
        <v>0.31343167657194804</v>
      </c>
      <c r="E7" s="5">
        <v>0.64870000000000005</v>
      </c>
      <c r="F7" s="5">
        <v>20.773900000000001</v>
      </c>
      <c r="G7" s="5">
        <f t="shared" si="2"/>
        <v>2.1164487249758567E-2</v>
      </c>
      <c r="H7" s="5">
        <f t="shared" si="3"/>
        <v>0.25820520788018148</v>
      </c>
    </row>
    <row r="8" spans="1:8" ht="20" customHeight="1" x14ac:dyDescent="0.15">
      <c r="A8" s="21">
        <v>0.78820000000000001</v>
      </c>
      <c r="B8" s="4">
        <v>16.755400000000002</v>
      </c>
      <c r="C8" s="5">
        <f t="shared" si="0"/>
        <v>1.7986522658865356E-2</v>
      </c>
      <c r="D8" s="5">
        <f t="shared" si="1"/>
        <v>0.24099750881694698</v>
      </c>
      <c r="E8" s="5">
        <v>0.81089999999999995</v>
      </c>
      <c r="F8" s="5">
        <v>20.501100000000001</v>
      </c>
      <c r="G8" s="5">
        <f t="shared" si="2"/>
        <v>2.6456424712238663E-2</v>
      </c>
      <c r="H8" s="5">
        <f t="shared" si="3"/>
        <v>0.25481449257348832</v>
      </c>
    </row>
    <row r="9" spans="1:8" ht="20" customHeight="1" x14ac:dyDescent="0.15">
      <c r="A9" s="21">
        <v>0.94579999999999997</v>
      </c>
      <c r="B9" s="4">
        <v>20.302199999999999</v>
      </c>
      <c r="C9" s="5">
        <f t="shared" si="0"/>
        <v>2.1582914400856197E-2</v>
      </c>
      <c r="D9" s="5">
        <f t="shared" si="1"/>
        <v>0.2920121049633802</v>
      </c>
      <c r="E9" s="5">
        <v>0.97299999999999998</v>
      </c>
      <c r="F9" s="5">
        <v>22.6067</v>
      </c>
      <c r="G9" s="5">
        <f t="shared" si="2"/>
        <v>3.1745099574556936E-2</v>
      </c>
      <c r="H9" s="5">
        <f t="shared" si="3"/>
        <v>0.28098564414890315</v>
      </c>
    </row>
    <row r="10" spans="1:8" ht="20" customHeight="1" x14ac:dyDescent="0.15">
      <c r="A10" s="21">
        <v>1.1033999999999999</v>
      </c>
      <c r="B10" s="4">
        <v>17.352499999999999</v>
      </c>
      <c r="C10" s="5">
        <f t="shared" si="0"/>
        <v>2.5179306142847035E-2</v>
      </c>
      <c r="D10" s="5">
        <f t="shared" si="1"/>
        <v>0.24958576170942334</v>
      </c>
      <c r="E10" s="5">
        <v>1.1352</v>
      </c>
      <c r="F10" s="5">
        <v>23.539100000000001</v>
      </c>
      <c r="G10" s="5">
        <f t="shared" si="2"/>
        <v>3.7037037037037035E-2</v>
      </c>
      <c r="H10" s="5">
        <f t="shared" si="3"/>
        <v>0.29257473121620786</v>
      </c>
    </row>
    <row r="11" spans="1:8" ht="20" customHeight="1" x14ac:dyDescent="0.15">
      <c r="A11" s="21">
        <v>1.2611000000000001</v>
      </c>
      <c r="B11" s="4">
        <v>19.388500000000001</v>
      </c>
      <c r="C11" s="5">
        <f t="shared" si="0"/>
        <v>2.8777979859293458E-2</v>
      </c>
      <c r="D11" s="5">
        <f t="shared" si="1"/>
        <v>0.27887010752935626</v>
      </c>
      <c r="E11" s="5">
        <v>1.2974000000000001</v>
      </c>
      <c r="F11" s="5">
        <v>18.0672</v>
      </c>
      <c r="G11" s="5">
        <f t="shared" si="2"/>
        <v>4.2328974499517134E-2</v>
      </c>
      <c r="H11" s="5">
        <f t="shared" si="3"/>
        <v>0.22456279908023119</v>
      </c>
    </row>
    <row r="12" spans="1:8" ht="20" customHeight="1" x14ac:dyDescent="0.15">
      <c r="A12" s="21">
        <v>1.4187000000000001</v>
      </c>
      <c r="B12" s="4">
        <v>25.546800000000001</v>
      </c>
      <c r="C12" s="5">
        <f t="shared" si="0"/>
        <v>3.2374371601284299E-2</v>
      </c>
      <c r="D12" s="5">
        <f t="shared" si="1"/>
        <v>0.36744662367026637</v>
      </c>
      <c r="E12" s="5">
        <v>1.4595</v>
      </c>
      <c r="F12" s="5">
        <v>19.571400000000001</v>
      </c>
      <c r="G12" s="5">
        <f t="shared" si="2"/>
        <v>4.7617649361835407E-2</v>
      </c>
      <c r="H12" s="5">
        <f t="shared" si="3"/>
        <v>0.24325896463861787</v>
      </c>
    </row>
    <row r="13" spans="1:8" ht="20" customHeight="1" x14ac:dyDescent="0.15">
      <c r="A13" s="21">
        <v>1.5763</v>
      </c>
      <c r="B13" s="4">
        <v>27.0288</v>
      </c>
      <c r="C13" s="5">
        <f t="shared" si="0"/>
        <v>3.5970763343275133E-2</v>
      </c>
      <c r="D13" s="5">
        <f t="shared" si="1"/>
        <v>0.38876263570619002</v>
      </c>
      <c r="E13" s="5">
        <v>1.6216999999999999</v>
      </c>
      <c r="F13" s="5">
        <v>18.863800000000001</v>
      </c>
      <c r="G13" s="5">
        <f t="shared" si="2"/>
        <v>5.2909586824315499E-2</v>
      </c>
      <c r="H13" s="5">
        <f t="shared" si="3"/>
        <v>0.23446398607917471</v>
      </c>
    </row>
    <row r="14" spans="1:8" ht="20" customHeight="1" x14ac:dyDescent="0.15">
      <c r="A14" s="21">
        <v>1.734</v>
      </c>
      <c r="B14" s="4">
        <v>28.338100000000001</v>
      </c>
      <c r="C14" s="5">
        <f t="shared" si="0"/>
        <v>3.9569437059721553E-2</v>
      </c>
      <c r="D14" s="5">
        <f t="shared" si="1"/>
        <v>0.40759465632605157</v>
      </c>
      <c r="E14" s="5">
        <v>1.7839</v>
      </c>
      <c r="F14" s="5">
        <v>19.726400000000002</v>
      </c>
      <c r="G14" s="5">
        <f t="shared" si="2"/>
        <v>5.8201524286795606E-2</v>
      </c>
      <c r="H14" s="5">
        <f t="shared" si="3"/>
        <v>0.24518550742651174</v>
      </c>
    </row>
    <row r="15" spans="1:8" ht="20" customHeight="1" x14ac:dyDescent="0.15">
      <c r="A15" s="21">
        <v>1.8915999999999999</v>
      </c>
      <c r="B15" s="4">
        <v>21.021599999999999</v>
      </c>
      <c r="C15" s="5">
        <f t="shared" si="0"/>
        <v>4.3165828801712394E-2</v>
      </c>
      <c r="D15" s="5">
        <f t="shared" si="1"/>
        <v>0.3023594322634095</v>
      </c>
      <c r="E15" s="5">
        <v>1.9460999999999999</v>
      </c>
      <c r="F15" s="5">
        <v>17.703700000000001</v>
      </c>
      <c r="G15" s="5">
        <f t="shared" si="2"/>
        <v>6.3493461749275698E-2</v>
      </c>
      <c r="H15" s="5">
        <f t="shared" si="3"/>
        <v>0.2200447455099124</v>
      </c>
    </row>
    <row r="16" spans="1:8" ht="20" customHeight="1" x14ac:dyDescent="0.15">
      <c r="A16" s="21">
        <v>2.0491999999999999</v>
      </c>
      <c r="B16" s="4">
        <v>27.928100000000001</v>
      </c>
      <c r="C16" s="5">
        <f t="shared" si="0"/>
        <v>4.6762220543703228E-2</v>
      </c>
      <c r="D16" s="5">
        <f t="shared" si="1"/>
        <v>0.40169751399492559</v>
      </c>
      <c r="E16" s="5">
        <v>2.1082000000000001</v>
      </c>
      <c r="F16" s="5">
        <v>17.012699999999999</v>
      </c>
      <c r="G16" s="5">
        <f t="shared" si="2"/>
        <v>6.8782136611593978E-2</v>
      </c>
      <c r="H16" s="5">
        <f t="shared" si="3"/>
        <v>0.21145609346839847</v>
      </c>
    </row>
    <row r="17" spans="1:10" ht="20" customHeight="1" x14ac:dyDescent="0.15">
      <c r="A17" s="21">
        <v>2.2069000000000001</v>
      </c>
      <c r="B17" s="4">
        <v>22.474799999999998</v>
      </c>
      <c r="C17" s="5">
        <f t="shared" si="0"/>
        <v>5.0360894260149655E-2</v>
      </c>
      <c r="D17" s="5">
        <f t="shared" si="1"/>
        <v>0.32326120600875652</v>
      </c>
      <c r="E17" s="5">
        <v>2.2704</v>
      </c>
      <c r="F17" s="5">
        <v>18.1111</v>
      </c>
      <c r="G17" s="5">
        <f t="shared" si="2"/>
        <v>7.407407407407407E-2</v>
      </c>
      <c r="H17" s="5">
        <f t="shared" si="3"/>
        <v>0.22510844571499597</v>
      </c>
    </row>
    <row r="18" spans="1:10" ht="20" customHeight="1" x14ac:dyDescent="0.15">
      <c r="A18" s="21">
        <v>2.3645</v>
      </c>
      <c r="B18" s="4">
        <v>25.7986</v>
      </c>
      <c r="C18" s="5">
        <f t="shared" si="0"/>
        <v>5.3957286002140496E-2</v>
      </c>
      <c r="D18" s="5">
        <f t="shared" si="1"/>
        <v>0.37106833205801637</v>
      </c>
      <c r="E18" s="5">
        <v>2.4325999999999999</v>
      </c>
      <c r="F18" s="5">
        <v>16.305099999999999</v>
      </c>
      <c r="G18" s="5">
        <f t="shared" si="2"/>
        <v>7.9366011536554162E-2</v>
      </c>
      <c r="H18" s="5">
        <f t="shared" si="3"/>
        <v>0.2026611149089553</v>
      </c>
    </row>
    <row r="19" spans="1:10" ht="20" customHeight="1" x14ac:dyDescent="0.15">
      <c r="A19" s="21">
        <v>2.5221</v>
      </c>
      <c r="B19" s="4">
        <v>24.834499999999998</v>
      </c>
      <c r="C19" s="5">
        <f t="shared" si="0"/>
        <v>5.755367774413133E-2</v>
      </c>
      <c r="D19" s="5">
        <f t="shared" si="1"/>
        <v>0.3572014176154833</v>
      </c>
      <c r="E19" s="5">
        <v>2.5947</v>
      </c>
      <c r="F19" s="5">
        <v>18.9312</v>
      </c>
      <c r="G19" s="5">
        <f t="shared" si="2"/>
        <v>8.4654686398872442E-2</v>
      </c>
      <c r="H19" s="5">
        <f t="shared" si="3"/>
        <v>0.23530172145920081</v>
      </c>
      <c r="J19" s="1" t="s">
        <v>5</v>
      </c>
    </row>
    <row r="20" spans="1:10" ht="20" customHeight="1" x14ac:dyDescent="0.15">
      <c r="A20" s="21">
        <v>2.6797</v>
      </c>
      <c r="B20" s="4">
        <v>24.287800000000001</v>
      </c>
      <c r="C20" s="5">
        <f t="shared" si="0"/>
        <v>6.1150069486122172E-2</v>
      </c>
      <c r="D20" s="5">
        <f t="shared" si="1"/>
        <v>0.34933808173151609</v>
      </c>
      <c r="E20" s="5">
        <v>2.7568999999999999</v>
      </c>
      <c r="F20" s="5">
        <v>17.236899999999999</v>
      </c>
      <c r="G20" s="5">
        <f t="shared" si="2"/>
        <v>8.9946623861352534E-2</v>
      </c>
      <c r="H20" s="5">
        <f t="shared" si="3"/>
        <v>0.21424274439127461</v>
      </c>
    </row>
    <row r="21" spans="1:10" ht="20" customHeight="1" x14ac:dyDescent="0.15">
      <c r="A21" s="21">
        <v>2.8374000000000001</v>
      </c>
      <c r="B21" s="4">
        <v>23.374099999999999</v>
      </c>
      <c r="C21" s="5">
        <f t="shared" si="0"/>
        <v>6.4748743202568598E-2</v>
      </c>
      <c r="D21" s="5">
        <f t="shared" si="1"/>
        <v>0.33619608429749215</v>
      </c>
      <c r="E21" s="5">
        <v>2.9190999999999998</v>
      </c>
      <c r="F21" s="5">
        <v>19.745999999999999</v>
      </c>
      <c r="G21" s="5">
        <f t="shared" si="2"/>
        <v>9.5238561323832627E-2</v>
      </c>
      <c r="H21" s="5">
        <f t="shared" si="3"/>
        <v>0.24542912186936797</v>
      </c>
    </row>
    <row r="22" spans="1:10" ht="20" customHeight="1" x14ac:dyDescent="0.15">
      <c r="A22" s="21">
        <v>2.9950000000000001</v>
      </c>
      <c r="B22" s="4">
        <v>22.302199999999999</v>
      </c>
      <c r="C22" s="5">
        <f t="shared" si="0"/>
        <v>6.8345134944559432E-2</v>
      </c>
      <c r="D22" s="5">
        <f t="shared" si="1"/>
        <v>0.32077865292009228</v>
      </c>
      <c r="E22" s="5">
        <v>3.0813000000000001</v>
      </c>
      <c r="F22" s="5">
        <v>20.4221</v>
      </c>
      <c r="G22" s="5">
        <f t="shared" si="2"/>
        <v>0.10053049878631275</v>
      </c>
      <c r="H22" s="5">
        <f t="shared" si="3"/>
        <v>0.25383257721707786</v>
      </c>
    </row>
    <row r="23" spans="1:10" ht="20" customHeight="1" x14ac:dyDescent="0.15">
      <c r="A23" s="21">
        <v>3.1526000000000001</v>
      </c>
      <c r="B23" s="4">
        <v>21.992799999999999</v>
      </c>
      <c r="C23" s="5">
        <f t="shared" si="0"/>
        <v>7.1941526686550267E-2</v>
      </c>
      <c r="D23" s="5">
        <f t="shared" si="1"/>
        <v>0.31632846795118891</v>
      </c>
      <c r="E23" s="5">
        <v>3.2433999999999998</v>
      </c>
      <c r="F23" s="5">
        <v>20.094100000000001</v>
      </c>
      <c r="G23" s="5">
        <f t="shared" si="2"/>
        <v>0.105819173648631</v>
      </c>
      <c r="H23" s="5">
        <f t="shared" si="3"/>
        <v>0.24975576409172831</v>
      </c>
    </row>
    <row r="24" spans="1:10" ht="20" customHeight="1" x14ac:dyDescent="0.15">
      <c r="A24" s="21">
        <v>3.3102999999999998</v>
      </c>
      <c r="B24" s="4">
        <v>27.654699999999998</v>
      </c>
      <c r="C24" s="5">
        <f t="shared" si="0"/>
        <v>7.5540200402996679E-2</v>
      </c>
      <c r="D24" s="5">
        <f t="shared" si="1"/>
        <v>0.39776512688924304</v>
      </c>
      <c r="E24" s="5">
        <v>3.4056000000000002</v>
      </c>
      <c r="F24" s="5">
        <v>17.6296</v>
      </c>
      <c r="G24" s="5">
        <f t="shared" si="2"/>
        <v>0.11111111111111112</v>
      </c>
      <c r="H24" s="5">
        <f t="shared" si="3"/>
        <v>0.21912373376421604</v>
      </c>
    </row>
    <row r="25" spans="1:10" ht="20" customHeight="1" x14ac:dyDescent="0.15">
      <c r="A25" s="21">
        <v>3.4679000000000002</v>
      </c>
      <c r="B25" s="4">
        <v>23.323699999999999</v>
      </c>
      <c r="C25" s="5">
        <f t="shared" si="0"/>
        <v>7.9136592144987528E-2</v>
      </c>
      <c r="D25" s="5">
        <f t="shared" si="1"/>
        <v>0.33547116728898296</v>
      </c>
      <c r="E25" s="5">
        <v>3.5678000000000001</v>
      </c>
      <c r="F25" s="5">
        <v>19.663699999999999</v>
      </c>
      <c r="G25" s="5">
        <f t="shared" si="2"/>
        <v>0.11640304857359121</v>
      </c>
      <c r="H25" s="5">
        <f t="shared" si="3"/>
        <v>0.24440618979553785</v>
      </c>
    </row>
    <row r="26" spans="1:10" ht="20" customHeight="1" x14ac:dyDescent="0.15">
      <c r="A26" s="21">
        <v>3.6255000000000002</v>
      </c>
      <c r="B26" s="4">
        <v>28.841699999999999</v>
      </c>
      <c r="C26" s="5">
        <f t="shared" si="0"/>
        <v>8.2732983886978376E-2</v>
      </c>
      <c r="D26" s="5">
        <f t="shared" si="1"/>
        <v>0.41483807310155169</v>
      </c>
      <c r="E26" s="5">
        <v>3.7299000000000002</v>
      </c>
      <c r="F26" s="5">
        <v>19.121700000000001</v>
      </c>
      <c r="G26" s="5">
        <f t="shared" si="2"/>
        <v>0.12169172343590949</v>
      </c>
      <c r="H26" s="5">
        <f t="shared" si="3"/>
        <v>0.23766950469206391</v>
      </c>
    </row>
    <row r="27" spans="1:10" ht="20" customHeight="1" x14ac:dyDescent="0.15">
      <c r="A27" s="21">
        <v>3.7831999999999999</v>
      </c>
      <c r="B27" s="4">
        <v>28.208600000000001</v>
      </c>
      <c r="C27" s="5">
        <f t="shared" si="0"/>
        <v>8.6331657603424788E-2</v>
      </c>
      <c r="D27" s="5">
        <f t="shared" si="1"/>
        <v>0.40573202234585448</v>
      </c>
      <c r="E27" s="5">
        <v>3.8921000000000001</v>
      </c>
      <c r="F27" s="5">
        <v>21.036999999999999</v>
      </c>
      <c r="G27" s="5">
        <f t="shared" si="2"/>
        <v>0.12698366089838958</v>
      </c>
      <c r="H27" s="5">
        <f t="shared" si="3"/>
        <v>0.26147535889627743</v>
      </c>
    </row>
    <row r="28" spans="1:10" ht="20" customHeight="1" x14ac:dyDescent="0.15">
      <c r="A28" s="21">
        <v>3.9407999999999999</v>
      </c>
      <c r="B28" s="4">
        <v>22.777000000000001</v>
      </c>
      <c r="C28" s="5">
        <f t="shared" si="0"/>
        <v>8.9928049345415623E-2</v>
      </c>
      <c r="D28" s="5">
        <f t="shared" si="1"/>
        <v>0.32760783140501576</v>
      </c>
      <c r="E28" s="5">
        <v>4.0542999999999996</v>
      </c>
      <c r="F28" s="5">
        <v>25.155000000000001</v>
      </c>
      <c r="G28" s="5">
        <f t="shared" si="2"/>
        <v>0.13227559836086966</v>
      </c>
      <c r="H28" s="5">
        <f t="shared" si="3"/>
        <v>0.31265925051270899</v>
      </c>
    </row>
    <row r="29" spans="1:10" ht="20" customHeight="1" x14ac:dyDescent="0.15">
      <c r="A29" s="21">
        <v>4.0983999999999998</v>
      </c>
      <c r="B29" s="4">
        <v>28.906500000000001</v>
      </c>
      <c r="C29" s="5">
        <f t="shared" si="0"/>
        <v>9.3524441087406457E-2</v>
      </c>
      <c r="D29" s="5">
        <f t="shared" si="1"/>
        <v>0.41577010925534919</v>
      </c>
      <c r="E29" s="5">
        <v>4.2164999999999999</v>
      </c>
      <c r="F29" s="5">
        <v>23.456199999999999</v>
      </c>
      <c r="G29" s="5">
        <f t="shared" si="2"/>
        <v>0.13756753582334977</v>
      </c>
      <c r="H29" s="5">
        <f t="shared" si="3"/>
        <v>0.29154434155739234</v>
      </c>
    </row>
    <row r="30" spans="1:10" ht="20" customHeight="1" x14ac:dyDescent="0.15">
      <c r="A30" s="21">
        <v>4.2561</v>
      </c>
      <c r="B30" s="4">
        <v>26.6403</v>
      </c>
      <c r="C30" s="5">
        <f t="shared" si="0"/>
        <v>9.7123114803852884E-2</v>
      </c>
      <c r="D30" s="5">
        <f t="shared" si="1"/>
        <v>0.38317473376559869</v>
      </c>
      <c r="E30" s="5">
        <v>4.3785999999999996</v>
      </c>
      <c r="F30" s="5">
        <v>23.857099999999999</v>
      </c>
      <c r="G30" s="5">
        <f t="shared" si="2"/>
        <v>0.14285621068566803</v>
      </c>
      <c r="H30" s="5">
        <f t="shared" si="3"/>
        <v>0.29652725125846746</v>
      </c>
    </row>
    <row r="31" spans="1:10" ht="20" customHeight="1" x14ac:dyDescent="0.15">
      <c r="A31" s="21">
        <v>4.4137000000000004</v>
      </c>
      <c r="B31" s="4">
        <v>26.1799</v>
      </c>
      <c r="C31" s="5">
        <f t="shared" si="0"/>
        <v>0.10071950654584373</v>
      </c>
      <c r="D31" s="5">
        <f t="shared" si="1"/>
        <v>0.37655267442596352</v>
      </c>
      <c r="E31" s="5">
        <v>4.5407999999999999</v>
      </c>
      <c r="F31" s="5">
        <v>22.126200000000001</v>
      </c>
      <c r="G31" s="5">
        <f t="shared" si="2"/>
        <v>0.14814814814814814</v>
      </c>
      <c r="H31" s="5">
        <f t="shared" si="3"/>
        <v>0.27501336150643219</v>
      </c>
    </row>
    <row r="32" spans="1:10" ht="20" customHeight="1" x14ac:dyDescent="0.15">
      <c r="A32" s="21">
        <v>4.5712999999999999</v>
      </c>
      <c r="B32" s="4">
        <v>29</v>
      </c>
      <c r="C32" s="5">
        <f t="shared" si="0"/>
        <v>0.10431589828783457</v>
      </c>
      <c r="D32" s="5">
        <f t="shared" si="1"/>
        <v>0.41711494537232546</v>
      </c>
      <c r="E32" s="5">
        <v>4.7030000000000003</v>
      </c>
      <c r="F32" s="5">
        <v>21.954499999999999</v>
      </c>
      <c r="G32" s="5">
        <f t="shared" si="2"/>
        <v>0.15344008561062825</v>
      </c>
      <c r="H32" s="5">
        <f t="shared" si="3"/>
        <v>0.27287924926977813</v>
      </c>
    </row>
    <row r="33" spans="1:8" ht="20" customHeight="1" x14ac:dyDescent="0.15">
      <c r="A33" s="21">
        <v>4.7290000000000001</v>
      </c>
      <c r="B33" s="4">
        <v>32.489199999999997</v>
      </c>
      <c r="C33" s="5">
        <f t="shared" si="0"/>
        <v>0.10791457200428099</v>
      </c>
      <c r="D33" s="5">
        <f t="shared" si="1"/>
        <v>0.46730106493760531</v>
      </c>
      <c r="E33" s="5">
        <v>4.8651</v>
      </c>
      <c r="F33" s="5">
        <v>19.569700000000001</v>
      </c>
      <c r="G33" s="5">
        <f t="shared" si="2"/>
        <v>0.15872876047294651</v>
      </c>
      <c r="H33" s="5">
        <f t="shared" si="3"/>
        <v>0.2432378348144926</v>
      </c>
    </row>
    <row r="34" spans="1:8" ht="20" customHeight="1" x14ac:dyDescent="0.15">
      <c r="A34" s="21">
        <v>4.8865999999999996</v>
      </c>
      <c r="B34" s="4">
        <v>31.316500000000001</v>
      </c>
      <c r="C34" s="5">
        <f t="shared" si="0"/>
        <v>0.11151096374627181</v>
      </c>
      <c r="D34" s="5">
        <f t="shared" si="1"/>
        <v>0.45043379954318724</v>
      </c>
      <c r="E34" s="5">
        <v>5.0273000000000003</v>
      </c>
      <c r="F34" s="5">
        <v>20.224599999999999</v>
      </c>
      <c r="G34" s="5">
        <f t="shared" si="2"/>
        <v>0.16402069793542662</v>
      </c>
      <c r="H34" s="5">
        <f t="shared" si="3"/>
        <v>0.25137778882605183</v>
      </c>
    </row>
    <row r="35" spans="1:8" ht="20" customHeight="1" x14ac:dyDescent="0.15">
      <c r="A35" s="21">
        <v>5.0442</v>
      </c>
      <c r="B35" s="4">
        <v>27</v>
      </c>
      <c r="C35" s="5">
        <f t="shared" si="0"/>
        <v>0.11510735548826266</v>
      </c>
      <c r="D35" s="5">
        <f t="shared" si="1"/>
        <v>0.38834839741561333</v>
      </c>
      <c r="E35" s="5">
        <v>5.1894999999999998</v>
      </c>
      <c r="F35" s="5">
        <v>22.132100000000001</v>
      </c>
      <c r="G35" s="5">
        <f t="shared" ref="G35:G66" si="4">E35/30.6504</f>
        <v>0.1693126353979067</v>
      </c>
      <c r="H35" s="5">
        <f t="shared" ref="H35:H66" si="5">F35/80.455</f>
        <v>0.27508669442545525</v>
      </c>
    </row>
    <row r="36" spans="1:8" ht="20" customHeight="1" x14ac:dyDescent="0.15">
      <c r="A36" s="21">
        <v>5.2019000000000002</v>
      </c>
      <c r="B36" s="4">
        <v>30.043199999999999</v>
      </c>
      <c r="C36" s="5">
        <f t="shared" si="0"/>
        <v>0.11870602920470909</v>
      </c>
      <c r="D36" s="5">
        <f t="shared" si="1"/>
        <v>0.43211957678654644</v>
      </c>
      <c r="E36" s="5">
        <v>5.3517000000000001</v>
      </c>
      <c r="F36" s="5">
        <v>21.619</v>
      </c>
      <c r="G36" s="5">
        <f t="shared" si="4"/>
        <v>0.1746045728603868</v>
      </c>
      <c r="H36" s="5">
        <f t="shared" si="5"/>
        <v>0.26870921633211114</v>
      </c>
    </row>
    <row r="37" spans="1:8" ht="20" customHeight="1" x14ac:dyDescent="0.15">
      <c r="A37" s="21">
        <v>5.3594999999999997</v>
      </c>
      <c r="B37" s="4">
        <v>29.165500000000002</v>
      </c>
      <c r="C37" s="5">
        <f t="shared" si="0"/>
        <v>0.12230242094669992</v>
      </c>
      <c r="D37" s="5">
        <f t="shared" si="1"/>
        <v>0.41949537721574337</v>
      </c>
      <c r="E37" s="5">
        <v>5.5137999999999998</v>
      </c>
      <c r="F37" s="5">
        <v>21.243600000000001</v>
      </c>
      <c r="G37" s="5">
        <f t="shared" si="4"/>
        <v>0.17989324772270507</v>
      </c>
      <c r="H37" s="5">
        <f t="shared" si="5"/>
        <v>0.26404325399291528</v>
      </c>
    </row>
    <row r="38" spans="1:8" ht="20" customHeight="1" x14ac:dyDescent="0.15">
      <c r="A38" s="21">
        <v>5.5171000000000001</v>
      </c>
      <c r="B38" s="4">
        <v>29.237400000000001</v>
      </c>
      <c r="C38" s="5">
        <f t="shared" si="0"/>
        <v>0.12589881268869077</v>
      </c>
      <c r="D38" s="5">
        <f t="shared" si="1"/>
        <v>0.4205295346147872</v>
      </c>
      <c r="E38" s="5">
        <v>5.6760000000000002</v>
      </c>
      <c r="F38" s="5">
        <v>19.9177</v>
      </c>
      <c r="G38" s="5">
        <f t="shared" si="4"/>
        <v>0.18518518518518517</v>
      </c>
      <c r="H38" s="5">
        <f t="shared" si="5"/>
        <v>0.24756323410602202</v>
      </c>
    </row>
    <row r="39" spans="1:8" ht="20" customHeight="1" x14ac:dyDescent="0.15">
      <c r="A39" s="21">
        <v>5.6748000000000003</v>
      </c>
      <c r="B39" s="4">
        <v>27.187000000000001</v>
      </c>
      <c r="C39" s="5">
        <f t="shared" si="0"/>
        <v>0.1294974864051372</v>
      </c>
      <c r="D39" s="5">
        <f t="shared" si="1"/>
        <v>0.39103806964956594</v>
      </c>
      <c r="E39" s="5">
        <v>5.8381999999999996</v>
      </c>
      <c r="F39" s="5">
        <v>20.142900000000001</v>
      </c>
      <c r="G39" s="5">
        <f t="shared" si="4"/>
        <v>0.19047712264766525</v>
      </c>
      <c r="H39" s="5">
        <f t="shared" si="5"/>
        <v>0.25036231433720713</v>
      </c>
    </row>
    <row r="40" spans="1:8" ht="20" customHeight="1" x14ac:dyDescent="0.15">
      <c r="A40" s="21">
        <v>5.8323999999999998</v>
      </c>
      <c r="B40" s="4">
        <v>27.633099999999999</v>
      </c>
      <c r="C40" s="5">
        <f t="shared" si="0"/>
        <v>0.13309387814712803</v>
      </c>
      <c r="D40" s="5">
        <f t="shared" si="1"/>
        <v>0.39745444817131054</v>
      </c>
      <c r="E40" s="5">
        <v>6.0004</v>
      </c>
      <c r="F40" s="5">
        <v>20.394500000000001</v>
      </c>
      <c r="G40" s="5">
        <f t="shared" si="4"/>
        <v>0.19576906011014536</v>
      </c>
      <c r="H40" s="5">
        <f t="shared" si="5"/>
        <v>0.25348952830774968</v>
      </c>
    </row>
    <row r="41" spans="1:8" ht="20" customHeight="1" x14ac:dyDescent="0.15">
      <c r="A41" s="21">
        <v>5.99</v>
      </c>
      <c r="B41" s="4">
        <v>25.913699999999999</v>
      </c>
      <c r="C41" s="5">
        <f t="shared" si="0"/>
        <v>0.13669026988911886</v>
      </c>
      <c r="D41" s="5">
        <f t="shared" si="1"/>
        <v>0.37272384689292515</v>
      </c>
      <c r="E41" s="5">
        <v>6.1624999999999996</v>
      </c>
      <c r="F41" s="5">
        <v>19.8307</v>
      </c>
      <c r="G41" s="5">
        <f t="shared" si="4"/>
        <v>0.20105773497246363</v>
      </c>
      <c r="H41" s="5">
        <f t="shared" si="5"/>
        <v>0.24648188428313966</v>
      </c>
    </row>
    <row r="42" spans="1:8" ht="20" customHeight="1" x14ac:dyDescent="0.15">
      <c r="A42" s="21">
        <v>6.1477000000000004</v>
      </c>
      <c r="B42" s="4">
        <v>22.143899999999999</v>
      </c>
      <c r="C42" s="5">
        <f t="shared" si="0"/>
        <v>0.14028894360556529</v>
      </c>
      <c r="D42" s="5">
        <f t="shared" si="1"/>
        <v>0.3185017806493185</v>
      </c>
      <c r="E42" s="5">
        <v>6.3247</v>
      </c>
      <c r="F42" s="5">
        <v>19.160499999999999</v>
      </c>
      <c r="G42" s="5">
        <f t="shared" si="4"/>
        <v>0.20634967243494373</v>
      </c>
      <c r="H42" s="5">
        <f t="shared" si="5"/>
        <v>0.2381517618544528</v>
      </c>
    </row>
    <row r="43" spans="1:8" ht="20" customHeight="1" x14ac:dyDescent="0.15">
      <c r="A43" s="21">
        <v>6.3052999999999999</v>
      </c>
      <c r="B43" s="4">
        <v>31.956800000000001</v>
      </c>
      <c r="C43" s="5">
        <f t="shared" si="0"/>
        <v>0.14388533534755613</v>
      </c>
      <c r="D43" s="5">
        <f t="shared" si="1"/>
        <v>0.45964340987152863</v>
      </c>
      <c r="E43" s="5">
        <v>6.4869000000000003</v>
      </c>
      <c r="F43" s="5">
        <v>20.576699999999999</v>
      </c>
      <c r="G43" s="5">
        <f t="shared" si="4"/>
        <v>0.21164160989742387</v>
      </c>
      <c r="H43" s="5">
        <f t="shared" si="5"/>
        <v>0.25575414828164811</v>
      </c>
    </row>
    <row r="44" spans="1:8" ht="20" customHeight="1" x14ac:dyDescent="0.15">
      <c r="A44" s="21">
        <v>6.4629000000000003</v>
      </c>
      <c r="B44" s="4">
        <v>32.805799999999998</v>
      </c>
      <c r="C44" s="5">
        <f t="shared" si="0"/>
        <v>0.14748172708954696</v>
      </c>
      <c r="D44" s="5">
        <f t="shared" si="1"/>
        <v>0.47185480947915287</v>
      </c>
      <c r="E44" s="5">
        <v>6.649</v>
      </c>
      <c r="F44" s="5">
        <v>21.065999999999999</v>
      </c>
      <c r="G44" s="5">
        <f t="shared" si="4"/>
        <v>0.2169302847597421</v>
      </c>
      <c r="H44" s="5">
        <f t="shared" si="5"/>
        <v>0.26183580883723823</v>
      </c>
    </row>
    <row r="45" spans="1:8" ht="20" customHeight="1" x14ac:dyDescent="0.15">
      <c r="A45" s="21">
        <v>6.6205999999999996</v>
      </c>
      <c r="B45" s="4">
        <v>29.194199999999999</v>
      </c>
      <c r="C45" s="5">
        <f t="shared" si="0"/>
        <v>0.15108040080599336</v>
      </c>
      <c r="D45" s="5">
        <f t="shared" si="1"/>
        <v>0.41990817717892215</v>
      </c>
      <c r="E45" s="5">
        <v>6.8112000000000004</v>
      </c>
      <c r="F45" s="5">
        <v>24.074100000000001</v>
      </c>
      <c r="G45" s="5">
        <f t="shared" si="4"/>
        <v>0.22222222222222224</v>
      </c>
      <c r="H45" s="5">
        <f t="shared" si="5"/>
        <v>0.29922441116151888</v>
      </c>
    </row>
    <row r="46" spans="1:8" ht="20" customHeight="1" x14ac:dyDescent="0.15">
      <c r="A46" s="21">
        <v>6.7782</v>
      </c>
      <c r="B46" s="4">
        <v>22.496400000000001</v>
      </c>
      <c r="C46" s="5">
        <f t="shared" si="0"/>
        <v>0.15467679254798422</v>
      </c>
      <c r="D46" s="5">
        <f t="shared" si="1"/>
        <v>0.32357188472668907</v>
      </c>
      <c r="E46" s="5">
        <v>6.9733999999999998</v>
      </c>
      <c r="F46" s="5">
        <v>23.2698</v>
      </c>
      <c r="G46" s="5">
        <f t="shared" si="4"/>
        <v>0.22751415968470232</v>
      </c>
      <c r="H46" s="5">
        <f t="shared" si="5"/>
        <v>0.28922751848859612</v>
      </c>
    </row>
    <row r="47" spans="1:8" ht="20" customHeight="1" x14ac:dyDescent="0.15">
      <c r="A47" s="21">
        <v>6.9358000000000004</v>
      </c>
      <c r="B47" s="4">
        <v>26.374099999999999</v>
      </c>
      <c r="C47" s="5">
        <f t="shared" si="0"/>
        <v>0.15827318428997506</v>
      </c>
      <c r="D47" s="5">
        <f t="shared" si="1"/>
        <v>0.37934590623256026</v>
      </c>
      <c r="E47" s="5">
        <v>7.1356000000000002</v>
      </c>
      <c r="F47" s="5">
        <v>23.024899999999999</v>
      </c>
      <c r="G47" s="5">
        <f t="shared" si="4"/>
        <v>0.23280609714718242</v>
      </c>
      <c r="H47" s="5">
        <f t="shared" si="5"/>
        <v>0.28618358088372381</v>
      </c>
    </row>
    <row r="48" spans="1:8" ht="20" customHeight="1" x14ac:dyDescent="0.15">
      <c r="A48" s="21">
        <v>7.0933999999999999</v>
      </c>
      <c r="B48" s="4">
        <v>28.6691</v>
      </c>
      <c r="C48" s="5">
        <f t="shared" si="0"/>
        <v>0.16186957603196589</v>
      </c>
      <c r="D48" s="5">
        <f t="shared" si="1"/>
        <v>0.41235552001288744</v>
      </c>
      <c r="E48" s="5">
        <v>7.2976999999999999</v>
      </c>
      <c r="F48" s="5">
        <v>22.476199999999999</v>
      </c>
      <c r="G48" s="5">
        <f t="shared" si="4"/>
        <v>0.23809477200950069</v>
      </c>
      <c r="H48" s="5">
        <f t="shared" si="5"/>
        <v>0.27936361941457954</v>
      </c>
    </row>
    <row r="49" spans="1:8" ht="20" customHeight="1" x14ac:dyDescent="0.15">
      <c r="A49" s="21">
        <v>7.2511000000000001</v>
      </c>
      <c r="B49" s="4">
        <v>23.431699999999999</v>
      </c>
      <c r="C49" s="5">
        <f t="shared" si="0"/>
        <v>0.16546824974841232</v>
      </c>
      <c r="D49" s="5">
        <f t="shared" si="1"/>
        <v>0.33702456087864546</v>
      </c>
      <c r="E49" s="5">
        <v>7.4599000000000002</v>
      </c>
      <c r="F49" s="5">
        <v>21.5197</v>
      </c>
      <c r="G49" s="5">
        <f t="shared" si="4"/>
        <v>0.24338670947198079</v>
      </c>
      <c r="H49" s="5">
        <f t="shared" si="5"/>
        <v>0.26747498601702818</v>
      </c>
    </row>
    <row r="50" spans="1:8" ht="20" customHeight="1" x14ac:dyDescent="0.15">
      <c r="A50" s="21">
        <v>7.4086999999999996</v>
      </c>
      <c r="B50" s="4">
        <v>30.633099999999999</v>
      </c>
      <c r="C50" s="5">
        <f t="shared" si="0"/>
        <v>0.16906464149040315</v>
      </c>
      <c r="D50" s="5">
        <f t="shared" si="1"/>
        <v>0.4406042701063787</v>
      </c>
      <c r="E50" s="5">
        <v>7.6220999999999997</v>
      </c>
      <c r="F50" s="5">
        <v>21.555800000000001</v>
      </c>
      <c r="G50" s="5">
        <f t="shared" si="4"/>
        <v>0.24867864693446087</v>
      </c>
      <c r="H50" s="5">
        <f t="shared" si="5"/>
        <v>0.2679236840469828</v>
      </c>
    </row>
    <row r="51" spans="1:8" ht="20" customHeight="1" x14ac:dyDescent="0.15">
      <c r="A51" s="21">
        <v>7.5663</v>
      </c>
      <c r="B51" s="4">
        <v>30.834499999999998</v>
      </c>
      <c r="C51" s="5">
        <f t="shared" si="0"/>
        <v>0.17266103323239398</v>
      </c>
      <c r="D51" s="5">
        <f t="shared" si="1"/>
        <v>0.44350106148561957</v>
      </c>
      <c r="E51" s="5">
        <v>7.7842000000000002</v>
      </c>
      <c r="F51" s="5">
        <v>22.216899999999999</v>
      </c>
      <c r="G51" s="5">
        <f t="shared" si="4"/>
        <v>0.25396732179677917</v>
      </c>
      <c r="H51" s="5">
        <f t="shared" si="5"/>
        <v>0.27614069977005778</v>
      </c>
    </row>
    <row r="52" spans="1:8" ht="20" customHeight="1" x14ac:dyDescent="0.15">
      <c r="A52" s="21">
        <v>7.7240000000000002</v>
      </c>
      <c r="B52" s="4">
        <v>28.611499999999999</v>
      </c>
      <c r="C52" s="5">
        <f t="shared" si="0"/>
        <v>0.17625970694884041</v>
      </c>
      <c r="D52" s="5">
        <f t="shared" si="1"/>
        <v>0.41152704343173413</v>
      </c>
      <c r="E52" s="5">
        <v>7.9463999999999997</v>
      </c>
      <c r="F52" s="5">
        <v>21.038399999999999</v>
      </c>
      <c r="G52" s="5">
        <f t="shared" si="4"/>
        <v>0.25925925925925924</v>
      </c>
      <c r="H52" s="5">
        <f t="shared" si="5"/>
        <v>0.26149275992790999</v>
      </c>
    </row>
    <row r="53" spans="1:8" ht="20" customHeight="1" x14ac:dyDescent="0.15">
      <c r="A53" s="21">
        <v>7.8815999999999997</v>
      </c>
      <c r="B53" s="4">
        <v>26.963999999999999</v>
      </c>
      <c r="C53" s="5">
        <f t="shared" si="0"/>
        <v>0.17985609869083125</v>
      </c>
      <c r="D53" s="5">
        <f t="shared" si="1"/>
        <v>0.38783059955239252</v>
      </c>
      <c r="E53" s="5">
        <v>8.1085999999999991</v>
      </c>
      <c r="F53" s="5">
        <v>22.3371</v>
      </c>
      <c r="G53" s="5">
        <f t="shared" si="4"/>
        <v>0.26455119672173932</v>
      </c>
      <c r="H53" s="5">
        <f t="shared" si="5"/>
        <v>0.27763470262879869</v>
      </c>
    </row>
    <row r="54" spans="1:8" ht="20" customHeight="1" x14ac:dyDescent="0.15">
      <c r="A54" s="21">
        <v>8.0391999999999992</v>
      </c>
      <c r="B54" s="4">
        <v>28.431699999999999</v>
      </c>
      <c r="C54" s="5">
        <f t="shared" si="0"/>
        <v>0.18345249043282208</v>
      </c>
      <c r="D54" s="5">
        <f t="shared" si="1"/>
        <v>0.4089409307704257</v>
      </c>
      <c r="E54" s="5">
        <v>8.2707999999999995</v>
      </c>
      <c r="F54" s="5">
        <v>23.333300000000001</v>
      </c>
      <c r="G54" s="5">
        <f t="shared" si="4"/>
        <v>0.2698431341842194</v>
      </c>
      <c r="H54" s="5">
        <f t="shared" si="5"/>
        <v>0.29001677956621719</v>
      </c>
    </row>
    <row r="55" spans="1:8" ht="20" customHeight="1" x14ac:dyDescent="0.15">
      <c r="A55" s="21">
        <v>8.1968999999999994</v>
      </c>
      <c r="B55" s="4">
        <v>30.3813</v>
      </c>
      <c r="C55" s="5">
        <f t="shared" si="0"/>
        <v>0.18705116414926851</v>
      </c>
      <c r="D55" s="5">
        <f t="shared" si="1"/>
        <v>0.43698256171862865</v>
      </c>
      <c r="E55" s="5">
        <v>8.4329000000000001</v>
      </c>
      <c r="F55" s="5">
        <v>26.240300000000001</v>
      </c>
      <c r="G55" s="5">
        <f t="shared" si="4"/>
        <v>0.27513180904653772</v>
      </c>
      <c r="H55" s="5">
        <f t="shared" si="5"/>
        <v>0.32614877882045867</v>
      </c>
    </row>
    <row r="56" spans="1:8" ht="20" customHeight="1" x14ac:dyDescent="0.15">
      <c r="A56" s="21">
        <v>8.3544999999999998</v>
      </c>
      <c r="B56" s="4">
        <v>28.6691</v>
      </c>
      <c r="C56" s="5">
        <f t="shared" si="0"/>
        <v>0.19064755589125934</v>
      </c>
      <c r="D56" s="5">
        <f t="shared" si="1"/>
        <v>0.41235552001288744</v>
      </c>
      <c r="E56" s="5">
        <v>8.5951000000000004</v>
      </c>
      <c r="F56" s="5">
        <v>28.029399999999999</v>
      </c>
      <c r="G56" s="5">
        <f t="shared" si="4"/>
        <v>0.2804237465090178</v>
      </c>
      <c r="H56" s="5">
        <f t="shared" si="5"/>
        <v>0.34838605431607733</v>
      </c>
    </row>
    <row r="57" spans="1:8" ht="20" customHeight="1" x14ac:dyDescent="0.15">
      <c r="A57" s="21">
        <v>8.5121000000000002</v>
      </c>
      <c r="B57" s="4">
        <v>27.7194</v>
      </c>
      <c r="C57" s="5">
        <f t="shared" si="0"/>
        <v>0.1942439476332502</v>
      </c>
      <c r="D57" s="5">
        <f t="shared" si="1"/>
        <v>0.39869572471564269</v>
      </c>
      <c r="E57" s="5">
        <v>8.7573000000000008</v>
      </c>
      <c r="F57" s="5">
        <v>27.571400000000001</v>
      </c>
      <c r="G57" s="5">
        <f t="shared" si="4"/>
        <v>0.28571568397149794</v>
      </c>
      <c r="H57" s="5">
        <f t="shared" si="5"/>
        <v>0.34269343111055872</v>
      </c>
    </row>
    <row r="58" spans="1:8" ht="20" customHeight="1" x14ac:dyDescent="0.15">
      <c r="A58" s="21">
        <v>8.6698000000000004</v>
      </c>
      <c r="B58" s="4">
        <v>29</v>
      </c>
      <c r="C58" s="5">
        <f t="shared" si="0"/>
        <v>0.19784262134969663</v>
      </c>
      <c r="D58" s="5">
        <f t="shared" si="1"/>
        <v>0.41711494537232546</v>
      </c>
      <c r="E58" s="5">
        <v>8.9193999999999996</v>
      </c>
      <c r="F58" s="5">
        <v>24.015899999999998</v>
      </c>
      <c r="G58" s="5">
        <f t="shared" si="4"/>
        <v>0.29100435883381615</v>
      </c>
      <c r="H58" s="5">
        <f t="shared" si="5"/>
        <v>0.29850102541793549</v>
      </c>
    </row>
    <row r="59" spans="1:8" ht="20" customHeight="1" x14ac:dyDescent="0.15">
      <c r="A59" s="21">
        <v>8.8274000000000008</v>
      </c>
      <c r="B59" s="4">
        <v>29.0791</v>
      </c>
      <c r="C59" s="5">
        <f t="shared" si="0"/>
        <v>0.20143901309168746</v>
      </c>
      <c r="D59" s="5">
        <f t="shared" si="1"/>
        <v>0.41825266234401343</v>
      </c>
      <c r="E59" s="5">
        <v>9.0815999999999999</v>
      </c>
      <c r="F59" s="5">
        <v>21.113900000000001</v>
      </c>
      <c r="G59" s="5">
        <f t="shared" si="4"/>
        <v>0.29629629629629628</v>
      </c>
      <c r="H59" s="5">
        <f t="shared" si="5"/>
        <v>0.26243117270523897</v>
      </c>
    </row>
    <row r="60" spans="1:8" ht="20" customHeight="1" x14ac:dyDescent="0.15">
      <c r="A60" s="21">
        <v>8.9849999999999994</v>
      </c>
      <c r="B60" s="4">
        <v>31.1295</v>
      </c>
      <c r="C60" s="5">
        <f t="shared" si="0"/>
        <v>0.20503540483367827</v>
      </c>
      <c r="D60" s="5">
        <f t="shared" si="1"/>
        <v>0.44774412730923463</v>
      </c>
      <c r="E60" s="5">
        <v>9.2438000000000002</v>
      </c>
      <c r="F60" s="5">
        <v>22.141100000000002</v>
      </c>
      <c r="G60" s="5">
        <f t="shared" si="4"/>
        <v>0.30158823375877641</v>
      </c>
      <c r="H60" s="5">
        <f t="shared" si="5"/>
        <v>0.2751985582002362</v>
      </c>
    </row>
    <row r="61" spans="1:8" ht="20" customHeight="1" x14ac:dyDescent="0.15">
      <c r="A61" s="21">
        <v>9.1426999999999996</v>
      </c>
      <c r="B61" s="4">
        <v>30.762599999999999</v>
      </c>
      <c r="C61" s="5">
        <f t="shared" si="0"/>
        <v>0.2086340785501247</v>
      </c>
      <c r="D61" s="5">
        <f t="shared" si="1"/>
        <v>0.4424669040865758</v>
      </c>
      <c r="E61" s="5">
        <v>9.4060000000000006</v>
      </c>
      <c r="F61" s="5">
        <v>23.653500000000001</v>
      </c>
      <c r="G61" s="5">
        <f t="shared" si="4"/>
        <v>0.30688017122125649</v>
      </c>
      <c r="H61" s="5">
        <f t="shared" si="5"/>
        <v>0.29399664408675658</v>
      </c>
    </row>
    <row r="62" spans="1:8" ht="20" customHeight="1" x14ac:dyDescent="0.15">
      <c r="A62" s="21">
        <v>9.3003</v>
      </c>
      <c r="B62" s="4">
        <v>32.884900000000002</v>
      </c>
      <c r="C62" s="5">
        <f t="shared" si="0"/>
        <v>0.21223047029211556</v>
      </c>
      <c r="D62" s="5">
        <f t="shared" si="1"/>
        <v>0.47299252645084089</v>
      </c>
      <c r="E62" s="5">
        <v>9.5680999999999994</v>
      </c>
      <c r="F62" s="5">
        <v>24.694500000000001</v>
      </c>
      <c r="G62" s="5">
        <f t="shared" si="4"/>
        <v>0.31216884608357476</v>
      </c>
      <c r="H62" s="5">
        <f t="shared" si="5"/>
        <v>0.30693555403641792</v>
      </c>
    </row>
    <row r="63" spans="1:8" ht="20" customHeight="1" x14ac:dyDescent="0.15">
      <c r="A63" s="21">
        <v>9.4579000000000004</v>
      </c>
      <c r="B63" s="4">
        <v>34.8705</v>
      </c>
      <c r="C63" s="5">
        <f t="shared" si="0"/>
        <v>0.21582686203410639</v>
      </c>
      <c r="D63" s="5">
        <f t="shared" si="1"/>
        <v>0.50155195526226459</v>
      </c>
      <c r="E63" s="5">
        <v>9.7302999999999997</v>
      </c>
      <c r="F63" s="5">
        <v>24.964700000000001</v>
      </c>
      <c r="G63" s="5">
        <f t="shared" si="4"/>
        <v>0.31746078354605484</v>
      </c>
      <c r="H63" s="5">
        <f t="shared" si="5"/>
        <v>0.31029395314150771</v>
      </c>
    </row>
    <row r="64" spans="1:8" ht="20" customHeight="1" x14ac:dyDescent="0.15">
      <c r="A64" s="21">
        <v>9.6156000000000006</v>
      </c>
      <c r="B64" s="4">
        <v>31.856100000000001</v>
      </c>
      <c r="C64" s="5">
        <f t="shared" si="0"/>
        <v>0.21942553575055282</v>
      </c>
      <c r="D64" s="5">
        <f t="shared" si="1"/>
        <v>0.45819501418190817</v>
      </c>
      <c r="E64" s="5">
        <v>9.8925000000000001</v>
      </c>
      <c r="F64" s="5">
        <v>25.376200000000001</v>
      </c>
      <c r="G64" s="5">
        <f t="shared" si="4"/>
        <v>0.32275272100853497</v>
      </c>
      <c r="H64" s="5">
        <f t="shared" si="5"/>
        <v>0.31540861351065813</v>
      </c>
    </row>
    <row r="65" spans="1:8" ht="20" customHeight="1" x14ac:dyDescent="0.15">
      <c r="A65" s="21">
        <v>9.7731999999999992</v>
      </c>
      <c r="B65" s="4">
        <v>32.266199999999998</v>
      </c>
      <c r="C65" s="5">
        <f t="shared" si="0"/>
        <v>0.22302192749254363</v>
      </c>
      <c r="D65" s="5">
        <f t="shared" si="1"/>
        <v>0.46409359484043194</v>
      </c>
      <c r="E65" s="5">
        <v>10.054600000000001</v>
      </c>
      <c r="F65" s="5">
        <v>26.051500000000001</v>
      </c>
      <c r="G65" s="5">
        <f t="shared" si="4"/>
        <v>0.32804139587085324</v>
      </c>
      <c r="H65" s="5">
        <f t="shared" si="5"/>
        <v>0.32380212541172088</v>
      </c>
    </row>
    <row r="66" spans="1:8" ht="20" customHeight="1" x14ac:dyDescent="0.15">
      <c r="A66" s="21">
        <v>9.9307999999999996</v>
      </c>
      <c r="B66" s="4">
        <v>28.553999999999998</v>
      </c>
      <c r="C66" s="5">
        <f t="shared" si="0"/>
        <v>0.22661831923453449</v>
      </c>
      <c r="D66" s="5">
        <f t="shared" si="1"/>
        <v>0.41070000517797861</v>
      </c>
      <c r="E66" s="5">
        <v>10.216799999999999</v>
      </c>
      <c r="F66" s="5">
        <v>26.333300000000001</v>
      </c>
      <c r="G66" s="5">
        <f t="shared" si="4"/>
        <v>0.33333333333333331</v>
      </c>
      <c r="H66" s="5">
        <f t="shared" si="5"/>
        <v>0.32730470449319499</v>
      </c>
    </row>
    <row r="67" spans="1:8" ht="20" customHeight="1" x14ac:dyDescent="0.15">
      <c r="A67" s="21">
        <v>10.0885</v>
      </c>
      <c r="B67" s="4">
        <v>27.892099999999999</v>
      </c>
      <c r="C67" s="5">
        <f t="shared" ref="C67:C130" si="6">$A67/43.8217</f>
        <v>0.23021699295098091</v>
      </c>
      <c r="D67" s="5">
        <f t="shared" ref="D67:D130" si="7">B67/69.5252</f>
        <v>0.40117971613170478</v>
      </c>
      <c r="E67" s="5">
        <v>10.379</v>
      </c>
      <c r="F67" s="5">
        <v>27.924900000000001</v>
      </c>
      <c r="G67" s="5">
        <f t="shared" ref="G67:G98" si="8">E67/30.6504</f>
        <v>0.33862527079581339</v>
      </c>
      <c r="H67" s="5">
        <f t="shared" ref="H67:H98" si="9">F67/80.455</f>
        <v>0.34708719159778761</v>
      </c>
    </row>
    <row r="68" spans="1:8" ht="20" customHeight="1" x14ac:dyDescent="0.15">
      <c r="A68" s="21">
        <v>10.2461</v>
      </c>
      <c r="B68" s="4">
        <v>32.453200000000002</v>
      </c>
      <c r="C68" s="5">
        <f t="shared" si="6"/>
        <v>0.23381338469297175</v>
      </c>
      <c r="D68" s="5">
        <f t="shared" si="7"/>
        <v>0.46678326707438461</v>
      </c>
      <c r="E68" s="5">
        <v>10.5412</v>
      </c>
      <c r="F68" s="5">
        <v>26.465800000000002</v>
      </c>
      <c r="G68" s="5">
        <f t="shared" si="8"/>
        <v>0.34391720825829353</v>
      </c>
      <c r="H68" s="5">
        <f t="shared" si="9"/>
        <v>0.32895158784413647</v>
      </c>
    </row>
    <row r="69" spans="1:8" ht="20" customHeight="1" x14ac:dyDescent="0.15">
      <c r="A69" s="21">
        <v>10.403700000000001</v>
      </c>
      <c r="B69" s="4">
        <v>33.733800000000002</v>
      </c>
      <c r="C69" s="5">
        <f t="shared" si="6"/>
        <v>0.23740977643496261</v>
      </c>
      <c r="D69" s="5">
        <f t="shared" si="7"/>
        <v>0.48520248773106733</v>
      </c>
      <c r="E69" s="5">
        <v>10.7033</v>
      </c>
      <c r="F69" s="5">
        <v>28.837700000000002</v>
      </c>
      <c r="G69" s="5">
        <f t="shared" si="8"/>
        <v>0.34920588312061179</v>
      </c>
      <c r="H69" s="5">
        <f t="shared" si="9"/>
        <v>0.35843266422223607</v>
      </c>
    </row>
    <row r="70" spans="1:8" ht="20" customHeight="1" x14ac:dyDescent="0.15">
      <c r="A70" s="21">
        <v>10.561400000000001</v>
      </c>
      <c r="B70" s="4">
        <v>32.884900000000002</v>
      </c>
      <c r="C70" s="5">
        <f t="shared" si="6"/>
        <v>0.24100845015140904</v>
      </c>
      <c r="D70" s="5">
        <f t="shared" si="7"/>
        <v>0.47299252645084089</v>
      </c>
      <c r="E70" s="5">
        <v>10.865500000000001</v>
      </c>
      <c r="F70" s="5">
        <v>27.770099999999999</v>
      </c>
      <c r="G70" s="5">
        <f t="shared" si="8"/>
        <v>0.35449782058309193</v>
      </c>
      <c r="H70" s="5">
        <f t="shared" si="9"/>
        <v>0.34516313467155552</v>
      </c>
    </row>
    <row r="71" spans="1:8" ht="20" customHeight="1" x14ac:dyDescent="0.15">
      <c r="A71" s="21">
        <v>10.718999999999999</v>
      </c>
      <c r="B71" s="4">
        <v>28</v>
      </c>
      <c r="C71" s="5">
        <f t="shared" si="6"/>
        <v>0.24460484189339984</v>
      </c>
      <c r="D71" s="5">
        <f t="shared" si="7"/>
        <v>0.40273167139396937</v>
      </c>
      <c r="E71" s="5">
        <v>11.027699999999999</v>
      </c>
      <c r="F71" s="5">
        <v>26.222200000000001</v>
      </c>
      <c r="G71" s="5">
        <f t="shared" si="8"/>
        <v>0.35978975804557195</v>
      </c>
      <c r="H71" s="5">
        <f t="shared" si="9"/>
        <v>0.3259238083400659</v>
      </c>
    </row>
    <row r="72" spans="1:8" ht="20" customHeight="1" x14ac:dyDescent="0.15">
      <c r="A72" s="21">
        <v>10.8766</v>
      </c>
      <c r="B72" s="4">
        <v>31.0504</v>
      </c>
      <c r="C72" s="5">
        <f t="shared" si="6"/>
        <v>0.24820123363539068</v>
      </c>
      <c r="D72" s="5">
        <f t="shared" si="7"/>
        <v>0.44660641033754667</v>
      </c>
      <c r="E72" s="5">
        <v>11.1898</v>
      </c>
      <c r="F72" s="5">
        <v>29.417999999999999</v>
      </c>
      <c r="G72" s="5">
        <f t="shared" si="8"/>
        <v>0.36507843290789027</v>
      </c>
      <c r="H72" s="5">
        <f t="shared" si="9"/>
        <v>0.36564539183394446</v>
      </c>
    </row>
    <row r="73" spans="1:8" ht="20" customHeight="1" x14ac:dyDescent="0.15">
      <c r="A73" s="21">
        <v>11.0343</v>
      </c>
      <c r="B73" s="4">
        <v>31.474799999999998</v>
      </c>
      <c r="C73" s="5">
        <f t="shared" si="6"/>
        <v>0.2517999073518371</v>
      </c>
      <c r="D73" s="5">
        <f t="shared" si="7"/>
        <v>0.45271067181396096</v>
      </c>
      <c r="E73" s="5">
        <v>11.352</v>
      </c>
      <c r="F73" s="5">
        <v>30.020600000000002</v>
      </c>
      <c r="G73" s="5">
        <f t="shared" si="8"/>
        <v>0.37037037037037035</v>
      </c>
      <c r="H73" s="5">
        <f t="shared" si="9"/>
        <v>0.37313529302094339</v>
      </c>
    </row>
    <row r="74" spans="1:8" ht="20" customHeight="1" x14ac:dyDescent="0.15">
      <c r="A74" s="21">
        <v>11.1919</v>
      </c>
      <c r="B74" s="4">
        <v>31.726600000000001</v>
      </c>
      <c r="C74" s="5">
        <f t="shared" si="6"/>
        <v>0.25539629909382794</v>
      </c>
      <c r="D74" s="5">
        <f t="shared" si="7"/>
        <v>0.45633238020171107</v>
      </c>
      <c r="E74" s="5">
        <v>11.514200000000001</v>
      </c>
      <c r="F74" s="5">
        <v>27.672899999999998</v>
      </c>
      <c r="G74" s="5">
        <f t="shared" si="8"/>
        <v>0.37566230783285048</v>
      </c>
      <c r="H74" s="5">
        <f t="shared" si="9"/>
        <v>0.34395500590392142</v>
      </c>
    </row>
    <row r="75" spans="1:8" ht="20" customHeight="1" x14ac:dyDescent="0.15">
      <c r="A75" s="21">
        <v>11.349500000000001</v>
      </c>
      <c r="B75" s="4">
        <v>31.122299999999999</v>
      </c>
      <c r="C75" s="5">
        <f t="shared" si="6"/>
        <v>0.25899269083581883</v>
      </c>
      <c r="D75" s="5">
        <f t="shared" si="7"/>
        <v>0.4476405677365905</v>
      </c>
      <c r="E75" s="5">
        <v>11.676399999999999</v>
      </c>
      <c r="F75" s="5">
        <v>26.254000000000001</v>
      </c>
      <c r="G75" s="5">
        <f t="shared" si="8"/>
        <v>0.38095424529533051</v>
      </c>
      <c r="H75" s="5">
        <f t="shared" si="9"/>
        <v>0.32631906034429187</v>
      </c>
    </row>
    <row r="76" spans="1:8" ht="20" customHeight="1" x14ac:dyDescent="0.15">
      <c r="A76" s="21">
        <v>11.507099999999999</v>
      </c>
      <c r="B76" s="4">
        <v>34.323700000000002</v>
      </c>
      <c r="C76" s="5">
        <f t="shared" si="6"/>
        <v>0.26258908257780961</v>
      </c>
      <c r="D76" s="5">
        <f t="shared" si="7"/>
        <v>0.49368718105089959</v>
      </c>
      <c r="E76" s="5">
        <v>11.8385</v>
      </c>
      <c r="F76" s="5">
        <v>28.404499999999999</v>
      </c>
      <c r="G76" s="5">
        <f t="shared" si="8"/>
        <v>0.38624292015764883</v>
      </c>
      <c r="H76" s="5">
        <f t="shared" si="9"/>
        <v>0.35304828786278042</v>
      </c>
    </row>
    <row r="77" spans="1:8" ht="20" customHeight="1" x14ac:dyDescent="0.15">
      <c r="A77" s="21">
        <v>11.6648</v>
      </c>
      <c r="B77" s="4">
        <v>34</v>
      </c>
      <c r="C77" s="5">
        <f t="shared" si="6"/>
        <v>0.26618775629425606</v>
      </c>
      <c r="D77" s="5">
        <f t="shared" si="7"/>
        <v>0.4890313152641057</v>
      </c>
      <c r="E77" s="5">
        <v>12.0007</v>
      </c>
      <c r="F77" s="5">
        <v>28.924600000000002</v>
      </c>
      <c r="G77" s="5">
        <f t="shared" si="8"/>
        <v>0.39153485762012891</v>
      </c>
      <c r="H77" s="5">
        <f t="shared" si="9"/>
        <v>0.35951277111428753</v>
      </c>
    </row>
    <row r="78" spans="1:8" ht="20" customHeight="1" x14ac:dyDescent="0.15">
      <c r="A78" s="21">
        <v>11.8224</v>
      </c>
      <c r="B78" s="4">
        <v>29.115100000000002</v>
      </c>
      <c r="C78" s="5">
        <f t="shared" si="6"/>
        <v>0.2697841480362469</v>
      </c>
      <c r="D78" s="5">
        <f t="shared" si="7"/>
        <v>0.41877046020723424</v>
      </c>
      <c r="E78" s="5">
        <v>12.1629</v>
      </c>
      <c r="F78" s="5">
        <v>33.135800000000003</v>
      </c>
      <c r="G78" s="5">
        <f t="shared" si="8"/>
        <v>0.39682679508260904</v>
      </c>
      <c r="H78" s="5">
        <f t="shared" si="9"/>
        <v>0.41185507426511719</v>
      </c>
    </row>
    <row r="79" spans="1:8" ht="20" customHeight="1" x14ac:dyDescent="0.15">
      <c r="A79" s="21">
        <v>11.98</v>
      </c>
      <c r="B79" s="4">
        <v>31.481999999999999</v>
      </c>
      <c r="C79" s="5">
        <f t="shared" si="6"/>
        <v>0.27338053977823773</v>
      </c>
      <c r="D79" s="5">
        <f t="shared" si="7"/>
        <v>0.45281423138660515</v>
      </c>
      <c r="E79" s="5">
        <v>12.324999999999999</v>
      </c>
      <c r="F79" s="5">
        <v>33.238900000000001</v>
      </c>
      <c r="G79" s="5">
        <f t="shared" si="8"/>
        <v>0.40211546994492725</v>
      </c>
      <c r="H79" s="5">
        <f t="shared" si="9"/>
        <v>0.4131365359517743</v>
      </c>
    </row>
    <row r="80" spans="1:8" ht="20" customHeight="1" x14ac:dyDescent="0.15">
      <c r="A80" s="21">
        <v>12.137700000000001</v>
      </c>
      <c r="B80" s="4">
        <v>42.777000000000001</v>
      </c>
      <c r="C80" s="5">
        <f t="shared" si="6"/>
        <v>0.27697921349468413</v>
      </c>
      <c r="D80" s="5">
        <f t="shared" si="7"/>
        <v>0.61527331097213678</v>
      </c>
      <c r="E80" s="5">
        <v>12.4872</v>
      </c>
      <c r="F80" s="5">
        <v>36.496600000000001</v>
      </c>
      <c r="G80" s="5">
        <f t="shared" si="8"/>
        <v>0.40740740740740738</v>
      </c>
      <c r="H80" s="5">
        <f t="shared" si="9"/>
        <v>0.45362749362997951</v>
      </c>
    </row>
    <row r="81" spans="1:8" ht="20" customHeight="1" x14ac:dyDescent="0.15">
      <c r="A81" s="21">
        <v>12.295299999999999</v>
      </c>
      <c r="B81" s="4">
        <v>35.575499999999998</v>
      </c>
      <c r="C81" s="5">
        <f t="shared" si="6"/>
        <v>0.28057560523667496</v>
      </c>
      <c r="D81" s="5">
        <f t="shared" si="7"/>
        <v>0.51169216341700563</v>
      </c>
      <c r="E81" s="5">
        <v>12.6494</v>
      </c>
      <c r="F81" s="5">
        <v>32.823599999999999</v>
      </c>
      <c r="G81" s="5">
        <f t="shared" si="8"/>
        <v>0.41269934486988746</v>
      </c>
      <c r="H81" s="5">
        <f t="shared" si="9"/>
        <v>0.40797464421104968</v>
      </c>
    </row>
    <row r="82" spans="1:8" ht="20" customHeight="1" x14ac:dyDescent="0.15">
      <c r="A82" s="21">
        <v>12.4529</v>
      </c>
      <c r="B82" s="4">
        <v>36.172699999999999</v>
      </c>
      <c r="C82" s="5">
        <f t="shared" si="6"/>
        <v>0.2841719969786658</v>
      </c>
      <c r="D82" s="5">
        <f t="shared" si="7"/>
        <v>0.52028185463687981</v>
      </c>
      <c r="E82" s="5">
        <v>12.8116</v>
      </c>
      <c r="F82" s="5">
        <v>26.180900000000001</v>
      </c>
      <c r="G82" s="5">
        <f t="shared" si="8"/>
        <v>0.4179912823323676</v>
      </c>
      <c r="H82" s="5">
        <f t="shared" si="9"/>
        <v>0.32541047790690453</v>
      </c>
    </row>
    <row r="83" spans="1:8" ht="20" customHeight="1" x14ac:dyDescent="0.15">
      <c r="A83" s="21">
        <v>12.6106</v>
      </c>
      <c r="B83" s="4">
        <v>34.230200000000004</v>
      </c>
      <c r="C83" s="5">
        <f t="shared" si="6"/>
        <v>0.28777067069511225</v>
      </c>
      <c r="D83" s="5">
        <f t="shared" si="7"/>
        <v>0.49234234493392331</v>
      </c>
      <c r="E83" s="5">
        <v>12.973699999999999</v>
      </c>
      <c r="F83" s="5">
        <v>24.6341</v>
      </c>
      <c r="G83" s="5">
        <f t="shared" si="8"/>
        <v>0.42327995719468581</v>
      </c>
      <c r="H83" s="5">
        <f t="shared" si="9"/>
        <v>0.30618482381455475</v>
      </c>
    </row>
    <row r="84" spans="1:8" ht="20" customHeight="1" x14ac:dyDescent="0.15">
      <c r="A84" s="21">
        <v>12.7682</v>
      </c>
      <c r="B84" s="4">
        <v>36.366900000000001</v>
      </c>
      <c r="C84" s="5">
        <f t="shared" si="6"/>
        <v>0.29136706243710309</v>
      </c>
      <c r="D84" s="5">
        <f t="shared" si="7"/>
        <v>0.52307508644347667</v>
      </c>
      <c r="E84" s="5">
        <v>13.135899999999999</v>
      </c>
      <c r="F84" s="5">
        <v>24</v>
      </c>
      <c r="G84" s="5">
        <f t="shared" si="8"/>
        <v>0.42857189465716594</v>
      </c>
      <c r="H84" s="5">
        <f t="shared" si="9"/>
        <v>0.29830339941582251</v>
      </c>
    </row>
    <row r="85" spans="1:8" ht="20" customHeight="1" x14ac:dyDescent="0.15">
      <c r="A85" s="21">
        <v>12.925800000000001</v>
      </c>
      <c r="B85" s="4">
        <v>40.741</v>
      </c>
      <c r="C85" s="5">
        <f t="shared" si="6"/>
        <v>0.29496345417909392</v>
      </c>
      <c r="D85" s="5">
        <f t="shared" si="7"/>
        <v>0.58598896515220378</v>
      </c>
      <c r="E85" s="5">
        <v>13.2981</v>
      </c>
      <c r="F85" s="5">
        <v>26.798400000000001</v>
      </c>
      <c r="G85" s="5">
        <f t="shared" si="8"/>
        <v>0.43386383211964608</v>
      </c>
      <c r="H85" s="5">
        <f t="shared" si="9"/>
        <v>0.33308557578770742</v>
      </c>
    </row>
    <row r="86" spans="1:8" ht="20" customHeight="1" x14ac:dyDescent="0.15">
      <c r="A86" s="21">
        <v>13.083500000000001</v>
      </c>
      <c r="B86" s="4">
        <v>45.021599999999999</v>
      </c>
      <c r="C86" s="5">
        <f t="shared" si="6"/>
        <v>0.29856212789554037</v>
      </c>
      <c r="D86" s="5">
        <f t="shared" si="7"/>
        <v>0.64755800774395467</v>
      </c>
      <c r="E86" s="5">
        <v>13.4602</v>
      </c>
      <c r="F86" s="5">
        <v>27.0915</v>
      </c>
      <c r="G86" s="5">
        <f t="shared" si="8"/>
        <v>0.43915250698196434</v>
      </c>
      <c r="H86" s="5">
        <f t="shared" si="9"/>
        <v>0.33672860605307314</v>
      </c>
    </row>
    <row r="87" spans="1:8" ht="20" customHeight="1" x14ac:dyDescent="0.15">
      <c r="A87" s="21">
        <v>13.241099999999999</v>
      </c>
      <c r="B87" s="4">
        <v>33.762599999999999</v>
      </c>
      <c r="C87" s="5">
        <f t="shared" si="6"/>
        <v>0.30215851963753115</v>
      </c>
      <c r="D87" s="5">
        <f t="shared" si="7"/>
        <v>0.48561672602164396</v>
      </c>
      <c r="E87" s="5">
        <v>13.622400000000001</v>
      </c>
      <c r="F87" s="5">
        <v>26.160499999999999</v>
      </c>
      <c r="G87" s="5">
        <f t="shared" si="8"/>
        <v>0.44444444444444448</v>
      </c>
      <c r="H87" s="5">
        <f t="shared" si="9"/>
        <v>0.32515692001740104</v>
      </c>
    </row>
    <row r="88" spans="1:8" ht="20" customHeight="1" x14ac:dyDescent="0.15">
      <c r="A88" s="21">
        <v>13.3987</v>
      </c>
      <c r="B88" s="4">
        <v>38.561100000000003</v>
      </c>
      <c r="C88" s="5">
        <f t="shared" si="6"/>
        <v>0.30575491137952199</v>
      </c>
      <c r="D88" s="5">
        <f t="shared" si="7"/>
        <v>0.55463486620678548</v>
      </c>
      <c r="E88" s="5">
        <v>13.784599999999999</v>
      </c>
      <c r="F88" s="5">
        <v>27.037600000000001</v>
      </c>
      <c r="G88" s="5">
        <f t="shared" si="8"/>
        <v>0.4497363819069245</v>
      </c>
      <c r="H88" s="5">
        <f t="shared" si="9"/>
        <v>0.33605866633521847</v>
      </c>
    </row>
    <row r="89" spans="1:8" ht="20" customHeight="1" x14ac:dyDescent="0.15">
      <c r="A89" s="21">
        <v>13.5564</v>
      </c>
      <c r="B89" s="4">
        <v>32.6691</v>
      </c>
      <c r="C89" s="5">
        <f t="shared" si="6"/>
        <v>0.30935358509596844</v>
      </c>
      <c r="D89" s="5">
        <f t="shared" si="7"/>
        <v>0.46988861592631165</v>
      </c>
      <c r="E89" s="5">
        <v>13.9468</v>
      </c>
      <c r="F89" s="5">
        <v>24.773299999999999</v>
      </c>
      <c r="G89" s="5">
        <f t="shared" si="8"/>
        <v>0.45502831936940463</v>
      </c>
      <c r="H89" s="5">
        <f t="shared" si="9"/>
        <v>0.30791498353116648</v>
      </c>
    </row>
    <row r="90" spans="1:8" ht="20" customHeight="1" x14ac:dyDescent="0.15">
      <c r="A90" s="21">
        <v>13.714</v>
      </c>
      <c r="B90" s="4">
        <v>37.050400000000003</v>
      </c>
      <c r="C90" s="5">
        <f t="shared" si="6"/>
        <v>0.31294997683795928</v>
      </c>
      <c r="D90" s="5">
        <f t="shared" si="7"/>
        <v>0.532906054207683</v>
      </c>
      <c r="E90" s="5">
        <v>14.1089</v>
      </c>
      <c r="F90" s="5">
        <v>26.2575</v>
      </c>
      <c r="G90" s="5">
        <f t="shared" si="8"/>
        <v>0.4603169942317229</v>
      </c>
      <c r="H90" s="5">
        <f t="shared" si="9"/>
        <v>0.32636256292337334</v>
      </c>
    </row>
    <row r="91" spans="1:8" ht="20" customHeight="1" x14ac:dyDescent="0.15">
      <c r="A91" s="21">
        <v>13.871600000000001</v>
      </c>
      <c r="B91" s="4">
        <v>35.021599999999999</v>
      </c>
      <c r="C91" s="5">
        <f t="shared" si="6"/>
        <v>0.31654636857995011</v>
      </c>
      <c r="D91" s="5">
        <f t="shared" si="7"/>
        <v>0.50372526796039419</v>
      </c>
      <c r="E91" s="5">
        <v>14.271100000000001</v>
      </c>
      <c r="F91" s="5">
        <v>29.990200000000002</v>
      </c>
      <c r="G91" s="5">
        <f t="shared" si="8"/>
        <v>0.46560893169420303</v>
      </c>
      <c r="H91" s="5">
        <f t="shared" si="9"/>
        <v>0.37275744204835004</v>
      </c>
    </row>
    <row r="92" spans="1:8" ht="20" customHeight="1" x14ac:dyDescent="0.15">
      <c r="A92" s="21">
        <v>14.029299999999999</v>
      </c>
      <c r="B92" s="4">
        <v>37.071899999999999</v>
      </c>
      <c r="C92" s="5">
        <f t="shared" si="6"/>
        <v>0.32014504229639651</v>
      </c>
      <c r="D92" s="5">
        <f t="shared" si="7"/>
        <v>0.53321529459821759</v>
      </c>
      <c r="E92" s="5">
        <v>14.433299999999999</v>
      </c>
      <c r="F92" s="5">
        <v>30.321000000000002</v>
      </c>
      <c r="G92" s="5">
        <f t="shared" si="8"/>
        <v>0.47090086915668306</v>
      </c>
      <c r="H92" s="5">
        <f t="shared" si="9"/>
        <v>0.37686905723696479</v>
      </c>
    </row>
    <row r="93" spans="1:8" ht="20" customHeight="1" x14ac:dyDescent="0.15">
      <c r="A93" s="21">
        <v>14.1869</v>
      </c>
      <c r="B93" s="4">
        <v>40.712200000000003</v>
      </c>
      <c r="C93" s="5">
        <f t="shared" si="6"/>
        <v>0.32374143403838734</v>
      </c>
      <c r="D93" s="5">
        <f t="shared" si="7"/>
        <v>0.58557472686162726</v>
      </c>
      <c r="E93" s="5">
        <v>14.5954</v>
      </c>
      <c r="F93" s="5">
        <v>34.412700000000001</v>
      </c>
      <c r="G93" s="5">
        <f t="shared" si="8"/>
        <v>0.47618954401900138</v>
      </c>
      <c r="H93" s="5">
        <f t="shared" si="9"/>
        <v>0.42772605804486985</v>
      </c>
    </row>
    <row r="94" spans="1:8" ht="20" customHeight="1" x14ac:dyDescent="0.15">
      <c r="A94" s="21">
        <v>14.3445</v>
      </c>
      <c r="B94" s="4">
        <v>31.913699999999999</v>
      </c>
      <c r="C94" s="5">
        <f t="shared" si="6"/>
        <v>0.32733782578037823</v>
      </c>
      <c r="D94" s="5">
        <f t="shared" si="7"/>
        <v>0.45902349076306143</v>
      </c>
      <c r="E94" s="5">
        <v>14.7576</v>
      </c>
      <c r="F94" s="5">
        <v>46.222200000000001</v>
      </c>
      <c r="G94" s="5">
        <f t="shared" si="8"/>
        <v>0.48148148148148145</v>
      </c>
      <c r="H94" s="5">
        <f t="shared" si="9"/>
        <v>0.57450997451991803</v>
      </c>
    </row>
    <row r="95" spans="1:8" ht="20" customHeight="1" x14ac:dyDescent="0.15">
      <c r="A95" s="21">
        <v>14.5022</v>
      </c>
      <c r="B95" s="4">
        <v>38.532400000000003</v>
      </c>
      <c r="C95" s="5">
        <f t="shared" si="6"/>
        <v>0.33093649949682463</v>
      </c>
      <c r="D95" s="5">
        <f t="shared" si="7"/>
        <v>0.5542220662436067</v>
      </c>
      <c r="E95" s="5">
        <v>14.9198</v>
      </c>
      <c r="F95" s="5">
        <v>69.832300000000004</v>
      </c>
      <c r="G95" s="5">
        <f t="shared" si="8"/>
        <v>0.48677341894396159</v>
      </c>
      <c r="H95" s="5">
        <f t="shared" si="9"/>
        <v>0.86796718662606431</v>
      </c>
    </row>
    <row r="96" spans="1:8" ht="20" customHeight="1" x14ac:dyDescent="0.15">
      <c r="A96" s="21">
        <v>14.659800000000001</v>
      </c>
      <c r="B96" s="4">
        <v>27.8993</v>
      </c>
      <c r="C96" s="5">
        <f t="shared" si="6"/>
        <v>0.33453289123881547</v>
      </c>
      <c r="D96" s="5">
        <f t="shared" si="7"/>
        <v>0.40128327570434896</v>
      </c>
      <c r="E96" s="5">
        <v>15.082000000000001</v>
      </c>
      <c r="F96" s="5">
        <v>80.454999999999998</v>
      </c>
      <c r="G96" s="5">
        <f t="shared" si="8"/>
        <v>0.49206535640644167</v>
      </c>
      <c r="H96" s="5">
        <f t="shared" si="9"/>
        <v>1</v>
      </c>
    </row>
    <row r="97" spans="1:8" ht="20" customHeight="1" x14ac:dyDescent="0.15">
      <c r="A97" s="21">
        <v>14.817399999999999</v>
      </c>
      <c r="B97" s="4">
        <v>36.467599999999997</v>
      </c>
      <c r="C97" s="5">
        <f t="shared" si="6"/>
        <v>0.3381292829808063</v>
      </c>
      <c r="D97" s="5">
        <f t="shared" si="7"/>
        <v>0.52452348213309707</v>
      </c>
      <c r="E97" s="5">
        <v>15.2441</v>
      </c>
      <c r="F97" s="5">
        <v>56.746600000000001</v>
      </c>
      <c r="G97" s="5">
        <f t="shared" si="8"/>
        <v>0.49735403126875993</v>
      </c>
      <c r="H97" s="5">
        <f t="shared" si="9"/>
        <v>0.70532098688707978</v>
      </c>
    </row>
    <row r="98" spans="1:8" ht="20" customHeight="1" x14ac:dyDescent="0.15">
      <c r="A98" s="21">
        <v>14.975099999999999</v>
      </c>
      <c r="B98" s="4">
        <v>28</v>
      </c>
      <c r="C98" s="5">
        <f t="shared" si="6"/>
        <v>0.3417279566972527</v>
      </c>
      <c r="D98" s="5">
        <f t="shared" si="7"/>
        <v>0.40273167139396937</v>
      </c>
      <c r="E98" s="5">
        <v>15.4063</v>
      </c>
      <c r="F98" s="5">
        <v>30.937899999999999</v>
      </c>
      <c r="G98" s="5">
        <f t="shared" si="8"/>
        <v>0.50264596873124001</v>
      </c>
      <c r="H98" s="5">
        <f t="shared" si="9"/>
        <v>0.3845366975327823</v>
      </c>
    </row>
    <row r="99" spans="1:8" ht="20" customHeight="1" x14ac:dyDescent="0.15">
      <c r="A99" s="21">
        <v>15.1327</v>
      </c>
      <c r="B99" s="4">
        <v>32.338099999999997</v>
      </c>
      <c r="C99" s="5">
        <f t="shared" si="6"/>
        <v>0.34532434843924359</v>
      </c>
      <c r="D99" s="5">
        <f t="shared" si="7"/>
        <v>0.46512775223947572</v>
      </c>
      <c r="E99" s="5">
        <v>15.5685</v>
      </c>
      <c r="F99" s="5">
        <v>22.3827</v>
      </c>
      <c r="G99" s="5">
        <f t="shared" ref="G99:G130" si="10">E99/30.6504</f>
        <v>0.50793790619372015</v>
      </c>
      <c r="H99" s="5">
        <f t="shared" ref="H99:H130" si="11">F99/80.455</f>
        <v>0.27820147908768877</v>
      </c>
    </row>
    <row r="100" spans="1:8" ht="20" customHeight="1" x14ac:dyDescent="0.15">
      <c r="A100" s="21">
        <v>15.2903</v>
      </c>
      <c r="B100" s="4">
        <v>31.2302</v>
      </c>
      <c r="C100" s="5">
        <f t="shared" si="6"/>
        <v>0.34892074018123442</v>
      </c>
      <c r="D100" s="5">
        <f t="shared" si="7"/>
        <v>0.44919252299885509</v>
      </c>
      <c r="E100" s="5">
        <v>15.730600000000001</v>
      </c>
      <c r="F100" s="5">
        <v>25.409600000000001</v>
      </c>
      <c r="G100" s="5">
        <f t="shared" si="10"/>
        <v>0.51322658105603847</v>
      </c>
      <c r="H100" s="5">
        <f t="shared" si="11"/>
        <v>0.3158237524081785</v>
      </c>
    </row>
    <row r="101" spans="1:8" ht="20" customHeight="1" x14ac:dyDescent="0.15">
      <c r="A101" s="21">
        <v>15.448</v>
      </c>
      <c r="B101" s="4">
        <v>30.323699999999999</v>
      </c>
      <c r="C101" s="5">
        <f t="shared" si="6"/>
        <v>0.35251941389768082</v>
      </c>
      <c r="D101" s="5">
        <f t="shared" si="7"/>
        <v>0.43615408513747533</v>
      </c>
      <c r="E101" s="5">
        <v>15.892799999999999</v>
      </c>
      <c r="F101" s="5">
        <v>28.207100000000001</v>
      </c>
      <c r="G101" s="5">
        <f t="shared" si="10"/>
        <v>0.51851851851851849</v>
      </c>
      <c r="H101" s="5">
        <f t="shared" si="11"/>
        <v>0.35059474240258531</v>
      </c>
    </row>
    <row r="102" spans="1:8" ht="20" customHeight="1" x14ac:dyDescent="0.15">
      <c r="A102" s="21">
        <v>15.605600000000001</v>
      </c>
      <c r="B102" s="4">
        <v>28.115100000000002</v>
      </c>
      <c r="C102" s="5">
        <f t="shared" si="6"/>
        <v>0.35611580563967171</v>
      </c>
      <c r="D102" s="5">
        <f t="shared" si="7"/>
        <v>0.4043871862288782</v>
      </c>
      <c r="E102" s="5">
        <v>16.055</v>
      </c>
      <c r="F102" s="5">
        <v>27.8889</v>
      </c>
      <c r="G102" s="5">
        <f t="shared" si="10"/>
        <v>0.52381045598099862</v>
      </c>
      <c r="H102" s="5">
        <f t="shared" si="11"/>
        <v>0.34663973649866386</v>
      </c>
    </row>
    <row r="103" spans="1:8" ht="20" customHeight="1" x14ac:dyDescent="0.15">
      <c r="A103" s="21">
        <v>15.763199999999999</v>
      </c>
      <c r="B103" s="4">
        <v>31.963999999999999</v>
      </c>
      <c r="C103" s="5">
        <f t="shared" si="6"/>
        <v>0.35971219738166249</v>
      </c>
      <c r="D103" s="5">
        <f t="shared" si="7"/>
        <v>0.45974696944417276</v>
      </c>
      <c r="E103" s="5">
        <v>16.217199999999998</v>
      </c>
      <c r="F103" s="5">
        <v>28.6723</v>
      </c>
      <c r="G103" s="5">
        <f t="shared" si="10"/>
        <v>0.52910239344347865</v>
      </c>
      <c r="H103" s="5">
        <f t="shared" si="11"/>
        <v>0.35637685662792867</v>
      </c>
    </row>
    <row r="104" spans="1:8" ht="20" customHeight="1" x14ac:dyDescent="0.15">
      <c r="A104" s="21">
        <v>15.9209</v>
      </c>
      <c r="B104" s="4">
        <v>31.913699999999999</v>
      </c>
      <c r="C104" s="5">
        <f t="shared" si="6"/>
        <v>0.36331087109810895</v>
      </c>
      <c r="D104" s="5">
        <f t="shared" si="7"/>
        <v>0.45902349076306143</v>
      </c>
      <c r="E104" s="5">
        <v>16.379300000000001</v>
      </c>
      <c r="F104" s="5">
        <v>30.2898</v>
      </c>
      <c r="G104" s="5">
        <f t="shared" si="10"/>
        <v>0.53439106830579697</v>
      </c>
      <c r="H104" s="5">
        <f t="shared" si="11"/>
        <v>0.3764812628177242</v>
      </c>
    </row>
    <row r="105" spans="1:8" ht="20" customHeight="1" x14ac:dyDescent="0.15">
      <c r="A105" s="21">
        <v>16.078499999999998</v>
      </c>
      <c r="B105" s="4">
        <v>38.273400000000002</v>
      </c>
      <c r="C105" s="5">
        <f t="shared" si="6"/>
        <v>0.36690726284009972</v>
      </c>
      <c r="D105" s="5">
        <f t="shared" si="7"/>
        <v>0.55049679828321252</v>
      </c>
      <c r="E105" s="5">
        <v>16.541499999999999</v>
      </c>
      <c r="F105" s="5">
        <v>30.622599999999998</v>
      </c>
      <c r="G105" s="5">
        <f t="shared" si="10"/>
        <v>0.53968300576827699</v>
      </c>
      <c r="H105" s="5">
        <f t="shared" si="11"/>
        <v>0.38061773662295695</v>
      </c>
    </row>
    <row r="106" spans="1:8" ht="20" customHeight="1" x14ac:dyDescent="0.15">
      <c r="A106" s="21">
        <v>16.2361</v>
      </c>
      <c r="B106" s="4">
        <v>38.877699999999997</v>
      </c>
      <c r="C106" s="5">
        <f t="shared" si="6"/>
        <v>0.37050365458209061</v>
      </c>
      <c r="D106" s="5">
        <f t="shared" si="7"/>
        <v>0.55918861074833293</v>
      </c>
      <c r="E106" s="5">
        <v>16.703700000000001</v>
      </c>
      <c r="F106" s="5">
        <v>28.499500000000001</v>
      </c>
      <c r="G106" s="5">
        <f t="shared" si="10"/>
        <v>0.54497494323075724</v>
      </c>
      <c r="H106" s="5">
        <f t="shared" si="11"/>
        <v>0.35422907215213478</v>
      </c>
    </row>
    <row r="107" spans="1:8" ht="20" customHeight="1" x14ac:dyDescent="0.15">
      <c r="A107" s="21">
        <v>16.393699999999999</v>
      </c>
      <c r="B107" s="4">
        <v>33.186999999999998</v>
      </c>
      <c r="C107" s="5">
        <f t="shared" si="6"/>
        <v>0.37410004632408145</v>
      </c>
      <c r="D107" s="5">
        <f t="shared" si="7"/>
        <v>0.47733771351970217</v>
      </c>
      <c r="E107" s="5">
        <v>16.8659</v>
      </c>
      <c r="F107" s="5">
        <v>27.1495</v>
      </c>
      <c r="G107" s="5">
        <f t="shared" si="10"/>
        <v>0.55026688069323726</v>
      </c>
      <c r="H107" s="5">
        <f t="shared" si="11"/>
        <v>0.33744950593499473</v>
      </c>
    </row>
    <row r="108" spans="1:8" ht="20" customHeight="1" x14ac:dyDescent="0.15">
      <c r="A108" s="21">
        <v>16.551400000000001</v>
      </c>
      <c r="B108" s="4">
        <v>30</v>
      </c>
      <c r="C108" s="5">
        <f t="shared" si="6"/>
        <v>0.3776987200405279</v>
      </c>
      <c r="D108" s="5">
        <f t="shared" si="7"/>
        <v>0.4314982193506815</v>
      </c>
      <c r="E108" s="5">
        <v>17.027999999999999</v>
      </c>
      <c r="F108" s="5">
        <v>22.691400000000002</v>
      </c>
      <c r="G108" s="5">
        <f t="shared" si="10"/>
        <v>0.55555555555555547</v>
      </c>
      <c r="H108" s="5">
        <f t="shared" si="11"/>
        <v>0.28203840656267481</v>
      </c>
    </row>
    <row r="109" spans="1:8" ht="20" customHeight="1" x14ac:dyDescent="0.15">
      <c r="A109" s="21">
        <v>16.709</v>
      </c>
      <c r="B109" s="4">
        <v>28.676300000000001</v>
      </c>
      <c r="C109" s="5">
        <f t="shared" si="6"/>
        <v>0.38129511178251868</v>
      </c>
      <c r="D109" s="5">
        <f t="shared" si="7"/>
        <v>0.41245907958553163</v>
      </c>
      <c r="E109" s="5">
        <v>17.190200000000001</v>
      </c>
      <c r="F109" s="5">
        <v>29.472300000000001</v>
      </c>
      <c r="G109" s="5">
        <f t="shared" si="10"/>
        <v>0.5608474930180356</v>
      </c>
      <c r="H109" s="5">
        <f t="shared" si="11"/>
        <v>0.36632030327512277</v>
      </c>
    </row>
    <row r="110" spans="1:8" ht="20" customHeight="1" x14ac:dyDescent="0.15">
      <c r="A110" s="21">
        <v>16.866599999999998</v>
      </c>
      <c r="B110" s="4">
        <v>36.165500000000002</v>
      </c>
      <c r="C110" s="5">
        <f t="shared" si="6"/>
        <v>0.38489150352450952</v>
      </c>
      <c r="D110" s="5">
        <f t="shared" si="7"/>
        <v>0.52017829506423574</v>
      </c>
      <c r="E110" s="5">
        <v>17.352399999999999</v>
      </c>
      <c r="F110" s="5">
        <v>32.934899999999999</v>
      </c>
      <c r="G110" s="5">
        <f t="shared" si="10"/>
        <v>0.56613943048051574</v>
      </c>
      <c r="H110" s="5">
        <f t="shared" si="11"/>
        <v>0.40935802622584055</v>
      </c>
    </row>
    <row r="111" spans="1:8" ht="20" customHeight="1" x14ac:dyDescent="0.15">
      <c r="A111" s="21">
        <v>17.0243</v>
      </c>
      <c r="B111" s="4">
        <v>36.683500000000002</v>
      </c>
      <c r="C111" s="5">
        <f t="shared" si="6"/>
        <v>0.38849017724095597</v>
      </c>
      <c r="D111" s="5">
        <f t="shared" si="7"/>
        <v>0.52762883098502422</v>
      </c>
      <c r="E111" s="5">
        <v>17.514500000000002</v>
      </c>
      <c r="F111" s="5">
        <v>18.857099999999999</v>
      </c>
      <c r="G111" s="5">
        <f t="shared" si="10"/>
        <v>0.57142810534283406</v>
      </c>
      <c r="H111" s="5">
        <f t="shared" si="11"/>
        <v>0.23438070971350444</v>
      </c>
    </row>
    <row r="112" spans="1:8" ht="20" customHeight="1" x14ac:dyDescent="0.15">
      <c r="A112" s="21">
        <v>17.181899999999999</v>
      </c>
      <c r="B112" s="4">
        <v>38</v>
      </c>
      <c r="C112" s="5">
        <f t="shared" si="6"/>
        <v>0.3920865689829468</v>
      </c>
      <c r="D112" s="5">
        <f t="shared" si="7"/>
        <v>0.54656441117752985</v>
      </c>
      <c r="E112" s="5">
        <v>17.6767</v>
      </c>
      <c r="F112" s="5">
        <v>19.6966</v>
      </c>
      <c r="G112" s="5">
        <f t="shared" si="10"/>
        <v>0.57672004280531408</v>
      </c>
      <c r="H112" s="5">
        <f t="shared" si="11"/>
        <v>0.24481511403890374</v>
      </c>
    </row>
    <row r="113" spans="1:8" ht="20" customHeight="1" x14ac:dyDescent="0.15">
      <c r="A113" s="21">
        <v>17.339500000000001</v>
      </c>
      <c r="B113" s="4">
        <v>38.777000000000001</v>
      </c>
      <c r="C113" s="5">
        <f t="shared" si="6"/>
        <v>0.39568296072493769</v>
      </c>
      <c r="D113" s="5">
        <f t="shared" si="7"/>
        <v>0.55774021505871252</v>
      </c>
      <c r="E113" s="5">
        <v>17.838899999999999</v>
      </c>
      <c r="F113" s="5">
        <v>24.1615</v>
      </c>
      <c r="G113" s="5">
        <f t="shared" si="10"/>
        <v>0.58201198026779422</v>
      </c>
      <c r="H113" s="5">
        <f t="shared" si="11"/>
        <v>0.30031073270772485</v>
      </c>
    </row>
    <row r="114" spans="1:8" ht="20" customHeight="1" x14ac:dyDescent="0.15">
      <c r="A114" s="21">
        <v>17.497199999999999</v>
      </c>
      <c r="B114" s="4">
        <v>36.949599999999997</v>
      </c>
      <c r="C114" s="5">
        <f t="shared" si="6"/>
        <v>0.39928163444138404</v>
      </c>
      <c r="D114" s="5">
        <f t="shared" si="7"/>
        <v>0.53145622019066463</v>
      </c>
      <c r="E114" s="5">
        <v>18.001100000000001</v>
      </c>
      <c r="F114" s="5">
        <v>25.026499999999999</v>
      </c>
      <c r="G114" s="5">
        <f t="shared" si="10"/>
        <v>0.58730391773027435</v>
      </c>
      <c r="H114" s="5">
        <f t="shared" si="11"/>
        <v>0.31106208439500344</v>
      </c>
    </row>
    <row r="115" spans="1:8" ht="20" customHeight="1" x14ac:dyDescent="0.15">
      <c r="A115" s="21">
        <v>17.654800000000002</v>
      </c>
      <c r="B115" s="4">
        <v>33</v>
      </c>
      <c r="C115" s="5">
        <f t="shared" si="6"/>
        <v>0.40287802618337493</v>
      </c>
      <c r="D115" s="5">
        <f t="shared" si="7"/>
        <v>0.47464804128574967</v>
      </c>
      <c r="E115" s="5">
        <v>18.1632</v>
      </c>
      <c r="F115" s="5">
        <v>26.759899999999998</v>
      </c>
      <c r="G115" s="5">
        <f t="shared" si="10"/>
        <v>0.59259259259259256</v>
      </c>
      <c r="H115" s="5">
        <f t="shared" si="11"/>
        <v>0.33260704741781116</v>
      </c>
    </row>
    <row r="116" spans="1:8" ht="20" customHeight="1" x14ac:dyDescent="0.15">
      <c r="A116" s="21">
        <v>17.8124</v>
      </c>
      <c r="B116" s="4">
        <v>32</v>
      </c>
      <c r="C116" s="5">
        <f t="shared" si="6"/>
        <v>0.40647441792536576</v>
      </c>
      <c r="D116" s="5">
        <f t="shared" si="7"/>
        <v>0.46026476730739357</v>
      </c>
      <c r="E116" s="5">
        <v>18.325399999999998</v>
      </c>
      <c r="F116" s="5">
        <v>27.562200000000001</v>
      </c>
      <c r="G116" s="5">
        <f t="shared" si="10"/>
        <v>0.59788453005507258</v>
      </c>
      <c r="H116" s="5">
        <f t="shared" si="11"/>
        <v>0.34257908147411598</v>
      </c>
    </row>
    <row r="117" spans="1:8" ht="20" customHeight="1" x14ac:dyDescent="0.15">
      <c r="A117" s="21">
        <v>17.970099999999999</v>
      </c>
      <c r="B117" s="4">
        <v>44.597099999999998</v>
      </c>
      <c r="C117" s="5">
        <f t="shared" si="6"/>
        <v>0.4100730916418121</v>
      </c>
      <c r="D117" s="5">
        <f t="shared" si="7"/>
        <v>0.64145230794014252</v>
      </c>
      <c r="E117" s="5">
        <v>18.4876</v>
      </c>
      <c r="F117" s="5">
        <v>25.6402</v>
      </c>
      <c r="G117" s="5">
        <f t="shared" si="10"/>
        <v>0.60317646751755283</v>
      </c>
      <c r="H117" s="5">
        <f t="shared" si="11"/>
        <v>0.31868995090423219</v>
      </c>
    </row>
    <row r="118" spans="1:8" ht="20" customHeight="1" x14ac:dyDescent="0.15">
      <c r="A118" s="21">
        <v>18.127700000000001</v>
      </c>
      <c r="B118" s="4">
        <v>42.8705</v>
      </c>
      <c r="C118" s="5">
        <f t="shared" si="6"/>
        <v>0.41366948338380299</v>
      </c>
      <c r="D118" s="5">
        <f t="shared" si="7"/>
        <v>0.616618147089113</v>
      </c>
      <c r="E118" s="5">
        <v>18.649699999999999</v>
      </c>
      <c r="F118" s="5">
        <v>22.7486</v>
      </c>
      <c r="G118" s="5">
        <f t="shared" si="10"/>
        <v>0.60846514237987104</v>
      </c>
      <c r="H118" s="5">
        <f t="shared" si="11"/>
        <v>0.28274936299794917</v>
      </c>
    </row>
    <row r="119" spans="1:8" ht="20" customHeight="1" x14ac:dyDescent="0.15">
      <c r="A119" s="21">
        <v>18.285299999999999</v>
      </c>
      <c r="B119" s="4">
        <v>35.949599999999997</v>
      </c>
      <c r="C119" s="5">
        <f t="shared" si="6"/>
        <v>0.41726587512579383</v>
      </c>
      <c r="D119" s="5">
        <f t="shared" si="7"/>
        <v>0.51707294621230859</v>
      </c>
      <c r="E119" s="5">
        <v>18.811900000000001</v>
      </c>
      <c r="F119" s="5">
        <v>19.2318</v>
      </c>
      <c r="G119" s="5">
        <f t="shared" si="10"/>
        <v>0.61375707984235117</v>
      </c>
      <c r="H119" s="5">
        <f t="shared" si="11"/>
        <v>0.23903797153688397</v>
      </c>
    </row>
    <row r="120" spans="1:8" ht="20" customHeight="1" x14ac:dyDescent="0.15">
      <c r="A120" s="21">
        <v>18.443000000000001</v>
      </c>
      <c r="B120" s="4">
        <v>34.892099999999999</v>
      </c>
      <c r="C120" s="5">
        <f t="shared" si="6"/>
        <v>0.42086454884224028</v>
      </c>
      <c r="D120" s="5">
        <f t="shared" si="7"/>
        <v>0.50186263398019715</v>
      </c>
      <c r="E120" s="5">
        <v>18.9741</v>
      </c>
      <c r="F120" s="5">
        <v>21.238099999999999</v>
      </c>
      <c r="G120" s="5">
        <f t="shared" si="10"/>
        <v>0.6190490173048312</v>
      </c>
      <c r="H120" s="5">
        <f t="shared" si="11"/>
        <v>0.26397489279721581</v>
      </c>
    </row>
    <row r="121" spans="1:8" ht="20" customHeight="1" x14ac:dyDescent="0.15">
      <c r="A121" s="21">
        <v>18.6006</v>
      </c>
      <c r="B121" s="4">
        <v>32.172699999999999</v>
      </c>
      <c r="C121" s="5">
        <f t="shared" si="6"/>
        <v>0.42446094058423112</v>
      </c>
      <c r="D121" s="5">
        <f t="shared" si="7"/>
        <v>0.46274875872345567</v>
      </c>
      <c r="E121" s="5">
        <v>19.136299999999999</v>
      </c>
      <c r="F121" s="5">
        <v>21.155200000000001</v>
      </c>
      <c r="G121" s="5">
        <f t="shared" si="10"/>
        <v>0.62434095476731133</v>
      </c>
      <c r="H121" s="5">
        <f t="shared" si="11"/>
        <v>0.26294450313840034</v>
      </c>
    </row>
    <row r="122" spans="1:8" ht="20" customHeight="1" x14ac:dyDescent="0.15">
      <c r="A122" s="21">
        <v>18.758199999999999</v>
      </c>
      <c r="B122" s="4">
        <v>37.978400000000001</v>
      </c>
      <c r="C122" s="5">
        <f t="shared" si="6"/>
        <v>0.4280573323262219</v>
      </c>
      <c r="D122" s="5">
        <f t="shared" si="7"/>
        <v>0.54625373245959741</v>
      </c>
      <c r="E122" s="5">
        <v>19.298400000000001</v>
      </c>
      <c r="F122" s="5">
        <v>21.776399999999999</v>
      </c>
      <c r="G122" s="5">
        <f t="shared" si="10"/>
        <v>0.62962962962962965</v>
      </c>
      <c r="H122" s="5">
        <f t="shared" si="11"/>
        <v>0.27066558945994657</v>
      </c>
    </row>
    <row r="123" spans="1:8" ht="20" customHeight="1" x14ac:dyDescent="0.15">
      <c r="A123" s="21">
        <v>18.915900000000001</v>
      </c>
      <c r="B123" s="4">
        <v>33.259</v>
      </c>
      <c r="C123" s="5">
        <f t="shared" si="6"/>
        <v>0.43165600604266835</v>
      </c>
      <c r="D123" s="5">
        <f t="shared" si="7"/>
        <v>0.47837330924614385</v>
      </c>
      <c r="E123" s="5">
        <v>19.460599999999999</v>
      </c>
      <c r="F123" s="5">
        <v>17.340399999999999</v>
      </c>
      <c r="G123" s="5">
        <f t="shared" si="10"/>
        <v>0.63492156709210967</v>
      </c>
      <c r="H123" s="5">
        <f t="shared" si="11"/>
        <v>0.21552917780125536</v>
      </c>
    </row>
    <row r="124" spans="1:8" ht="20" customHeight="1" x14ac:dyDescent="0.15">
      <c r="A124" s="21">
        <v>19.073499999999999</v>
      </c>
      <c r="B124" s="4">
        <v>41</v>
      </c>
      <c r="C124" s="5">
        <f t="shared" si="6"/>
        <v>0.43525239778465918</v>
      </c>
      <c r="D124" s="5">
        <f t="shared" si="7"/>
        <v>0.58971423311259807</v>
      </c>
      <c r="E124" s="5">
        <v>19.622800000000002</v>
      </c>
      <c r="F124" s="5">
        <v>17.385899999999999</v>
      </c>
      <c r="G124" s="5">
        <f t="shared" si="10"/>
        <v>0.64021350455458981</v>
      </c>
      <c r="H124" s="5">
        <f t="shared" si="11"/>
        <v>0.21609471132931451</v>
      </c>
    </row>
    <row r="125" spans="1:8" ht="20" customHeight="1" x14ac:dyDescent="0.15">
      <c r="A125" s="21">
        <v>19.231100000000001</v>
      </c>
      <c r="B125" s="4">
        <v>45.8489</v>
      </c>
      <c r="C125" s="5">
        <f t="shared" si="6"/>
        <v>0.43884878952665007</v>
      </c>
      <c r="D125" s="5">
        <f t="shared" si="7"/>
        <v>0.65945729030624867</v>
      </c>
      <c r="E125" s="5">
        <v>19.7849</v>
      </c>
      <c r="F125" s="5">
        <v>20.0047</v>
      </c>
      <c r="G125" s="5">
        <f t="shared" si="10"/>
        <v>0.64550217941690813</v>
      </c>
      <c r="H125" s="5">
        <f t="shared" si="11"/>
        <v>0.24864458392890434</v>
      </c>
    </row>
    <row r="126" spans="1:8" ht="20" customHeight="1" x14ac:dyDescent="0.15">
      <c r="A126" s="21">
        <v>19.3888</v>
      </c>
      <c r="B126" s="4">
        <v>41.028799999999997</v>
      </c>
      <c r="C126" s="5">
        <f t="shared" si="6"/>
        <v>0.44244746324309647</v>
      </c>
      <c r="D126" s="5">
        <f t="shared" si="7"/>
        <v>0.59012847140317459</v>
      </c>
      <c r="E126" s="5">
        <v>19.947099999999999</v>
      </c>
      <c r="F126" s="5">
        <v>20.0564</v>
      </c>
      <c r="G126" s="5">
        <f t="shared" si="10"/>
        <v>0.65079411687938815</v>
      </c>
      <c r="H126" s="5">
        <f t="shared" si="11"/>
        <v>0.24928717916847928</v>
      </c>
    </row>
    <row r="127" spans="1:8" ht="20" customHeight="1" x14ac:dyDescent="0.15">
      <c r="A127" s="21">
        <v>19.546399999999998</v>
      </c>
      <c r="B127" s="4">
        <v>41</v>
      </c>
      <c r="C127" s="5">
        <f t="shared" si="6"/>
        <v>0.44604385498508725</v>
      </c>
      <c r="D127" s="5">
        <f t="shared" si="7"/>
        <v>0.58971423311259807</v>
      </c>
      <c r="E127" s="5">
        <v>20.109300000000001</v>
      </c>
      <c r="F127" s="5">
        <v>20.111699999999999</v>
      </c>
      <c r="G127" s="5">
        <f t="shared" si="10"/>
        <v>0.65608605434186829</v>
      </c>
      <c r="H127" s="5">
        <f t="shared" si="11"/>
        <v>0.24997451991796657</v>
      </c>
    </row>
    <row r="128" spans="1:8" ht="20" customHeight="1" x14ac:dyDescent="0.15">
      <c r="A128" s="21">
        <v>19.704000000000001</v>
      </c>
      <c r="B128" s="4">
        <v>46.230200000000004</v>
      </c>
      <c r="C128" s="5">
        <f t="shared" si="6"/>
        <v>0.44964024672707814</v>
      </c>
      <c r="D128" s="5">
        <f t="shared" si="7"/>
        <v>0.66494163267419593</v>
      </c>
      <c r="E128" s="5">
        <v>20.2715</v>
      </c>
      <c r="F128" s="5">
        <v>22.084299999999999</v>
      </c>
      <c r="G128" s="5">
        <f t="shared" si="10"/>
        <v>0.66137799180434831</v>
      </c>
      <c r="H128" s="5">
        <f t="shared" si="11"/>
        <v>0.27449257348828537</v>
      </c>
    </row>
    <row r="129" spans="1:8" ht="20" customHeight="1" x14ac:dyDescent="0.15">
      <c r="A129" s="21">
        <v>19.861699999999999</v>
      </c>
      <c r="B129" s="4">
        <v>36</v>
      </c>
      <c r="C129" s="5">
        <f t="shared" si="6"/>
        <v>0.45323892044352454</v>
      </c>
      <c r="D129" s="5">
        <f t="shared" si="7"/>
        <v>0.51779786322081778</v>
      </c>
      <c r="E129" s="5">
        <v>20.433599999999998</v>
      </c>
      <c r="F129" s="5">
        <v>22.333300000000001</v>
      </c>
      <c r="G129" s="5">
        <f t="shared" si="10"/>
        <v>0.66666666666666663</v>
      </c>
      <c r="H129" s="5">
        <f t="shared" si="11"/>
        <v>0.27758747125722455</v>
      </c>
    </row>
    <row r="130" spans="1:8" ht="20" customHeight="1" x14ac:dyDescent="0.15">
      <c r="A130" s="21">
        <v>20.019300000000001</v>
      </c>
      <c r="B130" s="4">
        <v>45.208599999999997</v>
      </c>
      <c r="C130" s="5">
        <f t="shared" si="6"/>
        <v>0.45683531218551543</v>
      </c>
      <c r="D130" s="5">
        <f t="shared" si="7"/>
        <v>0.65024767997790722</v>
      </c>
      <c r="E130" s="5">
        <v>20.595800000000001</v>
      </c>
      <c r="F130" s="5">
        <v>21.617699999999999</v>
      </c>
      <c r="G130" s="5">
        <f t="shared" si="10"/>
        <v>0.67195860412914676</v>
      </c>
      <c r="H130" s="5">
        <f t="shared" si="11"/>
        <v>0.2686930582313094</v>
      </c>
    </row>
    <row r="131" spans="1:8" ht="20" customHeight="1" x14ac:dyDescent="0.15">
      <c r="A131" s="21">
        <v>20.1769</v>
      </c>
      <c r="B131" s="4">
        <v>48.107900000000001</v>
      </c>
      <c r="C131" s="5">
        <f t="shared" ref="C131:C194" si="12">$A131/43.8217</f>
        <v>0.46043170392750621</v>
      </c>
      <c r="D131" s="5">
        <f t="shared" ref="D131:D194" si="13">B131/69.5252</f>
        <v>0.69194910622335504</v>
      </c>
      <c r="E131" s="5">
        <v>20.757999999999999</v>
      </c>
      <c r="F131" s="5">
        <v>20</v>
      </c>
      <c r="G131" s="5">
        <f t="shared" ref="G131:G162" si="14">E131/30.6504</f>
        <v>0.67725054159162679</v>
      </c>
      <c r="H131" s="5">
        <f t="shared" ref="H131:H162" si="15">F131/80.455</f>
        <v>0.2485861661798521</v>
      </c>
    </row>
    <row r="132" spans="1:8" ht="20" customHeight="1" x14ac:dyDescent="0.15">
      <c r="A132" s="21">
        <v>20.334599999999998</v>
      </c>
      <c r="B132" s="4">
        <v>42.518000000000001</v>
      </c>
      <c r="C132" s="5">
        <f t="shared" si="12"/>
        <v>0.46403037764395261</v>
      </c>
      <c r="D132" s="5">
        <f t="shared" si="13"/>
        <v>0.61154804301174248</v>
      </c>
      <c r="E132" s="5">
        <v>20.920100000000001</v>
      </c>
      <c r="F132" s="5">
        <v>21.305099999999999</v>
      </c>
      <c r="G132" s="5">
        <f t="shared" si="14"/>
        <v>0.68253921645394511</v>
      </c>
      <c r="H132" s="5">
        <f t="shared" si="15"/>
        <v>0.26480765645391835</v>
      </c>
    </row>
    <row r="133" spans="1:8" ht="20" customHeight="1" x14ac:dyDescent="0.15">
      <c r="A133" s="21">
        <v>20.4922</v>
      </c>
      <c r="B133" s="4">
        <v>42.093499999999999</v>
      </c>
      <c r="C133" s="5">
        <f t="shared" si="12"/>
        <v>0.4676267693859435</v>
      </c>
      <c r="D133" s="5">
        <f t="shared" si="13"/>
        <v>0.60544234320793033</v>
      </c>
      <c r="E133" s="5">
        <v>21.0823</v>
      </c>
      <c r="F133" s="5">
        <v>23.523199999999999</v>
      </c>
      <c r="G133" s="5">
        <f t="shared" si="14"/>
        <v>0.68783115391642524</v>
      </c>
      <c r="H133" s="5">
        <f t="shared" si="15"/>
        <v>0.29237710521409482</v>
      </c>
    </row>
    <row r="134" spans="1:8" ht="20" customHeight="1" x14ac:dyDescent="0.15">
      <c r="A134" s="21">
        <v>20.649799999999999</v>
      </c>
      <c r="B134" s="4">
        <v>54.582700000000003</v>
      </c>
      <c r="C134" s="5">
        <f t="shared" si="12"/>
        <v>0.47122316112793433</v>
      </c>
      <c r="D134" s="5">
        <f t="shared" si="13"/>
        <v>0.78507792857841474</v>
      </c>
      <c r="E134" s="5">
        <v>21.244499999999999</v>
      </c>
      <c r="F134" s="5">
        <v>24.0123</v>
      </c>
      <c r="G134" s="5">
        <f t="shared" si="14"/>
        <v>0.69312309137890527</v>
      </c>
      <c r="H134" s="5">
        <f t="shared" si="15"/>
        <v>0.29845627990802315</v>
      </c>
    </row>
    <row r="135" spans="1:8" ht="20" customHeight="1" x14ac:dyDescent="0.15">
      <c r="A135" s="21">
        <v>20.807400000000001</v>
      </c>
      <c r="B135" s="4">
        <v>47.820099999999996</v>
      </c>
      <c r="C135" s="5">
        <f t="shared" si="12"/>
        <v>0.47481955286992522</v>
      </c>
      <c r="D135" s="5">
        <f t="shared" si="13"/>
        <v>0.68780959997238411</v>
      </c>
      <c r="E135" s="5">
        <v>21.406700000000001</v>
      </c>
      <c r="F135" s="5">
        <v>24.714300000000001</v>
      </c>
      <c r="G135" s="5">
        <f t="shared" si="14"/>
        <v>0.6984150288413854</v>
      </c>
      <c r="H135" s="5">
        <f t="shared" si="15"/>
        <v>0.30718165434093597</v>
      </c>
    </row>
    <row r="136" spans="1:8" ht="20" customHeight="1" x14ac:dyDescent="0.15">
      <c r="A136" s="21">
        <v>20.9651</v>
      </c>
      <c r="B136" s="4">
        <v>48.093499999999999</v>
      </c>
      <c r="C136" s="5">
        <f t="shared" si="12"/>
        <v>0.47841822658637156</v>
      </c>
      <c r="D136" s="5">
        <f t="shared" si="13"/>
        <v>0.69174198707806667</v>
      </c>
      <c r="E136" s="5">
        <v>21.5688</v>
      </c>
      <c r="F136" s="5">
        <v>20.434799999999999</v>
      </c>
      <c r="G136" s="5">
        <f t="shared" si="14"/>
        <v>0.70370370370370361</v>
      </c>
      <c r="H136" s="5">
        <f t="shared" si="15"/>
        <v>0.25399042943260208</v>
      </c>
    </row>
    <row r="137" spans="1:8" ht="20" customHeight="1" x14ac:dyDescent="0.15">
      <c r="A137" s="21">
        <v>21.122699999999998</v>
      </c>
      <c r="B137" s="4">
        <v>50.741</v>
      </c>
      <c r="C137" s="5">
        <f t="shared" si="12"/>
        <v>0.4820146183283624</v>
      </c>
      <c r="D137" s="5">
        <f t="shared" si="13"/>
        <v>0.72982170493576426</v>
      </c>
      <c r="E137" s="5">
        <v>21.731000000000002</v>
      </c>
      <c r="F137" s="5">
        <v>19.1356</v>
      </c>
      <c r="G137" s="5">
        <f t="shared" si="14"/>
        <v>0.70899564116618385</v>
      </c>
      <c r="H137" s="5">
        <f t="shared" si="15"/>
        <v>0.2378422720775589</v>
      </c>
    </row>
    <row r="138" spans="1:8" ht="20" customHeight="1" x14ac:dyDescent="0.15">
      <c r="A138" s="21">
        <v>21.2803</v>
      </c>
      <c r="B138" s="4">
        <v>53.388500000000001</v>
      </c>
      <c r="C138" s="5">
        <f t="shared" si="12"/>
        <v>0.48561101007035329</v>
      </c>
      <c r="D138" s="5">
        <f t="shared" si="13"/>
        <v>0.76790142279346196</v>
      </c>
      <c r="E138" s="5">
        <v>21.8932</v>
      </c>
      <c r="F138" s="5">
        <v>19.571400000000001</v>
      </c>
      <c r="G138" s="5">
        <f t="shared" si="14"/>
        <v>0.71428757862866388</v>
      </c>
      <c r="H138" s="5">
        <f t="shared" si="15"/>
        <v>0.24325896463861787</v>
      </c>
    </row>
    <row r="139" spans="1:8" ht="20" customHeight="1" x14ac:dyDescent="0.15">
      <c r="A139" s="21">
        <v>21.437999999999999</v>
      </c>
      <c r="B139" s="4">
        <v>53.755400000000002</v>
      </c>
      <c r="C139" s="5">
        <f t="shared" si="12"/>
        <v>0.48920968378679969</v>
      </c>
      <c r="D139" s="5">
        <f t="shared" si="13"/>
        <v>0.77317864601612085</v>
      </c>
      <c r="E139" s="5">
        <v>22.055299999999999</v>
      </c>
      <c r="F139" s="5">
        <v>17.397200000000002</v>
      </c>
      <c r="G139" s="5">
        <f t="shared" si="14"/>
        <v>0.71957625349098209</v>
      </c>
      <c r="H139" s="5">
        <f t="shared" si="15"/>
        <v>0.21623516251320615</v>
      </c>
    </row>
    <row r="140" spans="1:8" ht="20" customHeight="1" x14ac:dyDescent="0.15">
      <c r="A140" s="21">
        <v>21.595600000000001</v>
      </c>
      <c r="B140" s="4">
        <v>54.402900000000002</v>
      </c>
      <c r="C140" s="5">
        <f t="shared" si="12"/>
        <v>0.49280607552879058</v>
      </c>
      <c r="D140" s="5">
        <f t="shared" si="13"/>
        <v>0.78249181591710637</v>
      </c>
      <c r="E140" s="5">
        <v>22.217500000000001</v>
      </c>
      <c r="F140" s="5">
        <v>20.597300000000001</v>
      </c>
      <c r="G140" s="5">
        <f t="shared" si="14"/>
        <v>0.72486819095346233</v>
      </c>
      <c r="H140" s="5">
        <f t="shared" si="15"/>
        <v>0.25601019203281339</v>
      </c>
    </row>
    <row r="141" spans="1:8" ht="20" customHeight="1" x14ac:dyDescent="0.15">
      <c r="A141" s="21">
        <v>21.7532</v>
      </c>
      <c r="B141" s="4">
        <v>63.453200000000002</v>
      </c>
      <c r="C141" s="5">
        <f t="shared" si="12"/>
        <v>0.49640246727078136</v>
      </c>
      <c r="D141" s="5">
        <f t="shared" si="13"/>
        <v>0.91266476040342215</v>
      </c>
      <c r="E141" s="5">
        <v>22.3797</v>
      </c>
      <c r="F141" s="5">
        <v>21.209900000000001</v>
      </c>
      <c r="G141" s="5">
        <f t="shared" si="14"/>
        <v>0.73016012841594236</v>
      </c>
      <c r="H141" s="5">
        <f t="shared" si="15"/>
        <v>0.26362438630290225</v>
      </c>
    </row>
    <row r="142" spans="1:8" ht="20" customHeight="1" x14ac:dyDescent="0.15">
      <c r="A142" s="21">
        <v>21.910900000000002</v>
      </c>
      <c r="B142" s="4">
        <v>62</v>
      </c>
      <c r="C142" s="5">
        <f t="shared" si="12"/>
        <v>0.50000114098722781</v>
      </c>
      <c r="D142" s="5">
        <f t="shared" si="13"/>
        <v>0.89176298665807507</v>
      </c>
      <c r="E142" s="5">
        <v>22.541899999999998</v>
      </c>
      <c r="F142" s="5">
        <v>21.508099999999999</v>
      </c>
      <c r="G142" s="5">
        <f t="shared" si="14"/>
        <v>0.73545206587842238</v>
      </c>
      <c r="H142" s="5">
        <f t="shared" si="15"/>
        <v>0.26733080604064385</v>
      </c>
    </row>
    <row r="143" spans="1:8" ht="20" customHeight="1" x14ac:dyDescent="0.15">
      <c r="A143" s="21">
        <v>22.0685</v>
      </c>
      <c r="B143" s="4">
        <v>60.503599999999999</v>
      </c>
      <c r="C143" s="5">
        <f t="shared" si="12"/>
        <v>0.50359753272921859</v>
      </c>
      <c r="D143" s="5">
        <f t="shared" si="13"/>
        <v>0.87023985547686311</v>
      </c>
      <c r="E143" s="5">
        <v>22.704000000000001</v>
      </c>
      <c r="F143" s="5">
        <v>19.177</v>
      </c>
      <c r="G143" s="5">
        <f t="shared" si="14"/>
        <v>0.7407407407407407</v>
      </c>
      <c r="H143" s="5">
        <f t="shared" si="15"/>
        <v>0.23835684544155117</v>
      </c>
    </row>
    <row r="144" spans="1:8" ht="20" customHeight="1" x14ac:dyDescent="0.15">
      <c r="A144" s="21">
        <v>22.226099999999999</v>
      </c>
      <c r="B144" s="4">
        <v>60.100700000000003</v>
      </c>
      <c r="C144" s="5">
        <f t="shared" si="12"/>
        <v>0.50719392447120948</v>
      </c>
      <c r="D144" s="5">
        <f t="shared" si="13"/>
        <v>0.86444483439098352</v>
      </c>
      <c r="E144" s="5">
        <v>22.866199999999999</v>
      </c>
      <c r="F144" s="5">
        <v>19.604900000000001</v>
      </c>
      <c r="G144" s="5">
        <f t="shared" si="14"/>
        <v>0.74603267820322083</v>
      </c>
      <c r="H144" s="5">
        <f t="shared" si="15"/>
        <v>0.24367534646696912</v>
      </c>
    </row>
    <row r="145" spans="1:8" ht="20" customHeight="1" x14ac:dyDescent="0.15">
      <c r="A145" s="21">
        <v>22.383800000000001</v>
      </c>
      <c r="B145" s="4">
        <v>69.525199999999998</v>
      </c>
      <c r="C145" s="5">
        <f t="shared" si="12"/>
        <v>0.51079259818765588</v>
      </c>
      <c r="D145" s="5">
        <f t="shared" si="13"/>
        <v>1</v>
      </c>
      <c r="E145" s="5">
        <v>23.028400000000001</v>
      </c>
      <c r="F145" s="5">
        <v>18.978999999999999</v>
      </c>
      <c r="G145" s="5">
        <f t="shared" si="14"/>
        <v>0.75132461566570097</v>
      </c>
      <c r="H145" s="5">
        <f t="shared" si="15"/>
        <v>0.23589584239637063</v>
      </c>
    </row>
    <row r="146" spans="1:8" ht="20" customHeight="1" x14ac:dyDescent="0.15">
      <c r="A146" s="21">
        <v>22.541399999999999</v>
      </c>
      <c r="B146" s="4">
        <v>52.208599999999997</v>
      </c>
      <c r="C146" s="5">
        <f t="shared" si="12"/>
        <v>0.51438898992964677</v>
      </c>
      <c r="D146" s="5">
        <f t="shared" si="13"/>
        <v>0.75093059782639959</v>
      </c>
      <c r="E146" s="5">
        <v>23.1905</v>
      </c>
      <c r="F146" s="5">
        <v>19.446200000000001</v>
      </c>
      <c r="G146" s="5">
        <f t="shared" si="14"/>
        <v>0.75661329052801918</v>
      </c>
      <c r="H146" s="5">
        <f t="shared" si="15"/>
        <v>0.24170281523833201</v>
      </c>
    </row>
    <row r="147" spans="1:8" ht="20" customHeight="1" x14ac:dyDescent="0.15">
      <c r="A147" s="21">
        <v>22.699000000000002</v>
      </c>
      <c r="B147" s="4">
        <v>60.777000000000001</v>
      </c>
      <c r="C147" s="5">
        <f t="shared" si="12"/>
        <v>0.51798538167163766</v>
      </c>
      <c r="D147" s="5">
        <f t="shared" si="13"/>
        <v>0.87417224258254567</v>
      </c>
      <c r="E147" s="5">
        <v>23.352699999999999</v>
      </c>
      <c r="F147" s="5">
        <v>18.095199999999998</v>
      </c>
      <c r="G147" s="5">
        <f t="shared" si="14"/>
        <v>0.7619052279904992</v>
      </c>
      <c r="H147" s="5">
        <f t="shared" si="15"/>
        <v>0.22491081971288296</v>
      </c>
    </row>
    <row r="148" spans="1:8" ht="20" customHeight="1" x14ac:dyDescent="0.15">
      <c r="A148" s="21">
        <v>22.8567</v>
      </c>
      <c r="B148" s="4">
        <v>49.021599999999999</v>
      </c>
      <c r="C148" s="5">
        <f t="shared" si="12"/>
        <v>0.52158405538808394</v>
      </c>
      <c r="D148" s="5">
        <f t="shared" si="13"/>
        <v>0.70509110365737893</v>
      </c>
      <c r="E148" s="5">
        <v>23.514900000000001</v>
      </c>
      <c r="F148" s="5">
        <v>17.261199999999999</v>
      </c>
      <c r="G148" s="5">
        <f t="shared" si="14"/>
        <v>0.76719716545297945</v>
      </c>
      <c r="H148" s="5">
        <f t="shared" si="15"/>
        <v>0.21454477658318313</v>
      </c>
    </row>
    <row r="149" spans="1:8" ht="20" customHeight="1" x14ac:dyDescent="0.15">
      <c r="A149" s="21">
        <v>23.014299999999999</v>
      </c>
      <c r="B149" s="4">
        <v>52.4101</v>
      </c>
      <c r="C149" s="5">
        <f t="shared" si="12"/>
        <v>0.52518044713007483</v>
      </c>
      <c r="D149" s="5">
        <f t="shared" si="13"/>
        <v>0.75382882753303837</v>
      </c>
      <c r="E149" s="5">
        <v>23.677099999999999</v>
      </c>
      <c r="F149" s="5">
        <v>18.454999999999998</v>
      </c>
      <c r="G149" s="5">
        <f t="shared" si="14"/>
        <v>0.77248910291545947</v>
      </c>
      <c r="H149" s="5">
        <f t="shared" si="15"/>
        <v>0.2293828848424585</v>
      </c>
    </row>
    <row r="150" spans="1:8" ht="20" customHeight="1" x14ac:dyDescent="0.15">
      <c r="A150" s="21">
        <v>23.171900000000001</v>
      </c>
      <c r="B150" s="4">
        <v>54.1511</v>
      </c>
      <c r="C150" s="5">
        <f t="shared" si="12"/>
        <v>0.52877683887206572</v>
      </c>
      <c r="D150" s="5">
        <f t="shared" si="13"/>
        <v>0.77887010752935626</v>
      </c>
      <c r="E150" s="5">
        <v>23.839200000000002</v>
      </c>
      <c r="F150" s="5">
        <v>19.802499999999998</v>
      </c>
      <c r="G150" s="5">
        <f t="shared" si="14"/>
        <v>0.77777777777777779</v>
      </c>
      <c r="H150" s="5">
        <f t="shared" si="15"/>
        <v>0.24613137778882604</v>
      </c>
    </row>
    <row r="151" spans="1:8" ht="20" customHeight="1" x14ac:dyDescent="0.15">
      <c r="A151" s="21">
        <v>23.329599999999999</v>
      </c>
      <c r="B151" s="4">
        <v>47.920900000000003</v>
      </c>
      <c r="C151" s="5">
        <f t="shared" si="12"/>
        <v>0.53237551258851212</v>
      </c>
      <c r="D151" s="5">
        <f t="shared" si="13"/>
        <v>0.68925943398940248</v>
      </c>
      <c r="E151" s="5">
        <v>24.0014</v>
      </c>
      <c r="F151" s="5">
        <v>17.671399999999998</v>
      </c>
      <c r="G151" s="5">
        <f t="shared" si="14"/>
        <v>0.78306971524025781</v>
      </c>
      <c r="H151" s="5">
        <f t="shared" si="15"/>
        <v>0.2196432788515319</v>
      </c>
    </row>
    <row r="152" spans="1:8" ht="20" customHeight="1" x14ac:dyDescent="0.15">
      <c r="A152" s="21">
        <v>23.487200000000001</v>
      </c>
      <c r="B152" s="4">
        <v>44.503599999999999</v>
      </c>
      <c r="C152" s="5">
        <f t="shared" si="12"/>
        <v>0.53597190433050301</v>
      </c>
      <c r="D152" s="5">
        <f t="shared" si="13"/>
        <v>0.6401074718231663</v>
      </c>
      <c r="E152" s="5">
        <v>24.163599999999999</v>
      </c>
      <c r="F152" s="5">
        <v>15.9634</v>
      </c>
      <c r="G152" s="5">
        <f t="shared" si="14"/>
        <v>0.78836165270273795</v>
      </c>
      <c r="H152" s="5">
        <f t="shared" si="15"/>
        <v>0.19841402025977256</v>
      </c>
    </row>
    <row r="153" spans="1:8" ht="20" customHeight="1" x14ac:dyDescent="0.15">
      <c r="A153" s="21">
        <v>23.6448</v>
      </c>
      <c r="B153" s="4">
        <v>44.107900000000001</v>
      </c>
      <c r="C153" s="5">
        <f t="shared" si="12"/>
        <v>0.53956829607249379</v>
      </c>
      <c r="D153" s="5">
        <f t="shared" si="13"/>
        <v>0.63441601030993078</v>
      </c>
      <c r="E153" s="5">
        <v>24.325700000000001</v>
      </c>
      <c r="F153" s="5">
        <v>18.839500000000001</v>
      </c>
      <c r="G153" s="5">
        <f t="shared" si="14"/>
        <v>0.79365032756505627</v>
      </c>
      <c r="H153" s="5">
        <f t="shared" si="15"/>
        <v>0.23416195388726618</v>
      </c>
    </row>
    <row r="154" spans="1:8" ht="20" customHeight="1" x14ac:dyDescent="0.15">
      <c r="A154" s="21">
        <v>23.802499999999998</v>
      </c>
      <c r="B154" s="4">
        <v>45</v>
      </c>
      <c r="C154" s="5">
        <f t="shared" si="12"/>
        <v>0.54316696978894019</v>
      </c>
      <c r="D154" s="5">
        <f t="shared" si="13"/>
        <v>0.64724732902602222</v>
      </c>
      <c r="E154" s="5">
        <v>24.4879</v>
      </c>
      <c r="F154" s="5">
        <v>18.8246</v>
      </c>
      <c r="G154" s="5">
        <f t="shared" si="14"/>
        <v>0.79894226502753629</v>
      </c>
      <c r="H154" s="5">
        <f t="shared" si="15"/>
        <v>0.2339767571934622</v>
      </c>
    </row>
    <row r="155" spans="1:8" ht="20" customHeight="1" x14ac:dyDescent="0.15">
      <c r="A155" s="21">
        <v>23.960100000000001</v>
      </c>
      <c r="B155" s="4">
        <v>47.273400000000002</v>
      </c>
      <c r="C155" s="5">
        <f t="shared" si="12"/>
        <v>0.54676336153093108</v>
      </c>
      <c r="D155" s="5">
        <f t="shared" si="13"/>
        <v>0.67994626408841696</v>
      </c>
      <c r="E155" s="5">
        <v>24.650099999999998</v>
      </c>
      <c r="F155" s="5">
        <v>19.9087</v>
      </c>
      <c r="G155" s="5">
        <f t="shared" si="14"/>
        <v>0.80423420249001631</v>
      </c>
      <c r="H155" s="5">
        <f t="shared" si="15"/>
        <v>0.24745137033124107</v>
      </c>
    </row>
    <row r="156" spans="1:8" ht="20" customHeight="1" x14ac:dyDescent="0.15">
      <c r="A156" s="21">
        <v>24.117699999999999</v>
      </c>
      <c r="B156" s="4">
        <v>50.525199999999998</v>
      </c>
      <c r="C156" s="5">
        <f t="shared" si="12"/>
        <v>0.55035975327292186</v>
      </c>
      <c r="D156" s="5">
        <f t="shared" si="13"/>
        <v>0.72671779441123507</v>
      </c>
      <c r="E156" s="5">
        <v>24.8123</v>
      </c>
      <c r="F156" s="5">
        <v>18.381</v>
      </c>
      <c r="G156" s="5">
        <f t="shared" si="14"/>
        <v>0.80952613995249656</v>
      </c>
      <c r="H156" s="5">
        <f t="shared" si="15"/>
        <v>0.22846311602759306</v>
      </c>
    </row>
    <row r="157" spans="1:8" ht="20" customHeight="1" x14ac:dyDescent="0.15">
      <c r="A157" s="21">
        <v>24.275400000000001</v>
      </c>
      <c r="B157" s="4">
        <v>48.266199999999998</v>
      </c>
      <c r="C157" s="5">
        <f t="shared" si="12"/>
        <v>0.55395842698936826</v>
      </c>
      <c r="D157" s="5">
        <f t="shared" si="13"/>
        <v>0.6942259784941287</v>
      </c>
      <c r="E157" s="5">
        <v>24.974399999999999</v>
      </c>
      <c r="F157" s="5">
        <v>20.578900000000001</v>
      </c>
      <c r="G157" s="5">
        <f t="shared" si="14"/>
        <v>0.81481481481481477</v>
      </c>
      <c r="H157" s="5">
        <f t="shared" si="15"/>
        <v>0.25578149275992795</v>
      </c>
    </row>
    <row r="158" spans="1:8" ht="20" customHeight="1" x14ac:dyDescent="0.15">
      <c r="A158" s="21">
        <v>24.433</v>
      </c>
      <c r="B158" s="4">
        <v>40.165500000000002</v>
      </c>
      <c r="C158" s="5">
        <f t="shared" si="12"/>
        <v>0.55755481873135915</v>
      </c>
      <c r="D158" s="5">
        <f t="shared" si="13"/>
        <v>0.57771139097765989</v>
      </c>
      <c r="E158" s="5">
        <v>25.136600000000001</v>
      </c>
      <c r="F158" s="5">
        <v>21.776199999999999</v>
      </c>
      <c r="G158" s="5">
        <f t="shared" si="14"/>
        <v>0.8201067522772949</v>
      </c>
      <c r="H158" s="5">
        <f t="shared" si="15"/>
        <v>0.27066310359828477</v>
      </c>
    </row>
    <row r="159" spans="1:8" ht="20" customHeight="1" x14ac:dyDescent="0.15">
      <c r="A159" s="21">
        <v>24.590599999999998</v>
      </c>
      <c r="B159" s="4">
        <v>43.014400000000002</v>
      </c>
      <c r="C159" s="5">
        <f t="shared" si="12"/>
        <v>0.56115121047334993</v>
      </c>
      <c r="D159" s="5">
        <f t="shared" si="13"/>
        <v>0.61868790021459852</v>
      </c>
      <c r="E159" s="5">
        <v>25.2988</v>
      </c>
      <c r="F159" s="5">
        <v>22.298100000000002</v>
      </c>
      <c r="G159" s="5">
        <f t="shared" si="14"/>
        <v>0.82539868973977493</v>
      </c>
      <c r="H159" s="5">
        <f t="shared" si="15"/>
        <v>0.27714995960474803</v>
      </c>
    </row>
    <row r="160" spans="1:8" ht="20" customHeight="1" x14ac:dyDescent="0.15">
      <c r="A160" s="21">
        <v>24.7483</v>
      </c>
      <c r="B160" s="4">
        <v>43.906500000000001</v>
      </c>
      <c r="C160" s="5">
        <f t="shared" si="12"/>
        <v>0.56474988418979644</v>
      </c>
      <c r="D160" s="5">
        <f t="shared" si="13"/>
        <v>0.63151921893068996</v>
      </c>
      <c r="E160" s="5">
        <v>25.460899999999999</v>
      </c>
      <c r="F160" s="5">
        <v>20.610800000000001</v>
      </c>
      <c r="G160" s="5">
        <f t="shared" si="14"/>
        <v>0.83068736460209325</v>
      </c>
      <c r="H160" s="5">
        <f t="shared" si="15"/>
        <v>0.25617798769498479</v>
      </c>
    </row>
    <row r="161" spans="1:8" ht="20" customHeight="1" x14ac:dyDescent="0.15">
      <c r="A161" s="21">
        <v>24.905899999999999</v>
      </c>
      <c r="B161" s="4">
        <v>38.697800000000001</v>
      </c>
      <c r="C161" s="5">
        <f t="shared" si="12"/>
        <v>0.56834627593178721</v>
      </c>
      <c r="D161" s="5">
        <f t="shared" si="13"/>
        <v>0.5566010597596267</v>
      </c>
      <c r="E161" s="5">
        <v>25.623100000000001</v>
      </c>
      <c r="F161" s="5">
        <v>21.555900000000001</v>
      </c>
      <c r="G161" s="5">
        <f t="shared" si="14"/>
        <v>0.83597930206457338</v>
      </c>
      <c r="H161" s="5">
        <f t="shared" si="15"/>
        <v>0.26792492697781373</v>
      </c>
    </row>
    <row r="162" spans="1:8" ht="20" customHeight="1" x14ac:dyDescent="0.15">
      <c r="A162" s="21">
        <v>25.063500000000001</v>
      </c>
      <c r="B162" s="4">
        <v>35.036000000000001</v>
      </c>
      <c r="C162" s="5">
        <f t="shared" si="12"/>
        <v>0.5719426676737781</v>
      </c>
      <c r="D162" s="5">
        <f t="shared" si="13"/>
        <v>0.50393238710568256</v>
      </c>
      <c r="E162" s="5">
        <v>25.785299999999999</v>
      </c>
      <c r="F162" s="5">
        <v>25.1005</v>
      </c>
      <c r="G162" s="5">
        <f t="shared" si="14"/>
        <v>0.8412712395270534</v>
      </c>
      <c r="H162" s="5">
        <f t="shared" si="15"/>
        <v>0.31198185320986888</v>
      </c>
    </row>
    <row r="163" spans="1:8" ht="20" customHeight="1" x14ac:dyDescent="0.15">
      <c r="A163" s="21">
        <v>25.2211</v>
      </c>
      <c r="B163" s="4">
        <v>40.424500000000002</v>
      </c>
      <c r="C163" s="5">
        <f t="shared" si="12"/>
        <v>0.57553905941576888</v>
      </c>
      <c r="D163" s="5">
        <f t="shared" si="13"/>
        <v>0.58143665893805418</v>
      </c>
      <c r="E163" s="5">
        <v>25.947500000000002</v>
      </c>
      <c r="F163" s="5">
        <v>20.0139</v>
      </c>
      <c r="G163" s="5">
        <f t="shared" ref="G163:G192" si="16">E163/30.6504</f>
        <v>0.84656317698953365</v>
      </c>
      <c r="H163" s="5">
        <f t="shared" ref="H163:H192" si="17">F163/80.455</f>
        <v>0.24875893356534709</v>
      </c>
    </row>
    <row r="164" spans="1:8" ht="20" customHeight="1" x14ac:dyDescent="0.15">
      <c r="A164" s="21">
        <v>25.378799999999998</v>
      </c>
      <c r="B164" s="4">
        <v>38.323700000000002</v>
      </c>
      <c r="C164" s="5">
        <f t="shared" si="12"/>
        <v>0.57913773313221528</v>
      </c>
      <c r="D164" s="5">
        <f t="shared" si="13"/>
        <v>0.55122027696432374</v>
      </c>
      <c r="E164" s="5">
        <v>26.1096</v>
      </c>
      <c r="F164" s="5">
        <v>20.566500000000001</v>
      </c>
      <c r="G164" s="5">
        <f t="shared" si="16"/>
        <v>0.85185185185185186</v>
      </c>
      <c r="H164" s="5">
        <f t="shared" si="17"/>
        <v>0.25562736933689645</v>
      </c>
    </row>
    <row r="165" spans="1:8" ht="20" customHeight="1" x14ac:dyDescent="0.15">
      <c r="A165" s="21">
        <v>25.5364</v>
      </c>
      <c r="B165" s="4">
        <v>40.208599999999997</v>
      </c>
      <c r="C165" s="5">
        <f t="shared" si="12"/>
        <v>0.58273412487420617</v>
      </c>
      <c r="D165" s="5">
        <f t="shared" si="13"/>
        <v>0.57833131008612704</v>
      </c>
      <c r="E165" s="5">
        <v>26.271799999999999</v>
      </c>
      <c r="F165" s="5">
        <v>19</v>
      </c>
      <c r="G165" s="5">
        <f t="shared" si="16"/>
        <v>0.85714378931433188</v>
      </c>
      <c r="H165" s="5">
        <f t="shared" si="17"/>
        <v>0.23615685787085949</v>
      </c>
    </row>
    <row r="166" spans="1:8" ht="20" customHeight="1" x14ac:dyDescent="0.15">
      <c r="A166" s="21">
        <v>25.693999999999999</v>
      </c>
      <c r="B166" s="4">
        <v>37.625900000000001</v>
      </c>
      <c r="C166" s="5">
        <f t="shared" si="12"/>
        <v>0.58633051661619695</v>
      </c>
      <c r="D166" s="5">
        <f t="shared" si="13"/>
        <v>0.54118362838222689</v>
      </c>
      <c r="E166" s="5">
        <v>26.434000000000001</v>
      </c>
      <c r="F166" s="5">
        <v>19.265699999999999</v>
      </c>
      <c r="G166" s="5">
        <f t="shared" si="16"/>
        <v>0.86243572677681202</v>
      </c>
      <c r="H166" s="5">
        <f t="shared" si="17"/>
        <v>0.2394593250885588</v>
      </c>
    </row>
    <row r="167" spans="1:8" ht="20" customHeight="1" x14ac:dyDescent="0.15">
      <c r="A167" s="21">
        <v>25.851700000000001</v>
      </c>
      <c r="B167" s="4">
        <v>37.222999999999999</v>
      </c>
      <c r="C167" s="5">
        <f t="shared" si="12"/>
        <v>0.58992919033264346</v>
      </c>
      <c r="D167" s="5">
        <f t="shared" si="13"/>
        <v>0.53538860729634719</v>
      </c>
      <c r="E167" s="5">
        <v>26.5961</v>
      </c>
      <c r="F167" s="5">
        <v>19.3</v>
      </c>
      <c r="G167" s="5">
        <f t="shared" si="16"/>
        <v>0.86772440163913023</v>
      </c>
      <c r="H167" s="5">
        <f t="shared" si="17"/>
        <v>0.23988565036355727</v>
      </c>
    </row>
    <row r="168" spans="1:8" ht="20" customHeight="1" x14ac:dyDescent="0.15">
      <c r="A168" s="21">
        <v>26.0093</v>
      </c>
      <c r="B168" s="4">
        <v>32.309399999999997</v>
      </c>
      <c r="C168" s="5">
        <f t="shared" si="12"/>
        <v>0.59352558207463424</v>
      </c>
      <c r="D168" s="5">
        <f t="shared" si="13"/>
        <v>0.46471495227629689</v>
      </c>
      <c r="E168" s="5">
        <v>26.758299999999998</v>
      </c>
      <c r="F168" s="5">
        <v>20.3034</v>
      </c>
      <c r="G168" s="5">
        <f t="shared" si="16"/>
        <v>0.87301633910161036</v>
      </c>
      <c r="H168" s="5">
        <f t="shared" si="17"/>
        <v>0.25235721832080044</v>
      </c>
    </row>
    <row r="169" spans="1:8" ht="20" customHeight="1" x14ac:dyDescent="0.15">
      <c r="A169" s="21">
        <v>26.166899999999998</v>
      </c>
      <c r="B169" s="4">
        <v>35</v>
      </c>
      <c r="C169" s="5">
        <f t="shared" si="12"/>
        <v>0.59712197381662502</v>
      </c>
      <c r="D169" s="5">
        <f t="shared" si="13"/>
        <v>0.50341458924246174</v>
      </c>
      <c r="E169" s="5">
        <v>26.920500000000001</v>
      </c>
      <c r="F169" s="5">
        <v>20.147400000000001</v>
      </c>
      <c r="G169" s="5">
        <f t="shared" si="16"/>
        <v>0.8783082765640905</v>
      </c>
      <c r="H169" s="5">
        <f t="shared" si="17"/>
        <v>0.25041824622459763</v>
      </c>
    </row>
    <row r="170" spans="1:8" ht="20" customHeight="1" x14ac:dyDescent="0.15">
      <c r="A170" s="21">
        <v>26.3246</v>
      </c>
      <c r="B170" s="4">
        <v>40</v>
      </c>
      <c r="C170" s="5">
        <f t="shared" si="12"/>
        <v>0.60072064753307153</v>
      </c>
      <c r="D170" s="5">
        <f t="shared" si="13"/>
        <v>0.57533095913424204</v>
      </c>
      <c r="E170" s="5">
        <v>27.082699999999999</v>
      </c>
      <c r="F170" s="5">
        <v>22.3719</v>
      </c>
      <c r="G170" s="5">
        <f t="shared" si="16"/>
        <v>0.88360021402657052</v>
      </c>
      <c r="H170" s="5">
        <f t="shared" si="17"/>
        <v>0.27806724255795168</v>
      </c>
    </row>
    <row r="171" spans="1:8" ht="20" customHeight="1" x14ac:dyDescent="0.15">
      <c r="A171" s="21">
        <v>26.482199999999999</v>
      </c>
      <c r="B171" s="4">
        <v>34.697800000000001</v>
      </c>
      <c r="C171" s="5">
        <f t="shared" si="12"/>
        <v>0.60431703927506231</v>
      </c>
      <c r="D171" s="5">
        <f t="shared" si="13"/>
        <v>0.49906796384620256</v>
      </c>
      <c r="E171" s="5">
        <v>27.244800000000001</v>
      </c>
      <c r="F171" s="5">
        <v>21.469100000000001</v>
      </c>
      <c r="G171" s="5">
        <f t="shared" si="16"/>
        <v>0.88888888888888895</v>
      </c>
      <c r="H171" s="5">
        <f t="shared" si="17"/>
        <v>0.26684606301659314</v>
      </c>
    </row>
    <row r="172" spans="1:8" ht="20" customHeight="1" x14ac:dyDescent="0.15">
      <c r="A172" s="21">
        <v>26.639800000000001</v>
      </c>
      <c r="B172" s="4">
        <v>33.064700000000002</v>
      </c>
      <c r="C172" s="5">
        <f t="shared" si="12"/>
        <v>0.6079134310170532</v>
      </c>
      <c r="D172" s="5">
        <f t="shared" si="13"/>
        <v>0.47557863911214932</v>
      </c>
      <c r="E172" s="5">
        <v>27.407</v>
      </c>
      <c r="F172" s="5">
        <v>24.543800000000001</v>
      </c>
      <c r="G172" s="5">
        <f t="shared" si="16"/>
        <v>0.89418082635136897</v>
      </c>
      <c r="H172" s="5">
        <f t="shared" si="17"/>
        <v>0.30506245727425269</v>
      </c>
    </row>
    <row r="173" spans="1:8" ht="20" customHeight="1" x14ac:dyDescent="0.15">
      <c r="A173" s="21">
        <v>26.797499999999999</v>
      </c>
      <c r="B173" s="4">
        <v>37.438899999999997</v>
      </c>
      <c r="C173" s="5">
        <f t="shared" si="12"/>
        <v>0.6115121047334996</v>
      </c>
      <c r="D173" s="5">
        <f t="shared" si="13"/>
        <v>0.53849395614827422</v>
      </c>
      <c r="E173" s="5">
        <v>27.569199999999999</v>
      </c>
      <c r="F173" s="5">
        <v>24.017399999999999</v>
      </c>
      <c r="G173" s="5">
        <f t="shared" si="16"/>
        <v>0.899472763813849</v>
      </c>
      <c r="H173" s="5">
        <f t="shared" si="17"/>
        <v>0.29851966938039898</v>
      </c>
    </row>
    <row r="174" spans="1:8" ht="20" customHeight="1" x14ac:dyDescent="0.15">
      <c r="A174" s="21">
        <v>26.955100000000002</v>
      </c>
      <c r="B174" s="4">
        <v>36.445999999999998</v>
      </c>
      <c r="C174" s="5">
        <f t="shared" si="12"/>
        <v>0.61510849647549048</v>
      </c>
      <c r="D174" s="5">
        <f t="shared" si="13"/>
        <v>0.52421280341516452</v>
      </c>
      <c r="E174" s="5">
        <v>27.731400000000001</v>
      </c>
      <c r="F174" s="5">
        <v>22.365100000000002</v>
      </c>
      <c r="G174" s="5">
        <f t="shared" si="16"/>
        <v>0.90476470127632913</v>
      </c>
      <c r="H174" s="5">
        <f t="shared" si="17"/>
        <v>0.27798272326145052</v>
      </c>
    </row>
    <row r="175" spans="1:8" ht="20" customHeight="1" x14ac:dyDescent="0.15">
      <c r="A175" s="21">
        <v>27.1127</v>
      </c>
      <c r="B175" s="4">
        <v>34.338099999999997</v>
      </c>
      <c r="C175" s="5">
        <f t="shared" si="12"/>
        <v>0.61870488821748126</v>
      </c>
      <c r="D175" s="5">
        <f t="shared" si="13"/>
        <v>0.49389430019618785</v>
      </c>
      <c r="E175" s="5">
        <v>27.8935</v>
      </c>
      <c r="F175" s="5">
        <v>22.8154</v>
      </c>
      <c r="G175" s="5">
        <f t="shared" si="16"/>
        <v>0.91005337613864745</v>
      </c>
      <c r="H175" s="5">
        <f t="shared" si="17"/>
        <v>0.28357964079298986</v>
      </c>
    </row>
    <row r="176" spans="1:8" ht="20" customHeight="1" x14ac:dyDescent="0.15">
      <c r="A176" s="21">
        <v>27.270399999999999</v>
      </c>
      <c r="B176" s="4">
        <v>34.287799999999997</v>
      </c>
      <c r="C176" s="5">
        <f t="shared" si="12"/>
        <v>0.62230356193392766</v>
      </c>
      <c r="D176" s="5">
        <f t="shared" si="13"/>
        <v>0.49317082151507652</v>
      </c>
      <c r="E176" s="5">
        <v>28.055700000000002</v>
      </c>
      <c r="F176" s="5">
        <v>18.3278</v>
      </c>
      <c r="G176" s="5">
        <f t="shared" si="16"/>
        <v>0.91534531360112759</v>
      </c>
      <c r="H176" s="5">
        <f t="shared" si="17"/>
        <v>0.22780187682555467</v>
      </c>
    </row>
    <row r="177" spans="1:8" ht="20" customHeight="1" x14ac:dyDescent="0.15">
      <c r="A177" s="21">
        <v>27.428000000000001</v>
      </c>
      <c r="B177" s="4">
        <v>34.050400000000003</v>
      </c>
      <c r="C177" s="5">
        <f t="shared" si="12"/>
        <v>0.62589995367591855</v>
      </c>
      <c r="D177" s="5">
        <f t="shared" si="13"/>
        <v>0.48975623227261489</v>
      </c>
      <c r="E177" s="5">
        <v>28.2179</v>
      </c>
      <c r="F177" s="5">
        <v>16.238099999999999</v>
      </c>
      <c r="G177" s="5">
        <f t="shared" si="16"/>
        <v>0.92063725106360761</v>
      </c>
      <c r="H177" s="5">
        <f t="shared" si="17"/>
        <v>0.20182835125225282</v>
      </c>
    </row>
    <row r="178" spans="1:8" ht="20" customHeight="1" x14ac:dyDescent="0.15">
      <c r="A178" s="21">
        <v>27.585599999999999</v>
      </c>
      <c r="B178" s="4">
        <v>31.122299999999999</v>
      </c>
      <c r="C178" s="5">
        <f t="shared" si="12"/>
        <v>0.62949634541790933</v>
      </c>
      <c r="D178" s="5">
        <f t="shared" si="13"/>
        <v>0.4476405677365905</v>
      </c>
      <c r="E178" s="5">
        <v>28.38</v>
      </c>
      <c r="F178" s="5">
        <v>19.5761</v>
      </c>
      <c r="G178" s="5">
        <f t="shared" si="16"/>
        <v>0.92592592592592582</v>
      </c>
      <c r="H178" s="5">
        <f t="shared" si="17"/>
        <v>0.24331738238767014</v>
      </c>
    </row>
    <row r="179" spans="1:8" ht="20" customHeight="1" x14ac:dyDescent="0.15">
      <c r="A179" s="21">
        <v>27.743300000000001</v>
      </c>
      <c r="B179" s="4">
        <v>39.316499999999998</v>
      </c>
      <c r="C179" s="5">
        <f t="shared" si="12"/>
        <v>0.63309501913435584</v>
      </c>
      <c r="D179" s="5">
        <f t="shared" si="13"/>
        <v>0.56549999137003559</v>
      </c>
      <c r="E179" s="5">
        <v>28.542200000000001</v>
      </c>
      <c r="F179" s="5">
        <v>26.915500000000002</v>
      </c>
      <c r="G179" s="5">
        <f t="shared" si="16"/>
        <v>0.93121786338840606</v>
      </c>
      <c r="H179" s="5">
        <f t="shared" si="17"/>
        <v>0.33454104779069049</v>
      </c>
    </row>
    <row r="180" spans="1:8" ht="20" customHeight="1" x14ac:dyDescent="0.15">
      <c r="A180" s="21">
        <v>27.9009</v>
      </c>
      <c r="B180" s="4">
        <v>30.086300000000001</v>
      </c>
      <c r="C180" s="5">
        <f t="shared" si="12"/>
        <v>0.63669141087634662</v>
      </c>
      <c r="D180" s="5">
        <f t="shared" si="13"/>
        <v>0.43273949589501365</v>
      </c>
      <c r="E180" s="5">
        <v>28.7044</v>
      </c>
      <c r="F180" s="5">
        <v>27.149899999999999</v>
      </c>
      <c r="G180" s="5">
        <f t="shared" si="16"/>
        <v>0.93650980085088609</v>
      </c>
      <c r="H180" s="5">
        <f t="shared" si="17"/>
        <v>0.33745447765831832</v>
      </c>
    </row>
    <row r="181" spans="1:8" ht="20" customHeight="1" x14ac:dyDescent="0.15">
      <c r="A181" s="21">
        <v>28.058499999999999</v>
      </c>
      <c r="B181" s="4">
        <v>30.215800000000002</v>
      </c>
      <c r="C181" s="5">
        <f t="shared" si="12"/>
        <v>0.64028780261833751</v>
      </c>
      <c r="D181" s="5">
        <f t="shared" si="13"/>
        <v>0.43460212987521074</v>
      </c>
      <c r="E181" s="5">
        <v>28.866599999999998</v>
      </c>
      <c r="F181" s="5">
        <v>24.026700000000002</v>
      </c>
      <c r="G181" s="5">
        <f t="shared" si="16"/>
        <v>0.94180173831336611</v>
      </c>
      <c r="H181" s="5">
        <f t="shared" si="17"/>
        <v>0.29863526194767265</v>
      </c>
    </row>
    <row r="182" spans="1:8" ht="20" customHeight="1" x14ac:dyDescent="0.15">
      <c r="A182" s="21">
        <v>28.216200000000001</v>
      </c>
      <c r="B182" s="4">
        <v>44.7986</v>
      </c>
      <c r="C182" s="5">
        <f t="shared" si="12"/>
        <v>0.64388647633478391</v>
      </c>
      <c r="D182" s="5">
        <f t="shared" si="13"/>
        <v>0.6443505376467813</v>
      </c>
      <c r="E182" s="5">
        <v>29.028700000000001</v>
      </c>
      <c r="F182" s="5">
        <v>22.8748</v>
      </c>
      <c r="G182" s="5">
        <f t="shared" si="16"/>
        <v>0.94709041317568443</v>
      </c>
      <c r="H182" s="5">
        <f t="shared" si="17"/>
        <v>0.28431794170654406</v>
      </c>
    </row>
    <row r="183" spans="1:8" ht="20" customHeight="1" x14ac:dyDescent="0.15">
      <c r="A183" s="21">
        <v>28.373799999999999</v>
      </c>
      <c r="B183" s="4">
        <v>32.741</v>
      </c>
      <c r="C183" s="5">
        <f t="shared" si="12"/>
        <v>0.64748286807677469</v>
      </c>
      <c r="D183" s="5">
        <f t="shared" si="13"/>
        <v>0.47092277332535543</v>
      </c>
      <c r="E183" s="5">
        <v>29.190899999999999</v>
      </c>
      <c r="F183" s="5">
        <v>21.777799999999999</v>
      </c>
      <c r="G183" s="5">
        <f t="shared" si="16"/>
        <v>0.95238235063816457</v>
      </c>
      <c r="H183" s="5">
        <f t="shared" si="17"/>
        <v>0.27068299049157912</v>
      </c>
    </row>
    <row r="184" spans="1:8" ht="20" customHeight="1" x14ac:dyDescent="0.15">
      <c r="A184" s="21">
        <v>28.531400000000001</v>
      </c>
      <c r="B184" s="4">
        <v>32.884900000000002</v>
      </c>
      <c r="C184" s="5">
        <f t="shared" si="12"/>
        <v>0.65107925981876558</v>
      </c>
      <c r="D184" s="5">
        <f t="shared" si="13"/>
        <v>0.47299252645084089</v>
      </c>
      <c r="E184" s="5">
        <v>29.353100000000001</v>
      </c>
      <c r="F184" s="5">
        <v>23.617899999999999</v>
      </c>
      <c r="G184" s="5">
        <f t="shared" si="16"/>
        <v>0.9576742881006447</v>
      </c>
      <c r="H184" s="5">
        <f t="shared" si="17"/>
        <v>0.29355416071095641</v>
      </c>
    </row>
    <row r="185" spans="1:8" ht="20" customHeight="1" x14ac:dyDescent="0.15">
      <c r="A185" s="21">
        <v>28.6891</v>
      </c>
      <c r="B185" s="4">
        <v>25.165500000000002</v>
      </c>
      <c r="C185" s="5">
        <f t="shared" si="12"/>
        <v>0.65467793353521198</v>
      </c>
      <c r="D185" s="5">
        <f t="shared" si="13"/>
        <v>0.36196228130231917</v>
      </c>
      <c r="E185" s="5">
        <v>29.5152</v>
      </c>
      <c r="F185" s="5">
        <v>20.038399999999999</v>
      </c>
      <c r="G185" s="5">
        <f t="shared" si="16"/>
        <v>0.96296296296296291</v>
      </c>
      <c r="H185" s="5">
        <f t="shared" si="17"/>
        <v>0.24906345161891741</v>
      </c>
    </row>
    <row r="186" spans="1:8" ht="20" customHeight="1" x14ac:dyDescent="0.15">
      <c r="A186" s="21">
        <v>28.846699999999998</v>
      </c>
      <c r="B186" s="4">
        <v>23.784199999999998</v>
      </c>
      <c r="C186" s="5">
        <f t="shared" si="12"/>
        <v>0.65827432527720287</v>
      </c>
      <c r="D186" s="5">
        <f t="shared" si="13"/>
        <v>0.34209466495601593</v>
      </c>
      <c r="E186" s="5">
        <v>29.677399999999999</v>
      </c>
      <c r="F186" s="5">
        <v>21.0899</v>
      </c>
      <c r="G186" s="5">
        <f t="shared" si="16"/>
        <v>0.96825490042544293</v>
      </c>
      <c r="H186" s="5">
        <f t="shared" si="17"/>
        <v>0.26213286930582314</v>
      </c>
    </row>
    <row r="187" spans="1:8" ht="20" customHeight="1" x14ac:dyDescent="0.15">
      <c r="A187" s="21">
        <v>29.004300000000001</v>
      </c>
      <c r="B187" s="4">
        <v>36.208599999999997</v>
      </c>
      <c r="C187" s="5">
        <f t="shared" si="12"/>
        <v>0.66187071701919375</v>
      </c>
      <c r="D187" s="5">
        <f t="shared" si="13"/>
        <v>0.52079821417270278</v>
      </c>
      <c r="E187" s="5">
        <v>29.839600000000001</v>
      </c>
      <c r="F187" s="5">
        <v>27.939299999999999</v>
      </c>
      <c r="G187" s="5">
        <f t="shared" si="16"/>
        <v>0.97354683788792318</v>
      </c>
      <c r="H187" s="5">
        <f t="shared" si="17"/>
        <v>0.34726617363743706</v>
      </c>
    </row>
    <row r="188" spans="1:8" ht="20" customHeight="1" x14ac:dyDescent="0.15">
      <c r="A188" s="21">
        <v>29.161999999999999</v>
      </c>
      <c r="B188" s="4">
        <v>25.9496</v>
      </c>
      <c r="C188" s="5">
        <f t="shared" si="12"/>
        <v>0.66546939073564004</v>
      </c>
      <c r="D188" s="5">
        <f t="shared" si="13"/>
        <v>0.37324020642874817</v>
      </c>
      <c r="E188" s="5">
        <v>30.001799999999999</v>
      </c>
      <c r="F188" s="5">
        <v>19.1174</v>
      </c>
      <c r="G188" s="5">
        <f t="shared" si="16"/>
        <v>0.9788387753504032</v>
      </c>
      <c r="H188" s="5">
        <f t="shared" si="17"/>
        <v>0.23761605866633523</v>
      </c>
    </row>
    <row r="189" spans="1:8" ht="20" customHeight="1" x14ac:dyDescent="0.15">
      <c r="A189" s="21">
        <v>29.319600000000001</v>
      </c>
      <c r="B189" s="4">
        <v>31.963999999999999</v>
      </c>
      <c r="C189" s="5">
        <f t="shared" si="12"/>
        <v>0.66906578247763093</v>
      </c>
      <c r="D189" s="5">
        <f t="shared" si="13"/>
        <v>0.45974696944417276</v>
      </c>
      <c r="E189" s="5">
        <v>30.163900000000002</v>
      </c>
      <c r="F189" s="5">
        <v>19.592600000000001</v>
      </c>
      <c r="G189" s="5">
        <f t="shared" si="16"/>
        <v>0.98412745021272152</v>
      </c>
      <c r="H189" s="5">
        <f t="shared" si="17"/>
        <v>0.24352246597476851</v>
      </c>
    </row>
    <row r="190" spans="1:8" ht="20" customHeight="1" x14ac:dyDescent="0.15">
      <c r="A190" s="21">
        <v>29.4772</v>
      </c>
      <c r="B190" s="4">
        <v>26.834499999999998</v>
      </c>
      <c r="C190" s="5">
        <f t="shared" si="12"/>
        <v>0.67266217421962182</v>
      </c>
      <c r="D190" s="5">
        <f t="shared" si="13"/>
        <v>0.38596796557219537</v>
      </c>
      <c r="E190" s="5">
        <v>30.3261</v>
      </c>
      <c r="F190" s="5">
        <v>21.571000000000002</v>
      </c>
      <c r="G190" s="5">
        <f t="shared" si="16"/>
        <v>0.98941938767520154</v>
      </c>
      <c r="H190" s="5">
        <f t="shared" si="17"/>
        <v>0.26811260953327948</v>
      </c>
    </row>
    <row r="191" spans="1:8" ht="20" customHeight="1" x14ac:dyDescent="0.15">
      <c r="A191" s="21">
        <v>29.634899999999998</v>
      </c>
      <c r="B191" s="4">
        <v>31</v>
      </c>
      <c r="C191" s="5">
        <f t="shared" si="12"/>
        <v>0.67626084793606811</v>
      </c>
      <c r="D191" s="5">
        <f t="shared" si="13"/>
        <v>0.44588149332903754</v>
      </c>
      <c r="E191" s="5">
        <v>30.488299999999999</v>
      </c>
      <c r="F191" s="5">
        <v>19.772099999999998</v>
      </c>
      <c r="G191" s="5">
        <f t="shared" si="16"/>
        <v>0.99471132513768168</v>
      </c>
      <c r="H191" s="5">
        <f t="shared" si="17"/>
        <v>0.24575352681623266</v>
      </c>
    </row>
    <row r="192" spans="1:8" ht="20" customHeight="1" x14ac:dyDescent="0.15">
      <c r="A192" s="21">
        <v>29.7925</v>
      </c>
      <c r="B192" s="4">
        <v>25.553999999999998</v>
      </c>
      <c r="C192" s="5">
        <f t="shared" si="12"/>
        <v>0.67985723967805911</v>
      </c>
      <c r="D192" s="5">
        <f t="shared" si="13"/>
        <v>0.3675501832429105</v>
      </c>
      <c r="E192" s="5">
        <v>30.650400000000001</v>
      </c>
      <c r="F192" s="5">
        <v>19</v>
      </c>
      <c r="G192" s="5">
        <f t="shared" si="16"/>
        <v>1</v>
      </c>
      <c r="H192" s="5">
        <f t="shared" si="17"/>
        <v>0.23615685787085949</v>
      </c>
    </row>
    <row r="193" spans="1:8" ht="20" customHeight="1" x14ac:dyDescent="0.15">
      <c r="A193" s="21">
        <v>29.950099999999999</v>
      </c>
      <c r="B193" s="4">
        <v>29.4101</v>
      </c>
      <c r="C193" s="5">
        <f t="shared" si="12"/>
        <v>0.68345363142004989</v>
      </c>
      <c r="D193" s="5">
        <f t="shared" si="13"/>
        <v>0.42301352603084924</v>
      </c>
      <c r="E193" s="6"/>
      <c r="F193" s="6"/>
      <c r="G193" s="6"/>
      <c r="H193" s="6"/>
    </row>
    <row r="194" spans="1:8" ht="20" customHeight="1" x14ac:dyDescent="0.15">
      <c r="A194" s="21">
        <v>30.107700000000001</v>
      </c>
      <c r="B194" s="4">
        <v>27</v>
      </c>
      <c r="C194" s="5">
        <f t="shared" si="12"/>
        <v>0.68705002316204078</v>
      </c>
      <c r="D194" s="5">
        <f t="shared" si="13"/>
        <v>0.38834839741561333</v>
      </c>
      <c r="E194" s="6"/>
      <c r="F194" s="6"/>
      <c r="G194" s="6"/>
      <c r="H194" s="6"/>
    </row>
    <row r="195" spans="1:8" ht="20" customHeight="1" x14ac:dyDescent="0.15">
      <c r="A195" s="21">
        <v>30.2654</v>
      </c>
      <c r="B195" s="4">
        <v>20.323699999999999</v>
      </c>
      <c r="C195" s="5">
        <f t="shared" ref="C195:C258" si="18">$A195/43.8217</f>
        <v>0.69064869687848718</v>
      </c>
      <c r="D195" s="5">
        <f t="shared" ref="D195:D258" si="19">B195/69.5252</f>
        <v>0.29232134535391485</v>
      </c>
      <c r="E195" s="6"/>
      <c r="F195" s="6"/>
      <c r="G195" s="6"/>
      <c r="H195" s="6"/>
    </row>
    <row r="196" spans="1:8" ht="20" customHeight="1" x14ac:dyDescent="0.15">
      <c r="A196" s="21">
        <v>30.422999999999998</v>
      </c>
      <c r="B196" s="4">
        <v>28.597100000000001</v>
      </c>
      <c r="C196" s="5">
        <f t="shared" si="18"/>
        <v>0.69424508862047796</v>
      </c>
      <c r="D196" s="5">
        <f t="shared" si="19"/>
        <v>0.41131992428644581</v>
      </c>
      <c r="E196" s="6"/>
      <c r="F196" s="6"/>
      <c r="G196" s="6"/>
      <c r="H196" s="6"/>
    </row>
    <row r="197" spans="1:8" ht="20" customHeight="1" x14ac:dyDescent="0.15">
      <c r="A197" s="21">
        <v>30.5806</v>
      </c>
      <c r="B197" s="4">
        <v>24.2302</v>
      </c>
      <c r="C197" s="5">
        <f t="shared" si="18"/>
        <v>0.69784148036246885</v>
      </c>
      <c r="D197" s="5">
        <f t="shared" si="19"/>
        <v>0.34850960515036278</v>
      </c>
      <c r="E197" s="6"/>
      <c r="F197" s="6"/>
      <c r="G197" s="6"/>
      <c r="H197" s="6"/>
    </row>
    <row r="198" spans="1:8" ht="20" customHeight="1" x14ac:dyDescent="0.15">
      <c r="A198" s="21">
        <v>30.738299999999999</v>
      </c>
      <c r="B198" s="4">
        <v>22.6403</v>
      </c>
      <c r="C198" s="5">
        <f t="shared" si="18"/>
        <v>0.70144015407891525</v>
      </c>
      <c r="D198" s="5">
        <f t="shared" si="19"/>
        <v>0.32564163785217448</v>
      </c>
      <c r="E198" s="6"/>
      <c r="F198" s="6"/>
      <c r="G198" s="6"/>
      <c r="H198" s="6"/>
    </row>
    <row r="199" spans="1:8" ht="20" customHeight="1" x14ac:dyDescent="0.15">
      <c r="A199" s="21">
        <v>30.895900000000001</v>
      </c>
      <c r="B199" s="4">
        <v>33.352499999999999</v>
      </c>
      <c r="C199" s="5">
        <f t="shared" si="18"/>
        <v>0.70503654582090614</v>
      </c>
      <c r="D199" s="5">
        <f t="shared" si="19"/>
        <v>0.47971814536312013</v>
      </c>
      <c r="E199" s="6"/>
      <c r="F199" s="6"/>
      <c r="G199" s="6"/>
      <c r="H199" s="6"/>
    </row>
    <row r="200" spans="1:8" ht="20" customHeight="1" x14ac:dyDescent="0.15">
      <c r="A200" s="21">
        <v>31.0535</v>
      </c>
      <c r="B200" s="4">
        <v>26.762599999999999</v>
      </c>
      <c r="C200" s="5">
        <f t="shared" si="18"/>
        <v>0.70863293756289691</v>
      </c>
      <c r="D200" s="5">
        <f t="shared" si="19"/>
        <v>0.38493380817315159</v>
      </c>
      <c r="E200" s="6"/>
      <c r="F200" s="6"/>
      <c r="G200" s="6"/>
      <c r="H200" s="6"/>
    </row>
    <row r="201" spans="1:8" ht="20" customHeight="1" x14ac:dyDescent="0.15">
      <c r="A201" s="21">
        <v>31.211200000000002</v>
      </c>
      <c r="B201" s="4">
        <v>26.827300000000001</v>
      </c>
      <c r="C201" s="5">
        <f t="shared" si="18"/>
        <v>0.71223161127934342</v>
      </c>
      <c r="D201" s="5">
        <f t="shared" si="19"/>
        <v>0.38586440599955124</v>
      </c>
      <c r="E201" s="6"/>
      <c r="F201" s="6"/>
      <c r="G201" s="6"/>
      <c r="H201" s="6"/>
    </row>
    <row r="202" spans="1:8" ht="20" customHeight="1" x14ac:dyDescent="0.15">
      <c r="A202" s="21">
        <v>31.3688</v>
      </c>
      <c r="B202" s="4">
        <v>29.8489</v>
      </c>
      <c r="C202" s="5">
        <f t="shared" si="18"/>
        <v>0.7158280030213342</v>
      </c>
      <c r="D202" s="5">
        <f t="shared" si="19"/>
        <v>0.42932490665255191</v>
      </c>
      <c r="E202" s="6"/>
      <c r="F202" s="6"/>
      <c r="G202" s="6"/>
      <c r="H202" s="6"/>
    </row>
    <row r="203" spans="1:8" ht="20" customHeight="1" x14ac:dyDescent="0.15">
      <c r="A203" s="21">
        <v>31.526399999999999</v>
      </c>
      <c r="B203" s="4">
        <v>26.287800000000001</v>
      </c>
      <c r="C203" s="5">
        <f t="shared" si="18"/>
        <v>0.71942439476332498</v>
      </c>
      <c r="D203" s="5">
        <f t="shared" si="19"/>
        <v>0.37810462968822817</v>
      </c>
      <c r="E203" s="6"/>
      <c r="F203" s="6"/>
      <c r="G203" s="6"/>
      <c r="H203" s="6"/>
    </row>
    <row r="204" spans="1:8" ht="20" customHeight="1" x14ac:dyDescent="0.15">
      <c r="A204" s="21">
        <v>31.684100000000001</v>
      </c>
      <c r="B204" s="4">
        <v>27.1007</v>
      </c>
      <c r="C204" s="5">
        <f t="shared" si="18"/>
        <v>0.72302306847977149</v>
      </c>
      <c r="D204" s="5">
        <f t="shared" si="19"/>
        <v>0.3897967931052338</v>
      </c>
      <c r="E204" s="6"/>
      <c r="F204" s="6"/>
      <c r="G204" s="6"/>
      <c r="H204" s="6"/>
    </row>
    <row r="205" spans="1:8" ht="20" customHeight="1" x14ac:dyDescent="0.15">
      <c r="A205" s="21">
        <v>31.841699999999999</v>
      </c>
      <c r="B205" s="4">
        <v>27.963999999999999</v>
      </c>
      <c r="C205" s="5">
        <f t="shared" si="18"/>
        <v>0.72661946022176227</v>
      </c>
      <c r="D205" s="5">
        <f t="shared" si="19"/>
        <v>0.40221387353074856</v>
      </c>
      <c r="E205" s="6"/>
      <c r="F205" s="6"/>
      <c r="G205" s="6"/>
      <c r="H205" s="6"/>
    </row>
    <row r="206" spans="1:8" ht="20" customHeight="1" x14ac:dyDescent="0.15">
      <c r="A206" s="21">
        <v>31.999300000000002</v>
      </c>
      <c r="B206" s="4">
        <v>27.6691</v>
      </c>
      <c r="C206" s="5">
        <f t="shared" si="18"/>
        <v>0.73021585196375316</v>
      </c>
      <c r="D206" s="5">
        <f t="shared" si="19"/>
        <v>0.39797224603453135</v>
      </c>
      <c r="E206" s="6"/>
      <c r="F206" s="6"/>
      <c r="G206" s="6"/>
      <c r="H206" s="6"/>
    </row>
    <row r="207" spans="1:8" ht="20" customHeight="1" x14ac:dyDescent="0.15">
      <c r="A207" s="21">
        <v>32.156999999999996</v>
      </c>
      <c r="B207" s="4">
        <v>25.913699999999999</v>
      </c>
      <c r="C207" s="5">
        <f t="shared" si="18"/>
        <v>0.73381452568019945</v>
      </c>
      <c r="D207" s="5">
        <f t="shared" si="19"/>
        <v>0.37272384689292515</v>
      </c>
      <c r="E207" s="6"/>
      <c r="F207" s="6"/>
      <c r="G207" s="6"/>
      <c r="H207" s="6"/>
    </row>
    <row r="208" spans="1:8" ht="20" customHeight="1" x14ac:dyDescent="0.15">
      <c r="A208" s="21">
        <v>32.314599999999999</v>
      </c>
      <c r="B208" s="4">
        <v>26.057600000000001</v>
      </c>
      <c r="C208" s="5">
        <f t="shared" si="18"/>
        <v>0.73741091742219034</v>
      </c>
      <c r="D208" s="5">
        <f t="shared" si="19"/>
        <v>0.37479360001841061</v>
      </c>
      <c r="E208" s="6"/>
      <c r="F208" s="6"/>
      <c r="G208" s="6"/>
      <c r="H208" s="6"/>
    </row>
    <row r="209" spans="1:8" ht="20" customHeight="1" x14ac:dyDescent="0.15">
      <c r="A209" s="21">
        <v>32.472200000000001</v>
      </c>
      <c r="B209" s="4">
        <v>28</v>
      </c>
      <c r="C209" s="5">
        <f t="shared" si="18"/>
        <v>0.74100730916418123</v>
      </c>
      <c r="D209" s="5">
        <f t="shared" si="19"/>
        <v>0.40273167139396937</v>
      </c>
      <c r="E209" s="6"/>
      <c r="F209" s="6"/>
      <c r="G209" s="6"/>
      <c r="H209" s="6"/>
    </row>
    <row r="210" spans="1:8" ht="20" customHeight="1" x14ac:dyDescent="0.15">
      <c r="A210" s="21">
        <v>32.629899999999999</v>
      </c>
      <c r="B210" s="4">
        <v>25.604299999999999</v>
      </c>
      <c r="C210" s="5">
        <f t="shared" si="18"/>
        <v>0.74460598288062763</v>
      </c>
      <c r="D210" s="5">
        <f t="shared" si="19"/>
        <v>0.36827366192402178</v>
      </c>
      <c r="E210" s="6"/>
      <c r="F210" s="6"/>
      <c r="G210" s="6"/>
      <c r="H210" s="6"/>
    </row>
    <row r="211" spans="1:8" ht="20" customHeight="1" x14ac:dyDescent="0.15">
      <c r="A211" s="21">
        <v>32.787500000000001</v>
      </c>
      <c r="B211" s="4">
        <v>28.1511</v>
      </c>
      <c r="C211" s="5">
        <f t="shared" si="18"/>
        <v>0.74820237462261852</v>
      </c>
      <c r="D211" s="5">
        <f t="shared" si="19"/>
        <v>0.40490498409209896</v>
      </c>
      <c r="E211" s="6"/>
      <c r="F211" s="6"/>
      <c r="G211" s="6"/>
      <c r="H211" s="6"/>
    </row>
    <row r="212" spans="1:8" ht="20" customHeight="1" x14ac:dyDescent="0.15">
      <c r="A212" s="21">
        <v>32.945099999999996</v>
      </c>
      <c r="B212" s="4">
        <v>30.525200000000002</v>
      </c>
      <c r="C212" s="5">
        <f t="shared" si="18"/>
        <v>0.75179876636460918</v>
      </c>
      <c r="D212" s="5">
        <f t="shared" si="19"/>
        <v>0.43905231484411411</v>
      </c>
      <c r="E212" s="6"/>
      <c r="F212" s="6"/>
      <c r="G212" s="6"/>
      <c r="H212" s="6"/>
    </row>
    <row r="213" spans="1:8" ht="20" customHeight="1" x14ac:dyDescent="0.15">
      <c r="A213" s="21">
        <v>33.102800000000002</v>
      </c>
      <c r="B213" s="4">
        <v>23.575500000000002</v>
      </c>
      <c r="C213" s="5">
        <f t="shared" si="18"/>
        <v>0.7553974400810558</v>
      </c>
      <c r="D213" s="5">
        <f t="shared" si="19"/>
        <v>0.33909287567673307</v>
      </c>
      <c r="E213" s="6"/>
      <c r="F213" s="6"/>
      <c r="G213" s="6"/>
      <c r="H213" s="6"/>
    </row>
    <row r="214" spans="1:8" ht="20" customHeight="1" x14ac:dyDescent="0.15">
      <c r="A214" s="21">
        <v>33.260399999999997</v>
      </c>
      <c r="B214" s="4">
        <v>27.748200000000001</v>
      </c>
      <c r="C214" s="5">
        <f t="shared" si="18"/>
        <v>0.75899383182304647</v>
      </c>
      <c r="D214" s="5">
        <f t="shared" si="19"/>
        <v>0.39910996300621937</v>
      </c>
      <c r="E214" s="6"/>
      <c r="F214" s="6"/>
      <c r="G214" s="6"/>
      <c r="H214" s="6"/>
    </row>
    <row r="215" spans="1:8" ht="20" customHeight="1" x14ac:dyDescent="0.15">
      <c r="A215" s="21">
        <v>33.417999999999999</v>
      </c>
      <c r="B215" s="4">
        <v>26.057600000000001</v>
      </c>
      <c r="C215" s="5">
        <f t="shared" si="18"/>
        <v>0.76259022356503736</v>
      </c>
      <c r="D215" s="5">
        <f t="shared" si="19"/>
        <v>0.37479360001841061</v>
      </c>
      <c r="E215" s="6"/>
      <c r="F215" s="6"/>
      <c r="G215" s="6"/>
      <c r="H215" s="6"/>
    </row>
    <row r="216" spans="1:8" ht="20" customHeight="1" x14ac:dyDescent="0.15">
      <c r="A216" s="21">
        <v>33.575699999999998</v>
      </c>
      <c r="B216" s="4">
        <v>23.6403</v>
      </c>
      <c r="C216" s="5">
        <f t="shared" si="18"/>
        <v>0.76618889728148376</v>
      </c>
      <c r="D216" s="5">
        <f t="shared" si="19"/>
        <v>0.34002491183053052</v>
      </c>
      <c r="E216" s="6"/>
      <c r="F216" s="6"/>
      <c r="G216" s="6"/>
      <c r="H216" s="6"/>
    </row>
    <row r="217" spans="1:8" ht="20" customHeight="1" x14ac:dyDescent="0.15">
      <c r="A217" s="21">
        <v>33.7333</v>
      </c>
      <c r="B217" s="4">
        <v>22.007200000000001</v>
      </c>
      <c r="C217" s="5">
        <f t="shared" si="18"/>
        <v>0.76978528902347465</v>
      </c>
      <c r="D217" s="5">
        <f t="shared" si="19"/>
        <v>0.31653558709647728</v>
      </c>
      <c r="E217" s="6"/>
      <c r="F217" s="6"/>
      <c r="G217" s="6"/>
      <c r="H217" s="6"/>
    </row>
    <row r="218" spans="1:8" ht="20" customHeight="1" x14ac:dyDescent="0.15">
      <c r="A218" s="21">
        <v>33.890900000000002</v>
      </c>
      <c r="B218" s="4">
        <v>25.036000000000001</v>
      </c>
      <c r="C218" s="5">
        <f t="shared" si="18"/>
        <v>0.77338168076546554</v>
      </c>
      <c r="D218" s="5">
        <f t="shared" si="19"/>
        <v>0.36009964732212207</v>
      </c>
      <c r="E218" s="6"/>
      <c r="F218" s="6"/>
      <c r="G218" s="6"/>
      <c r="H218" s="6"/>
    </row>
    <row r="219" spans="1:8" ht="20" customHeight="1" x14ac:dyDescent="0.15">
      <c r="A219" s="21">
        <v>34.0486</v>
      </c>
      <c r="B219" s="4">
        <v>31.4101</v>
      </c>
      <c r="C219" s="5">
        <f t="shared" si="18"/>
        <v>0.77698035448191194</v>
      </c>
      <c r="D219" s="5">
        <f t="shared" si="19"/>
        <v>0.45178007398756137</v>
      </c>
      <c r="E219" s="6"/>
      <c r="F219" s="6"/>
      <c r="G219" s="6"/>
      <c r="H219" s="6"/>
    </row>
    <row r="220" spans="1:8" ht="20" customHeight="1" x14ac:dyDescent="0.15">
      <c r="A220" s="21">
        <v>34.206200000000003</v>
      </c>
      <c r="B220" s="4">
        <v>32.496400000000001</v>
      </c>
      <c r="C220" s="5">
        <f t="shared" si="18"/>
        <v>0.78057674622390283</v>
      </c>
      <c r="D220" s="5">
        <f t="shared" si="19"/>
        <v>0.46740462451024956</v>
      </c>
      <c r="E220" s="6"/>
      <c r="F220" s="6"/>
      <c r="G220" s="6"/>
      <c r="H220" s="6"/>
    </row>
    <row r="221" spans="1:8" ht="20" customHeight="1" x14ac:dyDescent="0.15">
      <c r="A221" s="21">
        <v>34.363799999999998</v>
      </c>
      <c r="B221" s="4">
        <v>28</v>
      </c>
      <c r="C221" s="5">
        <f t="shared" si="18"/>
        <v>0.78417313796589361</v>
      </c>
      <c r="D221" s="5">
        <f t="shared" si="19"/>
        <v>0.40273167139396937</v>
      </c>
      <c r="E221" s="6"/>
      <c r="F221" s="6"/>
      <c r="G221" s="6"/>
      <c r="H221" s="6"/>
    </row>
    <row r="222" spans="1:8" ht="20" customHeight="1" x14ac:dyDescent="0.15">
      <c r="A222" s="21">
        <v>34.521500000000003</v>
      </c>
      <c r="B222" s="4">
        <v>22.115100000000002</v>
      </c>
      <c r="C222" s="5">
        <f t="shared" si="18"/>
        <v>0.78777181168234012</v>
      </c>
      <c r="D222" s="5">
        <f t="shared" si="19"/>
        <v>0.31808754235874193</v>
      </c>
      <c r="E222" s="6"/>
      <c r="F222" s="6"/>
      <c r="G222" s="6"/>
      <c r="H222" s="6"/>
    </row>
    <row r="223" spans="1:8" ht="20" customHeight="1" x14ac:dyDescent="0.15">
      <c r="A223" s="21">
        <v>34.679099999999998</v>
      </c>
      <c r="B223" s="4">
        <v>31.158300000000001</v>
      </c>
      <c r="C223" s="5">
        <f t="shared" si="18"/>
        <v>0.79136820342433079</v>
      </c>
      <c r="D223" s="5">
        <f t="shared" si="19"/>
        <v>0.44815836559981131</v>
      </c>
      <c r="E223" s="6"/>
      <c r="F223" s="6"/>
      <c r="G223" s="6"/>
      <c r="H223" s="6"/>
    </row>
    <row r="224" spans="1:8" ht="20" customHeight="1" x14ac:dyDescent="0.15">
      <c r="A224" s="21">
        <v>34.8367</v>
      </c>
      <c r="B224" s="4">
        <v>31.093499999999999</v>
      </c>
      <c r="C224" s="5">
        <f t="shared" si="18"/>
        <v>0.79496459516632167</v>
      </c>
      <c r="D224" s="5">
        <f t="shared" si="19"/>
        <v>0.44722632944601381</v>
      </c>
      <c r="E224" s="6"/>
      <c r="F224" s="6"/>
      <c r="G224" s="6"/>
      <c r="H224" s="6"/>
    </row>
    <row r="225" spans="1:8" ht="20" customHeight="1" x14ac:dyDescent="0.15">
      <c r="A225" s="21">
        <v>34.994300000000003</v>
      </c>
      <c r="B225" s="4">
        <v>23.8993</v>
      </c>
      <c r="C225" s="5">
        <f t="shared" si="18"/>
        <v>0.79856098690831256</v>
      </c>
      <c r="D225" s="5">
        <f t="shared" si="19"/>
        <v>0.34375017979092476</v>
      </c>
      <c r="E225" s="6"/>
      <c r="F225" s="6"/>
      <c r="G225" s="6"/>
      <c r="H225" s="6"/>
    </row>
    <row r="226" spans="1:8" ht="20" customHeight="1" x14ac:dyDescent="0.15">
      <c r="A226" s="21">
        <v>35.152000000000001</v>
      </c>
      <c r="B226" s="4">
        <v>24</v>
      </c>
      <c r="C226" s="5">
        <f t="shared" si="18"/>
        <v>0.80215966062475896</v>
      </c>
      <c r="D226" s="5">
        <f t="shared" si="19"/>
        <v>0.34519857548054517</v>
      </c>
      <c r="E226" s="6"/>
      <c r="F226" s="6"/>
      <c r="G226" s="6"/>
      <c r="H226" s="6"/>
    </row>
    <row r="227" spans="1:8" ht="20" customHeight="1" x14ac:dyDescent="0.15">
      <c r="A227" s="21">
        <v>35.309600000000003</v>
      </c>
      <c r="B227" s="4">
        <v>27.158300000000001</v>
      </c>
      <c r="C227" s="5">
        <f t="shared" si="18"/>
        <v>0.80575605236674985</v>
      </c>
      <c r="D227" s="5">
        <f t="shared" si="19"/>
        <v>0.39062526968638711</v>
      </c>
      <c r="E227" s="6"/>
      <c r="F227" s="6"/>
      <c r="G227" s="6"/>
      <c r="H227" s="6"/>
    </row>
    <row r="228" spans="1:8" ht="20" customHeight="1" x14ac:dyDescent="0.15">
      <c r="A228" s="21">
        <v>35.467199999999998</v>
      </c>
      <c r="B228" s="4">
        <v>27.352499999999999</v>
      </c>
      <c r="C228" s="5">
        <f t="shared" si="18"/>
        <v>0.80935244410874063</v>
      </c>
      <c r="D228" s="5">
        <f t="shared" si="19"/>
        <v>0.39341850149298385</v>
      </c>
      <c r="E228" s="6"/>
      <c r="F228" s="6"/>
      <c r="G228" s="6"/>
      <c r="H228" s="6"/>
    </row>
    <row r="229" spans="1:8" ht="20" customHeight="1" x14ac:dyDescent="0.15">
      <c r="A229" s="21">
        <v>35.624899999999997</v>
      </c>
      <c r="B229" s="4">
        <v>22.6691</v>
      </c>
      <c r="C229" s="5">
        <f t="shared" si="18"/>
        <v>0.81295111782518703</v>
      </c>
      <c r="D229" s="5">
        <f t="shared" si="19"/>
        <v>0.32605587614275111</v>
      </c>
      <c r="E229" s="6"/>
      <c r="F229" s="6"/>
      <c r="G229" s="6"/>
      <c r="H229" s="6"/>
    </row>
    <row r="230" spans="1:8" ht="20" customHeight="1" x14ac:dyDescent="0.15">
      <c r="A230" s="21">
        <v>35.782499999999999</v>
      </c>
      <c r="B230" s="4">
        <v>24.273399999999999</v>
      </c>
      <c r="C230" s="5">
        <f t="shared" si="18"/>
        <v>0.81654750956717792</v>
      </c>
      <c r="D230" s="5">
        <f t="shared" si="19"/>
        <v>0.34913096258622772</v>
      </c>
      <c r="E230" s="6"/>
      <c r="F230" s="6"/>
      <c r="G230" s="6"/>
      <c r="H230" s="6"/>
    </row>
    <row r="231" spans="1:8" ht="20" customHeight="1" x14ac:dyDescent="0.15">
      <c r="A231" s="21">
        <v>35.940100000000001</v>
      </c>
      <c r="B231" s="4">
        <v>26.4101</v>
      </c>
      <c r="C231" s="5">
        <f t="shared" si="18"/>
        <v>0.82014390130916881</v>
      </c>
      <c r="D231" s="5">
        <f t="shared" si="19"/>
        <v>0.37986370409578113</v>
      </c>
      <c r="E231" s="6"/>
      <c r="F231" s="6"/>
      <c r="G231" s="6"/>
      <c r="H231" s="6"/>
    </row>
    <row r="232" spans="1:8" ht="20" customHeight="1" x14ac:dyDescent="0.15">
      <c r="A232" s="21">
        <v>36.097799999999999</v>
      </c>
      <c r="B232" s="4">
        <v>22.402899999999999</v>
      </c>
      <c r="C232" s="5">
        <f t="shared" si="18"/>
        <v>0.8237425750256151</v>
      </c>
      <c r="D232" s="5">
        <f t="shared" si="19"/>
        <v>0.32222704860971274</v>
      </c>
      <c r="E232" s="6"/>
      <c r="F232" s="6"/>
      <c r="G232" s="6"/>
      <c r="H232" s="6"/>
    </row>
    <row r="233" spans="1:8" ht="20" customHeight="1" x14ac:dyDescent="0.15">
      <c r="A233" s="21">
        <v>36.255400000000002</v>
      </c>
      <c r="B233" s="4">
        <v>18.251799999999999</v>
      </c>
      <c r="C233" s="5">
        <f t="shared" si="18"/>
        <v>0.82733896676760599</v>
      </c>
      <c r="D233" s="5">
        <f t="shared" si="19"/>
        <v>0.26252063999815894</v>
      </c>
      <c r="E233" s="6"/>
      <c r="F233" s="6"/>
      <c r="G233" s="6"/>
      <c r="H233" s="6"/>
    </row>
    <row r="234" spans="1:8" ht="20" customHeight="1" x14ac:dyDescent="0.15">
      <c r="A234" s="21">
        <v>36.412999999999997</v>
      </c>
      <c r="B234" s="4">
        <v>20.1007</v>
      </c>
      <c r="C234" s="5">
        <f t="shared" si="18"/>
        <v>0.83093535850959677</v>
      </c>
      <c r="D234" s="5">
        <f t="shared" si="19"/>
        <v>0.28911387525674143</v>
      </c>
      <c r="E234" s="6"/>
      <c r="F234" s="6"/>
      <c r="G234" s="6"/>
      <c r="H234" s="6"/>
    </row>
    <row r="235" spans="1:8" ht="20" customHeight="1" x14ac:dyDescent="0.15">
      <c r="A235" s="21">
        <v>36.570700000000002</v>
      </c>
      <c r="B235" s="4">
        <v>22</v>
      </c>
      <c r="C235" s="5">
        <f t="shared" si="18"/>
        <v>0.83453403222604328</v>
      </c>
      <c r="D235" s="5">
        <f t="shared" si="19"/>
        <v>0.31643202752383309</v>
      </c>
      <c r="E235" s="6"/>
      <c r="F235" s="6"/>
      <c r="G235" s="6"/>
      <c r="H235" s="6"/>
    </row>
    <row r="236" spans="1:8" ht="20" customHeight="1" x14ac:dyDescent="0.15">
      <c r="A236" s="21">
        <v>36.728299999999997</v>
      </c>
      <c r="B236" s="4">
        <v>20.266200000000001</v>
      </c>
      <c r="C236" s="5">
        <f t="shared" si="18"/>
        <v>0.83813042396803406</v>
      </c>
      <c r="D236" s="5">
        <f t="shared" si="19"/>
        <v>0.29149430710015939</v>
      </c>
      <c r="E236" s="6"/>
      <c r="F236" s="6"/>
      <c r="G236" s="6"/>
      <c r="H236" s="6"/>
    </row>
    <row r="237" spans="1:8" ht="20" customHeight="1" x14ac:dyDescent="0.15">
      <c r="A237" s="21">
        <v>36.885899999999999</v>
      </c>
      <c r="B237" s="4">
        <v>25.136700000000001</v>
      </c>
      <c r="C237" s="5">
        <f t="shared" si="18"/>
        <v>0.84172681571002494</v>
      </c>
      <c r="D237" s="5">
        <f t="shared" si="19"/>
        <v>0.36154804301174254</v>
      </c>
      <c r="E237" s="6"/>
      <c r="F237" s="6"/>
      <c r="G237" s="6"/>
      <c r="H237" s="6"/>
    </row>
    <row r="238" spans="1:8" ht="20" customHeight="1" x14ac:dyDescent="0.15">
      <c r="A238" s="21">
        <v>37.043599999999998</v>
      </c>
      <c r="B238" s="4">
        <v>24.165500000000002</v>
      </c>
      <c r="C238" s="5">
        <f t="shared" si="18"/>
        <v>0.84532548942647134</v>
      </c>
      <c r="D238" s="5">
        <f t="shared" si="19"/>
        <v>0.34757900732396313</v>
      </c>
      <c r="E238" s="6"/>
      <c r="F238" s="6"/>
      <c r="G238" s="6"/>
      <c r="H238" s="6"/>
    </row>
    <row r="239" spans="1:8" ht="20" customHeight="1" x14ac:dyDescent="0.15">
      <c r="A239" s="21">
        <v>37.2012</v>
      </c>
      <c r="B239" s="4">
        <v>24.2302</v>
      </c>
      <c r="C239" s="5">
        <f t="shared" si="18"/>
        <v>0.84892188116846223</v>
      </c>
      <c r="D239" s="5">
        <f t="shared" si="19"/>
        <v>0.34850960515036278</v>
      </c>
      <c r="E239" s="6"/>
      <c r="F239" s="6"/>
      <c r="G239" s="6"/>
      <c r="H239" s="6"/>
    </row>
    <row r="240" spans="1:8" ht="20" customHeight="1" x14ac:dyDescent="0.15">
      <c r="A240" s="21">
        <v>37.358800000000002</v>
      </c>
      <c r="B240" s="4">
        <v>23.805800000000001</v>
      </c>
      <c r="C240" s="5">
        <f t="shared" si="18"/>
        <v>0.85251827291045312</v>
      </c>
      <c r="D240" s="5">
        <f t="shared" si="19"/>
        <v>0.34240534367394848</v>
      </c>
      <c r="E240" s="6"/>
      <c r="F240" s="6"/>
      <c r="G240" s="6"/>
      <c r="H240" s="6"/>
    </row>
    <row r="241" spans="1:8" ht="20" customHeight="1" x14ac:dyDescent="0.15">
      <c r="A241" s="21">
        <v>37.516500000000001</v>
      </c>
      <c r="B241" s="4">
        <v>23.014399999999998</v>
      </c>
      <c r="C241" s="5">
        <f t="shared" si="18"/>
        <v>0.85611694662689952</v>
      </c>
      <c r="D241" s="5">
        <f t="shared" si="19"/>
        <v>0.33102242064747744</v>
      </c>
      <c r="E241" s="6"/>
      <c r="F241" s="6"/>
      <c r="G241" s="6"/>
      <c r="H241" s="6"/>
    </row>
    <row r="242" spans="1:8" ht="20" customHeight="1" x14ac:dyDescent="0.15">
      <c r="A242" s="21">
        <v>37.674100000000003</v>
      </c>
      <c r="B242" s="4">
        <v>23.071899999999999</v>
      </c>
      <c r="C242" s="5">
        <f t="shared" si="18"/>
        <v>0.85971333836889041</v>
      </c>
      <c r="D242" s="5">
        <f t="shared" si="19"/>
        <v>0.33184945890123291</v>
      </c>
      <c r="E242" s="6"/>
      <c r="F242" s="6"/>
      <c r="G242" s="6"/>
      <c r="H242" s="6"/>
    </row>
    <row r="243" spans="1:8" ht="20" customHeight="1" x14ac:dyDescent="0.15">
      <c r="A243" s="21">
        <v>37.831699999999998</v>
      </c>
      <c r="B243" s="4">
        <v>28.481999999999999</v>
      </c>
      <c r="C243" s="5">
        <f t="shared" si="18"/>
        <v>0.86330973011088108</v>
      </c>
      <c r="D243" s="5">
        <f t="shared" si="19"/>
        <v>0.40966440945153698</v>
      </c>
      <c r="E243" s="6"/>
      <c r="F243" s="6"/>
      <c r="G243" s="6"/>
      <c r="H243" s="6"/>
    </row>
    <row r="244" spans="1:8" ht="20" customHeight="1" x14ac:dyDescent="0.15">
      <c r="A244" s="21">
        <v>37.989400000000003</v>
      </c>
      <c r="B244" s="4">
        <v>21.546800000000001</v>
      </c>
      <c r="C244" s="5">
        <f t="shared" si="18"/>
        <v>0.86690840382732759</v>
      </c>
      <c r="D244" s="5">
        <f t="shared" si="19"/>
        <v>0.30991352775684217</v>
      </c>
      <c r="E244" s="6"/>
      <c r="F244" s="6"/>
      <c r="G244" s="6"/>
      <c r="H244" s="6"/>
    </row>
    <row r="245" spans="1:8" ht="20" customHeight="1" x14ac:dyDescent="0.15">
      <c r="A245" s="21">
        <v>38.146999999999998</v>
      </c>
      <c r="B245" s="4">
        <v>24.625900000000001</v>
      </c>
      <c r="C245" s="5">
        <f t="shared" si="18"/>
        <v>0.87050479556931837</v>
      </c>
      <c r="D245" s="5">
        <f t="shared" si="19"/>
        <v>0.35420106666359824</v>
      </c>
      <c r="E245" s="6"/>
      <c r="F245" s="6"/>
      <c r="G245" s="6"/>
      <c r="H245" s="6"/>
    </row>
    <row r="246" spans="1:8" ht="20" customHeight="1" x14ac:dyDescent="0.15">
      <c r="A246" s="21">
        <v>38.304600000000001</v>
      </c>
      <c r="B246" s="4">
        <v>28</v>
      </c>
      <c r="C246" s="5">
        <f t="shared" si="18"/>
        <v>0.87410118731130926</v>
      </c>
      <c r="D246" s="5">
        <f t="shared" si="19"/>
        <v>0.40273167139396937</v>
      </c>
      <c r="E246" s="6"/>
      <c r="F246" s="6"/>
      <c r="G246" s="6"/>
      <c r="H246" s="6"/>
    </row>
    <row r="247" spans="1:8" ht="20" customHeight="1" x14ac:dyDescent="0.15">
      <c r="A247" s="21">
        <v>38.462299999999999</v>
      </c>
      <c r="B247" s="4">
        <v>25.726600000000001</v>
      </c>
      <c r="C247" s="5">
        <f t="shared" si="18"/>
        <v>0.87769986102775566</v>
      </c>
      <c r="D247" s="5">
        <f t="shared" si="19"/>
        <v>0.37003273633157474</v>
      </c>
      <c r="E247" s="6"/>
      <c r="F247" s="6"/>
      <c r="G247" s="6"/>
      <c r="H247" s="6"/>
    </row>
    <row r="248" spans="1:8" ht="20" customHeight="1" x14ac:dyDescent="0.15">
      <c r="A248" s="21">
        <v>38.619900000000001</v>
      </c>
      <c r="B248" s="4">
        <v>23.366900000000001</v>
      </c>
      <c r="C248" s="5">
        <f t="shared" si="18"/>
        <v>0.88129625276974655</v>
      </c>
      <c r="D248" s="5">
        <f t="shared" si="19"/>
        <v>0.33609252472484802</v>
      </c>
      <c r="E248" s="6"/>
      <c r="F248" s="6"/>
      <c r="G248" s="6"/>
      <c r="H248" s="6"/>
    </row>
    <row r="249" spans="1:8" ht="20" customHeight="1" x14ac:dyDescent="0.15">
      <c r="A249" s="21">
        <v>38.777500000000003</v>
      </c>
      <c r="B249" s="4">
        <v>23</v>
      </c>
      <c r="C249" s="5">
        <f t="shared" si="18"/>
        <v>0.88489264451173744</v>
      </c>
      <c r="D249" s="5">
        <f t="shared" si="19"/>
        <v>0.33081530150218913</v>
      </c>
      <c r="E249" s="6"/>
      <c r="F249" s="6"/>
      <c r="G249" s="6"/>
      <c r="H249" s="6"/>
    </row>
    <row r="250" spans="1:8" ht="20" customHeight="1" x14ac:dyDescent="0.15">
      <c r="A250" s="21">
        <v>38.935200000000002</v>
      </c>
      <c r="B250" s="4">
        <v>23.366900000000001</v>
      </c>
      <c r="C250" s="5">
        <f t="shared" si="18"/>
        <v>0.88849131822818384</v>
      </c>
      <c r="D250" s="5">
        <f t="shared" si="19"/>
        <v>0.33609252472484802</v>
      </c>
      <c r="E250" s="6"/>
      <c r="F250" s="6"/>
      <c r="G250" s="6"/>
      <c r="H250" s="6"/>
    </row>
    <row r="251" spans="1:8" ht="20" customHeight="1" x14ac:dyDescent="0.15">
      <c r="A251" s="21">
        <v>39.092799999999997</v>
      </c>
      <c r="B251" s="4">
        <v>17.467600000000001</v>
      </c>
      <c r="C251" s="5">
        <f t="shared" si="18"/>
        <v>0.8920877099701745</v>
      </c>
      <c r="D251" s="5">
        <f t="shared" si="19"/>
        <v>0.25124127654433215</v>
      </c>
      <c r="E251" s="6"/>
      <c r="F251" s="6"/>
      <c r="G251" s="6"/>
      <c r="H251" s="6"/>
    </row>
    <row r="252" spans="1:8" ht="20" customHeight="1" x14ac:dyDescent="0.15">
      <c r="A252" s="21">
        <v>39.250399999999999</v>
      </c>
      <c r="B252" s="4">
        <v>15.841699999999999</v>
      </c>
      <c r="C252" s="5">
        <f t="shared" si="18"/>
        <v>0.89568410171216539</v>
      </c>
      <c r="D252" s="5">
        <f t="shared" si="19"/>
        <v>0.22785551138292304</v>
      </c>
      <c r="E252" s="6"/>
      <c r="F252" s="6"/>
      <c r="G252" s="6"/>
      <c r="H252" s="6"/>
    </row>
    <row r="253" spans="1:8" ht="20" customHeight="1" x14ac:dyDescent="0.15">
      <c r="A253" s="21">
        <v>39.408000000000001</v>
      </c>
      <c r="B253" s="4">
        <v>17</v>
      </c>
      <c r="C253" s="5">
        <f t="shared" si="18"/>
        <v>0.89928049345415628</v>
      </c>
      <c r="D253" s="5">
        <f t="shared" si="19"/>
        <v>0.24451565763205285</v>
      </c>
      <c r="E253" s="6"/>
      <c r="F253" s="6"/>
      <c r="G253" s="6"/>
      <c r="H253" s="6"/>
    </row>
    <row r="254" spans="1:8" ht="20" customHeight="1" x14ac:dyDescent="0.15">
      <c r="A254" s="21">
        <v>39.5657</v>
      </c>
      <c r="B254" s="4">
        <v>20.2806</v>
      </c>
      <c r="C254" s="5">
        <f t="shared" si="18"/>
        <v>0.90287916717060268</v>
      </c>
      <c r="D254" s="5">
        <f t="shared" si="19"/>
        <v>0.2917014262454477</v>
      </c>
      <c r="E254" s="6"/>
      <c r="F254" s="6"/>
      <c r="G254" s="6"/>
      <c r="H254" s="6"/>
    </row>
    <row r="255" spans="1:8" ht="20" customHeight="1" x14ac:dyDescent="0.15">
      <c r="A255" s="21">
        <v>39.723300000000002</v>
      </c>
      <c r="B255" s="4">
        <v>17.237400000000001</v>
      </c>
      <c r="C255" s="5">
        <f t="shared" si="18"/>
        <v>0.90647555891259357</v>
      </c>
      <c r="D255" s="5">
        <f t="shared" si="19"/>
        <v>0.24793024687451459</v>
      </c>
      <c r="E255" s="6"/>
      <c r="F255" s="6"/>
      <c r="G255" s="6"/>
      <c r="H255" s="6"/>
    </row>
    <row r="256" spans="1:8" ht="20" customHeight="1" x14ac:dyDescent="0.15">
      <c r="A256" s="21">
        <v>39.880899999999997</v>
      </c>
      <c r="B256" s="4">
        <v>19.553999999999998</v>
      </c>
      <c r="C256" s="5">
        <f t="shared" si="18"/>
        <v>0.91007195065458435</v>
      </c>
      <c r="D256" s="5">
        <f t="shared" si="19"/>
        <v>0.28125053937277417</v>
      </c>
      <c r="E256" s="6"/>
      <c r="F256" s="6"/>
      <c r="G256" s="6"/>
      <c r="H256" s="6"/>
    </row>
    <row r="257" spans="1:8" ht="20" customHeight="1" x14ac:dyDescent="0.15">
      <c r="A257" s="21">
        <v>40.038600000000002</v>
      </c>
      <c r="B257" s="4">
        <v>18</v>
      </c>
      <c r="C257" s="5">
        <f t="shared" si="18"/>
        <v>0.91367062437103086</v>
      </c>
      <c r="D257" s="5">
        <f t="shared" si="19"/>
        <v>0.25889893161040889</v>
      </c>
      <c r="E257" s="6"/>
      <c r="F257" s="6"/>
      <c r="G257" s="6"/>
      <c r="H257" s="6"/>
    </row>
    <row r="258" spans="1:8" ht="20" customHeight="1" x14ac:dyDescent="0.15">
      <c r="A258" s="21">
        <v>40.196199999999997</v>
      </c>
      <c r="B258" s="4">
        <v>20.892099999999999</v>
      </c>
      <c r="C258" s="5">
        <f t="shared" si="18"/>
        <v>0.91726701611302153</v>
      </c>
      <c r="D258" s="5">
        <f t="shared" si="19"/>
        <v>0.30049679828321241</v>
      </c>
      <c r="E258" s="6"/>
      <c r="F258" s="6"/>
      <c r="G258" s="6"/>
      <c r="H258" s="6"/>
    </row>
    <row r="259" spans="1:8" ht="20" customHeight="1" x14ac:dyDescent="0.15">
      <c r="A259" s="21">
        <v>40.3538</v>
      </c>
      <c r="B259" s="4">
        <v>18.402899999999999</v>
      </c>
      <c r="C259" s="5">
        <f t="shared" ref="C259:C281" si="20">$A259/43.8217</f>
        <v>0.92086340785501242</v>
      </c>
      <c r="D259" s="5">
        <f t="shared" ref="D259:D281" si="21">B259/69.5252</f>
        <v>0.26469395269628854</v>
      </c>
      <c r="E259" s="6"/>
      <c r="F259" s="6"/>
      <c r="G259" s="6"/>
      <c r="H259" s="6"/>
    </row>
    <row r="260" spans="1:8" ht="20" customHeight="1" x14ac:dyDescent="0.15">
      <c r="A260" s="21">
        <v>40.511499999999998</v>
      </c>
      <c r="B260" s="4">
        <v>24.597100000000001</v>
      </c>
      <c r="C260" s="5">
        <f t="shared" si="20"/>
        <v>0.92446208157145882</v>
      </c>
      <c r="D260" s="5">
        <f t="shared" si="21"/>
        <v>0.35378682837302161</v>
      </c>
      <c r="E260" s="6"/>
      <c r="F260" s="6"/>
      <c r="G260" s="6"/>
      <c r="H260" s="6"/>
    </row>
    <row r="261" spans="1:8" ht="20" customHeight="1" x14ac:dyDescent="0.15">
      <c r="A261" s="21">
        <v>40.6691</v>
      </c>
      <c r="B261" s="4">
        <v>17.0504</v>
      </c>
      <c r="C261" s="5">
        <f t="shared" si="20"/>
        <v>0.92805847331344971</v>
      </c>
      <c r="D261" s="5">
        <f t="shared" si="21"/>
        <v>0.24524057464056198</v>
      </c>
      <c r="E261" s="6"/>
      <c r="F261" s="6"/>
      <c r="G261" s="6"/>
      <c r="H261" s="6"/>
    </row>
    <row r="262" spans="1:8" ht="20" customHeight="1" x14ac:dyDescent="0.15">
      <c r="A262" s="21">
        <v>40.826700000000002</v>
      </c>
      <c r="B262" s="4">
        <v>20.1295</v>
      </c>
      <c r="C262" s="5">
        <f t="shared" si="20"/>
        <v>0.9316548650554406</v>
      </c>
      <c r="D262" s="5">
        <f t="shared" si="21"/>
        <v>0.28952811354731811</v>
      </c>
      <c r="E262" s="6"/>
      <c r="F262" s="6"/>
      <c r="G262" s="6"/>
      <c r="H262" s="6"/>
    </row>
    <row r="263" spans="1:8" ht="20" customHeight="1" x14ac:dyDescent="0.15">
      <c r="A263" s="21">
        <v>40.984400000000001</v>
      </c>
      <c r="B263" s="4">
        <v>31.877700000000001</v>
      </c>
      <c r="C263" s="5">
        <f t="shared" si="20"/>
        <v>0.93525353877188699</v>
      </c>
      <c r="D263" s="5">
        <f t="shared" si="21"/>
        <v>0.45850569289984067</v>
      </c>
      <c r="E263" s="6"/>
      <c r="F263" s="6"/>
      <c r="G263" s="6"/>
      <c r="H263" s="6"/>
    </row>
    <row r="264" spans="1:8" ht="20" customHeight="1" x14ac:dyDescent="0.15">
      <c r="A264" s="21">
        <v>41.142000000000003</v>
      </c>
      <c r="B264" s="4">
        <v>18.431699999999999</v>
      </c>
      <c r="C264" s="5">
        <f t="shared" si="20"/>
        <v>0.93884993051387788</v>
      </c>
      <c r="D264" s="5">
        <f t="shared" si="21"/>
        <v>0.26510819098686517</v>
      </c>
      <c r="E264" s="6"/>
      <c r="F264" s="6"/>
      <c r="G264" s="6"/>
      <c r="H264" s="6"/>
    </row>
    <row r="265" spans="1:8" ht="20" customHeight="1" x14ac:dyDescent="0.15">
      <c r="A265" s="21">
        <v>41.299599999999998</v>
      </c>
      <c r="B265" s="4">
        <v>17.805800000000001</v>
      </c>
      <c r="C265" s="5">
        <f t="shared" si="20"/>
        <v>0.94244632225586866</v>
      </c>
      <c r="D265" s="5">
        <f t="shared" si="21"/>
        <v>0.25610569980381215</v>
      </c>
      <c r="E265" s="6"/>
      <c r="F265" s="6"/>
      <c r="G265" s="6"/>
      <c r="H265" s="6"/>
    </row>
    <row r="266" spans="1:8" ht="20" customHeight="1" x14ac:dyDescent="0.15">
      <c r="A266" s="21">
        <v>41.457299999999996</v>
      </c>
      <c r="B266" s="4">
        <v>16.733799999999999</v>
      </c>
      <c r="C266" s="5">
        <f t="shared" si="20"/>
        <v>0.94604499597231506</v>
      </c>
      <c r="D266" s="5">
        <f t="shared" si="21"/>
        <v>0.24068683009901445</v>
      </c>
      <c r="E266" s="6"/>
      <c r="F266" s="6"/>
      <c r="G266" s="6"/>
      <c r="H266" s="6"/>
    </row>
    <row r="267" spans="1:8" ht="20" customHeight="1" x14ac:dyDescent="0.15">
      <c r="A267" s="21">
        <v>41.614899999999999</v>
      </c>
      <c r="B267" s="4">
        <v>26.755400000000002</v>
      </c>
      <c r="C267" s="5">
        <f t="shared" si="20"/>
        <v>0.94964138771430595</v>
      </c>
      <c r="D267" s="5">
        <f t="shared" si="21"/>
        <v>0.38483024860050746</v>
      </c>
      <c r="E267" s="6"/>
      <c r="F267" s="6"/>
      <c r="G267" s="6"/>
      <c r="H267" s="6"/>
    </row>
    <row r="268" spans="1:8" ht="20" customHeight="1" x14ac:dyDescent="0.15">
      <c r="A268" s="21">
        <v>41.772500000000001</v>
      </c>
      <c r="B268" s="4">
        <v>17.928100000000001</v>
      </c>
      <c r="C268" s="5">
        <f t="shared" si="20"/>
        <v>0.95323777945629684</v>
      </c>
      <c r="D268" s="5">
        <f t="shared" si="21"/>
        <v>0.25786477421136511</v>
      </c>
      <c r="E268" s="6"/>
      <c r="F268" s="6"/>
      <c r="G268" s="6"/>
      <c r="H268" s="6"/>
    </row>
    <row r="269" spans="1:8" ht="20" customHeight="1" x14ac:dyDescent="0.15">
      <c r="A269" s="21">
        <v>41.930199999999999</v>
      </c>
      <c r="B269" s="4">
        <v>19.812999999999999</v>
      </c>
      <c r="C269" s="5">
        <f t="shared" si="20"/>
        <v>0.95683645317274313</v>
      </c>
      <c r="D269" s="5">
        <f t="shared" si="21"/>
        <v>0.28497580733316841</v>
      </c>
      <c r="E269" s="6"/>
      <c r="F269" s="6"/>
      <c r="G269" s="6"/>
      <c r="H269" s="6"/>
    </row>
    <row r="270" spans="1:8" ht="20" customHeight="1" x14ac:dyDescent="0.15">
      <c r="A270" s="21">
        <v>42.087800000000001</v>
      </c>
      <c r="B270" s="4">
        <v>18.323699999999999</v>
      </c>
      <c r="C270" s="5">
        <f t="shared" si="20"/>
        <v>0.96043284491473402</v>
      </c>
      <c r="D270" s="5">
        <f t="shared" si="21"/>
        <v>0.26355479739720272</v>
      </c>
      <c r="E270" s="6"/>
      <c r="F270" s="6"/>
      <c r="G270" s="6"/>
      <c r="H270" s="6"/>
    </row>
    <row r="271" spans="1:8" ht="20" customHeight="1" x14ac:dyDescent="0.15">
      <c r="A271" s="21">
        <v>42.245399999999997</v>
      </c>
      <c r="B271" s="4">
        <v>16.992799999999999</v>
      </c>
      <c r="C271" s="5">
        <f t="shared" si="20"/>
        <v>0.9640292366567248</v>
      </c>
      <c r="D271" s="5">
        <f t="shared" si="21"/>
        <v>0.24441209805940867</v>
      </c>
      <c r="E271" s="6"/>
      <c r="F271" s="6"/>
      <c r="G271" s="6"/>
      <c r="H271" s="6"/>
    </row>
    <row r="272" spans="1:8" ht="20" customHeight="1" x14ac:dyDescent="0.15">
      <c r="A272" s="21">
        <v>42.403100000000002</v>
      </c>
      <c r="B272" s="4">
        <v>15.6403</v>
      </c>
      <c r="C272" s="5">
        <f t="shared" si="20"/>
        <v>0.96762791037317131</v>
      </c>
      <c r="D272" s="5">
        <f t="shared" si="21"/>
        <v>0.22495872000368211</v>
      </c>
      <c r="E272" s="6"/>
      <c r="F272" s="6"/>
      <c r="G272" s="6"/>
      <c r="H272" s="6"/>
    </row>
    <row r="273" spans="1:8" ht="20" customHeight="1" x14ac:dyDescent="0.15">
      <c r="A273" s="21">
        <v>42.560699999999997</v>
      </c>
      <c r="B273" s="4">
        <v>18.208600000000001</v>
      </c>
      <c r="C273" s="5">
        <f t="shared" si="20"/>
        <v>0.97122430211516209</v>
      </c>
      <c r="D273" s="5">
        <f t="shared" si="21"/>
        <v>0.261899282562294</v>
      </c>
      <c r="E273" s="6"/>
      <c r="F273" s="6"/>
      <c r="G273" s="6"/>
      <c r="H273" s="6"/>
    </row>
    <row r="274" spans="1:8" ht="20" customHeight="1" x14ac:dyDescent="0.15">
      <c r="A274" s="21">
        <v>42.718299999999999</v>
      </c>
      <c r="B274" s="4">
        <v>25.654699999999998</v>
      </c>
      <c r="C274" s="5">
        <f t="shared" si="20"/>
        <v>0.97482069385715298</v>
      </c>
      <c r="D274" s="5">
        <f t="shared" si="21"/>
        <v>0.36899857893253091</v>
      </c>
      <c r="E274" s="6"/>
      <c r="F274" s="6"/>
      <c r="G274" s="6"/>
      <c r="H274" s="6"/>
    </row>
    <row r="275" spans="1:8" ht="20" customHeight="1" x14ac:dyDescent="0.15">
      <c r="A275" s="21">
        <v>42.875999999999998</v>
      </c>
      <c r="B275" s="4">
        <v>15.906499999999999</v>
      </c>
      <c r="C275" s="5">
        <f t="shared" si="20"/>
        <v>0.97841936757359937</v>
      </c>
      <c r="D275" s="5">
        <f t="shared" si="21"/>
        <v>0.22878754753672051</v>
      </c>
      <c r="E275" s="6"/>
      <c r="F275" s="6"/>
      <c r="G275" s="6"/>
      <c r="H275" s="6"/>
    </row>
    <row r="276" spans="1:8" ht="20" customHeight="1" x14ac:dyDescent="0.15">
      <c r="A276" s="21">
        <v>43.0336</v>
      </c>
      <c r="B276" s="4">
        <v>21.525200000000002</v>
      </c>
      <c r="C276" s="5">
        <f t="shared" si="20"/>
        <v>0.98201575931559026</v>
      </c>
      <c r="D276" s="5">
        <f t="shared" si="21"/>
        <v>0.30960284903890967</v>
      </c>
      <c r="E276" s="6"/>
      <c r="F276" s="6"/>
      <c r="G276" s="6"/>
      <c r="H276" s="6"/>
    </row>
    <row r="277" spans="1:8" ht="20" customHeight="1" x14ac:dyDescent="0.15">
      <c r="A277" s="21">
        <v>43.191200000000002</v>
      </c>
      <c r="B277" s="4">
        <v>23.395700000000001</v>
      </c>
      <c r="C277" s="5">
        <f t="shared" si="20"/>
        <v>0.98561215105758115</v>
      </c>
      <c r="D277" s="5">
        <f t="shared" si="21"/>
        <v>0.33650676301542465</v>
      </c>
      <c r="E277" s="6"/>
      <c r="F277" s="6"/>
      <c r="G277" s="6"/>
      <c r="H277" s="6"/>
    </row>
    <row r="278" spans="1:8" ht="20" customHeight="1" x14ac:dyDescent="0.15">
      <c r="A278" s="21">
        <v>43.3489</v>
      </c>
      <c r="B278" s="4">
        <v>16</v>
      </c>
      <c r="C278" s="5">
        <f t="shared" si="20"/>
        <v>0.98921082477402744</v>
      </c>
      <c r="D278" s="5">
        <f t="shared" si="21"/>
        <v>0.23013238365369679</v>
      </c>
      <c r="E278" s="6"/>
      <c r="F278" s="6"/>
      <c r="G278" s="6"/>
      <c r="H278" s="6"/>
    </row>
    <row r="279" spans="1:8" ht="20" customHeight="1" x14ac:dyDescent="0.15">
      <c r="A279" s="21">
        <v>43.506500000000003</v>
      </c>
      <c r="B279" s="4">
        <v>22.7986</v>
      </c>
      <c r="C279" s="5">
        <f t="shared" si="20"/>
        <v>0.99280721651601833</v>
      </c>
      <c r="D279" s="5">
        <f t="shared" si="21"/>
        <v>0.32791851012294826</v>
      </c>
      <c r="E279" s="6"/>
      <c r="F279" s="6"/>
      <c r="G279" s="6"/>
      <c r="H279" s="6"/>
    </row>
    <row r="280" spans="1:8" ht="20" customHeight="1" x14ac:dyDescent="0.15">
      <c r="A280" s="21">
        <v>43.664099999999998</v>
      </c>
      <c r="B280" s="4">
        <v>24.8993</v>
      </c>
      <c r="C280" s="5">
        <f t="shared" si="20"/>
        <v>0.99640360825800911</v>
      </c>
      <c r="D280" s="5">
        <f t="shared" si="21"/>
        <v>0.3581334537692808</v>
      </c>
      <c r="E280" s="6"/>
      <c r="F280" s="6"/>
      <c r="G280" s="6"/>
      <c r="H280" s="6"/>
    </row>
    <row r="281" spans="1:8" ht="20" customHeight="1" x14ac:dyDescent="0.15">
      <c r="A281" s="21">
        <v>43.8217</v>
      </c>
      <c r="B281" s="4">
        <v>25</v>
      </c>
      <c r="C281" s="5">
        <f t="shared" si="20"/>
        <v>1</v>
      </c>
      <c r="D281" s="5">
        <f t="shared" si="21"/>
        <v>0.35958184945890126</v>
      </c>
      <c r="E281" s="6"/>
      <c r="F281" s="6"/>
      <c r="G281" s="6"/>
      <c r="H281" s="6"/>
    </row>
    <row r="282" spans="1:8" ht="20" customHeight="1" x14ac:dyDescent="0.15">
      <c r="A282" s="22"/>
    </row>
  </sheetData>
  <mergeCells count="2">
    <mergeCell ref="A1:C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9"/>
  <sheetViews>
    <sheetView showGridLines="0" workbookViewId="0">
      <pane xSplit="1" ySplit="2" topLeftCell="F3" activePane="bottomRight" state="frozen"/>
      <selection pane="topRight"/>
      <selection pane="bottomLeft"/>
      <selection pane="bottomRight" activeCell="J119" sqref="J119"/>
    </sheetView>
  </sheetViews>
  <sheetFormatPr baseColWidth="10" defaultColWidth="16.33203125" defaultRowHeight="20" customHeight="1" x14ac:dyDescent="0.15"/>
  <cols>
    <col min="1" max="9" width="16.33203125" style="9" customWidth="1"/>
    <col min="10" max="10" width="25.5" style="9" customWidth="1"/>
    <col min="11" max="16384" width="16.33203125" style="9"/>
  </cols>
  <sheetData>
    <row r="1" spans="1:8" ht="27.75" customHeight="1" thickBot="1" x14ac:dyDescent="0.2">
      <c r="A1" s="44" t="s">
        <v>3</v>
      </c>
      <c r="B1" s="45"/>
      <c r="C1" s="45"/>
      <c r="D1" s="46"/>
      <c r="E1" s="44" t="s">
        <v>4</v>
      </c>
      <c r="F1" s="45"/>
      <c r="G1" s="45"/>
      <c r="H1" s="46"/>
    </row>
    <row r="2" spans="1:8" ht="20.25" customHeight="1" x14ac:dyDescent="0.15">
      <c r="A2" s="24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</row>
    <row r="3" spans="1:8" ht="20.25" customHeight="1" x14ac:dyDescent="0.15">
      <c r="A3" s="33">
        <v>0</v>
      </c>
      <c r="B3" s="2">
        <v>42</v>
      </c>
      <c r="C3" s="3">
        <f t="shared" ref="C3:C34" si="0">$A3/12.4005</f>
        <v>0</v>
      </c>
      <c r="D3" s="3">
        <f t="shared" ref="D3:D34" si="1">B3/72.5982</f>
        <v>0.57852674033240492</v>
      </c>
      <c r="E3" s="3">
        <v>0</v>
      </c>
      <c r="F3" s="3">
        <v>31</v>
      </c>
      <c r="G3" s="3">
        <f t="shared" ref="G3:G34" si="2">E3/19.9021</f>
        <v>0</v>
      </c>
      <c r="H3" s="3">
        <f t="shared" ref="H3:H34" si="3">F3/63</f>
        <v>0.49206349206349204</v>
      </c>
    </row>
    <row r="4" spans="1:8" ht="20" customHeight="1" x14ac:dyDescent="0.15">
      <c r="A4" s="34">
        <v>0.15310000000000001</v>
      </c>
      <c r="B4" s="4">
        <v>34.095700000000001</v>
      </c>
      <c r="C4" s="5">
        <f t="shared" si="0"/>
        <v>1.2346276359824203E-2</v>
      </c>
      <c r="D4" s="5">
        <f t="shared" si="1"/>
        <v>0.46964938524646616</v>
      </c>
      <c r="E4" s="5">
        <v>0.15310000000000001</v>
      </c>
      <c r="F4" s="5">
        <v>31.0947</v>
      </c>
      <c r="G4" s="5">
        <f t="shared" si="2"/>
        <v>7.6926555489119242E-3</v>
      </c>
      <c r="H4" s="5">
        <f t="shared" si="3"/>
        <v>0.49356666666666665</v>
      </c>
    </row>
    <row r="5" spans="1:8" ht="20" customHeight="1" x14ac:dyDescent="0.15">
      <c r="A5" s="34">
        <v>0.30620000000000003</v>
      </c>
      <c r="B5" s="4">
        <v>32.543100000000003</v>
      </c>
      <c r="C5" s="5">
        <f t="shared" si="0"/>
        <v>2.4692552719648406E-2</v>
      </c>
      <c r="D5" s="5">
        <f t="shared" si="1"/>
        <v>0.44826318007884491</v>
      </c>
      <c r="E5" s="5">
        <v>0.30620000000000003</v>
      </c>
      <c r="F5" s="5">
        <v>32.544400000000003</v>
      </c>
      <c r="G5" s="5">
        <f t="shared" si="2"/>
        <v>1.5385311097823848E-2</v>
      </c>
      <c r="H5" s="5">
        <f t="shared" si="3"/>
        <v>0.5165777777777778</v>
      </c>
    </row>
    <row r="6" spans="1:8" ht="20" customHeight="1" x14ac:dyDescent="0.15">
      <c r="A6" s="34">
        <v>0.45929999999999999</v>
      </c>
      <c r="B6" s="4">
        <v>36.0398</v>
      </c>
      <c r="C6" s="5">
        <f t="shared" si="0"/>
        <v>3.7038829079472604E-2</v>
      </c>
      <c r="D6" s="5">
        <f t="shared" si="1"/>
        <v>0.49642828610075729</v>
      </c>
      <c r="E6" s="5">
        <v>0.45929999999999999</v>
      </c>
      <c r="F6" s="5">
        <v>31.928999999999998</v>
      </c>
      <c r="G6" s="5">
        <f t="shared" si="2"/>
        <v>2.3077966646735771E-2</v>
      </c>
      <c r="H6" s="5">
        <f t="shared" si="3"/>
        <v>0.50680952380952382</v>
      </c>
    </row>
    <row r="7" spans="1:8" ht="20" customHeight="1" x14ac:dyDescent="0.15">
      <c r="A7" s="34">
        <v>0.61240000000000006</v>
      </c>
      <c r="B7" s="4">
        <v>30.824999999999999</v>
      </c>
      <c r="C7" s="5">
        <f t="shared" si="0"/>
        <v>4.9385105439296813E-2</v>
      </c>
      <c r="D7" s="5">
        <f t="shared" si="1"/>
        <v>0.42459730406539004</v>
      </c>
      <c r="E7" s="5">
        <v>0.61240000000000006</v>
      </c>
      <c r="F7" s="5">
        <v>33.372799999999998</v>
      </c>
      <c r="G7" s="5">
        <f t="shared" si="2"/>
        <v>3.0770622195647697E-2</v>
      </c>
      <c r="H7" s="5">
        <f t="shared" si="3"/>
        <v>0.52972698412698405</v>
      </c>
    </row>
    <row r="8" spans="1:8" ht="20" customHeight="1" x14ac:dyDescent="0.15">
      <c r="A8" s="34">
        <v>0.76549999999999996</v>
      </c>
      <c r="B8" s="4">
        <v>31.402100000000001</v>
      </c>
      <c r="C8" s="5">
        <f t="shared" si="0"/>
        <v>6.1731381799121007E-2</v>
      </c>
      <c r="D8" s="5">
        <f t="shared" si="1"/>
        <v>0.43254653696648127</v>
      </c>
      <c r="E8" s="5">
        <v>0.76549999999999996</v>
      </c>
      <c r="F8" s="5">
        <v>30.964500000000001</v>
      </c>
      <c r="G8" s="5">
        <f t="shared" si="2"/>
        <v>3.8463277744559612E-2</v>
      </c>
      <c r="H8" s="5">
        <f t="shared" si="3"/>
        <v>0.49149999999999999</v>
      </c>
    </row>
    <row r="9" spans="1:8" ht="20" customHeight="1" x14ac:dyDescent="0.15">
      <c r="A9" s="34">
        <v>0.91859999999999997</v>
      </c>
      <c r="B9" s="4">
        <v>34.740699999999997</v>
      </c>
      <c r="C9" s="5">
        <f t="shared" si="0"/>
        <v>7.4077658158945209E-2</v>
      </c>
      <c r="D9" s="5">
        <f t="shared" si="1"/>
        <v>0.478533903044428</v>
      </c>
      <c r="E9" s="5">
        <v>0.91859999999999997</v>
      </c>
      <c r="F9" s="5">
        <v>32.319499999999998</v>
      </c>
      <c r="G9" s="5">
        <f t="shared" si="2"/>
        <v>4.6155933293471542E-2</v>
      </c>
      <c r="H9" s="5">
        <f t="shared" si="3"/>
        <v>0.51300793650793652</v>
      </c>
    </row>
    <row r="10" spans="1:8" ht="20" customHeight="1" x14ac:dyDescent="0.15">
      <c r="A10" s="34">
        <v>1.0716000000000001</v>
      </c>
      <c r="B10" s="4">
        <v>34.622199999999999</v>
      </c>
      <c r="C10" s="5">
        <f t="shared" si="0"/>
        <v>8.6415870327809383E-2</v>
      </c>
      <c r="D10" s="5">
        <f t="shared" si="1"/>
        <v>0.47690163116991879</v>
      </c>
      <c r="E10" s="5">
        <v>1.0716000000000001</v>
      </c>
      <c r="F10" s="5">
        <v>32.656799999999997</v>
      </c>
      <c r="G10" s="5">
        <f t="shared" si="2"/>
        <v>5.3843564246989016E-2</v>
      </c>
      <c r="H10" s="5">
        <f t="shared" si="3"/>
        <v>0.51836190476190469</v>
      </c>
    </row>
    <row r="11" spans="1:8" ht="20" customHeight="1" x14ac:dyDescent="0.15">
      <c r="A11" s="34">
        <v>1.2246999999999999</v>
      </c>
      <c r="B11" s="4">
        <v>32.224699999999999</v>
      </c>
      <c r="C11" s="5">
        <f t="shared" si="0"/>
        <v>9.8762146687633556E-2</v>
      </c>
      <c r="D11" s="5">
        <f t="shared" si="1"/>
        <v>0.44387739640927731</v>
      </c>
      <c r="E11" s="5">
        <v>1.2246999999999999</v>
      </c>
      <c r="F11" s="5">
        <v>30.1006</v>
      </c>
      <c r="G11" s="5">
        <f t="shared" si="2"/>
        <v>6.1536219795900925E-2</v>
      </c>
      <c r="H11" s="5">
        <f t="shared" si="3"/>
        <v>0.47778730158730159</v>
      </c>
    </row>
    <row r="12" spans="1:8" ht="20" customHeight="1" x14ac:dyDescent="0.15">
      <c r="A12" s="34">
        <v>1.3777999999999999</v>
      </c>
      <c r="B12" s="4">
        <v>44.432099999999998</v>
      </c>
      <c r="C12" s="5">
        <f t="shared" si="0"/>
        <v>0.11110842304745776</v>
      </c>
      <c r="D12" s="5">
        <f t="shared" si="1"/>
        <v>0.61202757093151061</v>
      </c>
      <c r="E12" s="5">
        <v>1.3777999999999999</v>
      </c>
      <c r="F12" s="5">
        <v>32.1479</v>
      </c>
      <c r="G12" s="5">
        <f t="shared" si="2"/>
        <v>6.9228875344812854E-2</v>
      </c>
      <c r="H12" s="5">
        <f t="shared" si="3"/>
        <v>0.51028412698412695</v>
      </c>
    </row>
    <row r="13" spans="1:8" ht="20" customHeight="1" x14ac:dyDescent="0.15">
      <c r="A13" s="34">
        <v>1.5308999999999999</v>
      </c>
      <c r="B13" s="4">
        <v>41.220399999999998</v>
      </c>
      <c r="C13" s="5">
        <f t="shared" si="0"/>
        <v>0.12345469940728197</v>
      </c>
      <c r="D13" s="5">
        <f t="shared" si="1"/>
        <v>0.56778818207613957</v>
      </c>
      <c r="E13" s="5">
        <v>1.5308999999999999</v>
      </c>
      <c r="F13" s="5">
        <v>34.621299999999998</v>
      </c>
      <c r="G13" s="5">
        <f t="shared" si="2"/>
        <v>7.6921530893724777E-2</v>
      </c>
      <c r="H13" s="5">
        <f t="shared" si="3"/>
        <v>0.54954444444444439</v>
      </c>
    </row>
    <row r="14" spans="1:8" ht="20" customHeight="1" x14ac:dyDescent="0.15">
      <c r="A14" s="34">
        <v>1.6839999999999999</v>
      </c>
      <c r="B14" s="4">
        <v>39.292299999999997</v>
      </c>
      <c r="C14" s="5">
        <f t="shared" si="0"/>
        <v>0.13580097576710617</v>
      </c>
      <c r="D14" s="5">
        <f t="shared" si="1"/>
        <v>0.5412296723610226</v>
      </c>
      <c r="E14" s="5">
        <v>1.6839999999999999</v>
      </c>
      <c r="F14" s="5">
        <v>32.0533</v>
      </c>
      <c r="G14" s="5">
        <f t="shared" si="2"/>
        <v>8.4614186442636699E-2</v>
      </c>
      <c r="H14" s="5">
        <f t="shared" si="3"/>
        <v>0.50878253968253973</v>
      </c>
    </row>
    <row r="15" spans="1:8" ht="20" customHeight="1" x14ac:dyDescent="0.15">
      <c r="A15" s="34">
        <v>1.8371</v>
      </c>
      <c r="B15" s="4">
        <v>39.226300000000002</v>
      </c>
      <c r="C15" s="5">
        <f t="shared" si="0"/>
        <v>0.14814725212693036</v>
      </c>
      <c r="D15" s="5">
        <f t="shared" si="1"/>
        <v>0.54032055891192898</v>
      </c>
      <c r="E15" s="5">
        <v>1.8371</v>
      </c>
      <c r="F15" s="5">
        <v>33.473399999999998</v>
      </c>
      <c r="G15" s="5">
        <f t="shared" si="2"/>
        <v>9.2306841991548622E-2</v>
      </c>
      <c r="H15" s="5">
        <f t="shared" si="3"/>
        <v>0.53132380952380953</v>
      </c>
    </row>
    <row r="16" spans="1:8" ht="20" customHeight="1" x14ac:dyDescent="0.15">
      <c r="A16" s="34">
        <v>1.9902</v>
      </c>
      <c r="B16" s="4">
        <v>40.8889</v>
      </c>
      <c r="C16" s="5">
        <f t="shared" si="0"/>
        <v>0.16049352848675458</v>
      </c>
      <c r="D16" s="5">
        <f t="shared" si="1"/>
        <v>0.56322195316137313</v>
      </c>
      <c r="E16" s="5">
        <v>1.9902</v>
      </c>
      <c r="F16" s="5">
        <v>34</v>
      </c>
      <c r="G16" s="5">
        <f t="shared" si="2"/>
        <v>9.9999497540460544E-2</v>
      </c>
      <c r="H16" s="5">
        <f t="shared" si="3"/>
        <v>0.53968253968253965</v>
      </c>
    </row>
    <row r="17" spans="1:10" ht="20" customHeight="1" x14ac:dyDescent="0.15">
      <c r="A17" s="34">
        <v>2.1433</v>
      </c>
      <c r="B17" s="4">
        <v>41.742699999999999</v>
      </c>
      <c r="C17" s="5">
        <f t="shared" si="0"/>
        <v>0.17283980484657877</v>
      </c>
      <c r="D17" s="5">
        <f t="shared" si="1"/>
        <v>0.57498257532555896</v>
      </c>
      <c r="E17" s="5">
        <v>2.1433</v>
      </c>
      <c r="F17" s="5">
        <v>36.142000000000003</v>
      </c>
      <c r="G17" s="5">
        <f t="shared" si="2"/>
        <v>0.10769215308937247</v>
      </c>
      <c r="H17" s="5">
        <f t="shared" si="3"/>
        <v>0.57368253968253968</v>
      </c>
    </row>
    <row r="18" spans="1:10" ht="20" customHeight="1" x14ac:dyDescent="0.15">
      <c r="A18" s="34">
        <v>2.2964000000000002</v>
      </c>
      <c r="B18" s="4">
        <v>35.879300000000001</v>
      </c>
      <c r="C18" s="5">
        <f t="shared" si="0"/>
        <v>0.18518608120640301</v>
      </c>
      <c r="D18" s="5">
        <f t="shared" si="1"/>
        <v>0.4942174874859156</v>
      </c>
      <c r="E18" s="5">
        <v>2.2964000000000002</v>
      </c>
      <c r="F18" s="5">
        <v>36.639099999999999</v>
      </c>
      <c r="G18" s="5">
        <f t="shared" si="2"/>
        <v>0.1153848086382844</v>
      </c>
      <c r="H18" s="5">
        <f t="shared" si="3"/>
        <v>0.58157301587301591</v>
      </c>
      <c r="J18" s="18" t="s">
        <v>5</v>
      </c>
    </row>
    <row r="19" spans="1:10" ht="20" customHeight="1" x14ac:dyDescent="0.15">
      <c r="A19" s="34">
        <v>2.4495</v>
      </c>
      <c r="B19" s="4">
        <v>40.206400000000002</v>
      </c>
      <c r="C19" s="5">
        <f t="shared" si="0"/>
        <v>0.1975323575662272</v>
      </c>
      <c r="D19" s="5">
        <f t="shared" si="1"/>
        <v>0.55382089363097153</v>
      </c>
      <c r="E19" s="5">
        <v>2.4495</v>
      </c>
      <c r="F19" s="5">
        <v>29.692299999999999</v>
      </c>
      <c r="G19" s="5">
        <f t="shared" si="2"/>
        <v>0.12307746418719633</v>
      </c>
      <c r="H19" s="5">
        <f t="shared" si="3"/>
        <v>0.47130634920634917</v>
      </c>
    </row>
    <row r="20" spans="1:10" ht="20" customHeight="1" x14ac:dyDescent="0.15">
      <c r="A20" s="34">
        <v>2.6025999999999998</v>
      </c>
      <c r="B20" s="4">
        <v>38.922400000000003</v>
      </c>
      <c r="C20" s="5">
        <f t="shared" si="0"/>
        <v>0.20987863392605136</v>
      </c>
      <c r="D20" s="5">
        <f t="shared" si="1"/>
        <v>0.536134504712238</v>
      </c>
      <c r="E20" s="5">
        <v>2.6025999999999998</v>
      </c>
      <c r="F20" s="5">
        <v>30.7515</v>
      </c>
      <c r="G20" s="5">
        <f t="shared" si="2"/>
        <v>0.13077011973610825</v>
      </c>
      <c r="H20" s="5">
        <f t="shared" si="3"/>
        <v>0.48811904761904762</v>
      </c>
    </row>
    <row r="21" spans="1:10" ht="20" customHeight="1" x14ac:dyDescent="0.15">
      <c r="A21" s="34">
        <v>2.7557</v>
      </c>
      <c r="B21" s="4">
        <v>31.345700000000001</v>
      </c>
      <c r="C21" s="5">
        <f t="shared" si="0"/>
        <v>0.2222249102858756</v>
      </c>
      <c r="D21" s="5">
        <f t="shared" si="1"/>
        <v>0.43176965820089203</v>
      </c>
      <c r="E21" s="5">
        <v>2.7557</v>
      </c>
      <c r="F21" s="5">
        <v>35.195300000000003</v>
      </c>
      <c r="G21" s="5">
        <f t="shared" si="2"/>
        <v>0.13846277528502016</v>
      </c>
      <c r="H21" s="5">
        <f t="shared" si="3"/>
        <v>0.55865555555555557</v>
      </c>
    </row>
    <row r="22" spans="1:10" ht="20" customHeight="1" x14ac:dyDescent="0.15">
      <c r="A22" s="34">
        <v>2.9087999999999998</v>
      </c>
      <c r="B22" s="4">
        <v>32.749099999999999</v>
      </c>
      <c r="C22" s="5">
        <f t="shared" si="0"/>
        <v>0.23457118664569976</v>
      </c>
      <c r="D22" s="5">
        <f t="shared" si="1"/>
        <v>0.45110071599571333</v>
      </c>
      <c r="E22" s="5">
        <v>2.9087999999999998</v>
      </c>
      <c r="F22" s="5">
        <v>35.443800000000003</v>
      </c>
      <c r="G22" s="5">
        <f t="shared" si="2"/>
        <v>0.14615543083393209</v>
      </c>
      <c r="H22" s="5">
        <f t="shared" si="3"/>
        <v>0.5626000000000001</v>
      </c>
    </row>
    <row r="23" spans="1:10" ht="20" customHeight="1" x14ac:dyDescent="0.15">
      <c r="A23" s="34">
        <v>3.0619000000000001</v>
      </c>
      <c r="B23" s="4">
        <v>32.1768</v>
      </c>
      <c r="C23" s="5">
        <f t="shared" si="0"/>
        <v>0.246917463005524</v>
      </c>
      <c r="D23" s="5">
        <f t="shared" si="1"/>
        <v>0.44321760043637443</v>
      </c>
      <c r="E23" s="5">
        <v>3.0619000000000001</v>
      </c>
      <c r="F23" s="5">
        <v>34.727800000000002</v>
      </c>
      <c r="G23" s="5">
        <f t="shared" si="2"/>
        <v>0.15384808638284403</v>
      </c>
      <c r="H23" s="5">
        <f t="shared" si="3"/>
        <v>0.55123492063492063</v>
      </c>
    </row>
    <row r="24" spans="1:10" ht="20" customHeight="1" x14ac:dyDescent="0.15">
      <c r="A24" s="34">
        <v>3.2149000000000001</v>
      </c>
      <c r="B24" s="4">
        <v>30.024699999999999</v>
      </c>
      <c r="C24" s="5">
        <f t="shared" si="0"/>
        <v>0.25925567517438813</v>
      </c>
      <c r="D24" s="5">
        <f t="shared" si="1"/>
        <v>0.41357361477281801</v>
      </c>
      <c r="E24" s="5">
        <v>3.2149000000000001</v>
      </c>
      <c r="F24" s="5">
        <v>36.094700000000003</v>
      </c>
      <c r="G24" s="5">
        <f t="shared" si="2"/>
        <v>0.16153571733636149</v>
      </c>
      <c r="H24" s="5">
        <f t="shared" si="3"/>
        <v>0.57293174603174613</v>
      </c>
    </row>
    <row r="25" spans="1:10" ht="20" customHeight="1" x14ac:dyDescent="0.15">
      <c r="A25" s="34">
        <v>3.3679999999999999</v>
      </c>
      <c r="B25" s="4">
        <v>30.1297</v>
      </c>
      <c r="C25" s="5">
        <f t="shared" si="0"/>
        <v>0.27160195153421235</v>
      </c>
      <c r="D25" s="5">
        <f t="shared" si="1"/>
        <v>0.41501993162364903</v>
      </c>
      <c r="E25" s="5">
        <v>3.3679999999999999</v>
      </c>
      <c r="F25" s="5">
        <v>37.556199999999997</v>
      </c>
      <c r="G25" s="5">
        <f t="shared" si="2"/>
        <v>0.1692283728852734</v>
      </c>
      <c r="H25" s="5">
        <f t="shared" si="3"/>
        <v>0.59613015873015873</v>
      </c>
    </row>
    <row r="26" spans="1:10" ht="20" customHeight="1" x14ac:dyDescent="0.15">
      <c r="A26" s="34">
        <v>3.5211000000000001</v>
      </c>
      <c r="B26" s="4">
        <v>31.822399999999998</v>
      </c>
      <c r="C26" s="5">
        <f t="shared" si="0"/>
        <v>0.28394822789403656</v>
      </c>
      <c r="D26" s="5">
        <f t="shared" si="1"/>
        <v>0.43833593670366477</v>
      </c>
      <c r="E26" s="5">
        <v>3.5211000000000001</v>
      </c>
      <c r="F26" s="5">
        <v>41.532499999999999</v>
      </c>
      <c r="G26" s="5">
        <f t="shared" si="2"/>
        <v>0.17692102843418533</v>
      </c>
      <c r="H26" s="5">
        <f t="shared" si="3"/>
        <v>0.65924603174603169</v>
      </c>
    </row>
    <row r="27" spans="1:10" ht="20" customHeight="1" x14ac:dyDescent="0.15">
      <c r="A27" s="34">
        <v>3.6741999999999999</v>
      </c>
      <c r="B27" s="4">
        <v>34.170099999999998</v>
      </c>
      <c r="C27" s="5">
        <f t="shared" si="0"/>
        <v>0.29629450425386072</v>
      </c>
      <c r="D27" s="5">
        <f t="shared" si="1"/>
        <v>0.47067420404362637</v>
      </c>
      <c r="E27" s="5">
        <v>3.6741999999999999</v>
      </c>
      <c r="F27" s="5">
        <v>32.686399999999999</v>
      </c>
      <c r="G27" s="5">
        <f t="shared" si="2"/>
        <v>0.18461368398309724</v>
      </c>
      <c r="H27" s="5">
        <f t="shared" si="3"/>
        <v>0.51883174603174598</v>
      </c>
    </row>
    <row r="28" spans="1:10" ht="20" customHeight="1" x14ac:dyDescent="0.15">
      <c r="A28" s="34">
        <v>3.8273000000000001</v>
      </c>
      <c r="B28" s="4">
        <v>34.473999999999997</v>
      </c>
      <c r="C28" s="5">
        <f t="shared" si="0"/>
        <v>0.30864078061368494</v>
      </c>
      <c r="D28" s="5">
        <f t="shared" si="1"/>
        <v>0.47486025824331723</v>
      </c>
      <c r="E28" s="5">
        <v>3.8273000000000001</v>
      </c>
      <c r="F28" s="5">
        <v>30.7456</v>
      </c>
      <c r="G28" s="5">
        <f t="shared" si="2"/>
        <v>0.19230633953200918</v>
      </c>
      <c r="H28" s="5">
        <f t="shared" si="3"/>
        <v>0.48802539682539681</v>
      </c>
    </row>
    <row r="29" spans="1:10" ht="20" customHeight="1" x14ac:dyDescent="0.15">
      <c r="A29" s="34">
        <v>3.9803999999999999</v>
      </c>
      <c r="B29" s="4">
        <v>33.372799999999998</v>
      </c>
      <c r="C29" s="5">
        <f t="shared" si="0"/>
        <v>0.32098705697350916</v>
      </c>
      <c r="D29" s="5">
        <f t="shared" si="1"/>
        <v>0.45969183808964953</v>
      </c>
      <c r="E29" s="5">
        <v>3.9803999999999999</v>
      </c>
      <c r="F29" s="5">
        <v>28</v>
      </c>
      <c r="G29" s="5">
        <f t="shared" si="2"/>
        <v>0.19999899508092109</v>
      </c>
      <c r="H29" s="5">
        <f t="shared" si="3"/>
        <v>0.44444444444444442</v>
      </c>
    </row>
    <row r="30" spans="1:10" ht="20" customHeight="1" x14ac:dyDescent="0.15">
      <c r="A30" s="34">
        <v>4.1334999999999997</v>
      </c>
      <c r="B30" s="4">
        <v>33</v>
      </c>
      <c r="C30" s="5">
        <f t="shared" si="0"/>
        <v>0.33333333333333331</v>
      </c>
      <c r="D30" s="5">
        <f t="shared" si="1"/>
        <v>0.45455672454688956</v>
      </c>
      <c r="E30" s="5">
        <v>4.1334999999999997</v>
      </c>
      <c r="F30" s="5">
        <v>34.065100000000001</v>
      </c>
      <c r="G30" s="5">
        <f t="shared" si="2"/>
        <v>0.20769165062983302</v>
      </c>
      <c r="H30" s="5">
        <f t="shared" si="3"/>
        <v>0.54071587301587298</v>
      </c>
    </row>
    <row r="31" spans="1:10" ht="20" customHeight="1" x14ac:dyDescent="0.15">
      <c r="A31" s="34">
        <v>4.2866</v>
      </c>
      <c r="B31" s="4">
        <v>33.130000000000003</v>
      </c>
      <c r="C31" s="5">
        <f t="shared" si="0"/>
        <v>0.34567960969315753</v>
      </c>
      <c r="D31" s="5">
        <f t="shared" si="1"/>
        <v>0.45634740255268036</v>
      </c>
      <c r="E31" s="5">
        <v>4.2866</v>
      </c>
      <c r="F31" s="5">
        <v>37.0533</v>
      </c>
      <c r="G31" s="5">
        <f t="shared" si="2"/>
        <v>0.21538430617874493</v>
      </c>
      <c r="H31" s="5">
        <f t="shared" si="3"/>
        <v>0.58814761904761903</v>
      </c>
    </row>
    <row r="32" spans="1:10" ht="20" customHeight="1" x14ac:dyDescent="0.15">
      <c r="A32" s="34">
        <v>4.4397000000000002</v>
      </c>
      <c r="B32" s="4">
        <v>30.545300000000001</v>
      </c>
      <c r="C32" s="5">
        <f t="shared" si="0"/>
        <v>0.3580258860529818</v>
      </c>
      <c r="D32" s="5">
        <f t="shared" si="1"/>
        <v>0.42074459146370019</v>
      </c>
      <c r="E32" s="5">
        <v>4.4397000000000002</v>
      </c>
      <c r="F32" s="5">
        <v>30.3432</v>
      </c>
      <c r="G32" s="5">
        <f t="shared" si="2"/>
        <v>0.22307696172765687</v>
      </c>
      <c r="H32" s="5">
        <f t="shared" si="3"/>
        <v>0.48163809523809525</v>
      </c>
    </row>
    <row r="33" spans="1:8" ht="20" customHeight="1" x14ac:dyDescent="0.15">
      <c r="A33" s="34">
        <v>4.5928000000000004</v>
      </c>
      <c r="B33" s="4">
        <v>34.502099999999999</v>
      </c>
      <c r="C33" s="5">
        <f t="shared" si="0"/>
        <v>0.37037216241280602</v>
      </c>
      <c r="D33" s="5">
        <f t="shared" si="1"/>
        <v>0.47524732018149207</v>
      </c>
      <c r="E33" s="5">
        <v>4.5928000000000004</v>
      </c>
      <c r="F33" s="5">
        <v>31.4497</v>
      </c>
      <c r="G33" s="5">
        <f t="shared" si="2"/>
        <v>0.23076961727656881</v>
      </c>
      <c r="H33" s="5">
        <f t="shared" si="3"/>
        <v>0.49920158730158731</v>
      </c>
    </row>
    <row r="34" spans="1:8" ht="20" customHeight="1" x14ac:dyDescent="0.15">
      <c r="A34" s="34">
        <v>4.7458999999999998</v>
      </c>
      <c r="B34" s="4">
        <v>32.916899999999998</v>
      </c>
      <c r="C34" s="5">
        <f t="shared" si="0"/>
        <v>0.38271843877263012</v>
      </c>
      <c r="D34" s="5">
        <f t="shared" si="1"/>
        <v>0.45341206806780326</v>
      </c>
      <c r="E34" s="5">
        <v>4.7458999999999998</v>
      </c>
      <c r="F34" s="5">
        <v>32.929000000000002</v>
      </c>
      <c r="G34" s="5">
        <f t="shared" si="2"/>
        <v>0.23846227282548071</v>
      </c>
      <c r="H34" s="5">
        <f t="shared" si="3"/>
        <v>0.52268253968253975</v>
      </c>
    </row>
    <row r="35" spans="1:8" ht="20" customHeight="1" x14ac:dyDescent="0.15">
      <c r="A35" s="34">
        <v>4.899</v>
      </c>
      <c r="B35" s="4">
        <v>32.420499999999997</v>
      </c>
      <c r="C35" s="5">
        <f t="shared" ref="C35:C66" si="4">$A35/12.4005</f>
        <v>0.39506471513245439</v>
      </c>
      <c r="D35" s="5">
        <f t="shared" ref="D35:D66" si="5">B35/72.5982</f>
        <v>0.44657443297492216</v>
      </c>
      <c r="E35" s="5">
        <v>4.899</v>
      </c>
      <c r="F35" s="5">
        <v>33.130200000000002</v>
      </c>
      <c r="G35" s="5">
        <f t="shared" ref="G35:G66" si="6">E35/19.9021</f>
        <v>0.24615492837439265</v>
      </c>
      <c r="H35" s="5">
        <f t="shared" ref="H35:H66" si="7">F35/63</f>
        <v>0.5258761904761905</v>
      </c>
    </row>
    <row r="36" spans="1:8" ht="20" customHeight="1" x14ac:dyDescent="0.15">
      <c r="A36" s="34">
        <v>5.0521000000000003</v>
      </c>
      <c r="B36" s="4">
        <v>33.545999999999999</v>
      </c>
      <c r="C36" s="5">
        <f t="shared" si="4"/>
        <v>0.40741099149227861</v>
      </c>
      <c r="D36" s="5">
        <f t="shared" si="5"/>
        <v>0.46207757217121082</v>
      </c>
      <c r="E36" s="5">
        <v>5.0521000000000003</v>
      </c>
      <c r="F36" s="5">
        <v>36.177500000000002</v>
      </c>
      <c r="G36" s="5">
        <f t="shared" si="6"/>
        <v>0.25384758392330459</v>
      </c>
      <c r="H36" s="5">
        <f t="shared" si="7"/>
        <v>0.57424603174603173</v>
      </c>
    </row>
    <row r="37" spans="1:8" ht="20" customHeight="1" x14ac:dyDescent="0.15">
      <c r="A37" s="34">
        <v>5.2051999999999996</v>
      </c>
      <c r="B37" s="4">
        <v>30.971699999999998</v>
      </c>
      <c r="C37" s="5">
        <f t="shared" si="4"/>
        <v>0.41975726785210271</v>
      </c>
      <c r="D37" s="5">
        <f t="shared" si="5"/>
        <v>0.42661801532269389</v>
      </c>
      <c r="E37" s="5">
        <v>5.2051999999999996</v>
      </c>
      <c r="F37" s="5">
        <v>39.958599999999997</v>
      </c>
      <c r="G37" s="5">
        <f t="shared" si="6"/>
        <v>0.2615402394722165</v>
      </c>
      <c r="H37" s="5">
        <f t="shared" si="7"/>
        <v>0.63426349206349197</v>
      </c>
    </row>
    <row r="38" spans="1:8" ht="20" customHeight="1" x14ac:dyDescent="0.15">
      <c r="A38" s="34">
        <v>5.3582000000000001</v>
      </c>
      <c r="B38" s="4">
        <v>33.628300000000003</v>
      </c>
      <c r="C38" s="5">
        <f t="shared" si="4"/>
        <v>0.43209548002096693</v>
      </c>
      <c r="D38" s="5">
        <f t="shared" si="5"/>
        <v>0.46321120909333841</v>
      </c>
      <c r="E38" s="5">
        <v>5.3582000000000001</v>
      </c>
      <c r="F38" s="5">
        <v>41.810600000000001</v>
      </c>
      <c r="G38" s="5">
        <f t="shared" si="6"/>
        <v>0.26922787042573398</v>
      </c>
      <c r="H38" s="5">
        <f t="shared" si="7"/>
        <v>0.66366031746031751</v>
      </c>
    </row>
    <row r="39" spans="1:8" ht="20" customHeight="1" x14ac:dyDescent="0.15">
      <c r="A39" s="34">
        <v>5.5113000000000003</v>
      </c>
      <c r="B39" s="4">
        <v>35.925899999999999</v>
      </c>
      <c r="C39" s="5">
        <f t="shared" si="4"/>
        <v>0.44444175638079114</v>
      </c>
      <c r="D39" s="5">
        <f t="shared" si="5"/>
        <v>0.49485937667876057</v>
      </c>
      <c r="E39" s="5">
        <v>5.5113000000000003</v>
      </c>
      <c r="F39" s="5">
        <v>33.769199999999998</v>
      </c>
      <c r="G39" s="5">
        <f t="shared" si="6"/>
        <v>0.27692052597464589</v>
      </c>
      <c r="H39" s="5">
        <f t="shared" si="7"/>
        <v>0.53601904761904762</v>
      </c>
    </row>
    <row r="40" spans="1:8" ht="20" customHeight="1" x14ac:dyDescent="0.15">
      <c r="A40" s="34">
        <v>5.6643999999999997</v>
      </c>
      <c r="B40" s="4">
        <v>35.441899999999997</v>
      </c>
      <c r="C40" s="5">
        <f t="shared" si="4"/>
        <v>0.4567880327406153</v>
      </c>
      <c r="D40" s="5">
        <f t="shared" si="5"/>
        <v>0.48819254471873952</v>
      </c>
      <c r="E40" s="5">
        <v>5.6643999999999997</v>
      </c>
      <c r="F40" s="5">
        <v>36.0473</v>
      </c>
      <c r="G40" s="5">
        <f t="shared" si="6"/>
        <v>0.2846131815235578</v>
      </c>
      <c r="H40" s="5">
        <f t="shared" si="7"/>
        <v>0.57217936507936507</v>
      </c>
    </row>
    <row r="41" spans="1:8" ht="20" customHeight="1" x14ac:dyDescent="0.15">
      <c r="A41" s="34">
        <v>5.8174999999999999</v>
      </c>
      <c r="B41" s="4">
        <v>40.273600000000002</v>
      </c>
      <c r="C41" s="5">
        <f t="shared" si="4"/>
        <v>0.46913430910043952</v>
      </c>
      <c r="D41" s="5">
        <f t="shared" si="5"/>
        <v>0.55474653641550342</v>
      </c>
      <c r="E41" s="5">
        <v>5.8174999999999999</v>
      </c>
      <c r="F41" s="5">
        <v>36.567999999999998</v>
      </c>
      <c r="G41" s="5">
        <f t="shared" si="6"/>
        <v>0.29230583707246971</v>
      </c>
      <c r="H41" s="5">
        <f t="shared" si="7"/>
        <v>0.58044444444444443</v>
      </c>
    </row>
    <row r="42" spans="1:8" ht="20" customHeight="1" x14ac:dyDescent="0.15">
      <c r="A42" s="34">
        <v>5.9706000000000001</v>
      </c>
      <c r="B42" s="4">
        <v>39.008200000000002</v>
      </c>
      <c r="C42" s="5">
        <f t="shared" si="4"/>
        <v>0.48148058546026373</v>
      </c>
      <c r="D42" s="5">
        <f t="shared" si="5"/>
        <v>0.53731635219606</v>
      </c>
      <c r="E42" s="5">
        <v>5.9706000000000001</v>
      </c>
      <c r="F42" s="5">
        <v>41</v>
      </c>
      <c r="G42" s="5">
        <f t="shared" si="6"/>
        <v>0.29999849262138167</v>
      </c>
      <c r="H42" s="5">
        <f t="shared" si="7"/>
        <v>0.65079365079365081</v>
      </c>
    </row>
    <row r="43" spans="1:8" ht="20" customHeight="1" x14ac:dyDescent="0.15">
      <c r="A43" s="34">
        <v>6.1237000000000004</v>
      </c>
      <c r="B43" s="4">
        <v>41.6875</v>
      </c>
      <c r="C43" s="5">
        <f t="shared" si="4"/>
        <v>0.49382686182008795</v>
      </c>
      <c r="D43" s="5">
        <f t="shared" si="5"/>
        <v>0.57422222589540783</v>
      </c>
      <c r="E43" s="5">
        <v>6.1237000000000004</v>
      </c>
      <c r="F43" s="5">
        <v>37.710099999999997</v>
      </c>
      <c r="G43" s="5">
        <f t="shared" si="6"/>
        <v>0.30769114817029358</v>
      </c>
      <c r="H43" s="5">
        <f t="shared" si="7"/>
        <v>0.59857301587301581</v>
      </c>
    </row>
    <row r="44" spans="1:8" ht="20" customHeight="1" x14ac:dyDescent="0.15">
      <c r="A44" s="34">
        <v>6.2767999999999997</v>
      </c>
      <c r="B44" s="4">
        <v>43.631599999999999</v>
      </c>
      <c r="C44" s="5">
        <f t="shared" si="4"/>
        <v>0.50617313817991216</v>
      </c>
      <c r="D44" s="5">
        <f t="shared" si="5"/>
        <v>0.60100112674969897</v>
      </c>
      <c r="E44" s="5">
        <v>6.2767999999999997</v>
      </c>
      <c r="F44" s="5">
        <v>37.272199999999998</v>
      </c>
      <c r="G44" s="5">
        <f t="shared" si="6"/>
        <v>0.31538380371920549</v>
      </c>
      <c r="H44" s="5">
        <f t="shared" si="7"/>
        <v>0.59162222222222216</v>
      </c>
    </row>
    <row r="45" spans="1:8" ht="20" customHeight="1" x14ac:dyDescent="0.15">
      <c r="A45" s="34">
        <v>6.4298999999999999</v>
      </c>
      <c r="B45" s="4">
        <v>42.687199999999997</v>
      </c>
      <c r="C45" s="5">
        <f t="shared" si="4"/>
        <v>0.51851941453973638</v>
      </c>
      <c r="D45" s="5">
        <f t="shared" si="5"/>
        <v>0.58799253975993881</v>
      </c>
      <c r="E45" s="5">
        <v>6.4298999999999999</v>
      </c>
      <c r="F45" s="5">
        <v>43.757399999999997</v>
      </c>
      <c r="G45" s="5">
        <f t="shared" si="6"/>
        <v>0.3230764592681174</v>
      </c>
      <c r="H45" s="5">
        <f t="shared" si="7"/>
        <v>0.69456190476190471</v>
      </c>
    </row>
    <row r="46" spans="1:8" ht="20" customHeight="1" x14ac:dyDescent="0.15">
      <c r="A46" s="34">
        <v>6.5830000000000002</v>
      </c>
      <c r="B46" s="4">
        <v>42.576900000000002</v>
      </c>
      <c r="C46" s="5">
        <f t="shared" si="4"/>
        <v>0.53086569089956059</v>
      </c>
      <c r="D46" s="5">
        <f t="shared" si="5"/>
        <v>0.58647321834425648</v>
      </c>
      <c r="E46" s="5">
        <v>6.5830000000000002</v>
      </c>
      <c r="F46" s="5">
        <v>44.733699999999999</v>
      </c>
      <c r="G46" s="5">
        <f t="shared" si="6"/>
        <v>0.33076911481702936</v>
      </c>
      <c r="H46" s="5">
        <f t="shared" si="7"/>
        <v>0.71005873015873011</v>
      </c>
    </row>
    <row r="47" spans="1:8" ht="20" customHeight="1" x14ac:dyDescent="0.15">
      <c r="A47" s="34">
        <v>6.7361000000000004</v>
      </c>
      <c r="B47" s="4">
        <v>43.074800000000003</v>
      </c>
      <c r="C47" s="5">
        <f t="shared" si="4"/>
        <v>0.54321196725938481</v>
      </c>
      <c r="D47" s="5">
        <f t="shared" si="5"/>
        <v>0.59333151510643511</v>
      </c>
      <c r="E47" s="5">
        <v>6.7361000000000004</v>
      </c>
      <c r="F47" s="5">
        <v>37.514800000000001</v>
      </c>
      <c r="G47" s="5">
        <f t="shared" si="6"/>
        <v>0.33846177036594127</v>
      </c>
      <c r="H47" s="5">
        <f t="shared" si="7"/>
        <v>0.59547301587301593</v>
      </c>
    </row>
    <row r="48" spans="1:8" ht="20" customHeight="1" x14ac:dyDescent="0.15">
      <c r="A48" s="34">
        <v>6.8891999999999998</v>
      </c>
      <c r="B48" s="4">
        <v>44.444400000000002</v>
      </c>
      <c r="C48" s="5">
        <f t="shared" si="4"/>
        <v>0.55555824361920891</v>
      </c>
      <c r="D48" s="5">
        <f t="shared" si="5"/>
        <v>0.61219699661975091</v>
      </c>
      <c r="E48" s="5">
        <v>6.8891999999999998</v>
      </c>
      <c r="F48" s="5">
        <v>28.585799999999999</v>
      </c>
      <c r="G48" s="5">
        <f t="shared" si="6"/>
        <v>0.34615442591485318</v>
      </c>
      <c r="H48" s="5">
        <f t="shared" si="7"/>
        <v>0.45374285714285711</v>
      </c>
    </row>
    <row r="49" spans="1:8" ht="20" customHeight="1" x14ac:dyDescent="0.15">
      <c r="A49" s="34">
        <v>7.0423</v>
      </c>
      <c r="B49" s="4">
        <v>46.976100000000002</v>
      </c>
      <c r="C49" s="5">
        <f t="shared" si="4"/>
        <v>0.56790451997903313</v>
      </c>
      <c r="D49" s="5">
        <f t="shared" si="5"/>
        <v>0.64706976206021638</v>
      </c>
      <c r="E49" s="5">
        <v>7.0423</v>
      </c>
      <c r="F49" s="5">
        <v>30.479299999999999</v>
      </c>
      <c r="G49" s="5">
        <f t="shared" si="6"/>
        <v>0.35384708146376509</v>
      </c>
      <c r="H49" s="5">
        <f t="shared" si="7"/>
        <v>0.48379841269841267</v>
      </c>
    </row>
    <row r="50" spans="1:8" ht="20" customHeight="1" x14ac:dyDescent="0.15">
      <c r="A50" s="34">
        <v>7.1954000000000002</v>
      </c>
      <c r="B50" s="4">
        <v>52.107599999999998</v>
      </c>
      <c r="C50" s="5">
        <f t="shared" si="4"/>
        <v>0.58025079633885734</v>
      </c>
      <c r="D50" s="5">
        <f t="shared" si="5"/>
        <v>0.71775333272725761</v>
      </c>
      <c r="E50" s="5">
        <v>7.1954000000000002</v>
      </c>
      <c r="F50" s="5">
        <v>32.266300000000001</v>
      </c>
      <c r="G50" s="5">
        <f t="shared" si="6"/>
        <v>0.36153973701267705</v>
      </c>
      <c r="H50" s="5">
        <f t="shared" si="7"/>
        <v>0.5121634920634921</v>
      </c>
    </row>
    <row r="51" spans="1:8" ht="20" customHeight="1" x14ac:dyDescent="0.15">
      <c r="A51" s="34">
        <v>7.3483999999999998</v>
      </c>
      <c r="B51" s="4">
        <v>60.802500000000002</v>
      </c>
      <c r="C51" s="5">
        <f t="shared" si="4"/>
        <v>0.59258900850772145</v>
      </c>
      <c r="D51" s="5">
        <f t="shared" si="5"/>
        <v>0.83752076497764405</v>
      </c>
      <c r="E51" s="5">
        <v>7.3483999999999998</v>
      </c>
      <c r="F51" s="5">
        <v>33.532499999999999</v>
      </c>
      <c r="G51" s="5">
        <f t="shared" si="6"/>
        <v>0.36922736796619449</v>
      </c>
      <c r="H51" s="5">
        <f t="shared" si="7"/>
        <v>0.53226190476190471</v>
      </c>
    </row>
    <row r="52" spans="1:8" ht="20" customHeight="1" x14ac:dyDescent="0.15">
      <c r="A52" s="34">
        <v>7.5015000000000001</v>
      </c>
      <c r="B52" s="4">
        <v>72.598200000000006</v>
      </c>
      <c r="C52" s="5">
        <f t="shared" si="4"/>
        <v>0.60493528486754566</v>
      </c>
      <c r="D52" s="5">
        <f t="shared" si="5"/>
        <v>1</v>
      </c>
      <c r="E52" s="5">
        <v>7.5015000000000001</v>
      </c>
      <c r="F52" s="5">
        <v>36.917200000000001</v>
      </c>
      <c r="G52" s="5">
        <f t="shared" si="6"/>
        <v>0.37692002351510645</v>
      </c>
      <c r="H52" s="5">
        <f t="shared" si="7"/>
        <v>0.58598730158730161</v>
      </c>
    </row>
    <row r="53" spans="1:8" ht="20" customHeight="1" x14ac:dyDescent="0.15">
      <c r="A53" s="34">
        <v>7.6546000000000003</v>
      </c>
      <c r="B53" s="4">
        <v>61.0777</v>
      </c>
      <c r="C53" s="5">
        <f t="shared" si="4"/>
        <v>0.61728156122736988</v>
      </c>
      <c r="D53" s="5">
        <f t="shared" si="5"/>
        <v>0.84131149257144111</v>
      </c>
      <c r="E53" s="5">
        <v>7.6546000000000003</v>
      </c>
      <c r="F53" s="5">
        <v>37.360900000000001</v>
      </c>
      <c r="G53" s="5">
        <f t="shared" si="6"/>
        <v>0.38461267906401836</v>
      </c>
      <c r="H53" s="5">
        <f t="shared" si="7"/>
        <v>0.59303015873015874</v>
      </c>
    </row>
    <row r="54" spans="1:8" ht="20" customHeight="1" x14ac:dyDescent="0.15">
      <c r="A54" s="34">
        <v>7.8076999999999996</v>
      </c>
      <c r="B54" s="4">
        <v>45.032899999999998</v>
      </c>
      <c r="C54" s="5">
        <f t="shared" si="4"/>
        <v>0.62962783758719409</v>
      </c>
      <c r="D54" s="5">
        <f t="shared" si="5"/>
        <v>0.62030325820750365</v>
      </c>
      <c r="E54" s="5">
        <v>7.8076999999999996</v>
      </c>
      <c r="F54" s="5">
        <v>37.491100000000003</v>
      </c>
      <c r="G54" s="5">
        <f t="shared" si="6"/>
        <v>0.39230533461293027</v>
      </c>
      <c r="H54" s="5">
        <f t="shared" si="7"/>
        <v>0.5950968253968254</v>
      </c>
    </row>
    <row r="55" spans="1:8" ht="20" customHeight="1" x14ac:dyDescent="0.15">
      <c r="A55" s="34">
        <v>7.9607999999999999</v>
      </c>
      <c r="B55" s="4">
        <v>42.125999999999998</v>
      </c>
      <c r="C55" s="5">
        <f t="shared" si="4"/>
        <v>0.64197411394701831</v>
      </c>
      <c r="D55" s="5">
        <f t="shared" si="5"/>
        <v>0.5802623205534021</v>
      </c>
      <c r="E55" s="5">
        <v>7.9607999999999999</v>
      </c>
      <c r="F55" s="5">
        <v>63</v>
      </c>
      <c r="G55" s="5">
        <f t="shared" si="6"/>
        <v>0.39999799016184218</v>
      </c>
      <c r="H55" s="5">
        <f t="shared" si="7"/>
        <v>1</v>
      </c>
    </row>
    <row r="56" spans="1:8" ht="20" customHeight="1" x14ac:dyDescent="0.15">
      <c r="A56" s="34">
        <v>8.1138999999999992</v>
      </c>
      <c r="B56" s="4">
        <v>35.923299999999998</v>
      </c>
      <c r="C56" s="5">
        <f t="shared" si="4"/>
        <v>0.65432039030684241</v>
      </c>
      <c r="D56" s="5">
        <f t="shared" si="5"/>
        <v>0.49482356311864473</v>
      </c>
      <c r="E56" s="5">
        <v>8.1138999999999992</v>
      </c>
      <c r="F56" s="5">
        <v>50.313600000000001</v>
      </c>
      <c r="G56" s="5">
        <f t="shared" si="6"/>
        <v>0.40769064571075408</v>
      </c>
      <c r="H56" s="5">
        <f t="shared" si="7"/>
        <v>0.79862857142857147</v>
      </c>
    </row>
    <row r="57" spans="1:8" ht="20" customHeight="1" x14ac:dyDescent="0.15">
      <c r="A57" s="34">
        <v>8.2669999999999995</v>
      </c>
      <c r="B57" s="4">
        <v>31.1111</v>
      </c>
      <c r="C57" s="5">
        <f t="shared" si="4"/>
        <v>0.66666666666666663</v>
      </c>
      <c r="D57" s="5">
        <f t="shared" si="5"/>
        <v>0.42853817312274955</v>
      </c>
      <c r="E57" s="5">
        <v>8.2669999999999995</v>
      </c>
      <c r="F57" s="5">
        <v>49.627200000000002</v>
      </c>
      <c r="G57" s="5">
        <f t="shared" si="6"/>
        <v>0.41538330125966605</v>
      </c>
      <c r="H57" s="5">
        <f t="shared" si="7"/>
        <v>0.7877333333333334</v>
      </c>
    </row>
    <row r="58" spans="1:8" ht="20" customHeight="1" x14ac:dyDescent="0.15">
      <c r="A58" s="34">
        <v>8.4200999999999997</v>
      </c>
      <c r="B58" s="4">
        <v>36.343800000000002</v>
      </c>
      <c r="C58" s="5">
        <f t="shared" si="4"/>
        <v>0.67901294302649084</v>
      </c>
      <c r="D58" s="5">
        <f t="shared" si="5"/>
        <v>0.50061571774506808</v>
      </c>
      <c r="E58" s="5">
        <v>8.4200999999999997</v>
      </c>
      <c r="F58" s="5">
        <v>51.331400000000002</v>
      </c>
      <c r="G58" s="5">
        <f t="shared" si="6"/>
        <v>0.42307595680857796</v>
      </c>
      <c r="H58" s="5">
        <f t="shared" si="7"/>
        <v>0.81478412698412706</v>
      </c>
    </row>
    <row r="59" spans="1:8" ht="20" customHeight="1" x14ac:dyDescent="0.15">
      <c r="A59" s="34">
        <v>8.5731999999999999</v>
      </c>
      <c r="B59" s="4">
        <v>33.304699999999997</v>
      </c>
      <c r="C59" s="5">
        <f t="shared" si="4"/>
        <v>0.69135921938631506</v>
      </c>
      <c r="D59" s="5">
        <f t="shared" si="5"/>
        <v>0.45875379830353913</v>
      </c>
      <c r="E59" s="5">
        <v>8.5731999999999999</v>
      </c>
      <c r="F59" s="5">
        <v>50.325400000000002</v>
      </c>
      <c r="G59" s="5">
        <f t="shared" si="6"/>
        <v>0.43076861235748987</v>
      </c>
      <c r="H59" s="5">
        <f t="shared" si="7"/>
        <v>0.79881587301587309</v>
      </c>
    </row>
    <row r="60" spans="1:8" ht="20" customHeight="1" x14ac:dyDescent="0.15">
      <c r="A60" s="34">
        <v>8.7263000000000002</v>
      </c>
      <c r="B60" s="4">
        <v>33.056199999999997</v>
      </c>
      <c r="C60" s="5">
        <f t="shared" si="4"/>
        <v>0.70370549574613928</v>
      </c>
      <c r="D60" s="5">
        <f t="shared" si="5"/>
        <v>0.45533084842323907</v>
      </c>
      <c r="E60" s="5">
        <v>8.7263000000000002</v>
      </c>
      <c r="F60" s="5">
        <v>46.207099999999997</v>
      </c>
      <c r="G60" s="5">
        <f t="shared" si="6"/>
        <v>0.43846126790640183</v>
      </c>
      <c r="H60" s="5">
        <f t="shared" si="7"/>
        <v>0.73344603174603173</v>
      </c>
    </row>
    <row r="61" spans="1:8" ht="20" customHeight="1" x14ac:dyDescent="0.15">
      <c r="A61" s="34">
        <v>8.8794000000000004</v>
      </c>
      <c r="B61" s="4">
        <v>32.830199999999998</v>
      </c>
      <c r="C61" s="5">
        <f t="shared" si="4"/>
        <v>0.7160517721059636</v>
      </c>
      <c r="D61" s="5">
        <f t="shared" si="5"/>
        <v>0.45221782358240281</v>
      </c>
      <c r="E61" s="5">
        <v>8.8794000000000004</v>
      </c>
      <c r="F61" s="5">
        <v>50.295900000000003</v>
      </c>
      <c r="G61" s="5">
        <f t="shared" si="6"/>
        <v>0.44615392345531374</v>
      </c>
      <c r="H61" s="5">
        <f t="shared" si="7"/>
        <v>0.79834761904761908</v>
      </c>
    </row>
    <row r="62" spans="1:8" ht="20" customHeight="1" x14ac:dyDescent="0.15">
      <c r="A62" s="34">
        <v>9.0325000000000006</v>
      </c>
      <c r="B62" s="4">
        <v>36.2166</v>
      </c>
      <c r="C62" s="5">
        <f t="shared" si="4"/>
        <v>0.72839804846578782</v>
      </c>
      <c r="D62" s="5">
        <f t="shared" si="5"/>
        <v>0.49886360818863273</v>
      </c>
      <c r="E62" s="5">
        <v>9.0325000000000006</v>
      </c>
      <c r="F62" s="5">
        <v>55.810600000000001</v>
      </c>
      <c r="G62" s="5">
        <f t="shared" si="6"/>
        <v>0.4538465790042257</v>
      </c>
      <c r="H62" s="5">
        <f t="shared" si="7"/>
        <v>0.88588253968253972</v>
      </c>
    </row>
    <row r="63" spans="1:8" ht="20" customHeight="1" x14ac:dyDescent="0.15">
      <c r="A63" s="34">
        <v>9.1856000000000009</v>
      </c>
      <c r="B63" s="4">
        <v>32.263399999999997</v>
      </c>
      <c r="C63" s="5">
        <f t="shared" si="4"/>
        <v>0.74074432482561203</v>
      </c>
      <c r="D63" s="5">
        <f t="shared" si="5"/>
        <v>0.44441046747715501</v>
      </c>
      <c r="E63" s="5">
        <v>9.1856000000000009</v>
      </c>
      <c r="F63" s="5">
        <v>50.757399999999997</v>
      </c>
      <c r="G63" s="5">
        <f t="shared" si="6"/>
        <v>0.46153923455313761</v>
      </c>
      <c r="H63" s="5">
        <f t="shared" si="7"/>
        <v>0.80567301587301587</v>
      </c>
    </row>
    <row r="64" spans="1:8" ht="20" customHeight="1" x14ac:dyDescent="0.15">
      <c r="A64" s="34">
        <v>9.3386999999999993</v>
      </c>
      <c r="B64" s="4">
        <v>34.836199999999998</v>
      </c>
      <c r="C64" s="5">
        <f t="shared" si="4"/>
        <v>0.75309060118543603</v>
      </c>
      <c r="D64" s="5">
        <f t="shared" si="5"/>
        <v>0.47984936265637435</v>
      </c>
      <c r="E64" s="5">
        <v>9.3386999999999993</v>
      </c>
      <c r="F64" s="5">
        <v>45.9527</v>
      </c>
      <c r="G64" s="5">
        <f t="shared" si="6"/>
        <v>0.46923189010204946</v>
      </c>
      <c r="H64" s="5">
        <f t="shared" si="7"/>
        <v>0.72940793650793656</v>
      </c>
    </row>
    <row r="65" spans="1:8" ht="20" customHeight="1" x14ac:dyDescent="0.15">
      <c r="A65" s="34">
        <v>9.4916999999999998</v>
      </c>
      <c r="B65" s="4">
        <v>34.962699999999998</v>
      </c>
      <c r="C65" s="5">
        <f t="shared" si="4"/>
        <v>0.76542881335430024</v>
      </c>
      <c r="D65" s="5">
        <f t="shared" si="5"/>
        <v>0.48159183010047074</v>
      </c>
      <c r="E65" s="5">
        <v>9.4916999999999998</v>
      </c>
      <c r="F65" s="5">
        <v>38.686399999999999</v>
      </c>
      <c r="G65" s="5">
        <f t="shared" si="6"/>
        <v>0.47691952105556695</v>
      </c>
      <c r="H65" s="5">
        <f t="shared" si="7"/>
        <v>0.61406984126984121</v>
      </c>
    </row>
    <row r="66" spans="1:8" ht="20" customHeight="1" x14ac:dyDescent="0.15">
      <c r="A66" s="34">
        <v>9.6448</v>
      </c>
      <c r="B66" s="4">
        <v>31.209900000000001</v>
      </c>
      <c r="C66" s="5">
        <f t="shared" si="4"/>
        <v>0.77777508971412446</v>
      </c>
      <c r="D66" s="5">
        <f t="shared" si="5"/>
        <v>0.42989908840715058</v>
      </c>
      <c r="E66" s="5">
        <v>9.6448</v>
      </c>
      <c r="F66" s="5">
        <v>40.272199999999998</v>
      </c>
      <c r="G66" s="5">
        <f t="shared" si="6"/>
        <v>0.48461217660447892</v>
      </c>
      <c r="H66" s="5">
        <f t="shared" si="7"/>
        <v>0.63924126984126983</v>
      </c>
    </row>
    <row r="67" spans="1:8" ht="20" customHeight="1" x14ac:dyDescent="0.15">
      <c r="A67" s="34">
        <v>9.7979000000000003</v>
      </c>
      <c r="B67" s="4">
        <v>33.75</v>
      </c>
      <c r="C67" s="5">
        <f t="shared" ref="C67:C84" si="8">$A67/12.4005</f>
        <v>0.79012136607394867</v>
      </c>
      <c r="D67" s="5">
        <f t="shared" ref="D67:D84" si="9">B67/72.5982</f>
        <v>0.46488755919568248</v>
      </c>
      <c r="E67" s="5">
        <v>9.7979000000000003</v>
      </c>
      <c r="F67" s="5">
        <v>41.005899999999997</v>
      </c>
      <c r="G67" s="5">
        <f t="shared" ref="G67:G98" si="10">E67/19.9021</f>
        <v>0.49230483215339083</v>
      </c>
      <c r="H67" s="5">
        <f t="shared" ref="H67:H98" si="11">F67/63</f>
        <v>0.65088730158730157</v>
      </c>
    </row>
    <row r="68" spans="1:8" ht="20" customHeight="1" x14ac:dyDescent="0.15">
      <c r="A68" s="34">
        <v>9.9510000000000005</v>
      </c>
      <c r="B68" s="4">
        <v>35.131799999999998</v>
      </c>
      <c r="C68" s="5">
        <f t="shared" si="8"/>
        <v>0.80246764243377289</v>
      </c>
      <c r="D68" s="5">
        <f t="shared" si="9"/>
        <v>0.48392108895261859</v>
      </c>
      <c r="E68" s="5">
        <v>9.9510000000000005</v>
      </c>
      <c r="F68" s="5">
        <v>33</v>
      </c>
      <c r="G68" s="5">
        <f t="shared" si="10"/>
        <v>0.49999748770230279</v>
      </c>
      <c r="H68" s="5">
        <f t="shared" si="11"/>
        <v>0.52380952380952384</v>
      </c>
    </row>
    <row r="69" spans="1:8" ht="20" customHeight="1" x14ac:dyDescent="0.15">
      <c r="A69" s="34">
        <v>10.104100000000001</v>
      </c>
      <c r="B69" s="4">
        <v>37.496600000000001</v>
      </c>
      <c r="C69" s="5">
        <f t="shared" si="8"/>
        <v>0.8148139187935971</v>
      </c>
      <c r="D69" s="5">
        <f t="shared" si="9"/>
        <v>0.51649489932257275</v>
      </c>
      <c r="E69" s="5">
        <v>10.104100000000001</v>
      </c>
      <c r="F69" s="5">
        <v>34.869799999999998</v>
      </c>
      <c r="G69" s="5">
        <f t="shared" si="10"/>
        <v>0.50769014325121475</v>
      </c>
      <c r="H69" s="5">
        <f t="shared" si="11"/>
        <v>0.55348888888888881</v>
      </c>
    </row>
    <row r="70" spans="1:8" ht="20" customHeight="1" x14ac:dyDescent="0.15">
      <c r="A70" s="34">
        <v>10.257199999999999</v>
      </c>
      <c r="B70" s="4">
        <v>35.185299999999998</v>
      </c>
      <c r="C70" s="5">
        <f t="shared" si="8"/>
        <v>0.82716019515342121</v>
      </c>
      <c r="D70" s="5">
        <f t="shared" si="9"/>
        <v>0.48465802182423251</v>
      </c>
      <c r="E70" s="5">
        <v>10.257199999999999</v>
      </c>
      <c r="F70" s="5">
        <v>36.503</v>
      </c>
      <c r="G70" s="5">
        <f t="shared" si="10"/>
        <v>0.51538279880012661</v>
      </c>
      <c r="H70" s="5">
        <f t="shared" si="11"/>
        <v>0.57941269841269838</v>
      </c>
    </row>
    <row r="71" spans="1:8" ht="20" customHeight="1" x14ac:dyDescent="0.15">
      <c r="A71" s="34">
        <v>10.410299999999999</v>
      </c>
      <c r="B71" s="4">
        <v>33.536999999999999</v>
      </c>
      <c r="C71" s="5">
        <f t="shared" si="8"/>
        <v>0.83950647151324542</v>
      </c>
      <c r="D71" s="5">
        <f t="shared" si="9"/>
        <v>0.4619536021554253</v>
      </c>
      <c r="E71" s="5">
        <v>10.410299999999999</v>
      </c>
      <c r="F71" s="5">
        <v>31.118300000000001</v>
      </c>
      <c r="G71" s="5">
        <f t="shared" si="10"/>
        <v>0.52307545434903846</v>
      </c>
      <c r="H71" s="5">
        <f t="shared" si="11"/>
        <v>0.49394126984126985</v>
      </c>
    </row>
    <row r="72" spans="1:8" ht="20" customHeight="1" x14ac:dyDescent="0.15">
      <c r="A72" s="34">
        <v>10.5634</v>
      </c>
      <c r="B72" s="4">
        <v>37.868299999999998</v>
      </c>
      <c r="C72" s="5">
        <f t="shared" si="8"/>
        <v>0.85185274787306964</v>
      </c>
      <c r="D72" s="5">
        <f t="shared" si="9"/>
        <v>0.52161486097451448</v>
      </c>
      <c r="E72" s="5">
        <v>10.5634</v>
      </c>
      <c r="F72" s="5">
        <v>32.757399999999997</v>
      </c>
      <c r="G72" s="5">
        <f t="shared" si="10"/>
        <v>0.53076810989795042</v>
      </c>
      <c r="H72" s="5">
        <f t="shared" si="11"/>
        <v>0.51995873015873006</v>
      </c>
    </row>
    <row r="73" spans="1:8" ht="20" customHeight="1" x14ac:dyDescent="0.15">
      <c r="A73" s="34">
        <v>10.7165</v>
      </c>
      <c r="B73" s="4">
        <v>38.180500000000002</v>
      </c>
      <c r="C73" s="5">
        <f t="shared" si="8"/>
        <v>0.86419902423289385</v>
      </c>
      <c r="D73" s="5">
        <f t="shared" si="9"/>
        <v>0.52591524307765203</v>
      </c>
      <c r="E73" s="5">
        <v>10.7165</v>
      </c>
      <c r="F73" s="5">
        <v>33.076900000000002</v>
      </c>
      <c r="G73" s="5">
        <f t="shared" si="10"/>
        <v>0.53846076544686239</v>
      </c>
      <c r="H73" s="5">
        <f t="shared" si="11"/>
        <v>0.52503015873015879</v>
      </c>
    </row>
    <row r="74" spans="1:8" ht="20" customHeight="1" x14ac:dyDescent="0.15">
      <c r="A74" s="34">
        <v>10.8696</v>
      </c>
      <c r="B74" s="4">
        <v>41.222700000000003</v>
      </c>
      <c r="C74" s="5">
        <f t="shared" si="8"/>
        <v>0.87654530059271807</v>
      </c>
      <c r="D74" s="5">
        <f t="shared" si="9"/>
        <v>0.56781986330239598</v>
      </c>
      <c r="E74" s="5">
        <v>10.8696</v>
      </c>
      <c r="F74" s="5">
        <v>31.242599999999999</v>
      </c>
      <c r="G74" s="5">
        <f t="shared" si="10"/>
        <v>0.54615342099577435</v>
      </c>
      <c r="H74" s="5">
        <f t="shared" si="11"/>
        <v>0.4959142857142857</v>
      </c>
    </row>
    <row r="75" spans="1:8" ht="20" customHeight="1" x14ac:dyDescent="0.15">
      <c r="A75" s="34">
        <v>11.0227</v>
      </c>
      <c r="B75" s="4">
        <v>35.222200000000001</v>
      </c>
      <c r="C75" s="5">
        <f t="shared" si="8"/>
        <v>0.88889157695254228</v>
      </c>
      <c r="D75" s="5">
        <f t="shared" si="9"/>
        <v>0.48516629888895313</v>
      </c>
      <c r="E75" s="5">
        <v>11.0227</v>
      </c>
      <c r="F75" s="5">
        <v>31.574000000000002</v>
      </c>
      <c r="G75" s="5">
        <f t="shared" si="10"/>
        <v>0.55384607654468621</v>
      </c>
      <c r="H75" s="5">
        <f t="shared" si="11"/>
        <v>0.50117460317460316</v>
      </c>
    </row>
    <row r="76" spans="1:8" ht="20" customHeight="1" x14ac:dyDescent="0.15">
      <c r="A76" s="34">
        <v>11.175800000000001</v>
      </c>
      <c r="B76" s="4">
        <v>33.256799999999998</v>
      </c>
      <c r="C76" s="5">
        <f t="shared" si="8"/>
        <v>0.9012378533123665</v>
      </c>
      <c r="D76" s="5">
        <f t="shared" si="9"/>
        <v>0.45809400233063624</v>
      </c>
      <c r="E76" s="5">
        <v>11.175800000000001</v>
      </c>
      <c r="F76" s="5">
        <v>33.970399999999998</v>
      </c>
      <c r="G76" s="5">
        <f t="shared" si="10"/>
        <v>0.56153873209359817</v>
      </c>
      <c r="H76" s="5">
        <f t="shared" si="11"/>
        <v>0.53921269841269837</v>
      </c>
    </row>
    <row r="77" spans="1:8" ht="20" customHeight="1" x14ac:dyDescent="0.15">
      <c r="A77" s="34">
        <v>11.328900000000001</v>
      </c>
      <c r="B77" s="4">
        <v>35.698700000000002</v>
      </c>
      <c r="C77" s="5">
        <f t="shared" si="8"/>
        <v>0.91358412967219071</v>
      </c>
      <c r="D77" s="5">
        <f t="shared" si="9"/>
        <v>0.49172982250248626</v>
      </c>
      <c r="E77" s="5">
        <v>11.328900000000001</v>
      </c>
      <c r="F77" s="5">
        <v>34.378700000000002</v>
      </c>
      <c r="G77" s="5">
        <f t="shared" si="10"/>
        <v>0.56923138764251013</v>
      </c>
      <c r="H77" s="5">
        <f t="shared" si="11"/>
        <v>0.54569365079365084</v>
      </c>
    </row>
    <row r="78" spans="1:8" ht="20" customHeight="1" x14ac:dyDescent="0.15">
      <c r="A78" s="34">
        <v>11.481999999999999</v>
      </c>
      <c r="B78" s="4">
        <v>37.3429</v>
      </c>
      <c r="C78" s="5">
        <f t="shared" si="8"/>
        <v>0.92593040603201482</v>
      </c>
      <c r="D78" s="5">
        <f t="shared" si="9"/>
        <v>0.51437776694188009</v>
      </c>
      <c r="E78" s="5">
        <v>11.481999999999999</v>
      </c>
      <c r="F78" s="5">
        <v>32.532499999999999</v>
      </c>
      <c r="G78" s="5">
        <f t="shared" si="10"/>
        <v>0.57692404319142199</v>
      </c>
      <c r="H78" s="5">
        <f t="shared" si="11"/>
        <v>0.5163888888888889</v>
      </c>
    </row>
    <row r="79" spans="1:8" ht="20" customHeight="1" x14ac:dyDescent="0.15">
      <c r="A79" s="34">
        <v>11.635</v>
      </c>
      <c r="B79" s="4">
        <v>34.002699999999997</v>
      </c>
      <c r="C79" s="5">
        <f t="shared" si="8"/>
        <v>0.93826861820087903</v>
      </c>
      <c r="D79" s="5">
        <f t="shared" si="9"/>
        <v>0.46836836175001578</v>
      </c>
      <c r="E79" s="5">
        <v>11.635</v>
      </c>
      <c r="F79" s="5">
        <v>36.603499999999997</v>
      </c>
      <c r="G79" s="5">
        <f t="shared" si="10"/>
        <v>0.58461167414493942</v>
      </c>
      <c r="H79" s="5">
        <f t="shared" si="11"/>
        <v>0.58100793650793647</v>
      </c>
    </row>
    <row r="80" spans="1:8" ht="20" customHeight="1" x14ac:dyDescent="0.15">
      <c r="A80" s="34">
        <v>11.7881</v>
      </c>
      <c r="B80" s="4">
        <v>37.2059</v>
      </c>
      <c r="C80" s="5">
        <f t="shared" si="8"/>
        <v>0.95061489456070325</v>
      </c>
      <c r="D80" s="5">
        <f t="shared" si="9"/>
        <v>0.51249066781270058</v>
      </c>
      <c r="E80" s="5">
        <v>11.7881</v>
      </c>
      <c r="F80" s="5">
        <v>34.041400000000003</v>
      </c>
      <c r="G80" s="5">
        <f t="shared" si="10"/>
        <v>0.59230432969385138</v>
      </c>
      <c r="H80" s="5">
        <f t="shared" si="11"/>
        <v>0.54033968253968256</v>
      </c>
    </row>
    <row r="81" spans="1:8" ht="20" customHeight="1" x14ac:dyDescent="0.15">
      <c r="A81" s="34">
        <v>11.9412</v>
      </c>
      <c r="B81" s="4">
        <v>39.577500000000001</v>
      </c>
      <c r="C81" s="5">
        <f t="shared" si="8"/>
        <v>0.96296117092052747</v>
      </c>
      <c r="D81" s="5">
        <f t="shared" si="9"/>
        <v>0.54515814441680366</v>
      </c>
      <c r="E81" s="5">
        <v>11.9412</v>
      </c>
      <c r="F81" s="5">
        <v>33</v>
      </c>
      <c r="G81" s="5">
        <f t="shared" si="10"/>
        <v>0.59999698524276335</v>
      </c>
      <c r="H81" s="5">
        <f t="shared" si="11"/>
        <v>0.52380952380952384</v>
      </c>
    </row>
    <row r="82" spans="1:8" ht="20" customHeight="1" x14ac:dyDescent="0.15">
      <c r="A82" s="34">
        <v>12.0943</v>
      </c>
      <c r="B82" s="4">
        <v>37.3827</v>
      </c>
      <c r="C82" s="5">
        <f t="shared" si="8"/>
        <v>0.97530744728035168</v>
      </c>
      <c r="D82" s="5">
        <f t="shared" si="9"/>
        <v>0.51492598990057603</v>
      </c>
      <c r="E82" s="5">
        <v>12.0943</v>
      </c>
      <c r="F82" s="5">
        <v>30.970400000000001</v>
      </c>
      <c r="G82" s="5">
        <f t="shared" si="10"/>
        <v>0.6076896407916752</v>
      </c>
      <c r="H82" s="5">
        <f t="shared" si="11"/>
        <v>0.4915936507936508</v>
      </c>
    </row>
    <row r="83" spans="1:8" ht="20" customHeight="1" x14ac:dyDescent="0.15">
      <c r="A83" s="34">
        <v>12.247400000000001</v>
      </c>
      <c r="B83" s="4">
        <v>32.805700000000002</v>
      </c>
      <c r="C83" s="5">
        <f t="shared" si="8"/>
        <v>0.9876537236401759</v>
      </c>
      <c r="D83" s="5">
        <f t="shared" si="9"/>
        <v>0.4518803496505423</v>
      </c>
      <c r="E83" s="5">
        <v>12.247400000000001</v>
      </c>
      <c r="F83" s="5">
        <v>34.467500000000001</v>
      </c>
      <c r="G83" s="5">
        <f t="shared" si="10"/>
        <v>0.61538229634058716</v>
      </c>
      <c r="H83" s="5">
        <f t="shared" si="11"/>
        <v>0.54710317460317459</v>
      </c>
    </row>
    <row r="84" spans="1:8" ht="20" customHeight="1" x14ac:dyDescent="0.15">
      <c r="A84" s="34">
        <v>12.400499999999999</v>
      </c>
      <c r="B84" s="4">
        <v>38</v>
      </c>
      <c r="C84" s="5">
        <f t="shared" si="8"/>
        <v>1</v>
      </c>
      <c r="D84" s="5">
        <f t="shared" si="9"/>
        <v>0.5234289555388425</v>
      </c>
      <c r="E84" s="5">
        <v>12.400499999999999</v>
      </c>
      <c r="F84" s="5">
        <v>33.283999999999999</v>
      </c>
      <c r="G84" s="5">
        <f t="shared" si="10"/>
        <v>0.62307495188949902</v>
      </c>
      <c r="H84" s="5">
        <f t="shared" si="11"/>
        <v>0.5283174603174603</v>
      </c>
    </row>
    <row r="85" spans="1:8" ht="20" customHeight="1" x14ac:dyDescent="0.15">
      <c r="A85" s="37"/>
      <c r="B85" s="10"/>
      <c r="C85" s="6"/>
      <c r="D85" s="6"/>
      <c r="E85" s="5">
        <v>12.553599999999999</v>
      </c>
      <c r="F85" s="5">
        <v>30.869800000000001</v>
      </c>
      <c r="G85" s="5">
        <f t="shared" si="10"/>
        <v>0.63076760743841098</v>
      </c>
      <c r="H85" s="5">
        <f t="shared" si="11"/>
        <v>0.48999682539682543</v>
      </c>
    </row>
    <row r="86" spans="1:8" ht="20" customHeight="1" x14ac:dyDescent="0.15">
      <c r="A86" s="37"/>
      <c r="B86" s="10"/>
      <c r="C86" s="6"/>
      <c r="D86" s="6"/>
      <c r="E86" s="5">
        <v>12.7067</v>
      </c>
      <c r="F86" s="5">
        <v>30.337299999999999</v>
      </c>
      <c r="G86" s="5">
        <f t="shared" si="10"/>
        <v>0.63846026298732295</v>
      </c>
      <c r="H86" s="5">
        <f t="shared" si="11"/>
        <v>0.48154444444444444</v>
      </c>
    </row>
    <row r="87" spans="1:8" ht="20" customHeight="1" x14ac:dyDescent="0.15">
      <c r="A87" s="37"/>
      <c r="B87" s="10"/>
      <c r="C87" s="6"/>
      <c r="D87" s="6"/>
      <c r="E87" s="5">
        <v>12.8598</v>
      </c>
      <c r="F87" s="5">
        <v>30.071000000000002</v>
      </c>
      <c r="G87" s="5">
        <f t="shared" si="10"/>
        <v>0.6461529185362348</v>
      </c>
      <c r="H87" s="5">
        <f t="shared" si="11"/>
        <v>0.47731746031746036</v>
      </c>
    </row>
    <row r="88" spans="1:8" ht="20" customHeight="1" x14ac:dyDescent="0.15">
      <c r="A88" s="37"/>
      <c r="B88" s="10"/>
      <c r="C88" s="6"/>
      <c r="D88" s="6"/>
      <c r="E88" s="5">
        <v>13.0129</v>
      </c>
      <c r="F88" s="5">
        <v>30.183399999999999</v>
      </c>
      <c r="G88" s="5">
        <f t="shared" si="10"/>
        <v>0.65384557408514676</v>
      </c>
      <c r="H88" s="5">
        <f t="shared" si="11"/>
        <v>0.47910158730158731</v>
      </c>
    </row>
    <row r="89" spans="1:8" ht="20" customHeight="1" x14ac:dyDescent="0.15">
      <c r="A89" s="37"/>
      <c r="B89" s="10"/>
      <c r="C89" s="6"/>
      <c r="D89" s="6"/>
      <c r="E89" s="5">
        <v>13.166</v>
      </c>
      <c r="F89" s="5">
        <v>29.503</v>
      </c>
      <c r="G89" s="5">
        <f t="shared" si="10"/>
        <v>0.66153822963405873</v>
      </c>
      <c r="H89" s="5">
        <f t="shared" si="11"/>
        <v>0.46830158730158733</v>
      </c>
    </row>
    <row r="90" spans="1:8" ht="20" customHeight="1" x14ac:dyDescent="0.15">
      <c r="A90" s="37"/>
      <c r="B90" s="10"/>
      <c r="C90" s="6"/>
      <c r="D90" s="6"/>
      <c r="E90" s="5">
        <v>13.319100000000001</v>
      </c>
      <c r="F90" s="5">
        <v>30.189299999999999</v>
      </c>
      <c r="G90" s="5">
        <f t="shared" si="10"/>
        <v>0.66923088518297069</v>
      </c>
      <c r="H90" s="5">
        <f t="shared" si="11"/>
        <v>0.47919523809523806</v>
      </c>
    </row>
    <row r="91" spans="1:8" ht="20" customHeight="1" x14ac:dyDescent="0.15">
      <c r="A91" s="37"/>
      <c r="B91" s="10"/>
      <c r="C91" s="6"/>
      <c r="D91" s="6"/>
      <c r="E91" s="5">
        <v>13.472200000000001</v>
      </c>
      <c r="F91" s="5">
        <v>27.4497</v>
      </c>
      <c r="G91" s="5">
        <f t="shared" si="10"/>
        <v>0.67692354073188254</v>
      </c>
      <c r="H91" s="5">
        <f t="shared" si="11"/>
        <v>0.43570952380952382</v>
      </c>
    </row>
    <row r="92" spans="1:8" ht="20" customHeight="1" x14ac:dyDescent="0.15">
      <c r="A92" s="37"/>
      <c r="B92" s="10"/>
      <c r="C92" s="6"/>
      <c r="D92" s="6"/>
      <c r="E92" s="5">
        <v>13.625299999999999</v>
      </c>
      <c r="F92" s="5">
        <v>29.526599999999998</v>
      </c>
      <c r="G92" s="5">
        <f t="shared" si="10"/>
        <v>0.6846161962807944</v>
      </c>
      <c r="H92" s="5">
        <f t="shared" si="11"/>
        <v>0.46867619047619047</v>
      </c>
    </row>
    <row r="93" spans="1:8" ht="20" customHeight="1" x14ac:dyDescent="0.15">
      <c r="A93" s="37"/>
      <c r="B93" s="10"/>
      <c r="C93" s="6"/>
      <c r="D93" s="6"/>
      <c r="E93" s="5">
        <v>13.7783</v>
      </c>
      <c r="F93" s="5">
        <v>32.804699999999997</v>
      </c>
      <c r="G93" s="5">
        <f t="shared" si="10"/>
        <v>0.69230382723431194</v>
      </c>
      <c r="H93" s="5">
        <f t="shared" si="11"/>
        <v>0.52070952380952373</v>
      </c>
    </row>
    <row r="94" spans="1:8" ht="20" customHeight="1" x14ac:dyDescent="0.15">
      <c r="A94" s="37"/>
      <c r="B94" s="10"/>
      <c r="C94" s="6"/>
      <c r="D94" s="6"/>
      <c r="E94" s="5">
        <v>13.9314</v>
      </c>
      <c r="F94" s="5">
        <v>33</v>
      </c>
      <c r="G94" s="5">
        <f t="shared" si="10"/>
        <v>0.69999648278322391</v>
      </c>
      <c r="H94" s="5">
        <f t="shared" si="11"/>
        <v>0.52380952380952384</v>
      </c>
    </row>
    <row r="95" spans="1:8" ht="20" customHeight="1" x14ac:dyDescent="0.15">
      <c r="A95" s="37"/>
      <c r="B95" s="10"/>
      <c r="C95" s="6"/>
      <c r="D95" s="6"/>
      <c r="E95" s="5">
        <v>14.0845</v>
      </c>
      <c r="F95" s="5">
        <v>28.289899999999999</v>
      </c>
      <c r="G95" s="5">
        <f t="shared" si="10"/>
        <v>0.70768913833213576</v>
      </c>
      <c r="H95" s="5">
        <f t="shared" si="11"/>
        <v>0.44904603174603175</v>
      </c>
    </row>
    <row r="96" spans="1:8" ht="20" customHeight="1" x14ac:dyDescent="0.15">
      <c r="A96" s="37"/>
      <c r="B96" s="10"/>
      <c r="C96" s="6"/>
      <c r="D96" s="6"/>
      <c r="E96" s="5">
        <v>14.2376</v>
      </c>
      <c r="F96" s="5">
        <v>32.497</v>
      </c>
      <c r="G96" s="5">
        <f t="shared" si="10"/>
        <v>0.71538179388104772</v>
      </c>
      <c r="H96" s="5">
        <f t="shared" si="11"/>
        <v>0.51582539682539685</v>
      </c>
    </row>
    <row r="97" spans="1:8" ht="20" customHeight="1" x14ac:dyDescent="0.15">
      <c r="A97" s="37"/>
      <c r="B97" s="10"/>
      <c r="C97" s="6"/>
      <c r="D97" s="6"/>
      <c r="E97" s="5">
        <v>14.390700000000001</v>
      </c>
      <c r="F97" s="5">
        <v>38.142000000000003</v>
      </c>
      <c r="G97" s="5">
        <f t="shared" si="10"/>
        <v>0.72307444942995969</v>
      </c>
      <c r="H97" s="5">
        <f t="shared" si="11"/>
        <v>0.60542857142857143</v>
      </c>
    </row>
    <row r="98" spans="1:8" ht="20" customHeight="1" x14ac:dyDescent="0.15">
      <c r="A98" s="37"/>
      <c r="B98" s="10"/>
      <c r="C98" s="6"/>
      <c r="D98" s="6"/>
      <c r="E98" s="5">
        <v>14.543799999999999</v>
      </c>
      <c r="F98" s="5">
        <v>35.982300000000002</v>
      </c>
      <c r="G98" s="5">
        <f t="shared" si="10"/>
        <v>0.73076710497887154</v>
      </c>
      <c r="H98" s="5">
        <f t="shared" si="11"/>
        <v>0.57114761904761913</v>
      </c>
    </row>
    <row r="99" spans="1:8" ht="20" customHeight="1" x14ac:dyDescent="0.15">
      <c r="A99" s="37"/>
      <c r="B99" s="10"/>
      <c r="C99" s="6"/>
      <c r="D99" s="6"/>
      <c r="E99" s="5">
        <v>14.696899999999999</v>
      </c>
      <c r="F99" s="5">
        <v>33.142000000000003</v>
      </c>
      <c r="G99" s="5">
        <f t="shared" ref="G99:G133" si="12">E99/19.9021</f>
        <v>0.73845976052778339</v>
      </c>
      <c r="H99" s="5">
        <f t="shared" ref="H99:H133" si="13">F99/63</f>
        <v>0.52606349206349212</v>
      </c>
    </row>
    <row r="100" spans="1:8" ht="20" customHeight="1" x14ac:dyDescent="0.15">
      <c r="A100" s="37"/>
      <c r="B100" s="10"/>
      <c r="C100" s="6"/>
      <c r="D100" s="6"/>
      <c r="E100" s="5">
        <v>14.85</v>
      </c>
      <c r="F100" s="5">
        <v>31.810700000000001</v>
      </c>
      <c r="G100" s="5">
        <f t="shared" si="12"/>
        <v>0.74615241607669536</v>
      </c>
      <c r="H100" s="5">
        <f t="shared" si="13"/>
        <v>0.50493174603174606</v>
      </c>
    </row>
    <row r="101" spans="1:8" ht="20" customHeight="1" x14ac:dyDescent="0.15">
      <c r="A101" s="37"/>
      <c r="B101" s="10"/>
      <c r="C101" s="6"/>
      <c r="D101" s="6"/>
      <c r="E101" s="5">
        <v>15.0031</v>
      </c>
      <c r="F101" s="5">
        <v>31.313600000000001</v>
      </c>
      <c r="G101" s="5">
        <f t="shared" si="12"/>
        <v>0.75384507162560732</v>
      </c>
      <c r="H101" s="5">
        <f t="shared" si="13"/>
        <v>0.49704126984126984</v>
      </c>
    </row>
    <row r="102" spans="1:8" ht="20" customHeight="1" x14ac:dyDescent="0.15">
      <c r="A102" s="37"/>
      <c r="B102" s="10"/>
      <c r="C102" s="6"/>
      <c r="D102" s="6"/>
      <c r="E102" s="5">
        <v>15.1562</v>
      </c>
      <c r="F102" s="5">
        <v>30.414200000000001</v>
      </c>
      <c r="G102" s="5">
        <f t="shared" si="12"/>
        <v>0.76153772717451929</v>
      </c>
      <c r="H102" s="5">
        <f t="shared" si="13"/>
        <v>0.4827650793650794</v>
      </c>
    </row>
    <row r="103" spans="1:8" ht="20" customHeight="1" x14ac:dyDescent="0.15">
      <c r="A103" s="37"/>
      <c r="B103" s="10"/>
      <c r="C103" s="6"/>
      <c r="D103" s="6"/>
      <c r="E103" s="5">
        <v>15.3093</v>
      </c>
      <c r="F103" s="5">
        <v>29.337299999999999</v>
      </c>
      <c r="G103" s="5">
        <f t="shared" si="12"/>
        <v>0.76923038272343114</v>
      </c>
      <c r="H103" s="5">
        <f t="shared" si="13"/>
        <v>0.46567142857142857</v>
      </c>
    </row>
    <row r="104" spans="1:8" ht="20" customHeight="1" x14ac:dyDescent="0.15">
      <c r="A104" s="37"/>
      <c r="B104" s="10"/>
      <c r="C104" s="6"/>
      <c r="D104" s="6"/>
      <c r="E104" s="5">
        <v>15.462400000000001</v>
      </c>
      <c r="F104" s="5">
        <v>30.213000000000001</v>
      </c>
      <c r="G104" s="5">
        <f t="shared" si="12"/>
        <v>0.7769230382723431</v>
      </c>
      <c r="H104" s="5">
        <f t="shared" si="13"/>
        <v>0.47957142857142859</v>
      </c>
    </row>
    <row r="105" spans="1:8" ht="20" customHeight="1" x14ac:dyDescent="0.15">
      <c r="A105" s="37"/>
      <c r="B105" s="10"/>
      <c r="C105" s="6"/>
      <c r="D105" s="6"/>
      <c r="E105" s="5">
        <v>15.615500000000001</v>
      </c>
      <c r="F105" s="5">
        <v>28.585799999999999</v>
      </c>
      <c r="G105" s="5">
        <f t="shared" si="12"/>
        <v>0.78461569382125507</v>
      </c>
      <c r="H105" s="5">
        <f t="shared" si="13"/>
        <v>0.45374285714285711</v>
      </c>
    </row>
    <row r="106" spans="1:8" ht="20" customHeight="1" x14ac:dyDescent="0.15">
      <c r="A106" s="37"/>
      <c r="B106" s="10"/>
      <c r="C106" s="6"/>
      <c r="D106" s="6"/>
      <c r="E106" s="5">
        <v>15.7685</v>
      </c>
      <c r="F106" s="5">
        <v>36.491100000000003</v>
      </c>
      <c r="G106" s="5">
        <f t="shared" si="12"/>
        <v>0.7923033247747725</v>
      </c>
      <c r="H106" s="5">
        <f t="shared" si="13"/>
        <v>0.57922380952380959</v>
      </c>
    </row>
    <row r="107" spans="1:8" ht="20" customHeight="1" x14ac:dyDescent="0.15">
      <c r="A107" s="37"/>
      <c r="B107" s="10"/>
      <c r="C107" s="6"/>
      <c r="D107" s="6"/>
      <c r="E107" s="5">
        <v>15.9216</v>
      </c>
      <c r="F107" s="5">
        <v>34</v>
      </c>
      <c r="G107" s="5">
        <f t="shared" si="12"/>
        <v>0.79999598032368435</v>
      </c>
      <c r="H107" s="5">
        <f t="shared" si="13"/>
        <v>0.53968253968253965</v>
      </c>
    </row>
    <row r="108" spans="1:8" ht="20" customHeight="1" x14ac:dyDescent="0.15">
      <c r="A108" s="37"/>
      <c r="B108" s="10"/>
      <c r="C108" s="6"/>
      <c r="D108" s="6"/>
      <c r="E108" s="5">
        <v>16.0747</v>
      </c>
      <c r="F108" s="5">
        <v>30.0059</v>
      </c>
      <c r="G108" s="5">
        <f t="shared" si="12"/>
        <v>0.80768863587259632</v>
      </c>
      <c r="H108" s="5">
        <f t="shared" si="13"/>
        <v>0.47628412698412698</v>
      </c>
    </row>
    <row r="109" spans="1:8" ht="20" customHeight="1" x14ac:dyDescent="0.15">
      <c r="A109" s="37"/>
      <c r="B109" s="10"/>
      <c r="C109" s="6"/>
      <c r="D109" s="6"/>
      <c r="E109" s="5">
        <v>16.227799999999998</v>
      </c>
      <c r="F109" s="5">
        <v>31.775099999999998</v>
      </c>
      <c r="G109" s="5">
        <f t="shared" si="12"/>
        <v>0.81538129142150817</v>
      </c>
      <c r="H109" s="5">
        <f t="shared" si="13"/>
        <v>0.50436666666666663</v>
      </c>
    </row>
    <row r="110" spans="1:8" ht="20" customHeight="1" x14ac:dyDescent="0.15">
      <c r="A110" s="37"/>
      <c r="B110" s="10"/>
      <c r="C110" s="6"/>
      <c r="D110" s="6"/>
      <c r="E110" s="5">
        <v>16.3809</v>
      </c>
      <c r="F110" s="5">
        <v>28.958600000000001</v>
      </c>
      <c r="G110" s="5">
        <f t="shared" si="12"/>
        <v>0.82307394697042024</v>
      </c>
      <c r="H110" s="5">
        <f t="shared" si="13"/>
        <v>0.45966031746031749</v>
      </c>
    </row>
    <row r="111" spans="1:8" ht="20" customHeight="1" x14ac:dyDescent="0.15">
      <c r="A111" s="37"/>
      <c r="B111" s="10"/>
      <c r="C111" s="6"/>
      <c r="D111" s="6"/>
      <c r="E111" s="5">
        <v>16.533999999999999</v>
      </c>
      <c r="F111" s="5">
        <v>31.3965</v>
      </c>
      <c r="G111" s="5">
        <f t="shared" si="12"/>
        <v>0.8307666025193321</v>
      </c>
      <c r="H111" s="5">
        <f t="shared" si="13"/>
        <v>0.49835714285714283</v>
      </c>
    </row>
    <row r="112" spans="1:8" ht="20" customHeight="1" x14ac:dyDescent="0.15">
      <c r="A112" s="37"/>
      <c r="B112" s="10"/>
      <c r="C112" s="6"/>
      <c r="D112" s="6"/>
      <c r="E112" s="5">
        <v>16.687100000000001</v>
      </c>
      <c r="F112" s="5">
        <v>33.645000000000003</v>
      </c>
      <c r="G112" s="5">
        <f t="shared" si="12"/>
        <v>0.83845925806824406</v>
      </c>
      <c r="H112" s="5">
        <f t="shared" si="13"/>
        <v>0.5340476190476191</v>
      </c>
    </row>
    <row r="113" spans="1:8" ht="20" customHeight="1" x14ac:dyDescent="0.15">
      <c r="A113" s="37"/>
      <c r="B113" s="10"/>
      <c r="C113" s="6"/>
      <c r="D113" s="6"/>
      <c r="E113" s="5">
        <v>16.840199999999999</v>
      </c>
      <c r="F113" s="5">
        <v>32.786999999999999</v>
      </c>
      <c r="G113" s="5">
        <f t="shared" si="12"/>
        <v>0.84615191361715592</v>
      </c>
      <c r="H113" s="5">
        <f t="shared" si="13"/>
        <v>0.52042857142857146</v>
      </c>
    </row>
    <row r="114" spans="1:8" ht="20" customHeight="1" x14ac:dyDescent="0.15">
      <c r="A114" s="37"/>
      <c r="B114" s="10"/>
      <c r="C114" s="6"/>
      <c r="D114" s="6"/>
      <c r="E114" s="5">
        <v>16.993300000000001</v>
      </c>
      <c r="F114" s="5">
        <v>34.639099999999999</v>
      </c>
      <c r="G114" s="5">
        <f t="shared" si="12"/>
        <v>0.85384456916606799</v>
      </c>
      <c r="H114" s="5">
        <f t="shared" si="13"/>
        <v>0.54982698412698416</v>
      </c>
    </row>
    <row r="115" spans="1:8" ht="20" customHeight="1" x14ac:dyDescent="0.15">
      <c r="A115" s="37"/>
      <c r="B115" s="10"/>
      <c r="C115" s="6"/>
      <c r="D115" s="6"/>
      <c r="E115" s="5">
        <v>17.1464</v>
      </c>
      <c r="F115" s="5">
        <v>34.745600000000003</v>
      </c>
      <c r="G115" s="5">
        <f t="shared" si="12"/>
        <v>0.86153722471497973</v>
      </c>
      <c r="H115" s="5">
        <f t="shared" si="13"/>
        <v>0.55151746031746041</v>
      </c>
    </row>
    <row r="116" spans="1:8" ht="20" customHeight="1" x14ac:dyDescent="0.15">
      <c r="A116" s="37"/>
      <c r="B116" s="10"/>
      <c r="C116" s="6"/>
      <c r="D116" s="6"/>
      <c r="E116" s="5">
        <v>17.299499999999998</v>
      </c>
      <c r="F116" s="5">
        <v>32.970399999999998</v>
      </c>
      <c r="G116" s="5">
        <f t="shared" si="12"/>
        <v>0.86922988026389159</v>
      </c>
      <c r="H116" s="5">
        <f t="shared" si="13"/>
        <v>0.52333968253968255</v>
      </c>
    </row>
    <row r="117" spans="1:8" ht="20" customHeight="1" x14ac:dyDescent="0.15">
      <c r="A117" s="37"/>
      <c r="B117" s="10"/>
      <c r="C117" s="6"/>
      <c r="D117" s="6"/>
      <c r="E117" s="5">
        <v>17.4526</v>
      </c>
      <c r="F117" s="5">
        <v>33.065100000000001</v>
      </c>
      <c r="G117" s="5">
        <f t="shared" si="12"/>
        <v>0.87692253581280366</v>
      </c>
      <c r="H117" s="5">
        <f t="shared" si="13"/>
        <v>0.52484285714285717</v>
      </c>
    </row>
    <row r="118" spans="1:8" ht="20" customHeight="1" x14ac:dyDescent="0.15">
      <c r="A118" s="37"/>
      <c r="B118" s="10"/>
      <c r="C118" s="6"/>
      <c r="D118" s="6"/>
      <c r="E118" s="5">
        <v>17.605699999999999</v>
      </c>
      <c r="F118" s="5">
        <v>31.792899999999999</v>
      </c>
      <c r="G118" s="5">
        <f t="shared" si="12"/>
        <v>0.88461519136171551</v>
      </c>
      <c r="H118" s="5">
        <f t="shared" si="13"/>
        <v>0.50464920634920629</v>
      </c>
    </row>
    <row r="119" spans="1:8" ht="20" customHeight="1" x14ac:dyDescent="0.15">
      <c r="A119" s="37"/>
      <c r="B119" s="10"/>
      <c r="C119" s="6"/>
      <c r="D119" s="6"/>
      <c r="E119" s="5">
        <v>17.758800000000001</v>
      </c>
      <c r="F119" s="5">
        <v>35.331400000000002</v>
      </c>
      <c r="G119" s="5">
        <f t="shared" si="12"/>
        <v>0.89230784691062748</v>
      </c>
      <c r="H119" s="5">
        <f t="shared" si="13"/>
        <v>0.5608158730158731</v>
      </c>
    </row>
    <row r="120" spans="1:8" ht="20" customHeight="1" x14ac:dyDescent="0.15">
      <c r="A120" s="37"/>
      <c r="B120" s="10"/>
      <c r="C120" s="6"/>
      <c r="D120" s="6"/>
      <c r="E120" s="5">
        <v>17.911799999999999</v>
      </c>
      <c r="F120" s="5">
        <v>35</v>
      </c>
      <c r="G120" s="5">
        <f t="shared" si="12"/>
        <v>0.89999547786414491</v>
      </c>
      <c r="H120" s="5">
        <f t="shared" si="13"/>
        <v>0.55555555555555558</v>
      </c>
    </row>
    <row r="121" spans="1:8" ht="20" customHeight="1" x14ac:dyDescent="0.15">
      <c r="A121" s="37"/>
      <c r="B121" s="10"/>
      <c r="C121" s="6"/>
      <c r="D121" s="6"/>
      <c r="E121" s="5">
        <v>18.064900000000002</v>
      </c>
      <c r="F121" s="5">
        <v>35.9527</v>
      </c>
      <c r="G121" s="5">
        <f t="shared" si="12"/>
        <v>0.90768813341305699</v>
      </c>
      <c r="H121" s="5">
        <f t="shared" si="13"/>
        <v>0.57067777777777773</v>
      </c>
    </row>
    <row r="122" spans="1:8" ht="20" customHeight="1" x14ac:dyDescent="0.15">
      <c r="A122" s="37"/>
      <c r="B122" s="10"/>
      <c r="C122" s="6"/>
      <c r="D122" s="6"/>
      <c r="E122" s="5">
        <v>18.218</v>
      </c>
      <c r="F122" s="5">
        <v>38.538499999999999</v>
      </c>
      <c r="G122" s="5">
        <f t="shared" si="12"/>
        <v>0.91538078896196884</v>
      </c>
      <c r="H122" s="5">
        <f t="shared" si="13"/>
        <v>0.61172222222222217</v>
      </c>
    </row>
    <row r="123" spans="1:8" ht="20" customHeight="1" x14ac:dyDescent="0.15">
      <c r="A123" s="37"/>
      <c r="B123" s="10"/>
      <c r="C123" s="6"/>
      <c r="D123" s="6"/>
      <c r="E123" s="5">
        <v>18.371099999999998</v>
      </c>
      <c r="F123" s="5">
        <v>36.9467</v>
      </c>
      <c r="G123" s="5">
        <f t="shared" si="12"/>
        <v>0.92307344451088069</v>
      </c>
      <c r="H123" s="5">
        <f t="shared" si="13"/>
        <v>0.58645555555555551</v>
      </c>
    </row>
    <row r="124" spans="1:8" ht="20" customHeight="1" x14ac:dyDescent="0.15">
      <c r="A124" s="37"/>
      <c r="B124" s="10"/>
      <c r="C124" s="6"/>
      <c r="D124" s="6"/>
      <c r="E124" s="5">
        <v>18.5242</v>
      </c>
      <c r="F124" s="5">
        <v>38.278100000000002</v>
      </c>
      <c r="G124" s="5">
        <f t="shared" si="12"/>
        <v>0.93076610005979266</v>
      </c>
      <c r="H124" s="5">
        <f t="shared" si="13"/>
        <v>0.60758888888888896</v>
      </c>
    </row>
    <row r="125" spans="1:8" ht="20" customHeight="1" x14ac:dyDescent="0.15">
      <c r="A125" s="37"/>
      <c r="B125" s="10"/>
      <c r="C125" s="6"/>
      <c r="D125" s="6"/>
      <c r="E125" s="5">
        <v>18.677299999999999</v>
      </c>
      <c r="F125" s="5">
        <v>35.005899999999997</v>
      </c>
      <c r="G125" s="5">
        <f t="shared" si="12"/>
        <v>0.93845875560870451</v>
      </c>
      <c r="H125" s="5">
        <f t="shared" si="13"/>
        <v>0.55564920634920634</v>
      </c>
    </row>
    <row r="126" spans="1:8" ht="20" customHeight="1" x14ac:dyDescent="0.15">
      <c r="A126" s="37"/>
      <c r="B126" s="10"/>
      <c r="C126" s="6"/>
      <c r="D126" s="6"/>
      <c r="E126" s="5">
        <v>18.830400000000001</v>
      </c>
      <c r="F126" s="5">
        <v>33.905299999999997</v>
      </c>
      <c r="G126" s="5">
        <f t="shared" si="12"/>
        <v>0.94615141115761658</v>
      </c>
      <c r="H126" s="5">
        <f t="shared" si="13"/>
        <v>0.53817936507936504</v>
      </c>
    </row>
    <row r="127" spans="1:8" ht="20" customHeight="1" x14ac:dyDescent="0.15">
      <c r="A127" s="37"/>
      <c r="B127" s="10"/>
      <c r="C127" s="6"/>
      <c r="D127" s="6"/>
      <c r="E127" s="5">
        <v>18.983499999999999</v>
      </c>
      <c r="F127" s="5">
        <v>32.816600000000001</v>
      </c>
      <c r="G127" s="5">
        <f t="shared" si="12"/>
        <v>0.95384406670652844</v>
      </c>
      <c r="H127" s="5">
        <f t="shared" si="13"/>
        <v>0.52089841269841275</v>
      </c>
    </row>
    <row r="128" spans="1:8" ht="20" customHeight="1" x14ac:dyDescent="0.15">
      <c r="A128" s="30"/>
      <c r="B128" s="10"/>
      <c r="C128" s="6"/>
      <c r="D128" s="6"/>
      <c r="E128" s="5">
        <v>19.136600000000001</v>
      </c>
      <c r="F128" s="5">
        <v>30.6509</v>
      </c>
      <c r="G128" s="5">
        <f t="shared" si="12"/>
        <v>0.9615367222554404</v>
      </c>
      <c r="H128" s="5">
        <f t="shared" si="13"/>
        <v>0.48652222222222224</v>
      </c>
    </row>
    <row r="129" spans="1:8" ht="20" customHeight="1" x14ac:dyDescent="0.15">
      <c r="A129" s="30"/>
      <c r="B129" s="10"/>
      <c r="C129" s="6"/>
      <c r="D129" s="6"/>
      <c r="E129" s="5">
        <v>19.2897</v>
      </c>
      <c r="F129" s="5">
        <v>33.562100000000001</v>
      </c>
      <c r="G129" s="5">
        <f t="shared" si="12"/>
        <v>0.96922937780435225</v>
      </c>
      <c r="H129" s="5">
        <f t="shared" si="13"/>
        <v>0.532731746031746</v>
      </c>
    </row>
    <row r="130" spans="1:8" ht="20" customHeight="1" x14ac:dyDescent="0.15">
      <c r="A130" s="30"/>
      <c r="B130" s="10"/>
      <c r="C130" s="6"/>
      <c r="D130" s="6"/>
      <c r="E130" s="5">
        <v>19.442799999999998</v>
      </c>
      <c r="F130" s="5">
        <v>33.8521</v>
      </c>
      <c r="G130" s="5">
        <f t="shared" si="12"/>
        <v>0.97692203335326411</v>
      </c>
      <c r="H130" s="5">
        <f t="shared" si="13"/>
        <v>0.53733492063492061</v>
      </c>
    </row>
    <row r="131" spans="1:8" ht="20" customHeight="1" x14ac:dyDescent="0.15">
      <c r="A131" s="30"/>
      <c r="B131" s="10"/>
      <c r="C131" s="6"/>
      <c r="D131" s="6"/>
      <c r="E131" s="5">
        <v>19.5959</v>
      </c>
      <c r="F131" s="5">
        <v>37.816600000000001</v>
      </c>
      <c r="G131" s="5">
        <f t="shared" si="12"/>
        <v>0.98461468890217618</v>
      </c>
      <c r="H131" s="5">
        <f t="shared" si="13"/>
        <v>0.60026349206349205</v>
      </c>
    </row>
    <row r="132" spans="1:8" ht="20" customHeight="1" x14ac:dyDescent="0.15">
      <c r="A132" s="30"/>
      <c r="B132" s="10"/>
      <c r="C132" s="6"/>
      <c r="D132" s="6"/>
      <c r="E132" s="5">
        <v>19.748999999999999</v>
      </c>
      <c r="F132" s="5">
        <v>34.7515</v>
      </c>
      <c r="G132" s="5">
        <f t="shared" si="12"/>
        <v>0.99230734445108792</v>
      </c>
      <c r="H132" s="5">
        <f t="shared" si="13"/>
        <v>0.55161111111111116</v>
      </c>
    </row>
    <row r="133" spans="1:8" ht="20" customHeight="1" x14ac:dyDescent="0.15">
      <c r="A133" s="30"/>
      <c r="B133" s="10"/>
      <c r="C133" s="6"/>
      <c r="D133" s="6"/>
      <c r="E133" s="5">
        <v>19.902100000000001</v>
      </c>
      <c r="F133" s="5">
        <v>33</v>
      </c>
      <c r="G133" s="5">
        <f t="shared" si="12"/>
        <v>1</v>
      </c>
      <c r="H133" s="5">
        <f t="shared" si="13"/>
        <v>0.52380952380952384</v>
      </c>
    </row>
    <row r="134" spans="1:8" ht="20" customHeight="1" x14ac:dyDescent="0.15">
      <c r="A134" s="29"/>
    </row>
    <row r="135" spans="1:8" ht="20" customHeight="1" x14ac:dyDescent="0.15">
      <c r="A135" s="29"/>
    </row>
    <row r="136" spans="1:8" ht="20" customHeight="1" x14ac:dyDescent="0.15">
      <c r="A136" s="29"/>
    </row>
    <row r="137" spans="1:8" ht="20" customHeight="1" x14ac:dyDescent="0.15">
      <c r="A137" s="29"/>
    </row>
    <row r="138" spans="1:8" ht="20" customHeight="1" x14ac:dyDescent="0.15">
      <c r="A138" s="29"/>
    </row>
    <row r="139" spans="1:8" ht="20" customHeight="1" x14ac:dyDescent="0.15">
      <c r="A139" s="29"/>
    </row>
    <row r="140" spans="1:8" ht="20" customHeight="1" x14ac:dyDescent="0.15">
      <c r="A140" s="29"/>
    </row>
    <row r="141" spans="1:8" ht="20" customHeight="1" x14ac:dyDescent="0.15">
      <c r="A141" s="29"/>
    </row>
    <row r="142" spans="1:8" ht="20" customHeight="1" x14ac:dyDescent="0.15">
      <c r="A142" s="29"/>
    </row>
    <row r="143" spans="1:8" ht="20" customHeight="1" x14ac:dyDescent="0.15">
      <c r="A143" s="29"/>
    </row>
    <row r="144" spans="1:8" ht="20" customHeight="1" x14ac:dyDescent="0.15">
      <c r="A144" s="29"/>
    </row>
    <row r="145" spans="1:1" ht="20" customHeight="1" x14ac:dyDescent="0.15">
      <c r="A145" s="29"/>
    </row>
    <row r="146" spans="1:1" ht="20" customHeight="1" x14ac:dyDescent="0.15">
      <c r="A146" s="29"/>
    </row>
    <row r="147" spans="1:1" ht="20" customHeight="1" x14ac:dyDescent="0.15">
      <c r="A147" s="29"/>
    </row>
    <row r="148" spans="1:1" ht="20" customHeight="1" x14ac:dyDescent="0.15">
      <c r="A148" s="29"/>
    </row>
    <row r="149" spans="1:1" ht="20" customHeight="1" x14ac:dyDescent="0.15">
      <c r="A149" s="29"/>
    </row>
    <row r="150" spans="1:1" ht="20" customHeight="1" x14ac:dyDescent="0.15">
      <c r="A150" s="29"/>
    </row>
    <row r="151" spans="1:1" ht="20" customHeight="1" x14ac:dyDescent="0.15">
      <c r="A151" s="29"/>
    </row>
    <row r="152" spans="1:1" ht="20" customHeight="1" x14ac:dyDescent="0.15">
      <c r="A152" s="29"/>
    </row>
    <row r="153" spans="1:1" ht="20" customHeight="1" x14ac:dyDescent="0.15">
      <c r="A153" s="29"/>
    </row>
    <row r="154" spans="1:1" ht="20" customHeight="1" x14ac:dyDescent="0.15">
      <c r="A154" s="29"/>
    </row>
    <row r="155" spans="1:1" ht="20" customHeight="1" x14ac:dyDescent="0.15">
      <c r="A155" s="29"/>
    </row>
    <row r="156" spans="1:1" ht="20" customHeight="1" x14ac:dyDescent="0.15">
      <c r="A156" s="29"/>
    </row>
    <row r="157" spans="1:1" ht="20" customHeight="1" x14ac:dyDescent="0.15">
      <c r="A157" s="29"/>
    </row>
    <row r="158" spans="1:1" ht="20" customHeight="1" x14ac:dyDescent="0.15">
      <c r="A158" s="29"/>
    </row>
    <row r="159" spans="1:1" ht="20" customHeight="1" x14ac:dyDescent="0.15">
      <c r="A159" s="29"/>
    </row>
    <row r="160" spans="1:1" ht="20" customHeight="1" x14ac:dyDescent="0.15">
      <c r="A160" s="29"/>
    </row>
    <row r="161" spans="1:1" ht="20" customHeight="1" x14ac:dyDescent="0.15">
      <c r="A161" s="29"/>
    </row>
    <row r="162" spans="1:1" ht="20" customHeight="1" x14ac:dyDescent="0.15">
      <c r="A162" s="29"/>
    </row>
    <row r="163" spans="1:1" ht="20" customHeight="1" x14ac:dyDescent="0.15">
      <c r="A163" s="29"/>
    </row>
    <row r="164" spans="1:1" ht="20" customHeight="1" x14ac:dyDescent="0.15">
      <c r="A164" s="29"/>
    </row>
    <row r="165" spans="1:1" ht="20" customHeight="1" x14ac:dyDescent="0.15">
      <c r="A165" s="29"/>
    </row>
    <row r="166" spans="1:1" ht="20" customHeight="1" x14ac:dyDescent="0.15">
      <c r="A166" s="29"/>
    </row>
    <row r="167" spans="1:1" ht="20" customHeight="1" x14ac:dyDescent="0.15">
      <c r="A167" s="29"/>
    </row>
    <row r="168" spans="1:1" ht="20" customHeight="1" x14ac:dyDescent="0.15">
      <c r="A168" s="29"/>
    </row>
    <row r="169" spans="1:1" ht="20" customHeight="1" x14ac:dyDescent="0.15">
      <c r="A169" s="29"/>
    </row>
    <row r="170" spans="1:1" ht="20" customHeight="1" x14ac:dyDescent="0.15">
      <c r="A170" s="29"/>
    </row>
    <row r="171" spans="1:1" ht="20" customHeight="1" x14ac:dyDescent="0.15">
      <c r="A171" s="29"/>
    </row>
    <row r="172" spans="1:1" ht="20" customHeight="1" x14ac:dyDescent="0.15">
      <c r="A172" s="29"/>
    </row>
    <row r="173" spans="1:1" ht="20" customHeight="1" x14ac:dyDescent="0.15">
      <c r="A173" s="29"/>
    </row>
    <row r="174" spans="1:1" ht="20" customHeight="1" x14ac:dyDescent="0.15">
      <c r="A174" s="29"/>
    </row>
    <row r="175" spans="1:1" ht="20" customHeight="1" x14ac:dyDescent="0.15">
      <c r="A175" s="29"/>
    </row>
    <row r="176" spans="1:1" ht="20" customHeight="1" x14ac:dyDescent="0.15">
      <c r="A176" s="29"/>
    </row>
    <row r="177" spans="1:1" ht="20" customHeight="1" x14ac:dyDescent="0.15">
      <c r="A177" s="29"/>
    </row>
    <row r="178" spans="1:1" ht="20" customHeight="1" x14ac:dyDescent="0.15">
      <c r="A178" s="29"/>
    </row>
    <row r="179" spans="1:1" ht="20" customHeight="1" x14ac:dyDescent="0.15">
      <c r="A179" s="29"/>
    </row>
  </sheetData>
  <mergeCells count="2">
    <mergeCell ref="A1:D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04"/>
  <sheetViews>
    <sheetView showGridLines="0" workbookViewId="0">
      <pane xSplit="1" ySplit="2" topLeftCell="D3" activePane="bottomRight" state="frozen"/>
      <selection pane="topRight"/>
      <selection pane="bottomLeft"/>
      <selection pane="bottomRight" activeCell="J21" sqref="J21"/>
    </sheetView>
  </sheetViews>
  <sheetFormatPr baseColWidth="10" defaultColWidth="16.33203125" defaultRowHeight="20" customHeight="1" x14ac:dyDescent="0.15"/>
  <cols>
    <col min="1" max="9" width="16.33203125" style="11" customWidth="1"/>
    <col min="10" max="10" width="26.83203125" style="11" customWidth="1"/>
    <col min="11" max="16384" width="16.33203125" style="11"/>
  </cols>
  <sheetData>
    <row r="1" spans="1:8" ht="27.75" customHeight="1" thickBot="1" x14ac:dyDescent="0.2">
      <c r="A1" s="44" t="s">
        <v>3</v>
      </c>
      <c r="B1" s="45"/>
      <c r="C1" s="45"/>
      <c r="D1" s="46"/>
      <c r="E1" s="44" t="s">
        <v>4</v>
      </c>
      <c r="F1" s="45"/>
      <c r="G1" s="45"/>
      <c r="H1" s="46"/>
    </row>
    <row r="2" spans="1:8" ht="20.25" customHeight="1" x14ac:dyDescent="0.15">
      <c r="A2" s="24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</row>
    <row r="3" spans="1:8" ht="20.25" customHeight="1" x14ac:dyDescent="0.15">
      <c r="A3" s="33">
        <v>0</v>
      </c>
      <c r="B3" s="2">
        <v>34</v>
      </c>
      <c r="C3" s="3">
        <f t="shared" ref="C3:C34" si="0">$A3/14.85</f>
        <v>0</v>
      </c>
      <c r="D3" s="3">
        <f t="shared" ref="D3:D34" si="1">B3/48.0442</f>
        <v>0.70768167645626323</v>
      </c>
      <c r="E3" s="3">
        <v>0</v>
      </c>
      <c r="F3" s="3">
        <v>32</v>
      </c>
      <c r="G3" s="3">
        <f t="shared" ref="G3:G34" si="2">E3/13.6253</f>
        <v>0</v>
      </c>
      <c r="H3" s="3">
        <f t="shared" ref="H3:H34" si="3">F3/55.8378</f>
        <v>0.57308848127970657</v>
      </c>
    </row>
    <row r="4" spans="1:8" ht="20" customHeight="1" x14ac:dyDescent="0.15">
      <c r="A4" s="34">
        <v>0.15310000000000001</v>
      </c>
      <c r="B4" s="4">
        <v>31.8629</v>
      </c>
      <c r="C4" s="5">
        <f t="shared" si="0"/>
        <v>1.030976430976431E-2</v>
      </c>
      <c r="D4" s="5">
        <f t="shared" si="1"/>
        <v>0.66319972025759621</v>
      </c>
      <c r="E4" s="5">
        <v>0.15310000000000001</v>
      </c>
      <c r="F4" s="5">
        <v>28</v>
      </c>
      <c r="G4" s="5">
        <f t="shared" si="2"/>
        <v>1.1236449839636561E-2</v>
      </c>
      <c r="H4" s="5">
        <f t="shared" si="3"/>
        <v>0.5014524211197432</v>
      </c>
    </row>
    <row r="5" spans="1:8" ht="20" customHeight="1" x14ac:dyDescent="0.15">
      <c r="A5" s="34">
        <v>0.30620000000000003</v>
      </c>
      <c r="B5" s="4">
        <v>32.973399999999998</v>
      </c>
      <c r="C5" s="5">
        <f t="shared" si="0"/>
        <v>2.0619528619528621E-2</v>
      </c>
      <c r="D5" s="5">
        <f t="shared" si="1"/>
        <v>0.68631385266067502</v>
      </c>
      <c r="E5" s="5">
        <v>0.30620000000000003</v>
      </c>
      <c r="F5" s="5">
        <v>28.0749</v>
      </c>
      <c r="G5" s="5">
        <f t="shared" si="2"/>
        <v>2.2472899679273121E-2</v>
      </c>
      <c r="H5" s="5">
        <f t="shared" si="3"/>
        <v>0.5027938063462386</v>
      </c>
    </row>
    <row r="6" spans="1:8" ht="20" customHeight="1" x14ac:dyDescent="0.15">
      <c r="A6" s="34">
        <v>0.45929999999999999</v>
      </c>
      <c r="B6" s="4">
        <v>34.029000000000003</v>
      </c>
      <c r="C6" s="5">
        <f t="shared" si="0"/>
        <v>3.0929292929292928E-2</v>
      </c>
      <c r="D6" s="5">
        <f t="shared" si="1"/>
        <v>0.7082852872979466</v>
      </c>
      <c r="E6" s="5">
        <v>0.45929999999999999</v>
      </c>
      <c r="F6" s="5">
        <v>29.571100000000001</v>
      </c>
      <c r="G6" s="5">
        <f t="shared" si="2"/>
        <v>3.3709349518909679E-2</v>
      </c>
      <c r="H6" s="5">
        <f t="shared" si="3"/>
        <v>0.52958927464907291</v>
      </c>
    </row>
    <row r="7" spans="1:8" ht="20" customHeight="1" x14ac:dyDescent="0.15">
      <c r="A7" s="34">
        <v>0.61240000000000006</v>
      </c>
      <c r="B7" s="4">
        <v>29.440300000000001</v>
      </c>
      <c r="C7" s="5">
        <f t="shared" si="0"/>
        <v>4.1239057239057242E-2</v>
      </c>
      <c r="D7" s="5">
        <f t="shared" si="1"/>
        <v>0.61277531939339203</v>
      </c>
      <c r="E7" s="5">
        <v>0.61240000000000006</v>
      </c>
      <c r="F7" s="5">
        <v>26.9438</v>
      </c>
      <c r="G7" s="5">
        <f t="shared" si="2"/>
        <v>4.4945799358546243E-2</v>
      </c>
      <c r="H7" s="5">
        <f t="shared" si="3"/>
        <v>0.48253691943450494</v>
      </c>
    </row>
    <row r="8" spans="1:8" ht="20" customHeight="1" x14ac:dyDescent="0.15">
      <c r="A8" s="34">
        <v>0.76549999999999996</v>
      </c>
      <c r="B8" s="4">
        <v>32.816699999999997</v>
      </c>
      <c r="C8" s="5">
        <f t="shared" si="0"/>
        <v>5.1548821548821545E-2</v>
      </c>
      <c r="D8" s="5">
        <f t="shared" si="1"/>
        <v>0.6830522726988898</v>
      </c>
      <c r="E8" s="5">
        <v>0.76549999999999996</v>
      </c>
      <c r="F8" s="5">
        <v>28.358000000000001</v>
      </c>
      <c r="G8" s="5">
        <f t="shared" si="2"/>
        <v>5.6182249198182793E-2</v>
      </c>
      <c r="H8" s="5">
        <f t="shared" si="3"/>
        <v>0.50786384850405997</v>
      </c>
    </row>
    <row r="9" spans="1:8" ht="20" customHeight="1" x14ac:dyDescent="0.15">
      <c r="A9" s="34">
        <v>0.91859999999999997</v>
      </c>
      <c r="B9" s="4">
        <v>33.870399999999997</v>
      </c>
      <c r="C9" s="5">
        <f t="shared" si="0"/>
        <v>6.1858585858585856E-2</v>
      </c>
      <c r="D9" s="5">
        <f t="shared" si="1"/>
        <v>0.70498416041894751</v>
      </c>
      <c r="E9" s="5">
        <v>0.91859999999999997</v>
      </c>
      <c r="F9" s="5">
        <v>29.614699999999999</v>
      </c>
      <c r="G9" s="5">
        <f t="shared" si="2"/>
        <v>6.7418699037819357E-2</v>
      </c>
      <c r="H9" s="5">
        <f t="shared" si="3"/>
        <v>0.53037010770481641</v>
      </c>
    </row>
    <row r="10" spans="1:8" ht="20" customHeight="1" x14ac:dyDescent="0.15">
      <c r="A10" s="34">
        <v>1.0716000000000001</v>
      </c>
      <c r="B10" s="4">
        <v>38.592799999999997</v>
      </c>
      <c r="C10" s="5">
        <f t="shared" si="0"/>
        <v>7.2161616161616177E-2</v>
      </c>
      <c r="D10" s="5">
        <f t="shared" si="1"/>
        <v>0.80327698244533163</v>
      </c>
      <c r="E10" s="5">
        <v>1.0716000000000001</v>
      </c>
      <c r="F10" s="5">
        <v>28.977499999999999</v>
      </c>
      <c r="G10" s="5">
        <f t="shared" si="2"/>
        <v>7.8647809589513631E-2</v>
      </c>
      <c r="H10" s="5">
        <f t="shared" si="3"/>
        <v>0.51895848332133432</v>
      </c>
    </row>
    <row r="11" spans="1:8" ht="20" customHeight="1" x14ac:dyDescent="0.15">
      <c r="A11" s="34">
        <v>1.2246999999999999</v>
      </c>
      <c r="B11" s="4">
        <v>31.014900000000001</v>
      </c>
      <c r="C11" s="5">
        <f t="shared" si="0"/>
        <v>8.2471380471380473E-2</v>
      </c>
      <c r="D11" s="5">
        <f t="shared" si="1"/>
        <v>0.6455493066800988</v>
      </c>
      <c r="E11" s="5">
        <v>1.2246999999999999</v>
      </c>
      <c r="F11" s="5">
        <v>31.9116</v>
      </c>
      <c r="G11" s="5">
        <f t="shared" si="2"/>
        <v>8.9884259429150182E-2</v>
      </c>
      <c r="H11" s="5">
        <f t="shared" si="3"/>
        <v>0.57150532435017143</v>
      </c>
    </row>
    <row r="12" spans="1:8" ht="20" customHeight="1" x14ac:dyDescent="0.15">
      <c r="A12" s="34">
        <v>1.3777999999999999</v>
      </c>
      <c r="B12" s="4">
        <v>38.145299999999999</v>
      </c>
      <c r="C12" s="5">
        <f t="shared" si="0"/>
        <v>9.2781144781144784E-2</v>
      </c>
      <c r="D12" s="5">
        <f t="shared" si="1"/>
        <v>0.79396264273314998</v>
      </c>
      <c r="E12" s="5">
        <v>1.3777999999999999</v>
      </c>
      <c r="F12" s="5">
        <v>29.0562</v>
      </c>
      <c r="G12" s="5">
        <f t="shared" si="2"/>
        <v>0.10112070926878675</v>
      </c>
      <c r="H12" s="5">
        <f t="shared" si="3"/>
        <v>0.52036792280498156</v>
      </c>
    </row>
    <row r="13" spans="1:8" ht="20" customHeight="1" x14ac:dyDescent="0.15">
      <c r="A13" s="34">
        <v>1.5308999999999999</v>
      </c>
      <c r="B13" s="4">
        <v>32.496499999999997</v>
      </c>
      <c r="C13" s="5">
        <f t="shared" si="0"/>
        <v>0.10309090909090909</v>
      </c>
      <c r="D13" s="5">
        <f t="shared" si="1"/>
        <v>0.67638757644002812</v>
      </c>
      <c r="E13" s="5">
        <v>1.5308999999999999</v>
      </c>
      <c r="F13" s="5">
        <v>33.736400000000003</v>
      </c>
      <c r="G13" s="5">
        <f t="shared" si="2"/>
        <v>0.1123571591084233</v>
      </c>
      <c r="H13" s="5">
        <f t="shared" si="3"/>
        <v>0.60418569499514674</v>
      </c>
    </row>
    <row r="14" spans="1:8" ht="20" customHeight="1" x14ac:dyDescent="0.15">
      <c r="A14" s="34">
        <v>1.6839999999999999</v>
      </c>
      <c r="B14" s="4">
        <v>36.8324</v>
      </c>
      <c r="C14" s="5">
        <f t="shared" si="0"/>
        <v>0.1134006734006734</v>
      </c>
      <c r="D14" s="5">
        <f t="shared" si="1"/>
        <v>0.76663572293846094</v>
      </c>
      <c r="E14" s="5">
        <v>1.6839999999999999</v>
      </c>
      <c r="F14" s="5">
        <v>25.101900000000001</v>
      </c>
      <c r="G14" s="5">
        <f t="shared" si="2"/>
        <v>0.12359360894805986</v>
      </c>
      <c r="H14" s="5">
        <f t="shared" si="3"/>
        <v>0.44955030463234585</v>
      </c>
    </row>
    <row r="15" spans="1:8" ht="20" customHeight="1" x14ac:dyDescent="0.15">
      <c r="A15" s="34">
        <v>1.8371</v>
      </c>
      <c r="B15" s="4">
        <v>34.075200000000002</v>
      </c>
      <c r="C15" s="5">
        <f t="shared" si="0"/>
        <v>0.12371043771043772</v>
      </c>
      <c r="D15" s="5">
        <f t="shared" si="1"/>
        <v>0.70924690181124894</v>
      </c>
      <c r="E15" s="5">
        <v>1.8371</v>
      </c>
      <c r="F15" s="5">
        <v>22.6663</v>
      </c>
      <c r="G15" s="5">
        <f t="shared" si="2"/>
        <v>0.13483005878769641</v>
      </c>
      <c r="H15" s="5">
        <f t="shared" si="3"/>
        <v>0.40593110760094414</v>
      </c>
    </row>
    <row r="16" spans="1:8" ht="20" customHeight="1" x14ac:dyDescent="0.15">
      <c r="A16" s="34">
        <v>1.9902</v>
      </c>
      <c r="B16" s="4">
        <v>33.740900000000003</v>
      </c>
      <c r="C16" s="5">
        <f t="shared" si="0"/>
        <v>0.13402020202020201</v>
      </c>
      <c r="D16" s="5">
        <f t="shared" si="1"/>
        <v>0.70228872579832746</v>
      </c>
      <c r="E16" s="5">
        <v>1.9902</v>
      </c>
      <c r="F16" s="5">
        <v>26.193899999999999</v>
      </c>
      <c r="G16" s="5">
        <f t="shared" si="2"/>
        <v>0.14606650862733297</v>
      </c>
      <c r="H16" s="5">
        <f t="shared" si="3"/>
        <v>0.4691069490560158</v>
      </c>
    </row>
    <row r="17" spans="1:10" ht="20" customHeight="1" x14ac:dyDescent="0.15">
      <c r="A17" s="34">
        <v>2.1433</v>
      </c>
      <c r="B17" s="4">
        <v>34.814900000000002</v>
      </c>
      <c r="C17" s="5">
        <f t="shared" si="0"/>
        <v>0.14432996632996634</v>
      </c>
      <c r="D17" s="5">
        <f t="shared" si="1"/>
        <v>0.72464314110756356</v>
      </c>
      <c r="E17" s="5">
        <v>2.1433</v>
      </c>
      <c r="F17" s="5">
        <v>27.9177</v>
      </c>
      <c r="G17" s="5">
        <f t="shared" si="2"/>
        <v>0.15730295846696954</v>
      </c>
      <c r="H17" s="5">
        <f t="shared" si="3"/>
        <v>0.49997850918195202</v>
      </c>
    </row>
    <row r="18" spans="1:10" ht="20" customHeight="1" x14ac:dyDescent="0.15">
      <c r="A18" s="34">
        <v>2.2964000000000002</v>
      </c>
      <c r="B18" s="4">
        <v>32.649500000000003</v>
      </c>
      <c r="C18" s="5">
        <f t="shared" si="0"/>
        <v>0.15463973063973066</v>
      </c>
      <c r="D18" s="5">
        <f t="shared" si="1"/>
        <v>0.67957214398408139</v>
      </c>
      <c r="E18" s="5">
        <v>2.2964000000000002</v>
      </c>
      <c r="F18" s="5">
        <v>21.5397</v>
      </c>
      <c r="G18" s="5">
        <f t="shared" si="2"/>
        <v>0.16853940830660613</v>
      </c>
      <c r="H18" s="5">
        <f t="shared" si="3"/>
        <v>0.38575481125689048</v>
      </c>
    </row>
    <row r="19" spans="1:10" ht="20" customHeight="1" x14ac:dyDescent="0.15">
      <c r="A19" s="34">
        <v>2.4495</v>
      </c>
      <c r="B19" s="4">
        <v>39.278399999999998</v>
      </c>
      <c r="C19" s="5">
        <f t="shared" si="0"/>
        <v>0.16494949494949496</v>
      </c>
      <c r="D19" s="5">
        <f t="shared" si="1"/>
        <v>0.81754717530940257</v>
      </c>
      <c r="E19" s="5">
        <v>2.4495</v>
      </c>
      <c r="F19" s="5">
        <v>29.275700000000001</v>
      </c>
      <c r="G19" s="5">
        <f t="shared" si="2"/>
        <v>0.17977585814624267</v>
      </c>
      <c r="H19" s="5">
        <f t="shared" si="3"/>
        <v>0.5242989516062595</v>
      </c>
    </row>
    <row r="20" spans="1:10" ht="20" customHeight="1" x14ac:dyDescent="0.15">
      <c r="A20" s="34">
        <v>2.6025999999999998</v>
      </c>
      <c r="B20" s="4">
        <v>34.3444</v>
      </c>
      <c r="C20" s="5">
        <f t="shared" si="0"/>
        <v>0.17525925925925925</v>
      </c>
      <c r="D20" s="5">
        <f t="shared" si="1"/>
        <v>0.71485007555542612</v>
      </c>
      <c r="E20" s="5">
        <v>2.6025999999999998</v>
      </c>
      <c r="F20" s="5">
        <v>30.060500000000001</v>
      </c>
      <c r="G20" s="5">
        <f t="shared" si="2"/>
        <v>0.1910123079858792</v>
      </c>
      <c r="H20" s="5">
        <f t="shared" si="3"/>
        <v>0.53835394660964442</v>
      </c>
    </row>
    <row r="21" spans="1:10" ht="20" customHeight="1" x14ac:dyDescent="0.15">
      <c r="A21" s="34">
        <v>2.7557</v>
      </c>
      <c r="B21" s="4">
        <v>34.618899999999996</v>
      </c>
      <c r="C21" s="5">
        <f t="shared" si="0"/>
        <v>0.18556902356902358</v>
      </c>
      <c r="D21" s="5">
        <f t="shared" si="1"/>
        <v>0.72056356438446267</v>
      </c>
      <c r="E21" s="5">
        <v>2.7557</v>
      </c>
      <c r="F21" s="5">
        <v>26.6494</v>
      </c>
      <c r="G21" s="5">
        <f t="shared" si="2"/>
        <v>0.20224875782551577</v>
      </c>
      <c r="H21" s="5">
        <f t="shared" si="3"/>
        <v>0.47726450540673165</v>
      </c>
      <c r="J21" s="18" t="s">
        <v>5</v>
      </c>
    </row>
    <row r="22" spans="1:10" ht="20" customHeight="1" x14ac:dyDescent="0.15">
      <c r="A22" s="34">
        <v>2.9087999999999998</v>
      </c>
      <c r="B22" s="4">
        <v>31.144300000000001</v>
      </c>
      <c r="C22" s="5">
        <f t="shared" si="0"/>
        <v>0.19587878787878787</v>
      </c>
      <c r="D22" s="5">
        <f t="shared" si="1"/>
        <v>0.64824265988402352</v>
      </c>
      <c r="E22" s="5">
        <v>2.9087999999999998</v>
      </c>
      <c r="F22" s="5">
        <v>32.832999999999998</v>
      </c>
      <c r="G22" s="5">
        <f t="shared" si="2"/>
        <v>0.21348520766515233</v>
      </c>
      <c r="H22" s="5">
        <f t="shared" si="3"/>
        <v>0.58800669080801893</v>
      </c>
    </row>
    <row r="23" spans="1:10" ht="20" customHeight="1" x14ac:dyDescent="0.15">
      <c r="A23" s="34">
        <v>3.0619000000000001</v>
      </c>
      <c r="B23" s="4">
        <v>29.588899999999999</v>
      </c>
      <c r="C23" s="5">
        <f t="shared" si="0"/>
        <v>0.2061885521885522</v>
      </c>
      <c r="D23" s="5">
        <f t="shared" si="1"/>
        <v>0.61586830460284492</v>
      </c>
      <c r="E23" s="5">
        <v>3.0619000000000001</v>
      </c>
      <c r="F23" s="5">
        <v>32.927500000000002</v>
      </c>
      <c r="G23" s="5">
        <f t="shared" si="2"/>
        <v>0.2247216575047889</v>
      </c>
      <c r="H23" s="5">
        <f t="shared" si="3"/>
        <v>0.5896990927292981</v>
      </c>
    </row>
    <row r="24" spans="1:10" ht="20" customHeight="1" x14ac:dyDescent="0.15">
      <c r="A24" s="34">
        <v>3.2149000000000001</v>
      </c>
      <c r="B24" s="4">
        <v>32.004600000000003</v>
      </c>
      <c r="C24" s="5">
        <f t="shared" si="0"/>
        <v>0.21649158249158251</v>
      </c>
      <c r="D24" s="5">
        <f t="shared" si="1"/>
        <v>0.66614908771506254</v>
      </c>
      <c r="E24" s="5">
        <v>3.2149000000000001</v>
      </c>
      <c r="F24" s="5">
        <v>30.264199999999999</v>
      </c>
      <c r="G24" s="5">
        <f t="shared" si="2"/>
        <v>0.23595076805648318</v>
      </c>
      <c r="H24" s="5">
        <f t="shared" si="3"/>
        <v>0.54200201297329043</v>
      </c>
    </row>
    <row r="25" spans="1:10" ht="20" customHeight="1" x14ac:dyDescent="0.15">
      <c r="A25" s="34">
        <v>3.3679999999999999</v>
      </c>
      <c r="B25" s="4">
        <v>29.668800000000001</v>
      </c>
      <c r="C25" s="5">
        <f t="shared" si="0"/>
        <v>0.22680134680134681</v>
      </c>
      <c r="D25" s="5">
        <f t="shared" si="1"/>
        <v>0.61753135654251712</v>
      </c>
      <c r="E25" s="5">
        <v>3.3679999999999999</v>
      </c>
      <c r="F25" s="5">
        <v>30.9025</v>
      </c>
      <c r="G25" s="5">
        <f t="shared" si="2"/>
        <v>0.24718721789611972</v>
      </c>
      <c r="H25" s="5">
        <f t="shared" si="3"/>
        <v>0.55343333727331667</v>
      </c>
    </row>
    <row r="26" spans="1:10" ht="20" customHeight="1" x14ac:dyDescent="0.15">
      <c r="A26" s="34">
        <v>3.5211000000000001</v>
      </c>
      <c r="B26" s="4">
        <v>25.159300000000002</v>
      </c>
      <c r="C26" s="5">
        <f t="shared" si="0"/>
        <v>0.23711111111111113</v>
      </c>
      <c r="D26" s="5">
        <f t="shared" si="1"/>
        <v>0.52366987066076665</v>
      </c>
      <c r="E26" s="5">
        <v>3.5211000000000001</v>
      </c>
      <c r="F26" s="5">
        <v>30.1844</v>
      </c>
      <c r="G26" s="5">
        <f t="shared" si="2"/>
        <v>0.25842366773575631</v>
      </c>
      <c r="H26" s="5">
        <f t="shared" si="3"/>
        <v>0.54057287357309924</v>
      </c>
    </row>
    <row r="27" spans="1:10" ht="20" customHeight="1" x14ac:dyDescent="0.15">
      <c r="A27" s="34">
        <v>3.6741999999999999</v>
      </c>
      <c r="B27" s="4">
        <v>27.081700000000001</v>
      </c>
      <c r="C27" s="5">
        <f t="shared" si="0"/>
        <v>0.24742087542087543</v>
      </c>
      <c r="D27" s="5">
        <f t="shared" si="1"/>
        <v>0.56368302521428193</v>
      </c>
      <c r="E27" s="5">
        <v>3.6741999999999999</v>
      </c>
      <c r="F27" s="5">
        <v>33.028199999999998</v>
      </c>
      <c r="G27" s="5">
        <f t="shared" si="2"/>
        <v>0.26966011757539282</v>
      </c>
      <c r="H27" s="5">
        <f t="shared" si="3"/>
        <v>0.59150253054382507</v>
      </c>
    </row>
    <row r="28" spans="1:10" ht="20" customHeight="1" x14ac:dyDescent="0.15">
      <c r="A28" s="34">
        <v>3.8273000000000001</v>
      </c>
      <c r="B28" s="4">
        <v>23.549199999999999</v>
      </c>
      <c r="C28" s="5">
        <f t="shared" si="0"/>
        <v>0.25773063973063975</v>
      </c>
      <c r="D28" s="5">
        <f t="shared" si="1"/>
        <v>0.4901569804471716</v>
      </c>
      <c r="E28" s="5">
        <v>3.8273000000000001</v>
      </c>
      <c r="F28" s="5">
        <v>30.920100000000001</v>
      </c>
      <c r="G28" s="5">
        <f t="shared" si="2"/>
        <v>0.28089656741502944</v>
      </c>
      <c r="H28" s="5">
        <f t="shared" si="3"/>
        <v>0.55374853593802054</v>
      </c>
    </row>
    <row r="29" spans="1:10" ht="20" customHeight="1" x14ac:dyDescent="0.15">
      <c r="A29" s="34">
        <v>3.9803999999999999</v>
      </c>
      <c r="B29" s="4">
        <v>27.026499999999999</v>
      </c>
      <c r="C29" s="5">
        <f t="shared" si="0"/>
        <v>0.26804040404040402</v>
      </c>
      <c r="D29" s="5">
        <f t="shared" si="1"/>
        <v>0.56253408319838816</v>
      </c>
      <c r="E29" s="5">
        <v>3.9803999999999999</v>
      </c>
      <c r="F29" s="5">
        <v>29.9099</v>
      </c>
      <c r="G29" s="5">
        <f t="shared" si="2"/>
        <v>0.29213301725466595</v>
      </c>
      <c r="H29" s="5">
        <f t="shared" si="3"/>
        <v>0.53565684894462173</v>
      </c>
    </row>
    <row r="30" spans="1:10" ht="20" customHeight="1" x14ac:dyDescent="0.15">
      <c r="A30" s="34">
        <v>4.1334999999999997</v>
      </c>
      <c r="B30" s="4">
        <v>29.1404</v>
      </c>
      <c r="C30" s="5">
        <f t="shared" si="0"/>
        <v>0.27835016835016835</v>
      </c>
      <c r="D30" s="5">
        <f t="shared" si="1"/>
        <v>0.60653315072370861</v>
      </c>
      <c r="E30" s="5">
        <v>4.1334999999999997</v>
      </c>
      <c r="F30" s="5">
        <v>35.004199999999997</v>
      </c>
      <c r="G30" s="5">
        <f t="shared" si="2"/>
        <v>0.30336946709430251</v>
      </c>
      <c r="H30" s="5">
        <f t="shared" si="3"/>
        <v>0.62689074426284697</v>
      </c>
    </row>
    <row r="31" spans="1:10" ht="20" customHeight="1" x14ac:dyDescent="0.15">
      <c r="A31" s="34">
        <v>4.2866</v>
      </c>
      <c r="B31" s="4">
        <v>27.113399999999999</v>
      </c>
      <c r="C31" s="5">
        <f t="shared" si="0"/>
        <v>0.28865993265993267</v>
      </c>
      <c r="D31" s="5">
        <f t="shared" si="1"/>
        <v>0.56434283430674259</v>
      </c>
      <c r="E31" s="5">
        <v>4.2866</v>
      </c>
      <c r="F31" s="5">
        <v>36.464599999999997</v>
      </c>
      <c r="G31" s="5">
        <f t="shared" si="2"/>
        <v>0.31460591693393908</v>
      </c>
      <c r="H31" s="5">
        <f t="shared" si="3"/>
        <v>0.65304506982724952</v>
      </c>
    </row>
    <row r="32" spans="1:10" ht="20" customHeight="1" x14ac:dyDescent="0.15">
      <c r="A32" s="34">
        <v>4.4397000000000002</v>
      </c>
      <c r="B32" s="4">
        <v>29.890499999999999</v>
      </c>
      <c r="C32" s="5">
        <f t="shared" si="0"/>
        <v>0.298969696969697</v>
      </c>
      <c r="D32" s="5">
        <f t="shared" si="1"/>
        <v>0.62214585735635108</v>
      </c>
      <c r="E32" s="5">
        <v>4.4397000000000002</v>
      </c>
      <c r="F32" s="5">
        <v>36.478499999999997</v>
      </c>
      <c r="G32" s="5">
        <f t="shared" si="2"/>
        <v>0.32584236677357564</v>
      </c>
      <c r="H32" s="5">
        <f t="shared" si="3"/>
        <v>0.65329400513630542</v>
      </c>
    </row>
    <row r="33" spans="1:8" ht="20" customHeight="1" x14ac:dyDescent="0.15">
      <c r="A33" s="34">
        <v>4.5928000000000004</v>
      </c>
      <c r="B33" s="4">
        <v>32.721600000000002</v>
      </c>
      <c r="C33" s="5">
        <f t="shared" si="0"/>
        <v>0.30927946127946132</v>
      </c>
      <c r="D33" s="5">
        <f t="shared" si="1"/>
        <v>0.68107284542150781</v>
      </c>
      <c r="E33" s="5">
        <v>4.5928000000000004</v>
      </c>
      <c r="F33" s="5">
        <v>40.4893</v>
      </c>
      <c r="G33" s="5">
        <f t="shared" si="2"/>
        <v>0.33707881661321226</v>
      </c>
      <c r="H33" s="5">
        <f t="shared" si="3"/>
        <v>0.72512348265870075</v>
      </c>
    </row>
    <row r="34" spans="1:8" ht="20" customHeight="1" x14ac:dyDescent="0.15">
      <c r="A34" s="34">
        <v>4.7458999999999998</v>
      </c>
      <c r="B34" s="4">
        <v>34.054600000000001</v>
      </c>
      <c r="C34" s="5">
        <f t="shared" si="0"/>
        <v>0.31958922558922559</v>
      </c>
      <c r="D34" s="5">
        <f t="shared" si="1"/>
        <v>0.70881812997198423</v>
      </c>
      <c r="E34" s="5">
        <v>4.7458999999999998</v>
      </c>
      <c r="F34" s="5">
        <v>43.938400000000001</v>
      </c>
      <c r="G34" s="5">
        <f t="shared" si="2"/>
        <v>0.34831526645284877</v>
      </c>
      <c r="H34" s="5">
        <f t="shared" si="3"/>
        <v>0.78689346643313307</v>
      </c>
    </row>
    <row r="35" spans="1:8" ht="20" customHeight="1" x14ac:dyDescent="0.15">
      <c r="A35" s="34">
        <v>4.899</v>
      </c>
      <c r="B35" s="4">
        <v>37.130899999999997</v>
      </c>
      <c r="C35" s="5">
        <f t="shared" ref="C35:C66" si="4">$A35/14.85</f>
        <v>0.32989898989898991</v>
      </c>
      <c r="D35" s="5">
        <f t="shared" ref="D35:D66" si="5">B35/48.0442</f>
        <v>0.77284875177440771</v>
      </c>
      <c r="E35" s="5">
        <v>4.899</v>
      </c>
      <c r="F35" s="5">
        <v>45.764899999999997</v>
      </c>
      <c r="G35" s="5">
        <f t="shared" ref="G35:G66" si="6">E35/13.6253</f>
        <v>0.35955171629248533</v>
      </c>
      <c r="H35" s="5">
        <f t="shared" ref="H35:H66" si="7">F35/55.8378</f>
        <v>0.81960428240367633</v>
      </c>
    </row>
    <row r="36" spans="1:8" ht="20" customHeight="1" x14ac:dyDescent="0.15">
      <c r="A36" s="34">
        <v>5.0521000000000003</v>
      </c>
      <c r="B36" s="4">
        <v>32.711599999999997</v>
      </c>
      <c r="C36" s="5">
        <f t="shared" si="4"/>
        <v>0.34020875420875424</v>
      </c>
      <c r="D36" s="5">
        <f t="shared" si="5"/>
        <v>0.68086470375196173</v>
      </c>
      <c r="E36" s="5">
        <v>5.0521000000000003</v>
      </c>
      <c r="F36" s="5">
        <v>42.149500000000003</v>
      </c>
      <c r="G36" s="5">
        <f t="shared" si="6"/>
        <v>0.3707881661321219</v>
      </c>
      <c r="H36" s="5">
        <f t="shared" si="7"/>
        <v>0.7548560294280936</v>
      </c>
    </row>
    <row r="37" spans="1:8" ht="20" customHeight="1" x14ac:dyDescent="0.15">
      <c r="A37" s="34">
        <v>5.2051999999999996</v>
      </c>
      <c r="B37" s="4">
        <v>31.241</v>
      </c>
      <c r="C37" s="5">
        <f t="shared" si="4"/>
        <v>0.35051851851851851</v>
      </c>
      <c r="D37" s="5">
        <f t="shared" si="5"/>
        <v>0.65025538982853293</v>
      </c>
      <c r="E37" s="5">
        <v>5.2051999999999996</v>
      </c>
      <c r="F37" s="5">
        <v>38.104700000000001</v>
      </c>
      <c r="G37" s="5">
        <f t="shared" si="6"/>
        <v>0.38202461597175841</v>
      </c>
      <c r="H37" s="5">
        <f t="shared" si="7"/>
        <v>0.68241764539433858</v>
      </c>
    </row>
    <row r="38" spans="1:8" ht="20" customHeight="1" x14ac:dyDescent="0.15">
      <c r="A38" s="34">
        <v>5.3582000000000001</v>
      </c>
      <c r="B38" s="4">
        <v>34.9238</v>
      </c>
      <c r="C38" s="5">
        <f t="shared" si="4"/>
        <v>0.36082154882154882</v>
      </c>
      <c r="D38" s="5">
        <f t="shared" si="5"/>
        <v>0.72690980388891901</v>
      </c>
      <c r="E38" s="5">
        <v>5.3582000000000001</v>
      </c>
      <c r="F38" s="5">
        <v>43.058599999999998</v>
      </c>
      <c r="G38" s="5">
        <f t="shared" si="6"/>
        <v>0.3932537265234527</v>
      </c>
      <c r="H38" s="5">
        <f t="shared" si="7"/>
        <v>0.77113711500094917</v>
      </c>
    </row>
    <row r="39" spans="1:8" ht="20" customHeight="1" x14ac:dyDescent="0.15">
      <c r="A39" s="34">
        <v>5.5113000000000003</v>
      </c>
      <c r="B39" s="4">
        <v>35.938099999999999</v>
      </c>
      <c r="C39" s="5">
        <f t="shared" si="4"/>
        <v>0.37113131313131315</v>
      </c>
      <c r="D39" s="5">
        <f t="shared" si="5"/>
        <v>0.74802161343096563</v>
      </c>
      <c r="E39" s="5">
        <v>5.5113000000000003</v>
      </c>
      <c r="F39" s="5">
        <v>42.43</v>
      </c>
      <c r="G39" s="5">
        <f t="shared" si="6"/>
        <v>0.40449017636308932</v>
      </c>
      <c r="H39" s="5">
        <f t="shared" si="7"/>
        <v>0.75987950814681093</v>
      </c>
    </row>
    <row r="40" spans="1:8" ht="20" customHeight="1" x14ac:dyDescent="0.15">
      <c r="A40" s="34">
        <v>5.6643999999999997</v>
      </c>
      <c r="B40" s="4">
        <v>39.670099999999998</v>
      </c>
      <c r="C40" s="5">
        <f t="shared" si="4"/>
        <v>0.38144107744107741</v>
      </c>
      <c r="D40" s="5">
        <f t="shared" si="5"/>
        <v>0.82570008450551791</v>
      </c>
      <c r="E40" s="5">
        <v>5.6643999999999997</v>
      </c>
      <c r="F40" s="5">
        <v>40.480699999999999</v>
      </c>
      <c r="G40" s="5">
        <f t="shared" si="6"/>
        <v>0.41572662620272582</v>
      </c>
      <c r="H40" s="5">
        <f t="shared" si="7"/>
        <v>0.72496946512935678</v>
      </c>
    </row>
    <row r="41" spans="1:8" ht="20" customHeight="1" x14ac:dyDescent="0.15">
      <c r="A41" s="34">
        <v>5.8174999999999999</v>
      </c>
      <c r="B41" s="4">
        <v>40.346299999999999</v>
      </c>
      <c r="C41" s="5">
        <f t="shared" si="4"/>
        <v>0.39175084175084174</v>
      </c>
      <c r="D41" s="5">
        <f t="shared" si="5"/>
        <v>0.83977462420021565</v>
      </c>
      <c r="E41" s="5">
        <v>5.8174999999999999</v>
      </c>
      <c r="F41" s="5">
        <v>42.285299999999999</v>
      </c>
      <c r="G41" s="5">
        <f t="shared" si="6"/>
        <v>0.42696307604236239</v>
      </c>
      <c r="H41" s="5">
        <f t="shared" si="7"/>
        <v>0.7572880736705242</v>
      </c>
    </row>
    <row r="42" spans="1:8" ht="20" customHeight="1" x14ac:dyDescent="0.15">
      <c r="A42" s="34">
        <v>5.9706000000000001</v>
      </c>
      <c r="B42" s="4">
        <v>42.555599999999998</v>
      </c>
      <c r="C42" s="5">
        <f t="shared" si="4"/>
        <v>0.40206060606060606</v>
      </c>
      <c r="D42" s="5">
        <f t="shared" si="5"/>
        <v>0.88575936325300453</v>
      </c>
      <c r="E42" s="5">
        <v>5.9706000000000001</v>
      </c>
      <c r="F42" s="5">
        <v>45.816899999999997</v>
      </c>
      <c r="G42" s="5">
        <f t="shared" si="6"/>
        <v>0.43819952588199895</v>
      </c>
      <c r="H42" s="5">
        <f t="shared" si="7"/>
        <v>0.82053555118575583</v>
      </c>
    </row>
    <row r="43" spans="1:8" ht="20" customHeight="1" x14ac:dyDescent="0.15">
      <c r="A43" s="34">
        <v>6.1237000000000004</v>
      </c>
      <c r="B43" s="4">
        <v>48.044199999999996</v>
      </c>
      <c r="C43" s="5">
        <f t="shared" si="4"/>
        <v>0.41237037037037039</v>
      </c>
      <c r="D43" s="5">
        <f t="shared" si="5"/>
        <v>1</v>
      </c>
      <c r="E43" s="5">
        <v>6.1237000000000004</v>
      </c>
      <c r="F43" s="5">
        <v>44.2684</v>
      </c>
      <c r="G43" s="5">
        <f t="shared" si="6"/>
        <v>0.44943597572163552</v>
      </c>
      <c r="H43" s="5">
        <f t="shared" si="7"/>
        <v>0.79280344139633008</v>
      </c>
    </row>
    <row r="44" spans="1:8" ht="20" customHeight="1" x14ac:dyDescent="0.15">
      <c r="A44" s="34">
        <v>6.2767999999999997</v>
      </c>
      <c r="B44" s="4">
        <v>43.3249</v>
      </c>
      <c r="C44" s="5">
        <f t="shared" si="4"/>
        <v>0.42268013468013466</v>
      </c>
      <c r="D44" s="5">
        <f t="shared" si="5"/>
        <v>0.90177170189117528</v>
      </c>
      <c r="E44" s="5">
        <v>6.2767999999999997</v>
      </c>
      <c r="F44" s="5">
        <v>39.5809</v>
      </c>
      <c r="G44" s="5">
        <f t="shared" si="6"/>
        <v>0.46067242556127203</v>
      </c>
      <c r="H44" s="5">
        <f t="shared" si="7"/>
        <v>0.70885493339637307</v>
      </c>
    </row>
    <row r="45" spans="1:8" ht="20" customHeight="1" x14ac:dyDescent="0.15">
      <c r="A45" s="34">
        <v>6.4298999999999999</v>
      </c>
      <c r="B45" s="4">
        <v>40.798099999999998</v>
      </c>
      <c r="C45" s="5">
        <f t="shared" si="4"/>
        <v>0.43298989898989898</v>
      </c>
      <c r="D45" s="5">
        <f t="shared" si="5"/>
        <v>0.84917846483030213</v>
      </c>
      <c r="E45" s="5">
        <v>6.4298999999999999</v>
      </c>
      <c r="F45" s="5">
        <v>41.414999999999999</v>
      </c>
      <c r="G45" s="5">
        <f t="shared" si="6"/>
        <v>0.47190887540090865</v>
      </c>
      <c r="H45" s="5">
        <f t="shared" si="7"/>
        <v>0.74170185788122023</v>
      </c>
    </row>
    <row r="46" spans="1:8" ht="20" customHeight="1" x14ac:dyDescent="0.15">
      <c r="A46" s="34">
        <v>6.5830000000000002</v>
      </c>
      <c r="B46" s="4">
        <v>41.498199999999997</v>
      </c>
      <c r="C46" s="5">
        <f t="shared" si="4"/>
        <v>0.4432996632996633</v>
      </c>
      <c r="D46" s="5">
        <f t="shared" si="5"/>
        <v>0.86375046311521475</v>
      </c>
      <c r="E46" s="5">
        <v>6.5830000000000002</v>
      </c>
      <c r="F46" s="5">
        <v>46.938000000000002</v>
      </c>
      <c r="G46" s="5">
        <f t="shared" si="6"/>
        <v>0.48314532524054521</v>
      </c>
      <c r="H46" s="5">
        <f t="shared" si="7"/>
        <v>0.84061334794708964</v>
      </c>
    </row>
    <row r="47" spans="1:8" ht="20" customHeight="1" x14ac:dyDescent="0.15">
      <c r="A47" s="34">
        <v>6.7361000000000004</v>
      </c>
      <c r="B47" s="4">
        <v>35.904000000000003</v>
      </c>
      <c r="C47" s="5">
        <f t="shared" si="4"/>
        <v>0.45360942760942763</v>
      </c>
      <c r="D47" s="5">
        <f t="shared" si="5"/>
        <v>0.74731185033781411</v>
      </c>
      <c r="E47" s="5">
        <v>6.7361000000000004</v>
      </c>
      <c r="F47" s="5">
        <v>47.773600000000002</v>
      </c>
      <c r="G47" s="5">
        <f t="shared" si="6"/>
        <v>0.49438177508018177</v>
      </c>
      <c r="H47" s="5">
        <f t="shared" si="7"/>
        <v>0.85557812091450591</v>
      </c>
    </row>
    <row r="48" spans="1:8" ht="20" customHeight="1" x14ac:dyDescent="0.15">
      <c r="A48" s="34">
        <v>6.8891999999999998</v>
      </c>
      <c r="B48" s="4">
        <v>33.812399999999997</v>
      </c>
      <c r="C48" s="5">
        <f t="shared" si="4"/>
        <v>0.4639191919191919</v>
      </c>
      <c r="D48" s="5">
        <f t="shared" si="5"/>
        <v>0.703776938735581</v>
      </c>
      <c r="E48" s="5">
        <v>6.8891999999999998</v>
      </c>
      <c r="F48" s="5">
        <v>50.801299999999998</v>
      </c>
      <c r="G48" s="5">
        <f t="shared" si="6"/>
        <v>0.50561822491981834</v>
      </c>
      <c r="H48" s="5">
        <f t="shared" si="7"/>
        <v>0.90980124575108612</v>
      </c>
    </row>
    <row r="49" spans="1:8" ht="20" customHeight="1" x14ac:dyDescent="0.15">
      <c r="A49" s="34">
        <v>7.0423</v>
      </c>
      <c r="B49" s="4">
        <v>33.703000000000003</v>
      </c>
      <c r="C49" s="5">
        <f t="shared" si="4"/>
        <v>0.47422895622895622</v>
      </c>
      <c r="D49" s="5">
        <f t="shared" si="5"/>
        <v>0.70149986887074833</v>
      </c>
      <c r="E49" s="5">
        <v>7.0423</v>
      </c>
      <c r="F49" s="5">
        <v>54.148000000000003</v>
      </c>
      <c r="G49" s="5">
        <f t="shared" si="6"/>
        <v>0.5168546747594549</v>
      </c>
      <c r="H49" s="5">
        <f t="shared" si="7"/>
        <v>0.96973734638542353</v>
      </c>
    </row>
    <row r="50" spans="1:8" ht="20" customHeight="1" x14ac:dyDescent="0.15">
      <c r="A50" s="34">
        <v>7.1954000000000002</v>
      </c>
      <c r="B50" s="4">
        <v>30.123699999999999</v>
      </c>
      <c r="C50" s="5">
        <f t="shared" si="4"/>
        <v>0.48453872053872055</v>
      </c>
      <c r="D50" s="5">
        <f t="shared" si="5"/>
        <v>0.62699972109016289</v>
      </c>
      <c r="E50" s="5">
        <v>7.1954000000000002</v>
      </c>
      <c r="F50" s="5">
        <v>54.6858</v>
      </c>
      <c r="G50" s="5">
        <f t="shared" si="6"/>
        <v>0.52809112459909147</v>
      </c>
      <c r="H50" s="5">
        <f t="shared" si="7"/>
        <v>0.97936881467393055</v>
      </c>
    </row>
    <row r="51" spans="1:8" ht="20" customHeight="1" x14ac:dyDescent="0.15">
      <c r="A51" s="34">
        <v>7.3483999999999998</v>
      </c>
      <c r="B51" s="4">
        <v>28.587599999999998</v>
      </c>
      <c r="C51" s="5">
        <f t="shared" si="4"/>
        <v>0.49484175084175086</v>
      </c>
      <c r="D51" s="5">
        <f t="shared" si="5"/>
        <v>0.5950270792312079</v>
      </c>
      <c r="E51" s="5">
        <v>7.3483999999999998</v>
      </c>
      <c r="F51" s="5">
        <v>55.837800000000001</v>
      </c>
      <c r="G51" s="5">
        <f t="shared" si="6"/>
        <v>0.53932023515078564</v>
      </c>
      <c r="H51" s="5">
        <f t="shared" si="7"/>
        <v>1</v>
      </c>
    </row>
    <row r="52" spans="1:8" ht="20" customHeight="1" x14ac:dyDescent="0.15">
      <c r="A52" s="34">
        <v>7.5015000000000001</v>
      </c>
      <c r="B52" s="4">
        <v>31.919799999999999</v>
      </c>
      <c r="C52" s="5">
        <f t="shared" si="4"/>
        <v>0.50515151515151513</v>
      </c>
      <c r="D52" s="5">
        <f t="shared" si="5"/>
        <v>0.66438404635731263</v>
      </c>
      <c r="E52" s="5">
        <v>7.5015000000000001</v>
      </c>
      <c r="F52" s="5">
        <v>51.817100000000003</v>
      </c>
      <c r="G52" s="5">
        <f t="shared" si="6"/>
        <v>0.55055668499042221</v>
      </c>
      <c r="H52" s="5">
        <f t="shared" si="7"/>
        <v>0.92799322322870892</v>
      </c>
    </row>
    <row r="53" spans="1:8" ht="20" customHeight="1" x14ac:dyDescent="0.15">
      <c r="A53" s="34">
        <v>7.6546000000000003</v>
      </c>
      <c r="B53" s="4">
        <v>32.235799999999998</v>
      </c>
      <c r="C53" s="5">
        <f t="shared" si="4"/>
        <v>0.51546127946127951</v>
      </c>
      <c r="D53" s="5">
        <f t="shared" si="5"/>
        <v>0.67096132311496492</v>
      </c>
      <c r="E53" s="5">
        <v>7.6546000000000003</v>
      </c>
      <c r="F53" s="5">
        <v>49.869599999999998</v>
      </c>
      <c r="G53" s="5">
        <f t="shared" si="6"/>
        <v>0.56179313483005888</v>
      </c>
      <c r="H53" s="5">
        <f t="shared" si="7"/>
        <v>0.8931154164383267</v>
      </c>
    </row>
    <row r="54" spans="1:8" ht="20" customHeight="1" x14ac:dyDescent="0.15">
      <c r="A54" s="34">
        <v>7.8076999999999996</v>
      </c>
      <c r="B54" s="4">
        <v>35.049700000000001</v>
      </c>
      <c r="C54" s="5">
        <f t="shared" si="4"/>
        <v>0.52577104377104378</v>
      </c>
      <c r="D54" s="5">
        <f t="shared" si="5"/>
        <v>0.72953030750850267</v>
      </c>
      <c r="E54" s="5">
        <v>7.8076999999999996</v>
      </c>
      <c r="F54" s="5">
        <v>45.677199999999999</v>
      </c>
      <c r="G54" s="5">
        <f t="shared" si="6"/>
        <v>0.57302958466969534</v>
      </c>
      <c r="H54" s="5">
        <f t="shared" si="7"/>
        <v>0.81803366178466907</v>
      </c>
    </row>
    <row r="55" spans="1:8" ht="20" customHeight="1" x14ac:dyDescent="0.15">
      <c r="A55" s="34">
        <v>7.9607999999999999</v>
      </c>
      <c r="B55" s="4">
        <v>35.659799999999997</v>
      </c>
      <c r="C55" s="5">
        <f t="shared" si="4"/>
        <v>0.53608080808080805</v>
      </c>
      <c r="D55" s="5">
        <f t="shared" si="5"/>
        <v>0.74222903076750157</v>
      </c>
      <c r="E55" s="5">
        <v>7.9607999999999999</v>
      </c>
      <c r="F55" s="5">
        <v>44.072299999999998</v>
      </c>
      <c r="G55" s="5">
        <f t="shared" si="6"/>
        <v>0.5842660345093319</v>
      </c>
      <c r="H55" s="5">
        <f t="shared" si="7"/>
        <v>0.78929148354698786</v>
      </c>
    </row>
    <row r="56" spans="1:8" ht="20" customHeight="1" x14ac:dyDescent="0.15">
      <c r="A56" s="34">
        <v>8.1138999999999992</v>
      </c>
      <c r="B56" s="4">
        <v>32.584400000000002</v>
      </c>
      <c r="C56" s="5">
        <f t="shared" si="4"/>
        <v>0.54639057239057232</v>
      </c>
      <c r="D56" s="5">
        <f t="shared" si="5"/>
        <v>0.6782171417153372</v>
      </c>
      <c r="E56" s="5">
        <v>8.1138999999999992</v>
      </c>
      <c r="F56" s="5">
        <v>39.478000000000002</v>
      </c>
      <c r="G56" s="5">
        <f t="shared" si="6"/>
        <v>0.59550248434896846</v>
      </c>
      <c r="H56" s="5">
        <f t="shared" si="7"/>
        <v>0.70701209574875801</v>
      </c>
    </row>
    <row r="57" spans="1:8" ht="20" customHeight="1" x14ac:dyDescent="0.15">
      <c r="A57" s="34">
        <v>8.2669999999999995</v>
      </c>
      <c r="B57" s="4">
        <v>35.767099999999999</v>
      </c>
      <c r="C57" s="5">
        <f t="shared" si="4"/>
        <v>0.5567003367003367</v>
      </c>
      <c r="D57" s="5">
        <f t="shared" si="5"/>
        <v>0.74446239088172983</v>
      </c>
      <c r="E57" s="5">
        <v>8.2669999999999995</v>
      </c>
      <c r="F57" s="5">
        <v>35.182200000000002</v>
      </c>
      <c r="G57" s="5">
        <f t="shared" si="6"/>
        <v>0.60673893418860503</v>
      </c>
      <c r="H57" s="5">
        <f t="shared" si="7"/>
        <v>0.6300785489399654</v>
      </c>
    </row>
    <row r="58" spans="1:8" ht="20" customHeight="1" x14ac:dyDescent="0.15">
      <c r="A58" s="34">
        <v>8.4200999999999997</v>
      </c>
      <c r="B58" s="4">
        <v>34.150199999999998</v>
      </c>
      <c r="C58" s="5">
        <f t="shared" si="4"/>
        <v>0.56701010101010096</v>
      </c>
      <c r="D58" s="5">
        <f t="shared" si="5"/>
        <v>0.71080796433284354</v>
      </c>
      <c r="E58" s="5">
        <v>8.4200999999999997</v>
      </c>
      <c r="F58" s="5">
        <v>36.539299999999997</v>
      </c>
      <c r="G58" s="5">
        <f t="shared" si="6"/>
        <v>0.61797538402824159</v>
      </c>
      <c r="H58" s="5">
        <f t="shared" si="7"/>
        <v>0.65438287325073685</v>
      </c>
    </row>
    <row r="59" spans="1:8" ht="20" customHeight="1" x14ac:dyDescent="0.15">
      <c r="A59" s="34">
        <v>8.5731999999999999</v>
      </c>
      <c r="B59" s="4">
        <v>30.1005</v>
      </c>
      <c r="C59" s="5">
        <f t="shared" si="4"/>
        <v>0.57731986531986534</v>
      </c>
      <c r="D59" s="5">
        <f t="shared" si="5"/>
        <v>0.62651683241681622</v>
      </c>
      <c r="E59" s="5">
        <v>8.5731999999999999</v>
      </c>
      <c r="F59" s="5">
        <v>37.542700000000004</v>
      </c>
      <c r="G59" s="5">
        <f t="shared" si="6"/>
        <v>0.62921183386787816</v>
      </c>
      <c r="H59" s="5">
        <f t="shared" si="7"/>
        <v>0.67235277894186385</v>
      </c>
    </row>
    <row r="60" spans="1:8" ht="20" customHeight="1" x14ac:dyDescent="0.15">
      <c r="A60" s="34">
        <v>8.7263000000000002</v>
      </c>
      <c r="B60" s="4">
        <v>36.844700000000003</v>
      </c>
      <c r="C60" s="5">
        <f t="shared" si="4"/>
        <v>0.58762962962962961</v>
      </c>
      <c r="D60" s="5">
        <f t="shared" si="5"/>
        <v>0.76689173719200243</v>
      </c>
      <c r="E60" s="5">
        <v>8.7263000000000002</v>
      </c>
      <c r="F60" s="5">
        <v>40.618899999999996</v>
      </c>
      <c r="G60" s="5">
        <f t="shared" si="6"/>
        <v>0.64044828370751472</v>
      </c>
      <c r="H60" s="5">
        <f t="shared" si="7"/>
        <v>0.72744449100788344</v>
      </c>
    </row>
    <row r="61" spans="1:8" ht="20" customHeight="1" x14ac:dyDescent="0.15">
      <c r="A61" s="34">
        <v>8.8794000000000004</v>
      </c>
      <c r="B61" s="4">
        <v>36.922400000000003</v>
      </c>
      <c r="C61" s="5">
        <f t="shared" si="4"/>
        <v>0.59793939393939399</v>
      </c>
      <c r="D61" s="5">
        <f t="shared" si="5"/>
        <v>0.76850899796437455</v>
      </c>
      <c r="E61" s="5">
        <v>8.8794000000000004</v>
      </c>
      <c r="F61" s="5">
        <v>38.9514</v>
      </c>
      <c r="G61" s="5">
        <f t="shared" si="6"/>
        <v>0.65168473354715128</v>
      </c>
      <c r="H61" s="5">
        <f t="shared" si="7"/>
        <v>0.69758120842869886</v>
      </c>
    </row>
    <row r="62" spans="1:8" ht="20" customHeight="1" x14ac:dyDescent="0.15">
      <c r="A62" s="34">
        <v>9.0325000000000006</v>
      </c>
      <c r="B62" s="4">
        <v>35.631900000000002</v>
      </c>
      <c r="C62" s="5">
        <f t="shared" si="4"/>
        <v>0.60824915824915826</v>
      </c>
      <c r="D62" s="5">
        <f t="shared" si="5"/>
        <v>0.74164831550946841</v>
      </c>
      <c r="E62" s="5">
        <v>9.0325000000000006</v>
      </c>
      <c r="F62" s="5">
        <v>36.191099999999999</v>
      </c>
      <c r="G62" s="5">
        <f t="shared" si="6"/>
        <v>0.66292118338678785</v>
      </c>
      <c r="H62" s="5">
        <f t="shared" si="7"/>
        <v>0.64814695421381208</v>
      </c>
    </row>
    <row r="63" spans="1:8" ht="20" customHeight="1" x14ac:dyDescent="0.15">
      <c r="A63" s="34">
        <v>9.1856000000000009</v>
      </c>
      <c r="B63" s="4">
        <v>33.558</v>
      </c>
      <c r="C63" s="5">
        <f t="shared" si="4"/>
        <v>0.61855892255892264</v>
      </c>
      <c r="D63" s="5">
        <f t="shared" si="5"/>
        <v>0.69848181466233183</v>
      </c>
      <c r="E63" s="5">
        <v>9.1856000000000009</v>
      </c>
      <c r="F63" s="5">
        <v>36.188600000000001</v>
      </c>
      <c r="G63" s="5">
        <f t="shared" si="6"/>
        <v>0.67415763322642452</v>
      </c>
      <c r="H63" s="5">
        <f t="shared" si="7"/>
        <v>0.64810218167621214</v>
      </c>
    </row>
    <row r="64" spans="1:8" ht="20" customHeight="1" x14ac:dyDescent="0.15">
      <c r="A64" s="34">
        <v>9.3386999999999993</v>
      </c>
      <c r="B64" s="4">
        <v>34.053699999999999</v>
      </c>
      <c r="C64" s="5">
        <f t="shared" si="4"/>
        <v>0.6288686868686868</v>
      </c>
      <c r="D64" s="5">
        <f t="shared" si="5"/>
        <v>0.70879939722172502</v>
      </c>
      <c r="E64" s="5">
        <v>9.3386999999999993</v>
      </c>
      <c r="F64" s="5">
        <v>37.115499999999997</v>
      </c>
      <c r="G64" s="5">
        <f t="shared" si="6"/>
        <v>0.68539408306606087</v>
      </c>
      <c r="H64" s="5">
        <f t="shared" si="7"/>
        <v>0.66470204771677965</v>
      </c>
    </row>
    <row r="65" spans="1:8" ht="20" customHeight="1" x14ac:dyDescent="0.15">
      <c r="A65" s="34">
        <v>9.4916999999999998</v>
      </c>
      <c r="B65" s="4">
        <v>27.721599999999999</v>
      </c>
      <c r="C65" s="5">
        <f t="shared" si="4"/>
        <v>0.63917171717171717</v>
      </c>
      <c r="D65" s="5">
        <f t="shared" si="5"/>
        <v>0.57700201064852785</v>
      </c>
      <c r="E65" s="5">
        <v>9.4916999999999998</v>
      </c>
      <c r="F65" s="5">
        <v>34.872999999999998</v>
      </c>
      <c r="G65" s="5">
        <f t="shared" si="6"/>
        <v>0.69662319361775527</v>
      </c>
      <c r="H65" s="5">
        <f t="shared" si="7"/>
        <v>0.62454108148960019</v>
      </c>
    </row>
    <row r="66" spans="1:8" ht="20" customHeight="1" x14ac:dyDescent="0.15">
      <c r="A66" s="34">
        <v>9.6448</v>
      </c>
      <c r="B66" s="4">
        <v>27.831900000000001</v>
      </c>
      <c r="C66" s="5">
        <f t="shared" si="4"/>
        <v>0.64948148148148155</v>
      </c>
      <c r="D66" s="5">
        <f t="shared" si="5"/>
        <v>0.57929781326361984</v>
      </c>
      <c r="E66" s="5">
        <v>9.6448</v>
      </c>
      <c r="F66" s="5">
        <v>33.636499999999998</v>
      </c>
      <c r="G66" s="5">
        <f t="shared" si="6"/>
        <v>0.70785964345739183</v>
      </c>
      <c r="H66" s="5">
        <f t="shared" si="7"/>
        <v>0.60239658439265154</v>
      </c>
    </row>
    <row r="67" spans="1:8" ht="20" customHeight="1" x14ac:dyDescent="0.15">
      <c r="A67" s="34">
        <v>9.7979000000000003</v>
      </c>
      <c r="B67" s="4">
        <v>26.269300000000001</v>
      </c>
      <c r="C67" s="5">
        <f t="shared" ref="C67:C100" si="8">$A67/14.85</f>
        <v>0.65979124579124582</v>
      </c>
      <c r="D67" s="5">
        <f t="shared" ref="D67:D100" si="9">B67/48.0442</f>
        <v>0.54677359598036812</v>
      </c>
      <c r="E67" s="5">
        <v>9.7979000000000003</v>
      </c>
      <c r="F67" s="5">
        <v>44.8703</v>
      </c>
      <c r="G67" s="5">
        <f t="shared" ref="G67:G92" si="10">E67/13.6253</f>
        <v>0.71909609329702839</v>
      </c>
      <c r="H67" s="5">
        <f t="shared" ref="H67:H92" si="11">F67/55.8378</f>
        <v>0.80358287754890056</v>
      </c>
    </row>
    <row r="68" spans="1:8" ht="20" customHeight="1" x14ac:dyDescent="0.15">
      <c r="A68" s="34">
        <v>9.9510000000000005</v>
      </c>
      <c r="B68" s="4">
        <v>28.477799999999998</v>
      </c>
      <c r="C68" s="5">
        <f t="shared" si="8"/>
        <v>0.6701010101010102</v>
      </c>
      <c r="D68" s="5">
        <f t="shared" si="9"/>
        <v>0.59274168369959335</v>
      </c>
      <c r="E68" s="5">
        <v>9.9510000000000005</v>
      </c>
      <c r="F68" s="5">
        <v>41.863700000000001</v>
      </c>
      <c r="G68" s="5">
        <f t="shared" si="10"/>
        <v>0.73033254313666496</v>
      </c>
      <c r="H68" s="5">
        <f t="shared" si="11"/>
        <v>0.74973763292966411</v>
      </c>
    </row>
    <row r="69" spans="1:8" ht="20" customHeight="1" x14ac:dyDescent="0.15">
      <c r="A69" s="34">
        <v>10.104100000000001</v>
      </c>
      <c r="B69" s="4">
        <v>26.100999999999999</v>
      </c>
      <c r="C69" s="5">
        <f t="shared" si="8"/>
        <v>0.68041077441077447</v>
      </c>
      <c r="D69" s="5">
        <f t="shared" si="9"/>
        <v>0.54327057168190962</v>
      </c>
      <c r="E69" s="5">
        <v>10.104100000000001</v>
      </c>
      <c r="F69" s="5">
        <v>31.863499999999998</v>
      </c>
      <c r="G69" s="5">
        <f t="shared" si="10"/>
        <v>0.74156899297630152</v>
      </c>
      <c r="H69" s="5">
        <f t="shared" si="11"/>
        <v>0.57064390072674775</v>
      </c>
    </row>
    <row r="70" spans="1:8" ht="20" customHeight="1" x14ac:dyDescent="0.15">
      <c r="A70" s="34">
        <v>10.257199999999999</v>
      </c>
      <c r="B70" s="4">
        <v>27.880500000000001</v>
      </c>
      <c r="C70" s="5">
        <f t="shared" si="8"/>
        <v>0.69072053872053873</v>
      </c>
      <c r="D70" s="5">
        <f t="shared" si="9"/>
        <v>0.58030938177761315</v>
      </c>
      <c r="E70" s="5">
        <v>10.257199999999999</v>
      </c>
      <c r="F70" s="5">
        <v>31.773099999999999</v>
      </c>
      <c r="G70" s="5">
        <f t="shared" si="10"/>
        <v>0.75280544281593798</v>
      </c>
      <c r="H70" s="5">
        <f t="shared" si="11"/>
        <v>0.56902492576713259</v>
      </c>
    </row>
    <row r="71" spans="1:8" ht="20" customHeight="1" x14ac:dyDescent="0.15">
      <c r="A71" s="34">
        <v>10.410299999999999</v>
      </c>
      <c r="B71" s="4">
        <v>29.666699999999999</v>
      </c>
      <c r="C71" s="5">
        <f t="shared" si="8"/>
        <v>0.701030303030303</v>
      </c>
      <c r="D71" s="5">
        <f t="shared" si="9"/>
        <v>0.61748764679191248</v>
      </c>
      <c r="E71" s="5">
        <v>10.410299999999999</v>
      </c>
      <c r="F71" s="5">
        <v>33.526800000000001</v>
      </c>
      <c r="G71" s="5">
        <f t="shared" si="10"/>
        <v>0.76404189265557454</v>
      </c>
      <c r="H71" s="5">
        <f t="shared" si="11"/>
        <v>0.60043196544276456</v>
      </c>
    </row>
    <row r="72" spans="1:8" ht="20" customHeight="1" x14ac:dyDescent="0.15">
      <c r="A72" s="34">
        <v>10.5634</v>
      </c>
      <c r="B72" s="4">
        <v>27.552800000000001</v>
      </c>
      <c r="C72" s="5">
        <f t="shared" si="8"/>
        <v>0.71134006734006738</v>
      </c>
      <c r="D72" s="5">
        <f t="shared" si="9"/>
        <v>0.57348857926659214</v>
      </c>
      <c r="E72" s="5">
        <v>10.5634</v>
      </c>
      <c r="F72" s="5">
        <v>34.204300000000003</v>
      </c>
      <c r="G72" s="5">
        <f t="shared" si="10"/>
        <v>0.7752783424952111</v>
      </c>
      <c r="H72" s="5">
        <f t="shared" si="11"/>
        <v>0.61256532313235845</v>
      </c>
    </row>
    <row r="73" spans="1:8" ht="20" customHeight="1" x14ac:dyDescent="0.15">
      <c r="A73" s="34">
        <v>10.7165</v>
      </c>
      <c r="B73" s="4">
        <v>27.009799999999998</v>
      </c>
      <c r="C73" s="5">
        <f t="shared" si="8"/>
        <v>0.72164983164983165</v>
      </c>
      <c r="D73" s="5">
        <f t="shared" si="9"/>
        <v>0.56218648661024639</v>
      </c>
      <c r="E73" s="5">
        <v>10.7165</v>
      </c>
      <c r="F73" s="5">
        <v>33.685299999999998</v>
      </c>
      <c r="G73" s="5">
        <f t="shared" si="10"/>
        <v>0.78651479233484767</v>
      </c>
      <c r="H73" s="5">
        <f t="shared" si="11"/>
        <v>0.6032705443266031</v>
      </c>
    </row>
    <row r="74" spans="1:8" ht="20" customHeight="1" x14ac:dyDescent="0.15">
      <c r="A74" s="34">
        <v>10.8696</v>
      </c>
      <c r="B74" s="4">
        <v>25.211300000000001</v>
      </c>
      <c r="C74" s="5">
        <f t="shared" si="8"/>
        <v>0.73195959595959603</v>
      </c>
      <c r="D74" s="5">
        <f t="shared" si="9"/>
        <v>0.52475220734240557</v>
      </c>
      <c r="E74" s="5">
        <v>10.8696</v>
      </c>
      <c r="F74" s="5">
        <v>28.398099999999999</v>
      </c>
      <c r="G74" s="5">
        <f t="shared" si="10"/>
        <v>0.79775124217448423</v>
      </c>
      <c r="H74" s="5">
        <f t="shared" si="11"/>
        <v>0.50858200000716358</v>
      </c>
    </row>
    <row r="75" spans="1:8" ht="20" customHeight="1" x14ac:dyDescent="0.15">
      <c r="A75" s="34">
        <v>11.0227</v>
      </c>
      <c r="B75" s="4">
        <v>30.4986</v>
      </c>
      <c r="C75" s="5">
        <f t="shared" si="8"/>
        <v>0.7422693602693603</v>
      </c>
      <c r="D75" s="5">
        <f t="shared" si="9"/>
        <v>0.6348029522814409</v>
      </c>
      <c r="E75" s="5">
        <v>11.0227</v>
      </c>
      <c r="F75" s="5">
        <v>32.511800000000001</v>
      </c>
      <c r="G75" s="5">
        <f t="shared" si="10"/>
        <v>0.80898769201412091</v>
      </c>
      <c r="H75" s="5">
        <f t="shared" si="11"/>
        <v>0.58225431517717385</v>
      </c>
    </row>
    <row r="76" spans="1:8" ht="20" customHeight="1" x14ac:dyDescent="0.15">
      <c r="A76" s="34">
        <v>11.175800000000001</v>
      </c>
      <c r="B76" s="4">
        <v>33.401299999999999</v>
      </c>
      <c r="C76" s="5">
        <f t="shared" si="8"/>
        <v>0.75257912457912468</v>
      </c>
      <c r="D76" s="5">
        <f t="shared" si="9"/>
        <v>0.69522023470054661</v>
      </c>
      <c r="E76" s="5">
        <v>11.175800000000001</v>
      </c>
      <c r="F76" s="5">
        <v>36.407499999999999</v>
      </c>
      <c r="G76" s="5">
        <f t="shared" si="10"/>
        <v>0.82022414185375747</v>
      </c>
      <c r="H76" s="5">
        <f t="shared" si="11"/>
        <v>0.65202246506846617</v>
      </c>
    </row>
    <row r="77" spans="1:8" ht="20" customHeight="1" x14ac:dyDescent="0.15">
      <c r="A77" s="34">
        <v>11.328900000000001</v>
      </c>
      <c r="B77" s="4">
        <v>29.715900000000001</v>
      </c>
      <c r="C77" s="5">
        <f t="shared" si="8"/>
        <v>0.76288888888888895</v>
      </c>
      <c r="D77" s="5">
        <f t="shared" si="9"/>
        <v>0.61851170380607867</v>
      </c>
      <c r="E77" s="5">
        <v>11.328900000000001</v>
      </c>
      <c r="F77" s="5">
        <v>37.143300000000004</v>
      </c>
      <c r="G77" s="5">
        <f t="shared" si="10"/>
        <v>0.83146059169339404</v>
      </c>
      <c r="H77" s="5">
        <f t="shared" si="11"/>
        <v>0.66519991833489145</v>
      </c>
    </row>
    <row r="78" spans="1:8" ht="20" customHeight="1" x14ac:dyDescent="0.15">
      <c r="A78" s="34">
        <v>11.481999999999999</v>
      </c>
      <c r="B78" s="4">
        <v>33.715699999999998</v>
      </c>
      <c r="C78" s="5">
        <f t="shared" si="8"/>
        <v>0.77319865319865322</v>
      </c>
      <c r="D78" s="5">
        <f t="shared" si="9"/>
        <v>0.7017642087910716</v>
      </c>
      <c r="E78" s="5">
        <v>11.481999999999999</v>
      </c>
      <c r="F78" s="5">
        <v>31.7697</v>
      </c>
      <c r="G78" s="5">
        <f t="shared" si="10"/>
        <v>0.84269704153303049</v>
      </c>
      <c r="H78" s="5">
        <f t="shared" si="11"/>
        <v>0.56896403511599669</v>
      </c>
    </row>
    <row r="79" spans="1:8" ht="20" customHeight="1" x14ac:dyDescent="0.15">
      <c r="A79" s="34">
        <v>11.635</v>
      </c>
      <c r="B79" s="4">
        <v>36.504100000000001</v>
      </c>
      <c r="C79" s="5">
        <f t="shared" si="8"/>
        <v>0.78350168350168348</v>
      </c>
      <c r="D79" s="5">
        <f t="shared" si="9"/>
        <v>0.75980243192726704</v>
      </c>
      <c r="E79" s="5">
        <v>11.635</v>
      </c>
      <c r="F79" s="5">
        <v>35.547699999999999</v>
      </c>
      <c r="G79" s="5">
        <f t="shared" si="10"/>
        <v>0.85392615208472478</v>
      </c>
      <c r="H79" s="5">
        <f t="shared" si="11"/>
        <v>0.63662429393708198</v>
      </c>
    </row>
    <row r="80" spans="1:8" ht="20" customHeight="1" x14ac:dyDescent="0.15">
      <c r="A80" s="34">
        <v>11.7881</v>
      </c>
      <c r="B80" s="4">
        <v>28.797899999999998</v>
      </c>
      <c r="C80" s="5">
        <f t="shared" si="8"/>
        <v>0.79381144781144786</v>
      </c>
      <c r="D80" s="5">
        <f t="shared" si="9"/>
        <v>0.59940429854175947</v>
      </c>
      <c r="E80" s="5">
        <v>11.7881</v>
      </c>
      <c r="F80" s="5">
        <v>39.554499999999997</v>
      </c>
      <c r="G80" s="5">
        <f t="shared" si="10"/>
        <v>0.86516260192436134</v>
      </c>
      <c r="H80" s="5">
        <f t="shared" si="11"/>
        <v>0.70838213539931727</v>
      </c>
    </row>
    <row r="81" spans="1:8" ht="20" customHeight="1" x14ac:dyDescent="0.15">
      <c r="A81" s="34">
        <v>11.9412</v>
      </c>
      <c r="B81" s="4">
        <v>30.8184</v>
      </c>
      <c r="C81" s="5">
        <f t="shared" si="8"/>
        <v>0.80412121212121213</v>
      </c>
      <c r="D81" s="5">
        <f t="shared" si="9"/>
        <v>0.6414593228735207</v>
      </c>
      <c r="E81" s="5">
        <v>11.9412</v>
      </c>
      <c r="F81" s="5">
        <v>30.652799999999999</v>
      </c>
      <c r="G81" s="5">
        <f t="shared" si="10"/>
        <v>0.8763990517639979</v>
      </c>
      <c r="H81" s="5">
        <f t="shared" si="11"/>
        <v>0.54896145621783088</v>
      </c>
    </row>
    <row r="82" spans="1:8" ht="20" customHeight="1" x14ac:dyDescent="0.15">
      <c r="A82" s="34">
        <v>12.0943</v>
      </c>
      <c r="B82" s="4">
        <v>30.881699999999999</v>
      </c>
      <c r="C82" s="5">
        <f t="shared" si="8"/>
        <v>0.81443097643097651</v>
      </c>
      <c r="D82" s="5">
        <f t="shared" si="9"/>
        <v>0.64277685964174658</v>
      </c>
      <c r="E82" s="5">
        <v>12.0943</v>
      </c>
      <c r="F82" s="5">
        <v>27.9754</v>
      </c>
      <c r="G82" s="5">
        <f t="shared" si="10"/>
        <v>0.88763550160363447</v>
      </c>
      <c r="H82" s="5">
        <f t="shared" si="11"/>
        <v>0.50101185934975945</v>
      </c>
    </row>
    <row r="83" spans="1:8" ht="20" customHeight="1" x14ac:dyDescent="0.15">
      <c r="A83" s="34">
        <v>12.247400000000001</v>
      </c>
      <c r="B83" s="4">
        <v>28.327100000000002</v>
      </c>
      <c r="C83" s="5">
        <f t="shared" si="8"/>
        <v>0.82474074074074077</v>
      </c>
      <c r="D83" s="5">
        <f t="shared" si="9"/>
        <v>0.58960498873953571</v>
      </c>
      <c r="E83" s="5">
        <v>12.247400000000001</v>
      </c>
      <c r="F83" s="5">
        <v>30.228400000000001</v>
      </c>
      <c r="G83" s="5">
        <f t="shared" si="10"/>
        <v>0.89887195144327103</v>
      </c>
      <c r="H83" s="5">
        <f t="shared" si="11"/>
        <v>0.54136087023485879</v>
      </c>
    </row>
    <row r="84" spans="1:8" ht="20" customHeight="1" x14ac:dyDescent="0.15">
      <c r="A84" s="34">
        <v>12.400499999999999</v>
      </c>
      <c r="B84" s="4">
        <v>29.596299999999999</v>
      </c>
      <c r="C84" s="5">
        <f t="shared" si="8"/>
        <v>0.83505050505050504</v>
      </c>
      <c r="D84" s="5">
        <f t="shared" si="9"/>
        <v>0.61602232943830892</v>
      </c>
      <c r="E84" s="5">
        <v>12.400499999999999</v>
      </c>
      <c r="F84" s="5">
        <v>33.674199999999999</v>
      </c>
      <c r="G84" s="5">
        <f t="shared" si="10"/>
        <v>0.91010840128290749</v>
      </c>
      <c r="H84" s="5">
        <f t="shared" si="11"/>
        <v>0.6030717542596592</v>
      </c>
    </row>
    <row r="85" spans="1:8" ht="20" customHeight="1" x14ac:dyDescent="0.15">
      <c r="A85" s="34">
        <v>12.553599999999999</v>
      </c>
      <c r="B85" s="4">
        <v>34.020099999999999</v>
      </c>
      <c r="C85" s="5">
        <f t="shared" si="8"/>
        <v>0.84536026936026931</v>
      </c>
      <c r="D85" s="5">
        <f t="shared" si="9"/>
        <v>0.70810004121205061</v>
      </c>
      <c r="E85" s="5">
        <v>12.553599999999999</v>
      </c>
      <c r="F85" s="5">
        <v>34.540199999999999</v>
      </c>
      <c r="G85" s="5">
        <f t="shared" si="10"/>
        <v>0.92134485112254405</v>
      </c>
      <c r="H85" s="5">
        <f t="shared" si="11"/>
        <v>0.6185809612842913</v>
      </c>
    </row>
    <row r="86" spans="1:8" ht="20" customHeight="1" x14ac:dyDescent="0.15">
      <c r="A86" s="34">
        <v>12.7067</v>
      </c>
      <c r="B86" s="4">
        <v>25.147300000000001</v>
      </c>
      <c r="C86" s="5">
        <f t="shared" si="8"/>
        <v>0.85567003367003369</v>
      </c>
      <c r="D86" s="5">
        <f t="shared" si="9"/>
        <v>0.52342010065731148</v>
      </c>
      <c r="E86" s="5">
        <v>12.7067</v>
      </c>
      <c r="F86" s="5">
        <v>28.265899999999998</v>
      </c>
      <c r="G86" s="5">
        <f t="shared" si="10"/>
        <v>0.93258130096218073</v>
      </c>
      <c r="H86" s="5">
        <f t="shared" si="11"/>
        <v>0.50621442821887674</v>
      </c>
    </row>
    <row r="87" spans="1:8" ht="20" customHeight="1" x14ac:dyDescent="0.15">
      <c r="A87" s="34">
        <v>12.8598</v>
      </c>
      <c r="B87" s="4">
        <v>26.853400000000001</v>
      </c>
      <c r="C87" s="5">
        <f t="shared" si="8"/>
        <v>0.86597979797979796</v>
      </c>
      <c r="D87" s="5">
        <f t="shared" si="9"/>
        <v>0.55893115089854761</v>
      </c>
      <c r="E87" s="5">
        <v>12.8598</v>
      </c>
      <c r="F87" s="5">
        <v>28.3565</v>
      </c>
      <c r="G87" s="5">
        <f t="shared" si="10"/>
        <v>0.94381775080181729</v>
      </c>
      <c r="H87" s="5">
        <f t="shared" si="11"/>
        <v>0.50783698498149998</v>
      </c>
    </row>
    <row r="88" spans="1:8" ht="20" customHeight="1" x14ac:dyDescent="0.15">
      <c r="A88" s="34">
        <v>13.0129</v>
      </c>
      <c r="B88" s="4">
        <v>29.000499999999999</v>
      </c>
      <c r="C88" s="5">
        <f t="shared" si="8"/>
        <v>0.87628956228956234</v>
      </c>
      <c r="D88" s="5">
        <f t="shared" si="9"/>
        <v>0.6036212487667606</v>
      </c>
      <c r="E88" s="5">
        <v>13.0129</v>
      </c>
      <c r="F88" s="5">
        <v>33.162700000000001</v>
      </c>
      <c r="G88" s="5">
        <f t="shared" si="10"/>
        <v>0.95505420064145385</v>
      </c>
      <c r="H88" s="5">
        <f t="shared" si="11"/>
        <v>0.59391129306670387</v>
      </c>
    </row>
    <row r="89" spans="1:8" ht="20" customHeight="1" x14ac:dyDescent="0.15">
      <c r="A89" s="34">
        <v>13.166</v>
      </c>
      <c r="B89" s="4">
        <v>29.746700000000001</v>
      </c>
      <c r="C89" s="5">
        <f t="shared" si="8"/>
        <v>0.88659932659932661</v>
      </c>
      <c r="D89" s="5">
        <f t="shared" si="9"/>
        <v>0.61915278014828024</v>
      </c>
      <c r="E89" s="5">
        <v>13.166</v>
      </c>
      <c r="F89" s="5">
        <v>28.994399999999999</v>
      </c>
      <c r="G89" s="5">
        <f t="shared" si="10"/>
        <v>0.96629065048109042</v>
      </c>
      <c r="H89" s="5">
        <f t="shared" si="11"/>
        <v>0.51926114567551007</v>
      </c>
    </row>
    <row r="90" spans="1:8" ht="20" customHeight="1" x14ac:dyDescent="0.15">
      <c r="A90" s="34">
        <v>13.319100000000001</v>
      </c>
      <c r="B90" s="4">
        <v>32.247700000000002</v>
      </c>
      <c r="C90" s="5">
        <f t="shared" si="8"/>
        <v>0.89690909090909099</v>
      </c>
      <c r="D90" s="5">
        <f t="shared" si="9"/>
        <v>0.67120901170172476</v>
      </c>
      <c r="E90" s="5">
        <v>13.319100000000001</v>
      </c>
      <c r="F90" s="5">
        <v>28.440200000000001</v>
      </c>
      <c r="G90" s="5">
        <f t="shared" si="10"/>
        <v>0.97752710032072698</v>
      </c>
      <c r="H90" s="5">
        <f t="shared" si="11"/>
        <v>0.50933596954034721</v>
      </c>
    </row>
    <row r="91" spans="1:8" ht="20" customHeight="1" x14ac:dyDescent="0.15">
      <c r="A91" s="34">
        <v>13.472200000000001</v>
      </c>
      <c r="B91" s="4">
        <v>31.095199999999998</v>
      </c>
      <c r="C91" s="5">
        <f t="shared" si="8"/>
        <v>0.90721885521885526</v>
      </c>
      <c r="D91" s="5">
        <f t="shared" si="9"/>
        <v>0.64722068428655277</v>
      </c>
      <c r="E91" s="5">
        <v>13.472200000000001</v>
      </c>
      <c r="F91" s="5">
        <v>25.8889</v>
      </c>
      <c r="G91" s="5">
        <f t="shared" si="10"/>
        <v>0.98876355016036355</v>
      </c>
      <c r="H91" s="5">
        <f t="shared" si="11"/>
        <v>0.46364469946881859</v>
      </c>
    </row>
    <row r="92" spans="1:8" ht="20" customHeight="1" x14ac:dyDescent="0.15">
      <c r="A92" s="34">
        <v>13.625299999999999</v>
      </c>
      <c r="B92" s="4">
        <v>29.174700000000001</v>
      </c>
      <c r="C92" s="5">
        <f t="shared" si="8"/>
        <v>0.91752861952861953</v>
      </c>
      <c r="D92" s="5">
        <f t="shared" si="9"/>
        <v>0.60724707665025135</v>
      </c>
      <c r="E92" s="5">
        <v>13.625299999999999</v>
      </c>
      <c r="F92" s="5">
        <v>36</v>
      </c>
      <c r="G92" s="5">
        <f t="shared" si="10"/>
        <v>1</v>
      </c>
      <c r="H92" s="5">
        <f t="shared" si="11"/>
        <v>0.64472454143966984</v>
      </c>
    </row>
    <row r="93" spans="1:8" ht="20" customHeight="1" x14ac:dyDescent="0.15">
      <c r="A93" s="34">
        <v>13.7783</v>
      </c>
      <c r="B93" s="4">
        <v>25.722999999999999</v>
      </c>
      <c r="C93" s="5">
        <f t="shared" si="8"/>
        <v>0.92783164983164979</v>
      </c>
      <c r="D93" s="5">
        <f t="shared" si="9"/>
        <v>0.53540281657307232</v>
      </c>
      <c r="E93" s="6"/>
      <c r="F93" s="6"/>
      <c r="G93" s="6"/>
      <c r="H93" s="6"/>
    </row>
    <row r="94" spans="1:8" ht="20" customHeight="1" x14ac:dyDescent="0.15">
      <c r="A94" s="34">
        <v>13.9314</v>
      </c>
      <c r="B94" s="4">
        <v>34.330100000000002</v>
      </c>
      <c r="C94" s="5">
        <f t="shared" si="8"/>
        <v>0.93814141414141416</v>
      </c>
      <c r="D94" s="5">
        <f t="shared" si="9"/>
        <v>0.71455243296797544</v>
      </c>
      <c r="E94" s="6"/>
      <c r="F94" s="6"/>
      <c r="G94" s="6"/>
      <c r="H94" s="6"/>
    </row>
    <row r="95" spans="1:8" ht="20" customHeight="1" x14ac:dyDescent="0.15">
      <c r="A95" s="34">
        <v>14.0845</v>
      </c>
      <c r="B95" s="4">
        <v>30.379200000000001</v>
      </c>
      <c r="C95" s="5">
        <f t="shared" si="8"/>
        <v>0.94845117845117854</v>
      </c>
      <c r="D95" s="5">
        <f t="shared" si="9"/>
        <v>0.63231774074706215</v>
      </c>
      <c r="E95" s="6"/>
      <c r="F95" s="6"/>
      <c r="G95" s="6"/>
      <c r="H95" s="6"/>
    </row>
    <row r="96" spans="1:8" ht="20" customHeight="1" x14ac:dyDescent="0.15">
      <c r="A96" s="34">
        <v>14.2376</v>
      </c>
      <c r="B96" s="4">
        <v>27.797000000000001</v>
      </c>
      <c r="C96" s="5">
        <f t="shared" si="8"/>
        <v>0.95876094276094281</v>
      </c>
      <c r="D96" s="5">
        <f t="shared" si="9"/>
        <v>0.57857139883690445</v>
      </c>
      <c r="E96" s="6"/>
      <c r="F96" s="6"/>
      <c r="G96" s="6"/>
      <c r="H96" s="6"/>
    </row>
    <row r="97" spans="1:8" ht="20" customHeight="1" x14ac:dyDescent="0.15">
      <c r="A97" s="34">
        <v>14.390700000000001</v>
      </c>
      <c r="B97" s="4">
        <v>30.568100000000001</v>
      </c>
      <c r="C97" s="5">
        <f t="shared" si="8"/>
        <v>0.96907070707070719</v>
      </c>
      <c r="D97" s="5">
        <f t="shared" si="9"/>
        <v>0.63624953688478536</v>
      </c>
      <c r="E97" s="6"/>
      <c r="F97" s="6"/>
      <c r="G97" s="6"/>
      <c r="H97" s="6"/>
    </row>
    <row r="98" spans="1:8" ht="20" customHeight="1" x14ac:dyDescent="0.15">
      <c r="A98" s="34">
        <v>14.543799999999999</v>
      </c>
      <c r="B98" s="4">
        <v>27.327100000000002</v>
      </c>
      <c r="C98" s="5">
        <f t="shared" si="8"/>
        <v>0.97938047138047135</v>
      </c>
      <c r="D98" s="5">
        <f t="shared" si="9"/>
        <v>0.56879082178493978</v>
      </c>
      <c r="E98" s="6"/>
      <c r="F98" s="6"/>
      <c r="G98" s="6"/>
      <c r="H98" s="6"/>
    </row>
    <row r="99" spans="1:8" ht="20" customHeight="1" x14ac:dyDescent="0.15">
      <c r="A99" s="34">
        <v>14.696899999999999</v>
      </c>
      <c r="B99" s="4">
        <v>30.512699999999999</v>
      </c>
      <c r="C99" s="5">
        <f t="shared" si="8"/>
        <v>0.98969023569023562</v>
      </c>
      <c r="D99" s="5">
        <f t="shared" si="9"/>
        <v>0.6350964320355007</v>
      </c>
      <c r="E99" s="6"/>
      <c r="F99" s="6"/>
      <c r="G99" s="6"/>
      <c r="H99" s="6"/>
    </row>
    <row r="100" spans="1:8" ht="20" customHeight="1" x14ac:dyDescent="0.15">
      <c r="A100" s="34">
        <v>14.85</v>
      </c>
      <c r="B100" s="4">
        <v>24</v>
      </c>
      <c r="C100" s="5">
        <f t="shared" si="8"/>
        <v>1</v>
      </c>
      <c r="D100" s="5">
        <f t="shared" si="9"/>
        <v>0.49954000691030348</v>
      </c>
      <c r="E100" s="6"/>
      <c r="F100" s="6"/>
      <c r="G100" s="6"/>
      <c r="H100" s="6"/>
    </row>
    <row r="101" spans="1:8" ht="20" customHeight="1" x14ac:dyDescent="0.15">
      <c r="A101" s="36"/>
    </row>
    <row r="102" spans="1:8" ht="20" customHeight="1" x14ac:dyDescent="0.15">
      <c r="A102" s="36"/>
    </row>
    <row r="103" spans="1:8" ht="20" customHeight="1" x14ac:dyDescent="0.15">
      <c r="A103" s="36"/>
    </row>
    <row r="104" spans="1:8" ht="20" customHeight="1" x14ac:dyDescent="0.15">
      <c r="A104" s="36"/>
    </row>
  </sheetData>
  <mergeCells count="2">
    <mergeCell ref="A1:D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1"/>
  <sheetViews>
    <sheetView showGridLines="0" workbookViewId="0">
      <pane xSplit="1" ySplit="2" topLeftCell="R3" activePane="bottomRight" state="frozen"/>
      <selection pane="topRight"/>
      <selection pane="bottomLeft"/>
      <selection pane="bottomRight" activeCell="B88" sqref="B88"/>
    </sheetView>
  </sheetViews>
  <sheetFormatPr baseColWidth="10" defaultColWidth="16.33203125" defaultRowHeight="20" customHeight="1" x14ac:dyDescent="0.15"/>
  <cols>
    <col min="1" max="21" width="16.33203125" style="8" customWidth="1"/>
    <col min="22" max="16384" width="16.33203125" style="8"/>
  </cols>
  <sheetData>
    <row r="1" spans="1:20" s="18" customFormat="1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  <c r="M1" s="44">
        <v>4</v>
      </c>
      <c r="N1" s="45"/>
      <c r="O1" s="45"/>
      <c r="P1" s="46"/>
      <c r="Q1" s="44">
        <v>5</v>
      </c>
      <c r="R1" s="45"/>
      <c r="S1" s="45"/>
      <c r="T1" s="46"/>
    </row>
    <row r="2" spans="1:20" ht="20.25" customHeight="1" x14ac:dyDescent="0.15">
      <c r="A2" s="24" t="s">
        <v>1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  <c r="I2" s="24" t="s">
        <v>2</v>
      </c>
      <c r="J2" s="24" t="s">
        <v>0</v>
      </c>
      <c r="K2" s="25"/>
      <c r="L2" s="25"/>
      <c r="M2" s="24" t="s">
        <v>2</v>
      </c>
      <c r="N2" s="24" t="s">
        <v>0</v>
      </c>
      <c r="O2" s="25"/>
      <c r="P2" s="25"/>
      <c r="Q2" s="24" t="s">
        <v>2</v>
      </c>
      <c r="R2" s="24" t="s">
        <v>0</v>
      </c>
      <c r="S2" s="25"/>
      <c r="T2" s="25"/>
    </row>
    <row r="3" spans="1:20" ht="20.25" customHeight="1" x14ac:dyDescent="0.15">
      <c r="A3" s="33">
        <v>0</v>
      </c>
      <c r="B3" s="2">
        <v>18</v>
      </c>
      <c r="C3" s="3">
        <f t="shared" ref="C3:C34" si="0">$A3/11.5872</f>
        <v>0</v>
      </c>
      <c r="D3" s="3">
        <f t="shared" ref="D3:D34" si="1">B3/25.311</f>
        <v>0.7111532535261349</v>
      </c>
      <c r="E3" s="3">
        <v>0</v>
      </c>
      <c r="F3" s="3">
        <v>5</v>
      </c>
      <c r="G3" s="3">
        <f t="shared" ref="G3:G34" si="2">E3/11.1415</f>
        <v>0</v>
      </c>
      <c r="H3" s="3">
        <f t="shared" ref="H3:H34" si="3">F3/20.6096</f>
        <v>0.24260538778045182</v>
      </c>
      <c r="I3" s="3">
        <v>0</v>
      </c>
      <c r="J3" s="3">
        <v>12</v>
      </c>
      <c r="K3" s="3">
        <f t="shared" ref="K3:K34" si="4">I3/10.9929</f>
        <v>0</v>
      </c>
      <c r="L3" s="3">
        <f t="shared" ref="L3:L34" si="5">J3/22.5194</f>
        <v>0.5328738776343952</v>
      </c>
      <c r="M3" s="3">
        <v>0</v>
      </c>
      <c r="N3" s="3">
        <v>41</v>
      </c>
      <c r="O3" s="3">
        <f t="shared" ref="O3:O34" si="6">M3/9.89247</f>
        <v>0</v>
      </c>
      <c r="P3" s="3">
        <f t="shared" ref="P3:P34" si="7">N3/73.1693</f>
        <v>0.56034429740341918</v>
      </c>
      <c r="Q3" s="3">
        <v>0</v>
      </c>
      <c r="R3" s="3">
        <v>28</v>
      </c>
      <c r="S3" s="3">
        <f t="shared" ref="S3:S34" si="8">Q3/9.89247</f>
        <v>0</v>
      </c>
      <c r="T3" s="3">
        <f t="shared" ref="T3:T34" si="9">R3/44.4773</f>
        <v>0.62953461653472675</v>
      </c>
    </row>
    <row r="4" spans="1:20" ht="20" customHeight="1" x14ac:dyDescent="0.15">
      <c r="A4" s="34">
        <v>0.14860000000000001</v>
      </c>
      <c r="B4" s="4">
        <v>15.05</v>
      </c>
      <c r="C4" s="5">
        <f t="shared" si="0"/>
        <v>1.2824495995581333E-2</v>
      </c>
      <c r="D4" s="5">
        <f t="shared" si="1"/>
        <v>0.59460313697601841</v>
      </c>
      <c r="E4" s="5">
        <v>0.14860000000000001</v>
      </c>
      <c r="F4" s="5">
        <v>8.4346999999999994</v>
      </c>
      <c r="G4" s="5">
        <f t="shared" si="2"/>
        <v>1.3337521877664588E-2</v>
      </c>
      <c r="H4" s="5">
        <f t="shared" si="3"/>
        <v>0.40926073286235537</v>
      </c>
      <c r="I4" s="5">
        <v>0.14860000000000001</v>
      </c>
      <c r="J4" s="5">
        <v>13.0847</v>
      </c>
      <c r="K4" s="5">
        <f t="shared" si="4"/>
        <v>1.3517816044901709E-2</v>
      </c>
      <c r="L4" s="5">
        <f t="shared" si="5"/>
        <v>0.58104123555689757</v>
      </c>
      <c r="M4" s="5">
        <v>0.16217000000000001</v>
      </c>
      <c r="N4" s="5">
        <v>42.486199999999997</v>
      </c>
      <c r="O4" s="5">
        <f t="shared" si="6"/>
        <v>1.6393276906576416E-2</v>
      </c>
      <c r="P4" s="5">
        <f t="shared" si="7"/>
        <v>0.58065609483758884</v>
      </c>
      <c r="Q4" s="5">
        <v>0.16217000000000001</v>
      </c>
      <c r="R4" s="5">
        <v>34.014000000000003</v>
      </c>
      <c r="S4" s="5">
        <f t="shared" si="8"/>
        <v>1.6393276906576416E-2</v>
      </c>
      <c r="T4" s="5">
        <f t="shared" si="9"/>
        <v>0.76474965881472123</v>
      </c>
    </row>
    <row r="5" spans="1:20" ht="20" customHeight="1" x14ac:dyDescent="0.15">
      <c r="A5" s="34">
        <v>0.29709999999999998</v>
      </c>
      <c r="B5" s="4">
        <v>14.442500000000001</v>
      </c>
      <c r="C5" s="5">
        <f t="shared" si="0"/>
        <v>2.5640361778514222E-2</v>
      </c>
      <c r="D5" s="5">
        <f t="shared" si="1"/>
        <v>0.57060171466951126</v>
      </c>
      <c r="E5" s="5">
        <v>0.29709999999999998</v>
      </c>
      <c r="F5" s="5">
        <v>7.1771000000000003</v>
      </c>
      <c r="G5" s="5">
        <f t="shared" si="2"/>
        <v>2.6666068303190769E-2</v>
      </c>
      <c r="H5" s="5">
        <f t="shared" si="3"/>
        <v>0.34824062572781617</v>
      </c>
      <c r="I5" s="5">
        <v>0.29709999999999998</v>
      </c>
      <c r="J5" s="5">
        <v>13.9116</v>
      </c>
      <c r="K5" s="5">
        <f t="shared" si="4"/>
        <v>2.7026535309154085E-2</v>
      </c>
      <c r="L5" s="5">
        <f t="shared" si="5"/>
        <v>0.61776068634155434</v>
      </c>
      <c r="M5" s="5">
        <v>0.32434000000000002</v>
      </c>
      <c r="N5" s="5">
        <v>39.807299999999998</v>
      </c>
      <c r="O5" s="5">
        <f t="shared" si="6"/>
        <v>3.2786553813152833E-2</v>
      </c>
      <c r="P5" s="5">
        <f t="shared" si="7"/>
        <v>0.54404374512261278</v>
      </c>
      <c r="Q5" s="5">
        <v>0.32434000000000002</v>
      </c>
      <c r="R5" s="5">
        <v>31.966699999999999</v>
      </c>
      <c r="S5" s="5">
        <f t="shared" si="8"/>
        <v>3.2786553813152833E-2</v>
      </c>
      <c r="T5" s="5">
        <f t="shared" si="9"/>
        <v>0.71871943665645166</v>
      </c>
    </row>
    <row r="6" spans="1:20" ht="20" customHeight="1" x14ac:dyDescent="0.15">
      <c r="A6" s="34">
        <v>0.44569999999999999</v>
      </c>
      <c r="B6" s="4">
        <v>14.662699999999999</v>
      </c>
      <c r="C6" s="5">
        <f t="shared" si="0"/>
        <v>3.8464857774095557E-2</v>
      </c>
      <c r="D6" s="5">
        <f t="shared" si="1"/>
        <v>0.57930148947098092</v>
      </c>
      <c r="E6" s="5">
        <v>0.44569999999999999</v>
      </c>
      <c r="F6" s="5">
        <v>8.3056000000000001</v>
      </c>
      <c r="G6" s="5">
        <f t="shared" si="2"/>
        <v>4.0003590180855357E-2</v>
      </c>
      <c r="H6" s="5">
        <f t="shared" si="3"/>
        <v>0.40299666174986415</v>
      </c>
      <c r="I6" s="5">
        <v>0.44569999999999999</v>
      </c>
      <c r="J6" s="5">
        <v>12.1592</v>
      </c>
      <c r="K6" s="5">
        <f t="shared" si="4"/>
        <v>4.0544351354055798E-2</v>
      </c>
      <c r="L6" s="5">
        <f t="shared" si="5"/>
        <v>0.53994333774434489</v>
      </c>
      <c r="M6" s="5">
        <v>0.48651</v>
      </c>
      <c r="N6" s="5">
        <v>40.157800000000002</v>
      </c>
      <c r="O6" s="5">
        <f t="shared" si="6"/>
        <v>4.9179830719729249E-2</v>
      </c>
      <c r="P6" s="5">
        <f t="shared" si="7"/>
        <v>0.54883400551870798</v>
      </c>
      <c r="Q6" s="5">
        <v>0.48651</v>
      </c>
      <c r="R6" s="5">
        <v>28.645499999999998</v>
      </c>
      <c r="S6" s="5">
        <f t="shared" si="8"/>
        <v>4.9179830719729249E-2</v>
      </c>
      <c r="T6" s="5">
        <f t="shared" si="9"/>
        <v>0.64404763778376828</v>
      </c>
    </row>
    <row r="7" spans="1:20" ht="20" customHeight="1" x14ac:dyDescent="0.15">
      <c r="A7" s="34">
        <v>0.59419999999999995</v>
      </c>
      <c r="B7" s="4">
        <v>16.234100000000002</v>
      </c>
      <c r="C7" s="5">
        <f t="shared" si="0"/>
        <v>5.1280723557028444E-2</v>
      </c>
      <c r="D7" s="5">
        <f t="shared" si="1"/>
        <v>0.64138516850381266</v>
      </c>
      <c r="E7" s="5">
        <v>0.59419999999999995</v>
      </c>
      <c r="F7" s="5">
        <v>5.4010999999999996</v>
      </c>
      <c r="G7" s="5">
        <f t="shared" si="2"/>
        <v>5.3332136606381537E-2</v>
      </c>
      <c r="H7" s="5">
        <f t="shared" si="3"/>
        <v>0.26206719198819967</v>
      </c>
      <c r="I7" s="5">
        <v>0.59419999999999995</v>
      </c>
      <c r="J7" s="5">
        <v>13.7882</v>
      </c>
      <c r="K7" s="5">
        <f t="shared" si="4"/>
        <v>5.405307061830817E-2</v>
      </c>
      <c r="L7" s="5">
        <f t="shared" si="5"/>
        <v>0.61228096663321396</v>
      </c>
      <c r="M7" s="5">
        <v>0.64868999999999999</v>
      </c>
      <c r="N7" s="5">
        <v>36.489899999999999</v>
      </c>
      <c r="O7" s="5">
        <f t="shared" si="6"/>
        <v>6.5574118496189535E-2</v>
      </c>
      <c r="P7" s="5">
        <f t="shared" si="7"/>
        <v>0.49870505799563469</v>
      </c>
      <c r="Q7" s="5">
        <v>0.64868999999999999</v>
      </c>
      <c r="R7" s="5">
        <v>25.7272</v>
      </c>
      <c r="S7" s="5">
        <f t="shared" si="8"/>
        <v>6.5574118496189535E-2</v>
      </c>
      <c r="T7" s="5">
        <f t="shared" si="9"/>
        <v>0.57843439237543648</v>
      </c>
    </row>
    <row r="8" spans="1:20" ht="20" customHeight="1" x14ac:dyDescent="0.15">
      <c r="A8" s="34">
        <v>0.74280000000000002</v>
      </c>
      <c r="B8" s="4">
        <v>13.7797</v>
      </c>
      <c r="C8" s="5">
        <f t="shared" si="0"/>
        <v>6.4105219552609782E-2</v>
      </c>
      <c r="D8" s="5">
        <f t="shared" si="1"/>
        <v>0.54441547153411562</v>
      </c>
      <c r="E8" s="5">
        <v>0.74280000000000002</v>
      </c>
      <c r="F8" s="5">
        <v>7.48</v>
      </c>
      <c r="G8" s="5">
        <f t="shared" si="2"/>
        <v>6.6669658484046129E-2</v>
      </c>
      <c r="H8" s="5">
        <f t="shared" si="3"/>
        <v>0.36293766011955597</v>
      </c>
      <c r="I8" s="5">
        <v>0.74280000000000002</v>
      </c>
      <c r="J8" s="5">
        <v>13.6311</v>
      </c>
      <c r="K8" s="5">
        <f t="shared" si="4"/>
        <v>6.7570886663209886E-2</v>
      </c>
      <c r="L8" s="5">
        <f t="shared" si="5"/>
        <v>0.60530475945185036</v>
      </c>
      <c r="M8" s="5">
        <v>0.81086000000000003</v>
      </c>
      <c r="N8" s="5">
        <v>41.186199999999999</v>
      </c>
      <c r="O8" s="5">
        <f t="shared" si="6"/>
        <v>8.1967395402765944E-2</v>
      </c>
      <c r="P8" s="5">
        <f t="shared" si="7"/>
        <v>0.56288908052967568</v>
      </c>
      <c r="Q8" s="5">
        <v>0.81086000000000003</v>
      </c>
      <c r="R8" s="5">
        <v>30.621300000000002</v>
      </c>
      <c r="S8" s="5">
        <f t="shared" si="8"/>
        <v>8.1967395402765944E-2</v>
      </c>
      <c r="T8" s="5">
        <f t="shared" si="9"/>
        <v>0.68847029833195816</v>
      </c>
    </row>
    <row r="9" spans="1:20" ht="20" customHeight="1" x14ac:dyDescent="0.15">
      <c r="A9" s="34">
        <v>0.89129999999999998</v>
      </c>
      <c r="B9" s="4">
        <v>11.7041</v>
      </c>
      <c r="C9" s="5">
        <f t="shared" si="0"/>
        <v>7.6921085335542677E-2</v>
      </c>
      <c r="D9" s="5">
        <f t="shared" si="1"/>
        <v>0.46241159969973533</v>
      </c>
      <c r="E9" s="5">
        <v>0.89129999999999998</v>
      </c>
      <c r="F9" s="5">
        <v>8.8623999999999992</v>
      </c>
      <c r="G9" s="5">
        <f t="shared" si="2"/>
        <v>7.999820490957231E-2</v>
      </c>
      <c r="H9" s="5">
        <f t="shared" si="3"/>
        <v>0.43001319773309521</v>
      </c>
      <c r="I9" s="5">
        <v>0.89129999999999998</v>
      </c>
      <c r="J9" s="5">
        <v>13.5077</v>
      </c>
      <c r="K9" s="5">
        <f t="shared" si="4"/>
        <v>8.1079605927462259E-2</v>
      </c>
      <c r="L9" s="5">
        <f t="shared" si="5"/>
        <v>0.59982503974350998</v>
      </c>
      <c r="M9" s="5">
        <v>0.97302999999999995</v>
      </c>
      <c r="N9" s="5">
        <v>42.723500000000001</v>
      </c>
      <c r="O9" s="5">
        <f t="shared" si="6"/>
        <v>9.8360672309342354E-2</v>
      </c>
      <c r="P9" s="5">
        <f t="shared" si="7"/>
        <v>0.58389925829548728</v>
      </c>
      <c r="Q9" s="5">
        <v>0.97302999999999995</v>
      </c>
      <c r="R9" s="5">
        <v>30.348800000000001</v>
      </c>
      <c r="S9" s="5">
        <f t="shared" si="8"/>
        <v>9.8360672309342354E-2</v>
      </c>
      <c r="T9" s="5">
        <f t="shared" si="9"/>
        <v>0.68234357751032548</v>
      </c>
    </row>
    <row r="10" spans="1:20" ht="20" customHeight="1" x14ac:dyDescent="0.15">
      <c r="A10" s="34">
        <v>1.0399</v>
      </c>
      <c r="B10" s="4">
        <v>15.829700000000001</v>
      </c>
      <c r="C10" s="5">
        <f t="shared" si="0"/>
        <v>8.9745581331124008E-2</v>
      </c>
      <c r="D10" s="5">
        <f t="shared" si="1"/>
        <v>0.62540792540792545</v>
      </c>
      <c r="E10" s="5">
        <v>1.0399</v>
      </c>
      <c r="F10" s="5">
        <v>3.6373000000000002</v>
      </c>
      <c r="G10" s="5">
        <f t="shared" si="2"/>
        <v>9.3335726787236908E-2</v>
      </c>
      <c r="H10" s="5">
        <f t="shared" si="3"/>
        <v>0.17648571539476748</v>
      </c>
      <c r="I10" s="5">
        <v>1.0399</v>
      </c>
      <c r="J10" s="5">
        <v>15.0044</v>
      </c>
      <c r="K10" s="5">
        <f t="shared" si="4"/>
        <v>9.4597421972363982E-2</v>
      </c>
      <c r="L10" s="5">
        <f t="shared" si="5"/>
        <v>0.66628773413146003</v>
      </c>
      <c r="M10" s="5">
        <v>1.1352</v>
      </c>
      <c r="N10" s="5">
        <v>41.8108</v>
      </c>
      <c r="O10" s="5">
        <f t="shared" si="6"/>
        <v>0.11475394921591878</v>
      </c>
      <c r="P10" s="5">
        <f t="shared" si="7"/>
        <v>0.57142544755792379</v>
      </c>
      <c r="Q10" s="5">
        <v>1.1352</v>
      </c>
      <c r="R10" s="5">
        <v>28.785299999999999</v>
      </c>
      <c r="S10" s="5">
        <f t="shared" si="8"/>
        <v>0.11475394921591878</v>
      </c>
      <c r="T10" s="5">
        <f t="shared" si="9"/>
        <v>0.64719081419060953</v>
      </c>
    </row>
    <row r="11" spans="1:20" ht="20" customHeight="1" x14ac:dyDescent="0.15">
      <c r="A11" s="34">
        <v>1.1883999999999999</v>
      </c>
      <c r="B11" s="4">
        <v>11.4076</v>
      </c>
      <c r="C11" s="5">
        <f t="shared" si="0"/>
        <v>0.10256144711405689</v>
      </c>
      <c r="D11" s="5">
        <f t="shared" si="1"/>
        <v>0.45069732527359646</v>
      </c>
      <c r="E11" s="5">
        <v>1.1883999999999999</v>
      </c>
      <c r="F11" s="5">
        <v>4.4981</v>
      </c>
      <c r="G11" s="5">
        <f t="shared" si="2"/>
        <v>0.10666427321276307</v>
      </c>
      <c r="H11" s="5">
        <f t="shared" si="3"/>
        <v>0.21825265895505008</v>
      </c>
      <c r="I11" s="5">
        <v>1.1883999999999999</v>
      </c>
      <c r="J11" s="5">
        <v>15.680099999999999</v>
      </c>
      <c r="K11" s="5">
        <f t="shared" si="4"/>
        <v>0.10810614123661634</v>
      </c>
      <c r="L11" s="5">
        <f t="shared" si="5"/>
        <v>0.69629297405792334</v>
      </c>
      <c r="M11" s="5">
        <v>1.2973699999999999</v>
      </c>
      <c r="N11" s="5">
        <v>44.032200000000003</v>
      </c>
      <c r="O11" s="5">
        <f t="shared" si="6"/>
        <v>0.13114722612249519</v>
      </c>
      <c r="P11" s="5">
        <f t="shared" si="7"/>
        <v>0.60178517492992278</v>
      </c>
      <c r="Q11" s="5">
        <v>1.2973699999999999</v>
      </c>
      <c r="R11" s="5">
        <v>33.344000000000001</v>
      </c>
      <c r="S11" s="5">
        <f t="shared" si="8"/>
        <v>0.13114722612249519</v>
      </c>
      <c r="T11" s="5">
        <f t="shared" si="9"/>
        <v>0.74968579477621167</v>
      </c>
    </row>
    <row r="12" spans="1:20" ht="20" customHeight="1" x14ac:dyDescent="0.15">
      <c r="A12" s="34">
        <v>1.337</v>
      </c>
      <c r="B12" s="4">
        <v>13.011799999999999</v>
      </c>
      <c r="C12" s="5">
        <f t="shared" si="0"/>
        <v>0.11538594310963822</v>
      </c>
      <c r="D12" s="5">
        <f t="shared" si="1"/>
        <v>0.51407688356840897</v>
      </c>
      <c r="E12" s="5">
        <v>1.337</v>
      </c>
      <c r="F12" s="5">
        <v>8.5120000000000005</v>
      </c>
      <c r="G12" s="5">
        <f t="shared" si="2"/>
        <v>0.12000179509042767</v>
      </c>
      <c r="H12" s="5">
        <f t="shared" si="3"/>
        <v>0.41301141215744119</v>
      </c>
      <c r="I12" s="5">
        <v>1.337</v>
      </c>
      <c r="J12" s="5">
        <v>16.961300000000001</v>
      </c>
      <c r="K12" s="5">
        <f t="shared" si="4"/>
        <v>0.12162395728151806</v>
      </c>
      <c r="L12" s="5">
        <f t="shared" si="5"/>
        <v>0.75318614172668896</v>
      </c>
      <c r="M12" s="5">
        <v>1.4595499999999999</v>
      </c>
      <c r="N12" s="5">
        <v>48</v>
      </c>
      <c r="O12" s="5">
        <f t="shared" si="6"/>
        <v>0.14754151389895548</v>
      </c>
      <c r="P12" s="5">
        <f t="shared" si="7"/>
        <v>0.65601283598449067</v>
      </c>
      <c r="Q12" s="5">
        <v>1.4595499999999999</v>
      </c>
      <c r="R12" s="5">
        <v>34.287799999999997</v>
      </c>
      <c r="S12" s="5">
        <f t="shared" si="8"/>
        <v>0.14754151389895548</v>
      </c>
      <c r="T12" s="5">
        <f t="shared" si="9"/>
        <v>0.77090560802926433</v>
      </c>
    </row>
    <row r="13" spans="1:20" ht="20" customHeight="1" x14ac:dyDescent="0.15">
      <c r="A13" s="34">
        <v>1.4855</v>
      </c>
      <c r="B13" s="4">
        <v>15.071</v>
      </c>
      <c r="C13" s="5">
        <f t="shared" si="0"/>
        <v>0.12820180889257113</v>
      </c>
      <c r="D13" s="5">
        <f t="shared" si="1"/>
        <v>0.59543281577179885</v>
      </c>
      <c r="E13" s="5">
        <v>1.4855</v>
      </c>
      <c r="F13" s="5">
        <v>4.9066999999999998</v>
      </c>
      <c r="G13" s="5">
        <f t="shared" si="2"/>
        <v>0.13333034151595385</v>
      </c>
      <c r="H13" s="5">
        <f t="shared" si="3"/>
        <v>0.2380783712444686</v>
      </c>
      <c r="I13" s="5">
        <v>1.4855</v>
      </c>
      <c r="J13" s="5">
        <v>14.760400000000001</v>
      </c>
      <c r="K13" s="5">
        <f t="shared" si="4"/>
        <v>0.13513267654577044</v>
      </c>
      <c r="L13" s="5">
        <f t="shared" si="5"/>
        <v>0.65545263195289394</v>
      </c>
      <c r="M13" s="5">
        <v>1.6217200000000001</v>
      </c>
      <c r="N13" s="5">
        <v>49.738</v>
      </c>
      <c r="O13" s="5">
        <f t="shared" si="6"/>
        <v>0.16393479080553189</v>
      </c>
      <c r="P13" s="5">
        <f t="shared" si="7"/>
        <v>0.67976596742076245</v>
      </c>
      <c r="Q13" s="5">
        <v>1.6217200000000001</v>
      </c>
      <c r="R13" s="5">
        <v>31.447199999999999</v>
      </c>
      <c r="S13" s="5">
        <f t="shared" si="8"/>
        <v>0.16393479080553189</v>
      </c>
      <c r="T13" s="5">
        <f t="shared" si="9"/>
        <v>0.70703932118181634</v>
      </c>
    </row>
    <row r="14" spans="1:20" ht="20" customHeight="1" x14ac:dyDescent="0.15">
      <c r="A14" s="34">
        <v>1.6341000000000001</v>
      </c>
      <c r="B14" s="4">
        <v>13.654199999999999</v>
      </c>
      <c r="C14" s="5">
        <f t="shared" si="0"/>
        <v>0.14102630488815246</v>
      </c>
      <c r="D14" s="5">
        <f t="shared" si="1"/>
        <v>0.53945715301647501</v>
      </c>
      <c r="E14" s="5">
        <v>1.6341000000000001</v>
      </c>
      <c r="F14" s="5">
        <v>5.5872000000000002</v>
      </c>
      <c r="G14" s="5">
        <f t="shared" si="2"/>
        <v>0.14666786339361845</v>
      </c>
      <c r="H14" s="5">
        <f t="shared" si="3"/>
        <v>0.2710969645213881</v>
      </c>
      <c r="I14" s="5">
        <v>1.6341000000000001</v>
      </c>
      <c r="J14" s="5">
        <v>15.0898</v>
      </c>
      <c r="K14" s="5">
        <f t="shared" si="4"/>
        <v>0.14865049259067217</v>
      </c>
      <c r="L14" s="5">
        <f t="shared" si="5"/>
        <v>0.67008001989395805</v>
      </c>
      <c r="M14" s="5">
        <v>1.78389</v>
      </c>
      <c r="N14" s="5">
        <v>52.758699999999997</v>
      </c>
      <c r="O14" s="5">
        <f t="shared" si="6"/>
        <v>0.1803280677121083</v>
      </c>
      <c r="P14" s="5">
        <f t="shared" si="7"/>
        <v>0.72104967520531138</v>
      </c>
      <c r="Q14" s="5">
        <v>1.78389</v>
      </c>
      <c r="R14" s="5">
        <v>26.4725</v>
      </c>
      <c r="S14" s="5">
        <f t="shared" si="8"/>
        <v>0.1803280677121083</v>
      </c>
      <c r="T14" s="5">
        <f t="shared" si="9"/>
        <v>0.59519125486484115</v>
      </c>
    </row>
    <row r="15" spans="1:20" ht="20" customHeight="1" x14ac:dyDescent="0.15">
      <c r="A15" s="34">
        <v>1.7826</v>
      </c>
      <c r="B15" s="4">
        <v>12.840199999999999</v>
      </c>
      <c r="C15" s="5">
        <f t="shared" si="0"/>
        <v>0.15384217067108535</v>
      </c>
      <c r="D15" s="5">
        <f t="shared" si="1"/>
        <v>0.50729722255145981</v>
      </c>
      <c r="E15" s="5">
        <v>1.7826</v>
      </c>
      <c r="F15" s="5">
        <v>6.0608000000000004</v>
      </c>
      <c r="G15" s="5">
        <f t="shared" si="2"/>
        <v>0.15999640981914462</v>
      </c>
      <c r="H15" s="5">
        <f t="shared" si="3"/>
        <v>0.2940765468519525</v>
      </c>
      <c r="I15" s="5">
        <v>1.7826</v>
      </c>
      <c r="J15" s="5">
        <v>14.675700000000001</v>
      </c>
      <c r="K15" s="5">
        <f t="shared" si="4"/>
        <v>0.16215921185492452</v>
      </c>
      <c r="L15" s="5">
        <f t="shared" si="5"/>
        <v>0.65169143049992451</v>
      </c>
      <c r="M15" s="5">
        <v>1.9460599999999999</v>
      </c>
      <c r="N15" s="5">
        <v>44.259300000000003</v>
      </c>
      <c r="O15" s="5">
        <f t="shared" si="6"/>
        <v>0.19672134461868471</v>
      </c>
      <c r="P15" s="5">
        <f t="shared" si="7"/>
        <v>0.60488893566017443</v>
      </c>
      <c r="Q15" s="5">
        <v>1.9460599999999999</v>
      </c>
      <c r="R15" s="5">
        <v>33.329799999999999</v>
      </c>
      <c r="S15" s="5">
        <f t="shared" si="8"/>
        <v>0.19672134461868471</v>
      </c>
      <c r="T15" s="5">
        <f t="shared" si="9"/>
        <v>0.74936653079211191</v>
      </c>
    </row>
    <row r="16" spans="1:20" ht="20" customHeight="1" x14ac:dyDescent="0.15">
      <c r="A16" s="34">
        <v>1.9312</v>
      </c>
      <c r="B16" s="4">
        <v>13.222200000000001</v>
      </c>
      <c r="C16" s="5">
        <f t="shared" si="0"/>
        <v>0.16666666666666669</v>
      </c>
      <c r="D16" s="5">
        <f t="shared" si="1"/>
        <v>0.52238947493184784</v>
      </c>
      <c r="E16" s="5">
        <v>1.9312</v>
      </c>
      <c r="F16" s="5">
        <v>7.7312000000000003</v>
      </c>
      <c r="G16" s="5">
        <f t="shared" si="2"/>
        <v>0.17333393169680922</v>
      </c>
      <c r="H16" s="5">
        <f t="shared" si="3"/>
        <v>0.37512615480164585</v>
      </c>
      <c r="I16" s="5">
        <v>1.9312</v>
      </c>
      <c r="J16" s="5">
        <v>17.341100000000001</v>
      </c>
      <c r="K16" s="5">
        <f t="shared" si="4"/>
        <v>0.17567702789982625</v>
      </c>
      <c r="L16" s="5">
        <f t="shared" si="5"/>
        <v>0.77005159995381756</v>
      </c>
      <c r="M16" s="5">
        <v>2.1082299999999998</v>
      </c>
      <c r="N16" s="5">
        <v>47.572400000000002</v>
      </c>
      <c r="O16" s="5">
        <f t="shared" si="6"/>
        <v>0.21311462152526112</v>
      </c>
      <c r="P16" s="5">
        <f t="shared" si="7"/>
        <v>0.65016885497059551</v>
      </c>
      <c r="Q16" s="5">
        <v>2.1082299999999998</v>
      </c>
      <c r="R16" s="5">
        <v>29.8947</v>
      </c>
      <c r="S16" s="5">
        <f t="shared" si="8"/>
        <v>0.21311462152526112</v>
      </c>
      <c r="T16" s="5">
        <f t="shared" si="9"/>
        <v>0.67213387503288191</v>
      </c>
    </row>
    <row r="17" spans="1:20" ht="20" customHeight="1" x14ac:dyDescent="0.15">
      <c r="A17" s="34">
        <v>2.0796999999999999</v>
      </c>
      <c r="B17" s="4">
        <v>13.432600000000001</v>
      </c>
      <c r="C17" s="5">
        <f t="shared" si="0"/>
        <v>0.17948253244959955</v>
      </c>
      <c r="D17" s="5">
        <f t="shared" si="1"/>
        <v>0.53070206629528671</v>
      </c>
      <c r="E17" s="5">
        <v>2.0796999999999999</v>
      </c>
      <c r="F17" s="5">
        <v>6.9557000000000002</v>
      </c>
      <c r="G17" s="5">
        <f t="shared" si="2"/>
        <v>0.18666247812233538</v>
      </c>
      <c r="H17" s="5">
        <f t="shared" si="3"/>
        <v>0.33749805915689773</v>
      </c>
      <c r="I17" s="5">
        <v>2.0796999999999999</v>
      </c>
      <c r="J17" s="5">
        <v>14.942299999999999</v>
      </c>
      <c r="K17" s="5">
        <f t="shared" si="4"/>
        <v>0.1891857471640786</v>
      </c>
      <c r="L17" s="5">
        <f t="shared" si="5"/>
        <v>0.6635301118147019</v>
      </c>
      <c r="M17" s="5">
        <v>2.2704</v>
      </c>
      <c r="N17" s="5">
        <v>48.948099999999997</v>
      </c>
      <c r="O17" s="5">
        <f t="shared" si="6"/>
        <v>0.22950789843183755</v>
      </c>
      <c r="P17" s="5">
        <f t="shared" si="7"/>
        <v>0.66897045618859263</v>
      </c>
      <c r="Q17" s="5">
        <v>2.2704</v>
      </c>
      <c r="R17" s="5">
        <v>30.956700000000001</v>
      </c>
      <c r="S17" s="5">
        <f t="shared" si="8"/>
        <v>0.22950789843183755</v>
      </c>
      <c r="T17" s="5">
        <f t="shared" si="9"/>
        <v>0.69601122370287771</v>
      </c>
    </row>
    <row r="18" spans="1:20" ht="20" customHeight="1" x14ac:dyDescent="0.15">
      <c r="A18" s="34">
        <v>2.2282999999999999</v>
      </c>
      <c r="B18" s="4">
        <v>12.858000000000001</v>
      </c>
      <c r="C18" s="5">
        <f t="shared" si="0"/>
        <v>0.19230702844518088</v>
      </c>
      <c r="D18" s="5">
        <f t="shared" si="1"/>
        <v>0.50800047410216909</v>
      </c>
      <c r="E18" s="5">
        <v>2.2282999999999999</v>
      </c>
      <c r="F18" s="5">
        <v>8.16</v>
      </c>
      <c r="G18" s="5">
        <f t="shared" si="2"/>
        <v>0.19999999999999998</v>
      </c>
      <c r="H18" s="5">
        <f t="shared" si="3"/>
        <v>0.39593199285769737</v>
      </c>
      <c r="I18" s="5">
        <v>2.2282999999999999</v>
      </c>
      <c r="J18" s="5">
        <v>17.184799999999999</v>
      </c>
      <c r="K18" s="5">
        <f t="shared" si="4"/>
        <v>0.20270356320898034</v>
      </c>
      <c r="L18" s="5">
        <f t="shared" si="5"/>
        <v>0.76311091769762951</v>
      </c>
      <c r="M18" s="5">
        <v>2.4325700000000001</v>
      </c>
      <c r="N18" s="5">
        <v>55.621099999999998</v>
      </c>
      <c r="O18" s="5">
        <f t="shared" si="6"/>
        <v>0.24590117533841399</v>
      </c>
      <c r="P18" s="5">
        <f t="shared" si="7"/>
        <v>0.76016990732451994</v>
      </c>
      <c r="Q18" s="5">
        <v>2.4325700000000001</v>
      </c>
      <c r="R18" s="5">
        <v>37.305799999999998</v>
      </c>
      <c r="S18" s="5">
        <f t="shared" si="8"/>
        <v>0.24590117533841399</v>
      </c>
      <c r="T18" s="5">
        <f t="shared" si="9"/>
        <v>0.8387604463400431</v>
      </c>
    </row>
    <row r="19" spans="1:20" ht="20" customHeight="1" x14ac:dyDescent="0.15">
      <c r="A19" s="34">
        <v>2.3769</v>
      </c>
      <c r="B19" s="4">
        <v>17.483899999999998</v>
      </c>
      <c r="C19" s="5">
        <f t="shared" si="0"/>
        <v>0.20513152444076224</v>
      </c>
      <c r="D19" s="5">
        <f t="shared" si="1"/>
        <v>0.69076290940697715</v>
      </c>
      <c r="E19" s="5">
        <v>2.3769</v>
      </c>
      <c r="F19" s="5">
        <v>9.3648000000000007</v>
      </c>
      <c r="G19" s="5">
        <f t="shared" si="2"/>
        <v>0.21333752187766458</v>
      </c>
      <c r="H19" s="5">
        <f t="shared" si="3"/>
        <v>0.45439018709727508</v>
      </c>
      <c r="I19" s="5">
        <v>2.3769</v>
      </c>
      <c r="J19" s="5">
        <v>14.591699999999999</v>
      </c>
      <c r="K19" s="5">
        <f t="shared" si="4"/>
        <v>0.21622137925388205</v>
      </c>
      <c r="L19" s="5">
        <f t="shared" si="5"/>
        <v>0.64796131335648366</v>
      </c>
      <c r="M19" s="5">
        <v>2.5947499999999999</v>
      </c>
      <c r="N19" s="5">
        <v>54.381100000000004</v>
      </c>
      <c r="O19" s="5">
        <f t="shared" si="6"/>
        <v>0.26229546311487423</v>
      </c>
      <c r="P19" s="5">
        <f t="shared" si="7"/>
        <v>0.74322290906158728</v>
      </c>
      <c r="Q19" s="5">
        <v>2.5947499999999999</v>
      </c>
      <c r="R19" s="5">
        <v>34.796300000000002</v>
      </c>
      <c r="S19" s="5">
        <f t="shared" si="8"/>
        <v>0.26229546311487423</v>
      </c>
      <c r="T19" s="5">
        <f t="shared" si="9"/>
        <v>0.78233840633311835</v>
      </c>
    </row>
    <row r="20" spans="1:20" ht="20" customHeight="1" x14ac:dyDescent="0.15">
      <c r="A20" s="34">
        <v>2.5253999999999999</v>
      </c>
      <c r="B20" s="4">
        <v>14.362299999999999</v>
      </c>
      <c r="C20" s="5">
        <f t="shared" si="0"/>
        <v>0.21794739022369511</v>
      </c>
      <c r="D20" s="5">
        <f t="shared" si="1"/>
        <v>0.56743313183991151</v>
      </c>
      <c r="E20" s="5">
        <v>2.5253999999999999</v>
      </c>
      <c r="F20" s="5">
        <v>11.2624</v>
      </c>
      <c r="G20" s="5">
        <f t="shared" si="2"/>
        <v>0.22666606830319075</v>
      </c>
      <c r="H20" s="5">
        <f t="shared" si="3"/>
        <v>0.54646378386771211</v>
      </c>
      <c r="I20" s="5">
        <v>2.5253999999999999</v>
      </c>
      <c r="J20" s="5">
        <v>16.514199999999999</v>
      </c>
      <c r="K20" s="5">
        <f t="shared" si="4"/>
        <v>0.22973009851813442</v>
      </c>
      <c r="L20" s="5">
        <f t="shared" si="5"/>
        <v>0.73333214916916079</v>
      </c>
      <c r="M20" s="5">
        <v>2.75692</v>
      </c>
      <c r="N20" s="5">
        <v>52.263399999999997</v>
      </c>
      <c r="O20" s="5">
        <f t="shared" si="6"/>
        <v>0.27868874002145066</v>
      </c>
      <c r="P20" s="5">
        <f t="shared" si="7"/>
        <v>0.71428044275399649</v>
      </c>
      <c r="Q20" s="5">
        <v>2.75692</v>
      </c>
      <c r="R20" s="5">
        <v>30.424099999999999</v>
      </c>
      <c r="S20" s="5">
        <f t="shared" si="8"/>
        <v>0.27868874002145066</v>
      </c>
      <c r="T20" s="5">
        <f t="shared" si="9"/>
        <v>0.68403657596122069</v>
      </c>
    </row>
    <row r="21" spans="1:20" ht="20" customHeight="1" x14ac:dyDescent="0.15">
      <c r="A21" s="34">
        <v>2.6739999999999999</v>
      </c>
      <c r="B21" s="4">
        <v>15.5207</v>
      </c>
      <c r="C21" s="5">
        <f t="shared" si="0"/>
        <v>0.23077188621927644</v>
      </c>
      <c r="D21" s="5">
        <f t="shared" si="1"/>
        <v>0.61319979455572671</v>
      </c>
      <c r="E21" s="5">
        <v>2.6739999999999999</v>
      </c>
      <c r="F21" s="5">
        <v>8.6224000000000007</v>
      </c>
      <c r="G21" s="5">
        <f t="shared" si="2"/>
        <v>0.24000359018085535</v>
      </c>
      <c r="H21" s="5">
        <f t="shared" si="3"/>
        <v>0.41836813911963361</v>
      </c>
      <c r="I21" s="5">
        <v>2.6739999999999999</v>
      </c>
      <c r="J21" s="5">
        <v>15.1066</v>
      </c>
      <c r="K21" s="5">
        <f t="shared" si="4"/>
        <v>0.24324791456303613</v>
      </c>
      <c r="L21" s="5">
        <f t="shared" si="5"/>
        <v>0.67082604332264628</v>
      </c>
      <c r="M21" s="5">
        <v>2.9190900000000002</v>
      </c>
      <c r="N21" s="5">
        <v>53.135199999999998</v>
      </c>
      <c r="O21" s="5">
        <f t="shared" si="6"/>
        <v>0.2950820169280271</v>
      </c>
      <c r="P21" s="5">
        <f t="shared" si="7"/>
        <v>0.72619527588756472</v>
      </c>
      <c r="Q21" s="5">
        <v>2.9190900000000002</v>
      </c>
      <c r="R21" s="5">
        <v>26.392900000000001</v>
      </c>
      <c r="S21" s="5">
        <f t="shared" si="8"/>
        <v>0.2950820169280271</v>
      </c>
      <c r="T21" s="5">
        <f t="shared" si="9"/>
        <v>0.59340157788354964</v>
      </c>
    </row>
    <row r="22" spans="1:20" ht="20" customHeight="1" x14ac:dyDescent="0.15">
      <c r="A22" s="34">
        <v>2.8224999999999998</v>
      </c>
      <c r="B22" s="4">
        <v>15.3918</v>
      </c>
      <c r="C22" s="5">
        <f t="shared" si="0"/>
        <v>0.24358775200220933</v>
      </c>
      <c r="D22" s="5">
        <f t="shared" si="1"/>
        <v>0.60810714709019797</v>
      </c>
      <c r="E22" s="5">
        <v>2.8224999999999998</v>
      </c>
      <c r="F22" s="5">
        <v>10.1381</v>
      </c>
      <c r="G22" s="5">
        <f t="shared" si="2"/>
        <v>0.25333213660638149</v>
      </c>
      <c r="H22" s="5">
        <f t="shared" si="3"/>
        <v>0.49191153637139973</v>
      </c>
      <c r="I22" s="5">
        <v>2.8224999999999998</v>
      </c>
      <c r="J22" s="5">
        <v>14.3828</v>
      </c>
      <c r="K22" s="5">
        <f t="shared" si="4"/>
        <v>0.25675663382728847</v>
      </c>
      <c r="L22" s="5">
        <f t="shared" si="5"/>
        <v>0.63868486726999829</v>
      </c>
      <c r="M22" s="5">
        <v>3.0812599999999999</v>
      </c>
      <c r="N22" s="5">
        <v>49.834499999999998</v>
      </c>
      <c r="O22" s="5">
        <f t="shared" si="6"/>
        <v>0.31147529383460348</v>
      </c>
      <c r="P22" s="5">
        <f t="shared" si="7"/>
        <v>0.68108482655977298</v>
      </c>
      <c r="Q22" s="5">
        <v>3.0812599999999999</v>
      </c>
      <c r="R22" s="5">
        <v>26.662199999999999</v>
      </c>
      <c r="S22" s="5">
        <f t="shared" si="8"/>
        <v>0.31147529383460348</v>
      </c>
      <c r="T22" s="5">
        <f t="shared" si="9"/>
        <v>0.59945635189186386</v>
      </c>
    </row>
    <row r="23" spans="1:20" ht="20" customHeight="1" x14ac:dyDescent="0.15">
      <c r="A23" s="34">
        <v>2.9710999999999999</v>
      </c>
      <c r="B23" s="4">
        <v>16.514099999999999</v>
      </c>
      <c r="C23" s="5">
        <f t="shared" si="0"/>
        <v>0.25641224799779067</v>
      </c>
      <c r="D23" s="5">
        <f t="shared" si="1"/>
        <v>0.65244755244755237</v>
      </c>
      <c r="E23" s="5">
        <v>2.9710999999999999</v>
      </c>
      <c r="F23" s="5">
        <v>7.96</v>
      </c>
      <c r="G23" s="5">
        <f t="shared" si="2"/>
        <v>0.26666965848404611</v>
      </c>
      <c r="H23" s="5">
        <f t="shared" si="3"/>
        <v>0.38622777734647928</v>
      </c>
      <c r="I23" s="5">
        <v>2.9710999999999999</v>
      </c>
      <c r="J23" s="5">
        <v>15.743600000000001</v>
      </c>
      <c r="K23" s="5">
        <f t="shared" si="4"/>
        <v>0.27027444987219018</v>
      </c>
      <c r="L23" s="5">
        <f t="shared" si="5"/>
        <v>0.69911276499373876</v>
      </c>
      <c r="M23" s="5">
        <v>3.24343</v>
      </c>
      <c r="N23" s="5">
        <v>38.575699999999998</v>
      </c>
      <c r="O23" s="5">
        <f t="shared" si="6"/>
        <v>0.32786857074117992</v>
      </c>
      <c r="P23" s="5">
        <f t="shared" si="7"/>
        <v>0.52721154910597745</v>
      </c>
      <c r="Q23" s="5">
        <v>3.24343</v>
      </c>
      <c r="R23" s="5">
        <v>26.303699999999999</v>
      </c>
      <c r="S23" s="5">
        <f t="shared" si="8"/>
        <v>0.32786857074117992</v>
      </c>
      <c r="T23" s="5">
        <f t="shared" si="9"/>
        <v>0.5913960604623032</v>
      </c>
    </row>
    <row r="24" spans="1:20" ht="20" customHeight="1" x14ac:dyDescent="0.15">
      <c r="A24" s="34">
        <v>3.1196000000000002</v>
      </c>
      <c r="B24" s="4">
        <v>18.792899999999999</v>
      </c>
      <c r="C24" s="5">
        <f t="shared" si="0"/>
        <v>0.26922811378072359</v>
      </c>
      <c r="D24" s="5">
        <f t="shared" si="1"/>
        <v>0.74247955434396107</v>
      </c>
      <c r="E24" s="5">
        <v>3.1196000000000002</v>
      </c>
      <c r="F24" s="5">
        <v>6.5312000000000001</v>
      </c>
      <c r="G24" s="5">
        <f t="shared" si="2"/>
        <v>0.27999820490957233</v>
      </c>
      <c r="H24" s="5">
        <f t="shared" si="3"/>
        <v>0.3169008617343374</v>
      </c>
      <c r="I24" s="5">
        <v>3.1196000000000002</v>
      </c>
      <c r="J24" s="5">
        <v>16.832699999999999</v>
      </c>
      <c r="K24" s="5">
        <f t="shared" si="4"/>
        <v>0.28378316913644264</v>
      </c>
      <c r="L24" s="5">
        <f t="shared" si="5"/>
        <v>0.74747551000470702</v>
      </c>
      <c r="M24" s="5">
        <v>3.4056099999999998</v>
      </c>
      <c r="N24" s="5">
        <v>40.4878</v>
      </c>
      <c r="O24" s="5">
        <f t="shared" si="6"/>
        <v>0.34426285851764016</v>
      </c>
      <c r="P24" s="5">
        <f t="shared" si="7"/>
        <v>0.55334409376610127</v>
      </c>
      <c r="Q24" s="5">
        <v>3.4056099999999998</v>
      </c>
      <c r="R24" s="5">
        <v>38.132800000000003</v>
      </c>
      <c r="S24" s="5">
        <f t="shared" si="8"/>
        <v>0.34426285851764016</v>
      </c>
      <c r="T24" s="5">
        <f t="shared" si="9"/>
        <v>0.85735420090697956</v>
      </c>
    </row>
    <row r="25" spans="1:20" ht="20" customHeight="1" x14ac:dyDescent="0.15">
      <c r="A25" s="34">
        <v>3.2682000000000002</v>
      </c>
      <c r="B25" s="4">
        <v>16.1538</v>
      </c>
      <c r="C25" s="5">
        <f t="shared" si="0"/>
        <v>0.28205260977630492</v>
      </c>
      <c r="D25" s="5">
        <f t="shared" si="1"/>
        <v>0.63821263482280433</v>
      </c>
      <c r="E25" s="5">
        <v>3.2682000000000002</v>
      </c>
      <c r="F25" s="5">
        <v>12.6853</v>
      </c>
      <c r="G25" s="5">
        <f t="shared" si="2"/>
        <v>0.29333572678723691</v>
      </c>
      <c r="H25" s="5">
        <f t="shared" si="3"/>
        <v>0.6155044251222731</v>
      </c>
      <c r="I25" s="5">
        <v>3.2682000000000002</v>
      </c>
      <c r="J25" s="5">
        <v>13.6976</v>
      </c>
      <c r="K25" s="5">
        <f t="shared" si="4"/>
        <v>0.29730098518134435</v>
      </c>
      <c r="L25" s="5">
        <f t="shared" si="5"/>
        <v>0.60825776885707428</v>
      </c>
      <c r="M25" s="5">
        <v>3.56778</v>
      </c>
      <c r="N25" s="5">
        <v>46.103999999999999</v>
      </c>
      <c r="O25" s="5">
        <f t="shared" si="6"/>
        <v>0.3606561354242166</v>
      </c>
      <c r="P25" s="5">
        <f t="shared" si="7"/>
        <v>0.63010032896310331</v>
      </c>
      <c r="Q25" s="5">
        <v>3.56778</v>
      </c>
      <c r="R25" s="5">
        <v>34.581000000000003</v>
      </c>
      <c r="S25" s="5">
        <f t="shared" si="8"/>
        <v>0.3606561354242166</v>
      </c>
      <c r="T25" s="5">
        <f t="shared" si="9"/>
        <v>0.77749773479954953</v>
      </c>
    </row>
    <row r="26" spans="1:20" ht="20" customHeight="1" x14ac:dyDescent="0.15">
      <c r="A26" s="34">
        <v>3.4167000000000001</v>
      </c>
      <c r="B26" s="4">
        <v>17.060500000000001</v>
      </c>
      <c r="C26" s="5">
        <f t="shared" si="0"/>
        <v>0.29486847555923779</v>
      </c>
      <c r="D26" s="5">
        <f t="shared" si="1"/>
        <v>0.6740350045434792</v>
      </c>
      <c r="E26" s="5">
        <v>3.4167000000000001</v>
      </c>
      <c r="F26" s="5">
        <v>10.3621</v>
      </c>
      <c r="G26" s="5">
        <f t="shared" si="2"/>
        <v>0.30666427321276307</v>
      </c>
      <c r="H26" s="5">
        <f t="shared" si="3"/>
        <v>0.50278025774396395</v>
      </c>
      <c r="I26" s="5">
        <v>3.4167000000000001</v>
      </c>
      <c r="J26" s="5">
        <v>16.641300000000001</v>
      </c>
      <c r="K26" s="5">
        <f t="shared" si="4"/>
        <v>0.31080970444559669</v>
      </c>
      <c r="L26" s="5">
        <f t="shared" si="5"/>
        <v>0.73897617165643847</v>
      </c>
      <c r="M26" s="5">
        <v>3.7299500000000001</v>
      </c>
      <c r="N26" s="5">
        <v>39.3703</v>
      </c>
      <c r="O26" s="5">
        <f t="shared" si="6"/>
        <v>0.37704941233079303</v>
      </c>
      <c r="P26" s="5">
        <f t="shared" si="7"/>
        <v>0.53807129492833738</v>
      </c>
      <c r="Q26" s="5">
        <v>3.7299500000000001</v>
      </c>
      <c r="R26" s="5">
        <v>38.880699999999997</v>
      </c>
      <c r="S26" s="5">
        <f t="shared" si="8"/>
        <v>0.37704941233079303</v>
      </c>
      <c r="T26" s="5">
        <f t="shared" si="9"/>
        <v>0.87416952018220528</v>
      </c>
    </row>
    <row r="27" spans="1:20" ht="20" customHeight="1" x14ac:dyDescent="0.15">
      <c r="A27" s="34">
        <v>3.5653000000000001</v>
      </c>
      <c r="B27" s="4">
        <v>13.289899999999999</v>
      </c>
      <c r="C27" s="5">
        <f t="shared" si="0"/>
        <v>0.30769297155481912</v>
      </c>
      <c r="D27" s="5">
        <f t="shared" si="1"/>
        <v>0.52506420133538778</v>
      </c>
      <c r="E27" s="5">
        <v>3.5653000000000001</v>
      </c>
      <c r="F27" s="5">
        <v>11.0464</v>
      </c>
      <c r="G27" s="5">
        <f t="shared" si="2"/>
        <v>0.3200017950904277</v>
      </c>
      <c r="H27" s="5">
        <f t="shared" si="3"/>
        <v>0.53598323111559665</v>
      </c>
      <c r="I27" s="5">
        <v>3.5653000000000001</v>
      </c>
      <c r="J27" s="5">
        <v>14.220599999999999</v>
      </c>
      <c r="K27" s="5">
        <f t="shared" si="4"/>
        <v>0.3243275204904984</v>
      </c>
      <c r="L27" s="5">
        <f t="shared" si="5"/>
        <v>0.63148218869063999</v>
      </c>
      <c r="M27" s="5">
        <v>3.8921199999999998</v>
      </c>
      <c r="N27" s="5">
        <v>38.6235</v>
      </c>
      <c r="O27" s="5">
        <f t="shared" si="6"/>
        <v>0.39344268923736941</v>
      </c>
      <c r="P27" s="5">
        <f t="shared" si="7"/>
        <v>0.52786482855514538</v>
      </c>
      <c r="Q27" s="5">
        <v>3.8921199999999998</v>
      </c>
      <c r="R27" s="5">
        <v>42.524900000000002</v>
      </c>
      <c r="S27" s="5">
        <f t="shared" si="8"/>
        <v>0.39344268923736941</v>
      </c>
      <c r="T27" s="5">
        <f t="shared" si="9"/>
        <v>0.95610345052420009</v>
      </c>
    </row>
    <row r="28" spans="1:20" ht="20" customHeight="1" x14ac:dyDescent="0.15">
      <c r="A28" s="34">
        <v>3.7138</v>
      </c>
      <c r="B28" s="4">
        <v>15.897399999999999</v>
      </c>
      <c r="C28" s="5">
        <f t="shared" si="0"/>
        <v>0.32050883733775204</v>
      </c>
      <c r="D28" s="5">
        <f t="shared" si="1"/>
        <v>0.62808265181146539</v>
      </c>
      <c r="E28" s="5">
        <v>3.7138</v>
      </c>
      <c r="F28" s="5">
        <v>7</v>
      </c>
      <c r="G28" s="5">
        <f t="shared" si="2"/>
        <v>0.33333034151595387</v>
      </c>
      <c r="H28" s="5">
        <f t="shared" si="3"/>
        <v>0.33964754289263255</v>
      </c>
      <c r="I28" s="5">
        <v>3.7138</v>
      </c>
      <c r="J28" s="5">
        <v>16.2761</v>
      </c>
      <c r="K28" s="5">
        <f t="shared" si="4"/>
        <v>0.3378362397547508</v>
      </c>
      <c r="L28" s="5">
        <f t="shared" si="5"/>
        <v>0.72275904331376495</v>
      </c>
      <c r="M28" s="5">
        <v>4.0542899999999999</v>
      </c>
      <c r="N28" s="5">
        <v>41.098100000000002</v>
      </c>
      <c r="O28" s="5">
        <f t="shared" si="6"/>
        <v>0.40983596614394585</v>
      </c>
      <c r="P28" s="5">
        <f t="shared" si="7"/>
        <v>0.56168502363696249</v>
      </c>
      <c r="Q28" s="5">
        <v>4.0542899999999999</v>
      </c>
      <c r="R28" s="5">
        <v>38.794699999999999</v>
      </c>
      <c r="S28" s="5">
        <f t="shared" si="8"/>
        <v>0.40983596614394585</v>
      </c>
      <c r="T28" s="5">
        <f t="shared" si="9"/>
        <v>0.87223594957427719</v>
      </c>
    </row>
    <row r="29" spans="1:20" ht="20" customHeight="1" x14ac:dyDescent="0.15">
      <c r="A29" s="34">
        <v>3.8624000000000001</v>
      </c>
      <c r="B29" s="4">
        <v>18.666699999999999</v>
      </c>
      <c r="C29" s="5">
        <f t="shared" si="0"/>
        <v>0.33333333333333337</v>
      </c>
      <c r="D29" s="5">
        <f t="shared" si="1"/>
        <v>0.73749357986646114</v>
      </c>
      <c r="E29" s="5">
        <v>3.8624000000000001</v>
      </c>
      <c r="F29" s="5">
        <v>12.011200000000001</v>
      </c>
      <c r="G29" s="5">
        <f t="shared" si="2"/>
        <v>0.34666786339361844</v>
      </c>
      <c r="H29" s="5">
        <f t="shared" si="3"/>
        <v>0.58279636674171265</v>
      </c>
      <c r="I29" s="5">
        <v>3.8624000000000001</v>
      </c>
      <c r="J29" s="5">
        <v>13.9598</v>
      </c>
      <c r="K29" s="5">
        <f t="shared" si="4"/>
        <v>0.35135405579965251</v>
      </c>
      <c r="L29" s="5">
        <f t="shared" si="5"/>
        <v>0.61990106308338588</v>
      </c>
      <c r="M29" s="5">
        <v>4.2164599999999997</v>
      </c>
      <c r="N29" s="5">
        <v>54.890599999999999</v>
      </c>
      <c r="O29" s="5">
        <f t="shared" si="6"/>
        <v>0.42622924305052223</v>
      </c>
      <c r="P29" s="5">
        <f t="shared" si="7"/>
        <v>0.75018621197688096</v>
      </c>
      <c r="Q29" s="5">
        <v>4.2164599999999997</v>
      </c>
      <c r="R29" s="5">
        <v>44.4773</v>
      </c>
      <c r="S29" s="5">
        <f t="shared" si="8"/>
        <v>0.42622924305052223</v>
      </c>
      <c r="T29" s="5">
        <f t="shared" si="9"/>
        <v>1</v>
      </c>
    </row>
    <row r="30" spans="1:20" ht="20" customHeight="1" x14ac:dyDescent="0.15">
      <c r="A30" s="34">
        <v>4.0109000000000004</v>
      </c>
      <c r="B30" s="4">
        <v>17.4438</v>
      </c>
      <c r="C30" s="5">
        <f t="shared" si="0"/>
        <v>0.34614919911626629</v>
      </c>
      <c r="D30" s="5">
        <f t="shared" si="1"/>
        <v>0.68917861799217728</v>
      </c>
      <c r="E30" s="5">
        <v>4.0109000000000004</v>
      </c>
      <c r="F30" s="5">
        <v>9.7135999999999996</v>
      </c>
      <c r="G30" s="5">
        <f t="shared" si="2"/>
        <v>0.35999640981914466</v>
      </c>
      <c r="H30" s="5">
        <f t="shared" si="3"/>
        <v>0.47131433894883934</v>
      </c>
      <c r="I30" s="5">
        <v>4.0109000000000004</v>
      </c>
      <c r="J30" s="5">
        <v>15.7159</v>
      </c>
      <c r="K30" s="5">
        <f t="shared" si="4"/>
        <v>0.36486277506390491</v>
      </c>
      <c r="L30" s="5">
        <f t="shared" si="5"/>
        <v>0.69788271445953265</v>
      </c>
      <c r="M30" s="5">
        <v>4.3786300000000002</v>
      </c>
      <c r="N30" s="5">
        <v>61.601500000000001</v>
      </c>
      <c r="O30" s="5">
        <f t="shared" si="6"/>
        <v>0.44262251995709873</v>
      </c>
      <c r="P30" s="5">
        <f t="shared" si="7"/>
        <v>0.8419036399145543</v>
      </c>
      <c r="Q30" s="5">
        <v>4.3786300000000002</v>
      </c>
      <c r="R30" s="5">
        <v>41.048099999999998</v>
      </c>
      <c r="S30" s="5">
        <f t="shared" si="8"/>
        <v>0.44262251995709873</v>
      </c>
      <c r="T30" s="5">
        <f t="shared" si="9"/>
        <v>0.92289999617782548</v>
      </c>
    </row>
    <row r="31" spans="1:20" ht="20" customHeight="1" x14ac:dyDescent="0.15">
      <c r="A31" s="34">
        <v>4.1595000000000004</v>
      </c>
      <c r="B31" s="4">
        <v>16.558199999999999</v>
      </c>
      <c r="C31" s="5">
        <f t="shared" si="0"/>
        <v>0.35897369511184762</v>
      </c>
      <c r="D31" s="5">
        <f t="shared" si="1"/>
        <v>0.65418987791869143</v>
      </c>
      <c r="E31" s="5">
        <v>4.1595000000000004</v>
      </c>
      <c r="F31" s="5">
        <v>11.219200000000001</v>
      </c>
      <c r="G31" s="5">
        <f t="shared" si="2"/>
        <v>0.37333393169680923</v>
      </c>
      <c r="H31" s="5">
        <f t="shared" si="3"/>
        <v>0.54436767331728908</v>
      </c>
      <c r="I31" s="5">
        <v>4.1595000000000004</v>
      </c>
      <c r="J31" s="5">
        <v>18.205300000000001</v>
      </c>
      <c r="K31" s="5">
        <f t="shared" si="4"/>
        <v>0.37838059110880662</v>
      </c>
      <c r="L31" s="5">
        <f t="shared" si="5"/>
        <v>0.808427400374788</v>
      </c>
      <c r="M31" s="5">
        <v>4.5408099999999996</v>
      </c>
      <c r="N31" s="5">
        <v>64.835499999999996</v>
      </c>
      <c r="O31" s="5">
        <f t="shared" si="6"/>
        <v>0.45901680773355896</v>
      </c>
      <c r="P31" s="5">
        <f t="shared" si="7"/>
        <v>0.88610250473900931</v>
      </c>
      <c r="Q31" s="5">
        <v>4.5408099999999996</v>
      </c>
      <c r="R31" s="5">
        <v>37.497199999999999</v>
      </c>
      <c r="S31" s="5">
        <f t="shared" si="8"/>
        <v>0.45901680773355896</v>
      </c>
      <c r="T31" s="5">
        <f t="shared" si="9"/>
        <v>0.84306376511164116</v>
      </c>
    </row>
    <row r="32" spans="1:20" ht="20" customHeight="1" x14ac:dyDescent="0.15">
      <c r="A32" s="34">
        <v>4.3079999999999998</v>
      </c>
      <c r="B32" s="4">
        <v>18.8323</v>
      </c>
      <c r="C32" s="5">
        <f t="shared" si="0"/>
        <v>0.37178956089478044</v>
      </c>
      <c r="D32" s="5">
        <f t="shared" si="1"/>
        <v>0.74403618979890163</v>
      </c>
      <c r="E32" s="5">
        <v>4.3079999999999998</v>
      </c>
      <c r="F32" s="5">
        <v>9.6181000000000001</v>
      </c>
      <c r="G32" s="5">
        <f t="shared" si="2"/>
        <v>0.3866624781223354</v>
      </c>
      <c r="H32" s="5">
        <f t="shared" si="3"/>
        <v>0.46668057604223273</v>
      </c>
      <c r="I32" s="5">
        <v>4.3079999999999998</v>
      </c>
      <c r="J32" s="5">
        <v>16.494499999999999</v>
      </c>
      <c r="K32" s="5">
        <f t="shared" si="4"/>
        <v>0.39188931037305896</v>
      </c>
      <c r="L32" s="5">
        <f t="shared" si="5"/>
        <v>0.73245734788671091</v>
      </c>
      <c r="M32" s="5">
        <v>4.7029800000000002</v>
      </c>
      <c r="N32" s="5">
        <v>62.336199999999998</v>
      </c>
      <c r="O32" s="5">
        <f t="shared" si="6"/>
        <v>0.4754100846401354</v>
      </c>
      <c r="P32" s="5">
        <f t="shared" si="7"/>
        <v>0.85194473638534185</v>
      </c>
      <c r="Q32" s="5">
        <v>4.7029800000000002</v>
      </c>
      <c r="R32" s="5">
        <v>44.315800000000003</v>
      </c>
      <c r="S32" s="5">
        <f t="shared" si="8"/>
        <v>0.4754100846401354</v>
      </c>
      <c r="T32" s="5">
        <f t="shared" si="9"/>
        <v>0.99636893426534445</v>
      </c>
    </row>
    <row r="33" spans="1:20" ht="20" customHeight="1" x14ac:dyDescent="0.15">
      <c r="A33" s="34">
        <v>4.4565999999999999</v>
      </c>
      <c r="B33" s="4">
        <v>19.816600000000001</v>
      </c>
      <c r="C33" s="5">
        <f t="shared" si="0"/>
        <v>0.38461405689036177</v>
      </c>
      <c r="D33" s="5">
        <f t="shared" si="1"/>
        <v>0.78292442021255582</v>
      </c>
      <c r="E33" s="5">
        <v>4.4565999999999999</v>
      </c>
      <c r="F33" s="5">
        <v>9.52</v>
      </c>
      <c r="G33" s="5">
        <f t="shared" si="2"/>
        <v>0.39999999999999997</v>
      </c>
      <c r="H33" s="5">
        <f t="shared" si="3"/>
        <v>0.46192065833398027</v>
      </c>
      <c r="I33" s="5">
        <v>4.4565999999999999</v>
      </c>
      <c r="J33" s="5">
        <v>14.8437</v>
      </c>
      <c r="K33" s="5">
        <f t="shared" si="4"/>
        <v>0.40540712641796067</v>
      </c>
      <c r="L33" s="5">
        <f t="shared" si="5"/>
        <v>0.65915166478680598</v>
      </c>
      <c r="M33" s="5">
        <v>4.8651499999999999</v>
      </c>
      <c r="N33" s="5">
        <v>62.245100000000001</v>
      </c>
      <c r="O33" s="5">
        <f t="shared" si="6"/>
        <v>0.49180336154671178</v>
      </c>
      <c r="P33" s="5">
        <f t="shared" si="7"/>
        <v>0.85069967869037966</v>
      </c>
      <c r="Q33" s="5">
        <v>4.8651499999999999</v>
      </c>
      <c r="R33" s="5">
        <v>36.9</v>
      </c>
      <c r="S33" s="5">
        <f t="shared" si="8"/>
        <v>0.49180336154671178</v>
      </c>
      <c r="T33" s="5">
        <f t="shared" si="9"/>
        <v>0.82963669107612192</v>
      </c>
    </row>
    <row r="34" spans="1:20" ht="20" customHeight="1" x14ac:dyDescent="0.15">
      <c r="A34" s="34">
        <v>4.6051000000000002</v>
      </c>
      <c r="B34" s="4">
        <v>13.789</v>
      </c>
      <c r="C34" s="5">
        <f t="shared" si="0"/>
        <v>0.39742992267329469</v>
      </c>
      <c r="D34" s="5">
        <f t="shared" si="1"/>
        <v>0.54478290071510405</v>
      </c>
      <c r="E34" s="5">
        <v>4.6051000000000002</v>
      </c>
      <c r="F34" s="5">
        <v>12.9184</v>
      </c>
      <c r="G34" s="5">
        <f t="shared" si="2"/>
        <v>0.41332854642552619</v>
      </c>
      <c r="H34" s="5">
        <f t="shared" si="3"/>
        <v>0.62681468830059772</v>
      </c>
      <c r="I34" s="5">
        <v>4.6051000000000002</v>
      </c>
      <c r="J34" s="5">
        <v>14.148300000000001</v>
      </c>
      <c r="K34" s="5">
        <f t="shared" si="4"/>
        <v>0.41891584568221307</v>
      </c>
      <c r="L34" s="5">
        <f t="shared" si="5"/>
        <v>0.62827162357789279</v>
      </c>
      <c r="M34" s="5">
        <v>5.0273199999999996</v>
      </c>
      <c r="N34" s="5">
        <v>57.782899999999998</v>
      </c>
      <c r="O34" s="5">
        <f t="shared" si="6"/>
        <v>0.50819663845328822</v>
      </c>
      <c r="P34" s="5">
        <f t="shared" si="7"/>
        <v>0.78971508542517144</v>
      </c>
      <c r="Q34" s="5">
        <v>5.0273199999999996</v>
      </c>
      <c r="R34" s="5">
        <v>40.855400000000003</v>
      </c>
      <c r="S34" s="5">
        <f t="shared" si="8"/>
        <v>0.50819663845328822</v>
      </c>
      <c r="T34" s="5">
        <f t="shared" si="9"/>
        <v>0.91856744901331699</v>
      </c>
    </row>
    <row r="35" spans="1:20" ht="20" customHeight="1" x14ac:dyDescent="0.15">
      <c r="A35" s="34">
        <v>4.7537000000000003</v>
      </c>
      <c r="B35" s="4">
        <v>20.366900000000001</v>
      </c>
      <c r="C35" s="5">
        <f t="shared" ref="C35:C66" si="10">$A35/11.5872</f>
        <v>0.41025441866887608</v>
      </c>
      <c r="D35" s="5">
        <f t="shared" ref="D35:D66" si="11">B35/25.311</f>
        <v>0.80466595551341313</v>
      </c>
      <c r="E35" s="5">
        <v>4.7537000000000003</v>
      </c>
      <c r="F35" s="5">
        <v>19.540800000000001</v>
      </c>
      <c r="G35" s="5">
        <f t="shared" ref="G35:G66" si="12">E35/11.1415</f>
        <v>0.42666606830319076</v>
      </c>
      <c r="H35" s="5">
        <f t="shared" ref="H35:H66" si="13">F35/20.6096</f>
        <v>0.94814067230805066</v>
      </c>
      <c r="I35" s="5">
        <v>4.7537000000000003</v>
      </c>
      <c r="J35" s="5">
        <v>15.674200000000001</v>
      </c>
      <c r="K35" s="5">
        <f t="shared" ref="K35:K66" si="14">I35/10.9929</f>
        <v>0.43243366172711478</v>
      </c>
      <c r="L35" s="5">
        <f t="shared" ref="L35:L66" si="15">J35/22.5194</f>
        <v>0.6960309777347532</v>
      </c>
      <c r="M35" s="5">
        <v>5.1894900000000002</v>
      </c>
      <c r="N35" s="5">
        <v>73.169300000000007</v>
      </c>
      <c r="O35" s="5">
        <f t="shared" ref="O35:O64" si="16">M35/9.89247</f>
        <v>0.52458991535986466</v>
      </c>
      <c r="P35" s="5">
        <f t="shared" ref="P35:P64" si="17">N35/73.1693</f>
        <v>1</v>
      </c>
      <c r="Q35" s="5">
        <v>5.1894900000000002</v>
      </c>
      <c r="R35" s="5">
        <v>30.532900000000001</v>
      </c>
      <c r="S35" s="5">
        <f t="shared" ref="S35:S64" si="18">Q35/9.89247</f>
        <v>0.52458991535986466</v>
      </c>
      <c r="T35" s="5">
        <f t="shared" ref="T35:T64" si="19">R35/44.4773</f>
        <v>0.68648276761404137</v>
      </c>
    </row>
    <row r="36" spans="1:20" ht="20" customHeight="1" x14ac:dyDescent="0.15">
      <c r="A36" s="34">
        <v>4.9023000000000003</v>
      </c>
      <c r="B36" s="4">
        <v>14.3195</v>
      </c>
      <c r="C36" s="5">
        <f t="shared" si="10"/>
        <v>0.42307891466445741</v>
      </c>
      <c r="D36" s="5">
        <f t="shared" si="11"/>
        <v>0.56574216743708272</v>
      </c>
      <c r="E36" s="5">
        <v>4.9023000000000003</v>
      </c>
      <c r="F36" s="5">
        <v>14.4688</v>
      </c>
      <c r="G36" s="5">
        <f t="shared" si="12"/>
        <v>0.44000359018085539</v>
      </c>
      <c r="H36" s="5">
        <f t="shared" si="13"/>
        <v>0.70204176694356024</v>
      </c>
      <c r="I36" s="5">
        <v>4.9023000000000003</v>
      </c>
      <c r="J36" s="5">
        <v>20.366</v>
      </c>
      <c r="K36" s="5">
        <f t="shared" si="14"/>
        <v>0.44595147777201649</v>
      </c>
      <c r="L36" s="5">
        <f t="shared" si="15"/>
        <v>0.90437578265850771</v>
      </c>
      <c r="M36" s="5">
        <v>5.3516700000000004</v>
      </c>
      <c r="N36" s="5">
        <v>61.7654</v>
      </c>
      <c r="O36" s="5">
        <f t="shared" si="16"/>
        <v>0.540984203136325</v>
      </c>
      <c r="P36" s="5">
        <f t="shared" si="17"/>
        <v>0.84414365041075967</v>
      </c>
      <c r="Q36" s="5">
        <v>5.3516700000000004</v>
      </c>
      <c r="R36" s="5">
        <v>33.148299999999999</v>
      </c>
      <c r="S36" s="5">
        <f t="shared" si="18"/>
        <v>0.540984203136325</v>
      </c>
      <c r="T36" s="5">
        <f t="shared" si="19"/>
        <v>0.74528579747421719</v>
      </c>
    </row>
    <row r="37" spans="1:20" ht="20" customHeight="1" x14ac:dyDescent="0.15">
      <c r="A37" s="34">
        <v>5.0507999999999997</v>
      </c>
      <c r="B37" s="4">
        <v>17.491800000000001</v>
      </c>
      <c r="C37" s="5">
        <f t="shared" si="10"/>
        <v>0.43589478044739022</v>
      </c>
      <c r="D37" s="5">
        <f t="shared" si="11"/>
        <v>0.69107502666824705</v>
      </c>
      <c r="E37" s="5">
        <v>5.0507999999999997</v>
      </c>
      <c r="F37" s="5">
        <v>13.597899999999999</v>
      </c>
      <c r="G37" s="5">
        <f t="shared" si="12"/>
        <v>0.4533321366063815</v>
      </c>
      <c r="H37" s="5">
        <f t="shared" si="13"/>
        <v>0.65978476049996115</v>
      </c>
      <c r="I37" s="5">
        <v>5.0507999999999997</v>
      </c>
      <c r="J37" s="5">
        <v>19.433900000000001</v>
      </c>
      <c r="K37" s="5">
        <f t="shared" si="14"/>
        <v>0.45946019703626884</v>
      </c>
      <c r="L37" s="5">
        <f t="shared" si="15"/>
        <v>0.86298480421325618</v>
      </c>
      <c r="M37" s="5">
        <v>5.5138400000000001</v>
      </c>
      <c r="N37" s="5">
        <v>54.644199999999998</v>
      </c>
      <c r="O37" s="5">
        <f t="shared" si="16"/>
        <v>0.55737748004290133</v>
      </c>
      <c r="P37" s="5">
        <f t="shared" si="17"/>
        <v>0.74681867941882718</v>
      </c>
      <c r="Q37" s="5">
        <v>5.5138400000000001</v>
      </c>
      <c r="R37" s="5">
        <v>35.794699999999999</v>
      </c>
      <c r="S37" s="5">
        <f t="shared" si="18"/>
        <v>0.55737748004290133</v>
      </c>
      <c r="T37" s="5">
        <f t="shared" si="19"/>
        <v>0.8047858120884136</v>
      </c>
    </row>
    <row r="38" spans="1:20" ht="20" customHeight="1" x14ac:dyDescent="0.15">
      <c r="A38" s="34">
        <v>5.1993999999999998</v>
      </c>
      <c r="B38" s="4">
        <v>18.025600000000001</v>
      </c>
      <c r="C38" s="5">
        <f t="shared" si="10"/>
        <v>0.44871927644297155</v>
      </c>
      <c r="D38" s="5">
        <f t="shared" si="11"/>
        <v>0.71216467148670537</v>
      </c>
      <c r="E38" s="5">
        <v>5.1993999999999998</v>
      </c>
      <c r="F38" s="5">
        <v>17.4267</v>
      </c>
      <c r="G38" s="5">
        <f t="shared" si="12"/>
        <v>0.46666965848404607</v>
      </c>
      <c r="H38" s="5">
        <f t="shared" si="13"/>
        <v>0.84556226224671993</v>
      </c>
      <c r="I38" s="5">
        <v>5.1993999999999998</v>
      </c>
      <c r="J38" s="5">
        <v>19.122</v>
      </c>
      <c r="K38" s="5">
        <f t="shared" si="14"/>
        <v>0.47297801308117055</v>
      </c>
      <c r="L38" s="5">
        <f t="shared" si="15"/>
        <v>0.84913452401040879</v>
      </c>
      <c r="M38" s="5">
        <v>5.6760099999999998</v>
      </c>
      <c r="N38" s="5">
        <v>59.231900000000003</v>
      </c>
      <c r="O38" s="5">
        <f t="shared" si="16"/>
        <v>0.57377075694947777</v>
      </c>
      <c r="P38" s="5">
        <f t="shared" si="17"/>
        <v>0.80951847291145329</v>
      </c>
      <c r="Q38" s="5">
        <v>5.6760099999999998</v>
      </c>
      <c r="R38" s="5">
        <v>32.1419</v>
      </c>
      <c r="S38" s="5">
        <f t="shared" si="18"/>
        <v>0.57377075694947777</v>
      </c>
      <c r="T38" s="5">
        <f t="shared" si="19"/>
        <v>0.72265852468562619</v>
      </c>
    </row>
    <row r="39" spans="1:20" ht="20" customHeight="1" x14ac:dyDescent="0.15">
      <c r="A39" s="34">
        <v>5.3479000000000001</v>
      </c>
      <c r="B39" s="4">
        <v>19.236699999999999</v>
      </c>
      <c r="C39" s="5">
        <f t="shared" si="10"/>
        <v>0.46153514222590447</v>
      </c>
      <c r="D39" s="5">
        <f t="shared" si="11"/>
        <v>0.76001343289478884</v>
      </c>
      <c r="E39" s="5">
        <v>5.3479000000000001</v>
      </c>
      <c r="F39" s="5">
        <v>20.6096</v>
      </c>
      <c r="G39" s="5">
        <f t="shared" si="12"/>
        <v>0.47999820490957229</v>
      </c>
      <c r="H39" s="5">
        <f t="shared" si="13"/>
        <v>1</v>
      </c>
      <c r="I39" s="5">
        <v>5.3479000000000001</v>
      </c>
      <c r="J39" s="5">
        <v>18.300899999999999</v>
      </c>
      <c r="K39" s="5">
        <f t="shared" si="14"/>
        <v>0.48648673234542295</v>
      </c>
      <c r="L39" s="5">
        <f t="shared" si="15"/>
        <v>0.81267262893327519</v>
      </c>
      <c r="M39" s="5">
        <v>5.8381800000000004</v>
      </c>
      <c r="N39" s="5">
        <v>46.4499</v>
      </c>
      <c r="O39" s="5">
        <f t="shared" si="16"/>
        <v>0.5901640338560542</v>
      </c>
      <c r="P39" s="5">
        <f t="shared" si="17"/>
        <v>0.63482772146241651</v>
      </c>
      <c r="Q39" s="5">
        <v>5.8381800000000004</v>
      </c>
      <c r="R39" s="5">
        <v>32.094299999999997</v>
      </c>
      <c r="S39" s="5">
        <f t="shared" si="18"/>
        <v>0.5901640338560542</v>
      </c>
      <c r="T39" s="5">
        <f t="shared" si="19"/>
        <v>0.72158831583751704</v>
      </c>
    </row>
    <row r="40" spans="1:20" ht="20" customHeight="1" x14ac:dyDescent="0.15">
      <c r="A40" s="34">
        <v>5.4965000000000002</v>
      </c>
      <c r="B40" s="4">
        <v>21.685700000000001</v>
      </c>
      <c r="C40" s="5">
        <f t="shared" si="10"/>
        <v>0.4743596382214858</v>
      </c>
      <c r="D40" s="5">
        <f t="shared" si="11"/>
        <v>0.85676978388842795</v>
      </c>
      <c r="E40" s="5">
        <v>5.4965000000000002</v>
      </c>
      <c r="F40" s="5">
        <v>13.253299999999999</v>
      </c>
      <c r="G40" s="5">
        <f t="shared" si="12"/>
        <v>0.49333572678723692</v>
      </c>
      <c r="H40" s="5">
        <f t="shared" si="13"/>
        <v>0.64306439717413244</v>
      </c>
      <c r="I40" s="5">
        <v>5.4965000000000002</v>
      </c>
      <c r="J40" s="5">
        <v>22</v>
      </c>
      <c r="K40" s="5">
        <f t="shared" si="14"/>
        <v>0.5000045483903246</v>
      </c>
      <c r="L40" s="5">
        <f t="shared" si="15"/>
        <v>0.97693544232972451</v>
      </c>
      <c r="M40" s="5">
        <v>6.0003500000000001</v>
      </c>
      <c r="N40" s="5">
        <v>48.021799999999999</v>
      </c>
      <c r="O40" s="5">
        <f t="shared" si="16"/>
        <v>0.60655731076263064</v>
      </c>
      <c r="P40" s="5">
        <f t="shared" si="17"/>
        <v>0.65631077514750036</v>
      </c>
      <c r="Q40" s="5">
        <v>6.0003500000000001</v>
      </c>
      <c r="R40" s="5">
        <v>34.494199999999999</v>
      </c>
      <c r="S40" s="5">
        <f t="shared" si="18"/>
        <v>0.60655731076263064</v>
      </c>
      <c r="T40" s="5">
        <f t="shared" si="19"/>
        <v>0.7755461774882918</v>
      </c>
    </row>
    <row r="41" spans="1:20" ht="20" customHeight="1" x14ac:dyDescent="0.15">
      <c r="A41" s="34">
        <v>5.6449999999999996</v>
      </c>
      <c r="B41" s="4">
        <v>21.698899999999998</v>
      </c>
      <c r="C41" s="5">
        <f t="shared" si="10"/>
        <v>0.48717550400441867</v>
      </c>
      <c r="D41" s="5">
        <f t="shared" si="11"/>
        <v>0.85729129627434708</v>
      </c>
      <c r="E41" s="5">
        <v>5.6449999999999996</v>
      </c>
      <c r="F41" s="5">
        <v>10.72</v>
      </c>
      <c r="G41" s="5">
        <f t="shared" si="12"/>
        <v>0.50666427321276297</v>
      </c>
      <c r="H41" s="5">
        <f t="shared" si="13"/>
        <v>0.52014595140128872</v>
      </c>
      <c r="I41" s="5">
        <v>5.6449999999999996</v>
      </c>
      <c r="J41" s="5">
        <v>22.496700000000001</v>
      </c>
      <c r="K41" s="5">
        <f t="shared" si="14"/>
        <v>0.51351326765457694</v>
      </c>
      <c r="L41" s="5">
        <f t="shared" si="15"/>
        <v>0.99899198024814162</v>
      </c>
      <c r="M41" s="5">
        <v>6.1625199999999998</v>
      </c>
      <c r="N41" s="5">
        <v>50.5657</v>
      </c>
      <c r="O41" s="5">
        <f t="shared" si="16"/>
        <v>0.62295058766920697</v>
      </c>
      <c r="P41" s="5">
        <f t="shared" si="17"/>
        <v>0.69107808876126997</v>
      </c>
      <c r="Q41" s="5">
        <v>6.1625199999999998</v>
      </c>
      <c r="R41" s="5">
        <v>33.802500000000002</v>
      </c>
      <c r="S41" s="5">
        <f t="shared" si="18"/>
        <v>0.62295058766920697</v>
      </c>
      <c r="T41" s="5">
        <f t="shared" si="19"/>
        <v>0.75999442412196794</v>
      </c>
    </row>
    <row r="42" spans="1:20" ht="20" customHeight="1" x14ac:dyDescent="0.15">
      <c r="A42" s="34">
        <v>5.7935999999999996</v>
      </c>
      <c r="B42" s="4">
        <v>20</v>
      </c>
      <c r="C42" s="5">
        <f t="shared" si="10"/>
        <v>0.5</v>
      </c>
      <c r="D42" s="5">
        <f t="shared" si="11"/>
        <v>0.79017028169570547</v>
      </c>
      <c r="E42" s="5">
        <v>5.7935999999999996</v>
      </c>
      <c r="F42" s="5">
        <v>13.8832</v>
      </c>
      <c r="G42" s="5">
        <f t="shared" si="12"/>
        <v>0.52000179509042765</v>
      </c>
      <c r="H42" s="5">
        <f t="shared" si="13"/>
        <v>0.67362782392671372</v>
      </c>
      <c r="I42" s="5">
        <v>5.7935999999999996</v>
      </c>
      <c r="J42" s="5">
        <v>20.730499999999999</v>
      </c>
      <c r="K42" s="5">
        <f t="shared" si="14"/>
        <v>0.52703108369947871</v>
      </c>
      <c r="L42" s="5">
        <f t="shared" si="15"/>
        <v>0.92056182669165243</v>
      </c>
      <c r="M42" s="5">
        <v>6.3247</v>
      </c>
      <c r="N42" s="5">
        <v>47.6068</v>
      </c>
      <c r="O42" s="5">
        <f t="shared" si="16"/>
        <v>0.63934487544566732</v>
      </c>
      <c r="P42" s="5">
        <f t="shared" si="17"/>
        <v>0.6506389975030511</v>
      </c>
      <c r="Q42" s="5">
        <v>6.3247</v>
      </c>
      <c r="R42" s="5">
        <v>34.479399999999998</v>
      </c>
      <c r="S42" s="5">
        <f t="shared" si="18"/>
        <v>0.63934487544566732</v>
      </c>
      <c r="T42" s="5">
        <f t="shared" si="19"/>
        <v>0.77521342347669486</v>
      </c>
    </row>
    <row r="43" spans="1:20" ht="20" customHeight="1" x14ac:dyDescent="0.15">
      <c r="A43" s="34">
        <v>5.9420999999999999</v>
      </c>
      <c r="B43" s="4">
        <v>22.8521</v>
      </c>
      <c r="C43" s="5">
        <f t="shared" si="10"/>
        <v>0.51281586578293292</v>
      </c>
      <c r="D43" s="5">
        <f t="shared" si="11"/>
        <v>0.90285251471692152</v>
      </c>
      <c r="E43" s="5">
        <v>5.9420999999999999</v>
      </c>
      <c r="F43" s="5">
        <v>11.72</v>
      </c>
      <c r="G43" s="5">
        <f t="shared" si="12"/>
        <v>0.53333034151595382</v>
      </c>
      <c r="H43" s="5">
        <f t="shared" si="13"/>
        <v>0.56866702895737908</v>
      </c>
      <c r="I43" s="5">
        <v>5.9420999999999999</v>
      </c>
      <c r="J43" s="5">
        <v>20.1066</v>
      </c>
      <c r="K43" s="5">
        <f t="shared" si="14"/>
        <v>0.54053980296373105</v>
      </c>
      <c r="L43" s="5">
        <f t="shared" si="15"/>
        <v>0.89285682567031088</v>
      </c>
      <c r="M43" s="5">
        <v>6.4868699999999997</v>
      </c>
      <c r="N43" s="5">
        <v>54.679900000000004</v>
      </c>
      <c r="O43" s="5">
        <f t="shared" si="16"/>
        <v>0.65573815235224364</v>
      </c>
      <c r="P43" s="5">
        <f t="shared" si="17"/>
        <v>0.74730658896559077</v>
      </c>
      <c r="Q43" s="5">
        <v>6.4868699999999997</v>
      </c>
      <c r="R43" s="5">
        <v>32.612200000000001</v>
      </c>
      <c r="S43" s="5">
        <f t="shared" si="18"/>
        <v>0.65573815235224364</v>
      </c>
      <c r="T43" s="5">
        <f t="shared" si="19"/>
        <v>0.73323245790549341</v>
      </c>
    </row>
    <row r="44" spans="1:20" ht="20" customHeight="1" x14ac:dyDescent="0.15">
      <c r="A44" s="34">
        <v>6.0907</v>
      </c>
      <c r="B44" s="4">
        <v>25.311</v>
      </c>
      <c r="C44" s="5">
        <f t="shared" si="10"/>
        <v>0.52564036177851425</v>
      </c>
      <c r="D44" s="5">
        <f t="shared" si="11"/>
        <v>1</v>
      </c>
      <c r="E44" s="5">
        <v>6.0907</v>
      </c>
      <c r="F44" s="5">
        <v>10.830399999999999</v>
      </c>
      <c r="G44" s="5">
        <f t="shared" si="12"/>
        <v>0.54666786339361839</v>
      </c>
      <c r="H44" s="5">
        <f t="shared" si="13"/>
        <v>0.52550267836348108</v>
      </c>
      <c r="I44" s="5">
        <v>6.0907</v>
      </c>
      <c r="J44" s="5">
        <v>17.661100000000001</v>
      </c>
      <c r="K44" s="5">
        <f t="shared" si="14"/>
        <v>0.55405761900863282</v>
      </c>
      <c r="L44" s="5">
        <f t="shared" si="15"/>
        <v>0.78426157002406816</v>
      </c>
      <c r="M44" s="5">
        <v>6.6490400000000003</v>
      </c>
      <c r="N44" s="5">
        <v>54.739899999999999</v>
      </c>
      <c r="O44" s="5">
        <f t="shared" si="16"/>
        <v>0.67213142925882019</v>
      </c>
      <c r="P44" s="5">
        <f t="shared" si="17"/>
        <v>0.74812660501057127</v>
      </c>
      <c r="Q44" s="5">
        <v>6.6490400000000003</v>
      </c>
      <c r="R44" s="5">
        <v>29.2104</v>
      </c>
      <c r="S44" s="5">
        <f t="shared" si="18"/>
        <v>0.67213142925882019</v>
      </c>
      <c r="T44" s="5">
        <f t="shared" si="19"/>
        <v>0.65674849867235652</v>
      </c>
    </row>
    <row r="45" spans="1:20" ht="20" customHeight="1" x14ac:dyDescent="0.15">
      <c r="A45" s="34">
        <v>6.2392000000000003</v>
      </c>
      <c r="B45" s="4">
        <v>20.6035</v>
      </c>
      <c r="C45" s="5">
        <f t="shared" si="10"/>
        <v>0.53845622756144718</v>
      </c>
      <c r="D45" s="5">
        <f t="shared" si="11"/>
        <v>0.81401366994587332</v>
      </c>
      <c r="E45" s="5">
        <v>6.2392000000000003</v>
      </c>
      <c r="F45" s="5">
        <v>12.1488</v>
      </c>
      <c r="G45" s="5">
        <f t="shared" si="12"/>
        <v>0.55999640981914467</v>
      </c>
      <c r="H45" s="5">
        <f t="shared" si="13"/>
        <v>0.5894728670134306</v>
      </c>
      <c r="I45" s="5">
        <v>6.2392000000000003</v>
      </c>
      <c r="J45" s="5">
        <v>19.054099999999998</v>
      </c>
      <c r="K45" s="5">
        <f t="shared" si="14"/>
        <v>0.56756633827288527</v>
      </c>
      <c r="L45" s="5">
        <f t="shared" si="15"/>
        <v>0.84611934598612737</v>
      </c>
      <c r="M45" s="5">
        <v>6.81121</v>
      </c>
      <c r="N45" s="5">
        <v>52.663499999999999</v>
      </c>
      <c r="O45" s="5">
        <f t="shared" si="16"/>
        <v>0.68852470616539652</v>
      </c>
      <c r="P45" s="5">
        <f t="shared" si="17"/>
        <v>0.71974858308060885</v>
      </c>
      <c r="Q45" s="5">
        <v>6.81121</v>
      </c>
      <c r="R45" s="5">
        <v>29.833400000000001</v>
      </c>
      <c r="S45" s="5">
        <f t="shared" si="18"/>
        <v>0.68852470616539652</v>
      </c>
      <c r="T45" s="5">
        <f t="shared" si="19"/>
        <v>0.67075564389025411</v>
      </c>
    </row>
    <row r="46" spans="1:20" ht="20" customHeight="1" x14ac:dyDescent="0.15">
      <c r="A46" s="34">
        <v>6.3878000000000004</v>
      </c>
      <c r="B46" s="4">
        <v>17.050599999999999</v>
      </c>
      <c r="C46" s="5">
        <f t="shared" si="10"/>
        <v>0.55128072355702851</v>
      </c>
      <c r="D46" s="5">
        <f t="shared" si="11"/>
        <v>0.67364387025403971</v>
      </c>
      <c r="E46" s="5">
        <v>6.3878000000000004</v>
      </c>
      <c r="F46" s="5">
        <v>13.594099999999999</v>
      </c>
      <c r="G46" s="5">
        <f t="shared" si="12"/>
        <v>0.57333393169680924</v>
      </c>
      <c r="H46" s="5">
        <f t="shared" si="13"/>
        <v>0.65960038040524804</v>
      </c>
      <c r="I46" s="5">
        <v>6.3878000000000004</v>
      </c>
      <c r="J46" s="5">
        <v>22.519400000000001</v>
      </c>
      <c r="K46" s="5">
        <f t="shared" si="14"/>
        <v>0.58108415431778693</v>
      </c>
      <c r="L46" s="5">
        <f t="shared" si="15"/>
        <v>1</v>
      </c>
      <c r="M46" s="5">
        <v>6.9733799999999997</v>
      </c>
      <c r="N46" s="5">
        <v>46.6751</v>
      </c>
      <c r="O46" s="5">
        <f t="shared" si="16"/>
        <v>0.70491798307197295</v>
      </c>
      <c r="P46" s="5">
        <f t="shared" si="17"/>
        <v>0.63790551501791048</v>
      </c>
      <c r="Q46" s="5">
        <v>6.9733799999999997</v>
      </c>
      <c r="R46" s="5">
        <v>31.558199999999999</v>
      </c>
      <c r="S46" s="5">
        <f t="shared" si="18"/>
        <v>0.70491798307197295</v>
      </c>
      <c r="T46" s="5">
        <f t="shared" si="19"/>
        <v>0.70953497626879325</v>
      </c>
    </row>
    <row r="47" spans="1:20" ht="20" customHeight="1" x14ac:dyDescent="0.15">
      <c r="A47" s="34">
        <v>6.5362999999999998</v>
      </c>
      <c r="B47" s="4">
        <v>15.3642</v>
      </c>
      <c r="C47" s="5">
        <f t="shared" si="10"/>
        <v>0.56409658933996132</v>
      </c>
      <c r="D47" s="5">
        <f t="shared" si="11"/>
        <v>0.60701671210145791</v>
      </c>
      <c r="E47" s="5">
        <v>6.5362999999999998</v>
      </c>
      <c r="F47" s="5">
        <v>11.9557</v>
      </c>
      <c r="G47" s="5">
        <f t="shared" si="12"/>
        <v>0.58666247812233541</v>
      </c>
      <c r="H47" s="5">
        <f t="shared" si="13"/>
        <v>0.58010344693734961</v>
      </c>
      <c r="I47" s="5">
        <v>6.5362999999999998</v>
      </c>
      <c r="J47" s="5">
        <v>21.3126</v>
      </c>
      <c r="K47" s="5">
        <f t="shared" si="14"/>
        <v>0.59459287358203927</v>
      </c>
      <c r="L47" s="5">
        <f t="shared" si="15"/>
        <v>0.94641065037256755</v>
      </c>
      <c r="M47" s="5">
        <v>7.1355500000000003</v>
      </c>
      <c r="N47" s="5">
        <v>49.164700000000003</v>
      </c>
      <c r="O47" s="5">
        <f t="shared" si="16"/>
        <v>0.72131125997854939</v>
      </c>
      <c r="P47" s="5">
        <f t="shared" si="17"/>
        <v>0.67193071411097272</v>
      </c>
      <c r="Q47" s="5">
        <v>7.1355500000000003</v>
      </c>
      <c r="R47" s="5">
        <v>34.046999999999997</v>
      </c>
      <c r="S47" s="5">
        <f t="shared" si="18"/>
        <v>0.72131125997854939</v>
      </c>
      <c r="T47" s="5">
        <f t="shared" si="19"/>
        <v>0.7654916103270657</v>
      </c>
    </row>
    <row r="48" spans="1:20" ht="20" customHeight="1" x14ac:dyDescent="0.15">
      <c r="A48" s="34">
        <v>6.6848999999999998</v>
      </c>
      <c r="B48" s="4">
        <v>16.0947</v>
      </c>
      <c r="C48" s="5">
        <f t="shared" si="10"/>
        <v>0.57692108533554265</v>
      </c>
      <c r="D48" s="5">
        <f t="shared" si="11"/>
        <v>0.63587768164039349</v>
      </c>
      <c r="E48" s="5">
        <v>6.6848999999999998</v>
      </c>
      <c r="F48" s="5">
        <v>13</v>
      </c>
      <c r="G48" s="5">
        <f t="shared" si="12"/>
        <v>0.6</v>
      </c>
      <c r="H48" s="5">
        <f t="shared" si="13"/>
        <v>0.63077400822917473</v>
      </c>
      <c r="I48" s="5">
        <v>6.6848999999999998</v>
      </c>
      <c r="J48" s="5">
        <v>18.212599999999998</v>
      </c>
      <c r="K48" s="5">
        <f t="shared" si="14"/>
        <v>0.60811068962694093</v>
      </c>
      <c r="L48" s="5">
        <f t="shared" si="15"/>
        <v>0.80875156531701542</v>
      </c>
      <c r="M48" s="5">
        <v>7.29772</v>
      </c>
      <c r="N48" s="5">
        <v>52.976599999999998</v>
      </c>
      <c r="O48" s="5">
        <f t="shared" si="16"/>
        <v>0.73770453688512583</v>
      </c>
      <c r="P48" s="5">
        <f t="shared" si="17"/>
        <v>0.72402770014199935</v>
      </c>
      <c r="Q48" s="5">
        <v>7.29772</v>
      </c>
      <c r="R48" s="5">
        <v>33.873699999999999</v>
      </c>
      <c r="S48" s="5">
        <f t="shared" si="18"/>
        <v>0.73770453688512583</v>
      </c>
      <c r="T48" s="5">
        <f t="shared" si="19"/>
        <v>0.76159524071829898</v>
      </c>
    </row>
    <row r="49" spans="1:20" ht="20" customHeight="1" x14ac:dyDescent="0.15">
      <c r="A49" s="34">
        <v>6.8334000000000001</v>
      </c>
      <c r="B49" s="4">
        <v>17.309699999999999</v>
      </c>
      <c r="C49" s="5">
        <f t="shared" si="10"/>
        <v>0.58973695111847557</v>
      </c>
      <c r="D49" s="5">
        <f t="shared" si="11"/>
        <v>0.68388052625340756</v>
      </c>
      <c r="E49" s="5">
        <v>6.8334000000000001</v>
      </c>
      <c r="F49" s="5">
        <v>15.144</v>
      </c>
      <c r="G49" s="5">
        <f t="shared" si="12"/>
        <v>0.61332854642552614</v>
      </c>
      <c r="H49" s="5">
        <f t="shared" si="13"/>
        <v>0.73480319850943254</v>
      </c>
      <c r="I49" s="5">
        <v>6.8334000000000001</v>
      </c>
      <c r="J49" s="5">
        <v>17.957599999999999</v>
      </c>
      <c r="K49" s="5">
        <f t="shared" si="14"/>
        <v>0.62161940889119338</v>
      </c>
      <c r="L49" s="5">
        <f t="shared" si="15"/>
        <v>0.7974279954172846</v>
      </c>
      <c r="M49" s="5">
        <v>7.4599000000000002</v>
      </c>
      <c r="N49" s="5">
        <v>48.811599999999999</v>
      </c>
      <c r="O49" s="5">
        <f t="shared" si="16"/>
        <v>0.75409882466158606</v>
      </c>
      <c r="P49" s="5">
        <f t="shared" si="17"/>
        <v>0.66710491968626173</v>
      </c>
      <c r="Q49" s="5">
        <v>7.4599000000000002</v>
      </c>
      <c r="R49" s="5">
        <v>34.855699999999999</v>
      </c>
      <c r="S49" s="5">
        <f t="shared" si="18"/>
        <v>0.75409882466158606</v>
      </c>
      <c r="T49" s="5">
        <f t="shared" si="19"/>
        <v>0.78367391905533834</v>
      </c>
    </row>
    <row r="50" spans="1:20" ht="20" customHeight="1" x14ac:dyDescent="0.15">
      <c r="A50" s="34">
        <v>6.9820000000000002</v>
      </c>
      <c r="B50" s="4">
        <v>15.017799999999999</v>
      </c>
      <c r="C50" s="5">
        <f t="shared" si="10"/>
        <v>0.6025614471140569</v>
      </c>
      <c r="D50" s="5">
        <f t="shared" si="11"/>
        <v>0.59333096282248821</v>
      </c>
      <c r="E50" s="5">
        <v>6.9820000000000002</v>
      </c>
      <c r="F50" s="5">
        <v>10.063499999999999</v>
      </c>
      <c r="G50" s="5">
        <f t="shared" si="12"/>
        <v>0.62666606830319072</v>
      </c>
      <c r="H50" s="5">
        <f t="shared" si="13"/>
        <v>0.48829186398571534</v>
      </c>
      <c r="I50" s="5">
        <v>6.9820000000000002</v>
      </c>
      <c r="J50" s="5">
        <v>19.406099999999999</v>
      </c>
      <c r="K50" s="5">
        <f t="shared" si="14"/>
        <v>0.63513722493609515</v>
      </c>
      <c r="L50" s="5">
        <f t="shared" si="15"/>
        <v>0.861750313063403</v>
      </c>
      <c r="M50" s="5">
        <v>7.6220699999999999</v>
      </c>
      <c r="N50" s="5">
        <v>45.767800000000001</v>
      </c>
      <c r="O50" s="5">
        <f t="shared" si="16"/>
        <v>0.7704921015681625</v>
      </c>
      <c r="P50" s="5">
        <f t="shared" si="17"/>
        <v>0.62550550572439534</v>
      </c>
      <c r="Q50" s="5">
        <v>7.6220699999999999</v>
      </c>
      <c r="R50" s="5">
        <v>32.684199999999997</v>
      </c>
      <c r="S50" s="5">
        <f t="shared" si="18"/>
        <v>0.7704921015681625</v>
      </c>
      <c r="T50" s="5">
        <f t="shared" si="19"/>
        <v>0.73485126120515398</v>
      </c>
    </row>
    <row r="51" spans="1:20" ht="20" customHeight="1" x14ac:dyDescent="0.15">
      <c r="A51" s="34">
        <v>7.1306000000000003</v>
      </c>
      <c r="B51" s="4">
        <v>17.218900000000001</v>
      </c>
      <c r="C51" s="5">
        <f t="shared" si="10"/>
        <v>0.61538594310963823</v>
      </c>
      <c r="D51" s="5">
        <f t="shared" si="11"/>
        <v>0.68029315317450911</v>
      </c>
      <c r="E51" s="5">
        <v>7.1306000000000003</v>
      </c>
      <c r="F51" s="5">
        <v>12.976000000000001</v>
      </c>
      <c r="G51" s="5">
        <f t="shared" si="12"/>
        <v>0.6400035901808554</v>
      </c>
      <c r="H51" s="5">
        <f t="shared" si="13"/>
        <v>0.62960950236782864</v>
      </c>
      <c r="I51" s="5">
        <v>7.1306000000000003</v>
      </c>
      <c r="J51" s="5">
        <v>15.5077</v>
      </c>
      <c r="K51" s="5">
        <f t="shared" si="14"/>
        <v>0.6486550409809968</v>
      </c>
      <c r="L51" s="5">
        <f t="shared" si="15"/>
        <v>0.68863735268257587</v>
      </c>
      <c r="M51" s="5">
        <v>7.7842399999999996</v>
      </c>
      <c r="N51" s="5">
        <v>43.042700000000004</v>
      </c>
      <c r="O51" s="5">
        <f t="shared" si="16"/>
        <v>0.78688537847473883</v>
      </c>
      <c r="P51" s="5">
        <f t="shared" si="17"/>
        <v>0.58826174365478412</v>
      </c>
      <c r="Q51" s="5">
        <v>7.7842399999999996</v>
      </c>
      <c r="R51" s="5">
        <v>30.437000000000001</v>
      </c>
      <c r="S51" s="5">
        <f t="shared" si="18"/>
        <v>0.78688537847473883</v>
      </c>
      <c r="T51" s="5">
        <f t="shared" si="19"/>
        <v>0.68432661155240992</v>
      </c>
    </row>
    <row r="52" spans="1:20" ht="20" customHeight="1" x14ac:dyDescent="0.15">
      <c r="A52" s="34">
        <v>7.2790999999999997</v>
      </c>
      <c r="B52" s="4">
        <v>15.911199999999999</v>
      </c>
      <c r="C52" s="5">
        <f t="shared" si="10"/>
        <v>0.62820180889257116</v>
      </c>
      <c r="D52" s="5">
        <f t="shared" si="11"/>
        <v>0.62862786930583536</v>
      </c>
      <c r="E52" s="5">
        <v>7.2790999999999997</v>
      </c>
      <c r="F52" s="5">
        <v>12.343500000000001</v>
      </c>
      <c r="G52" s="5">
        <f t="shared" si="12"/>
        <v>0.65333213660638145</v>
      </c>
      <c r="H52" s="5">
        <f t="shared" si="13"/>
        <v>0.59891992081360146</v>
      </c>
      <c r="I52" s="5">
        <v>7.2790999999999997</v>
      </c>
      <c r="J52" s="5">
        <v>14.832000000000001</v>
      </c>
      <c r="K52" s="5">
        <f t="shared" si="14"/>
        <v>0.66216376024524914</v>
      </c>
      <c r="L52" s="5">
        <f t="shared" si="15"/>
        <v>0.65863211275611255</v>
      </c>
      <c r="M52" s="5">
        <v>7.9464100000000002</v>
      </c>
      <c r="N52" s="5">
        <v>46.0105</v>
      </c>
      <c r="O52" s="5">
        <f t="shared" si="16"/>
        <v>0.80327865538131538</v>
      </c>
      <c r="P52" s="5">
        <f t="shared" si="17"/>
        <v>0.62882247062634189</v>
      </c>
      <c r="Q52" s="5">
        <v>7.9464100000000002</v>
      </c>
      <c r="R52" s="5">
        <v>32.242400000000004</v>
      </c>
      <c r="S52" s="5">
        <f t="shared" si="18"/>
        <v>0.80327865538131538</v>
      </c>
      <c r="T52" s="5">
        <f t="shared" si="19"/>
        <v>0.72491810429140269</v>
      </c>
    </row>
    <row r="53" spans="1:20" ht="20" customHeight="1" x14ac:dyDescent="0.15">
      <c r="A53" s="34">
        <v>7.4276999999999997</v>
      </c>
      <c r="B53" s="4">
        <v>18.9665</v>
      </c>
      <c r="C53" s="5">
        <f t="shared" si="10"/>
        <v>0.64102630488815249</v>
      </c>
      <c r="D53" s="5">
        <f t="shared" si="11"/>
        <v>0.74933823238907982</v>
      </c>
      <c r="E53" s="5">
        <v>7.4276999999999997</v>
      </c>
      <c r="F53" s="5">
        <v>16</v>
      </c>
      <c r="G53" s="5">
        <f t="shared" si="12"/>
        <v>0.66666965848404602</v>
      </c>
      <c r="H53" s="5">
        <f t="shared" si="13"/>
        <v>0.77633724089744582</v>
      </c>
      <c r="I53" s="5">
        <v>7.4276999999999997</v>
      </c>
      <c r="J53" s="5">
        <v>16.717300000000002</v>
      </c>
      <c r="K53" s="5">
        <f t="shared" si="14"/>
        <v>0.67568157629015091</v>
      </c>
      <c r="L53" s="5">
        <f t="shared" si="15"/>
        <v>0.74235103954812298</v>
      </c>
      <c r="M53" s="5">
        <v>8.1085799999999999</v>
      </c>
      <c r="N53" s="5">
        <v>46.704900000000002</v>
      </c>
      <c r="O53" s="5">
        <f t="shared" si="16"/>
        <v>0.8196719322878917</v>
      </c>
      <c r="P53" s="5">
        <f t="shared" si="17"/>
        <v>0.63831278965358418</v>
      </c>
      <c r="Q53" s="5">
        <v>8.1085799999999999</v>
      </c>
      <c r="R53" s="5">
        <v>28.546600000000002</v>
      </c>
      <c r="S53" s="5">
        <f t="shared" si="18"/>
        <v>0.8196719322878917</v>
      </c>
      <c r="T53" s="5">
        <f t="shared" si="19"/>
        <v>0.64182403158465107</v>
      </c>
    </row>
    <row r="54" spans="1:20" ht="20" customHeight="1" x14ac:dyDescent="0.15">
      <c r="A54" s="34">
        <v>7.5762</v>
      </c>
      <c r="B54" s="4">
        <v>18.325399999999998</v>
      </c>
      <c r="C54" s="5">
        <f t="shared" si="10"/>
        <v>0.65384217067108541</v>
      </c>
      <c r="D54" s="5">
        <f t="shared" si="11"/>
        <v>0.72400932400932394</v>
      </c>
      <c r="E54" s="5">
        <v>7.5762</v>
      </c>
      <c r="F54" s="5">
        <v>13.6784</v>
      </c>
      <c r="G54" s="5">
        <f t="shared" si="12"/>
        <v>0.6799982049095723</v>
      </c>
      <c r="H54" s="5">
        <f t="shared" si="13"/>
        <v>0.66369070724322643</v>
      </c>
      <c r="I54" s="5">
        <v>7.5762</v>
      </c>
      <c r="J54" s="5">
        <v>14.216900000000001</v>
      </c>
      <c r="K54" s="5">
        <f t="shared" si="14"/>
        <v>0.68919029555440325</v>
      </c>
      <c r="L54" s="5">
        <f t="shared" si="15"/>
        <v>0.63131788591170279</v>
      </c>
      <c r="M54" s="5">
        <v>8.2707499999999996</v>
      </c>
      <c r="N54" s="5">
        <v>48.522199999999998</v>
      </c>
      <c r="O54" s="5">
        <f t="shared" si="16"/>
        <v>0.83606520919446814</v>
      </c>
      <c r="P54" s="5">
        <f t="shared" si="17"/>
        <v>0.66314970896263858</v>
      </c>
      <c r="Q54" s="5">
        <v>8.2707499999999996</v>
      </c>
      <c r="R54" s="5">
        <v>29.9175</v>
      </c>
      <c r="S54" s="5">
        <f t="shared" si="18"/>
        <v>0.83606520919446814</v>
      </c>
      <c r="T54" s="5">
        <f t="shared" si="19"/>
        <v>0.67264649607777449</v>
      </c>
    </row>
    <row r="55" spans="1:20" ht="20" customHeight="1" x14ac:dyDescent="0.15">
      <c r="A55" s="34">
        <v>7.7248000000000001</v>
      </c>
      <c r="B55" s="4">
        <v>16.444400000000002</v>
      </c>
      <c r="C55" s="5">
        <f t="shared" si="10"/>
        <v>0.66666666666666674</v>
      </c>
      <c r="D55" s="5">
        <f t="shared" si="11"/>
        <v>0.64969380901584295</v>
      </c>
      <c r="E55" s="5">
        <v>7.7248000000000001</v>
      </c>
      <c r="F55" s="5">
        <v>6.4447999999999999</v>
      </c>
      <c r="G55" s="5">
        <f t="shared" si="12"/>
        <v>0.69333572678723687</v>
      </c>
      <c r="H55" s="5">
        <f t="shared" si="13"/>
        <v>0.31270864063349119</v>
      </c>
      <c r="I55" s="5">
        <v>7.7248000000000001</v>
      </c>
      <c r="J55" s="5">
        <v>16.416399999999999</v>
      </c>
      <c r="K55" s="5">
        <f t="shared" si="14"/>
        <v>0.70270811159930502</v>
      </c>
      <c r="L55" s="5">
        <f t="shared" si="15"/>
        <v>0.72898922706644043</v>
      </c>
      <c r="M55" s="5">
        <v>8.4329300000000007</v>
      </c>
      <c r="N55" s="5">
        <v>45.123100000000001</v>
      </c>
      <c r="O55" s="5">
        <f t="shared" si="16"/>
        <v>0.85245949697092849</v>
      </c>
      <c r="P55" s="5">
        <f t="shared" si="17"/>
        <v>0.61669443332107865</v>
      </c>
      <c r="Q55" s="5">
        <v>8.4329300000000007</v>
      </c>
      <c r="R55" s="5">
        <v>34.376199999999997</v>
      </c>
      <c r="S55" s="5">
        <f t="shared" si="18"/>
        <v>0.85245949697092849</v>
      </c>
      <c r="T55" s="5">
        <f t="shared" si="19"/>
        <v>0.77289313874718113</v>
      </c>
    </row>
    <row r="56" spans="1:20" ht="20" customHeight="1" x14ac:dyDescent="0.15">
      <c r="A56" s="34">
        <v>7.8733000000000004</v>
      </c>
      <c r="B56" s="4">
        <v>13.3866</v>
      </c>
      <c r="C56" s="5">
        <f t="shared" si="10"/>
        <v>0.67948253244959966</v>
      </c>
      <c r="D56" s="5">
        <f t="shared" si="11"/>
        <v>0.52888467464738653</v>
      </c>
      <c r="E56" s="5">
        <v>7.8733000000000004</v>
      </c>
      <c r="F56" s="5">
        <v>11.6715</v>
      </c>
      <c r="G56" s="5">
        <f t="shared" si="12"/>
        <v>0.70666427321276304</v>
      </c>
      <c r="H56" s="5">
        <f t="shared" si="13"/>
        <v>0.56631375669590867</v>
      </c>
      <c r="I56" s="5">
        <v>7.8733000000000004</v>
      </c>
      <c r="J56" s="5">
        <v>18.7531</v>
      </c>
      <c r="K56" s="5">
        <f t="shared" si="14"/>
        <v>0.71621683086355736</v>
      </c>
      <c r="L56" s="5">
        <f t="shared" si="15"/>
        <v>0.83275309288879806</v>
      </c>
      <c r="M56" s="5">
        <v>8.5951000000000004</v>
      </c>
      <c r="N56" s="5">
        <v>46.909199999999998</v>
      </c>
      <c r="O56" s="5">
        <f t="shared" si="16"/>
        <v>0.86885277387750492</v>
      </c>
      <c r="P56" s="5">
        <f t="shared" si="17"/>
        <v>0.64110494428674314</v>
      </c>
      <c r="Q56" s="5">
        <v>8.5951000000000004</v>
      </c>
      <c r="R56" s="5">
        <v>33.531799999999997</v>
      </c>
      <c r="S56" s="5">
        <f t="shared" si="18"/>
        <v>0.86885277387750492</v>
      </c>
      <c r="T56" s="5">
        <f t="shared" si="19"/>
        <v>0.75390817338282667</v>
      </c>
    </row>
    <row r="57" spans="1:20" ht="20" customHeight="1" x14ac:dyDescent="0.15">
      <c r="A57" s="34">
        <v>8.0219000000000005</v>
      </c>
      <c r="B57" s="4">
        <v>16.5444</v>
      </c>
      <c r="C57" s="5">
        <f t="shared" si="10"/>
        <v>0.69230702844518099</v>
      </c>
      <c r="D57" s="5">
        <f t="shared" si="11"/>
        <v>0.65364466042432146</v>
      </c>
      <c r="E57" s="5">
        <v>8.0219000000000005</v>
      </c>
      <c r="F57" s="5">
        <v>10.48</v>
      </c>
      <c r="G57" s="5">
        <f t="shared" si="12"/>
        <v>0.72000179509042772</v>
      </c>
      <c r="H57" s="5">
        <f t="shared" si="13"/>
        <v>0.50850089278782706</v>
      </c>
      <c r="I57" s="5">
        <v>8.0219000000000005</v>
      </c>
      <c r="J57" s="5">
        <v>18.045300000000001</v>
      </c>
      <c r="K57" s="5">
        <f t="shared" si="14"/>
        <v>0.72973464690845913</v>
      </c>
      <c r="L57" s="5">
        <f t="shared" si="15"/>
        <v>0.80132241533966275</v>
      </c>
      <c r="M57" s="5">
        <v>8.7572700000000001</v>
      </c>
      <c r="N57" s="5">
        <v>48.7286</v>
      </c>
      <c r="O57" s="5">
        <f t="shared" si="16"/>
        <v>0.88524605078408125</v>
      </c>
      <c r="P57" s="5">
        <f t="shared" si="17"/>
        <v>0.66597056415737199</v>
      </c>
      <c r="Q57" s="5">
        <v>8.7572700000000001</v>
      </c>
      <c r="R57" s="5">
        <v>29.149699999999999</v>
      </c>
      <c r="S57" s="5">
        <f t="shared" si="18"/>
        <v>0.88524605078408125</v>
      </c>
      <c r="T57" s="5">
        <f t="shared" si="19"/>
        <v>0.65538375755722578</v>
      </c>
    </row>
    <row r="58" spans="1:20" ht="20" customHeight="1" x14ac:dyDescent="0.15">
      <c r="A58" s="34">
        <v>8.1704000000000008</v>
      </c>
      <c r="B58" s="4">
        <v>15.327400000000001</v>
      </c>
      <c r="C58" s="5">
        <f t="shared" si="10"/>
        <v>0.70512289422811392</v>
      </c>
      <c r="D58" s="5">
        <f t="shared" si="11"/>
        <v>0.60556279878313779</v>
      </c>
      <c r="E58" s="5">
        <v>8.1704000000000008</v>
      </c>
      <c r="F58" s="5">
        <v>5.2533000000000003</v>
      </c>
      <c r="G58" s="5">
        <f t="shared" si="12"/>
        <v>0.73333034151595389</v>
      </c>
      <c r="H58" s="5">
        <f t="shared" si="13"/>
        <v>0.25489577672540953</v>
      </c>
      <c r="I58" s="5">
        <v>8.1704000000000008</v>
      </c>
      <c r="J58" s="5">
        <v>18.324300000000001</v>
      </c>
      <c r="K58" s="5">
        <f t="shared" si="14"/>
        <v>0.74324336617271147</v>
      </c>
      <c r="L58" s="5">
        <f t="shared" si="15"/>
        <v>0.81371173299466237</v>
      </c>
      <c r="M58" s="5">
        <v>8.9194399999999998</v>
      </c>
      <c r="N58" s="5">
        <v>54.957299999999996</v>
      </c>
      <c r="O58" s="5">
        <f t="shared" si="16"/>
        <v>0.90163932769065769</v>
      </c>
      <c r="P58" s="5">
        <f t="shared" si="17"/>
        <v>0.75109779648021768</v>
      </c>
      <c r="Q58" s="5">
        <v>8.9194399999999998</v>
      </c>
      <c r="R58" s="5">
        <v>27.834499999999998</v>
      </c>
      <c r="S58" s="5">
        <f t="shared" si="18"/>
        <v>0.90163932769065769</v>
      </c>
      <c r="T58" s="5">
        <f t="shared" si="19"/>
        <v>0.62581361728342322</v>
      </c>
    </row>
    <row r="59" spans="1:20" ht="20" customHeight="1" x14ac:dyDescent="0.15">
      <c r="A59" s="34">
        <v>8.3190000000000008</v>
      </c>
      <c r="B59" s="4">
        <v>13.409599999999999</v>
      </c>
      <c r="C59" s="5">
        <f t="shared" si="10"/>
        <v>0.71794739022369525</v>
      </c>
      <c r="D59" s="5">
        <f t="shared" si="11"/>
        <v>0.52979337047133657</v>
      </c>
      <c r="E59" s="5">
        <v>8.3190000000000008</v>
      </c>
      <c r="F59" s="5">
        <v>4.2645</v>
      </c>
      <c r="G59" s="5">
        <f t="shared" si="12"/>
        <v>0.74666786339361846</v>
      </c>
      <c r="H59" s="5">
        <f t="shared" si="13"/>
        <v>0.20691813523794736</v>
      </c>
      <c r="I59" s="5">
        <v>8.3190000000000008</v>
      </c>
      <c r="J59" s="5">
        <v>20.4193</v>
      </c>
      <c r="K59" s="5">
        <f t="shared" si="14"/>
        <v>0.75676118221761324</v>
      </c>
      <c r="L59" s="5">
        <f t="shared" si="15"/>
        <v>0.90674263079833384</v>
      </c>
      <c r="M59" s="5">
        <v>9.0816099999999995</v>
      </c>
      <c r="N59" s="5">
        <v>57.784500000000001</v>
      </c>
      <c r="O59" s="5">
        <f t="shared" si="16"/>
        <v>0.91803260459723401</v>
      </c>
      <c r="P59" s="5">
        <f t="shared" si="17"/>
        <v>0.78973695251970422</v>
      </c>
      <c r="Q59" s="5">
        <v>9.0816099999999995</v>
      </c>
      <c r="R59" s="5">
        <v>31.590399999999999</v>
      </c>
      <c r="S59" s="5">
        <f t="shared" si="18"/>
        <v>0.91803260459723401</v>
      </c>
      <c r="T59" s="5">
        <f t="shared" si="19"/>
        <v>0.71025894107780818</v>
      </c>
    </row>
    <row r="60" spans="1:20" ht="20" customHeight="1" x14ac:dyDescent="0.15">
      <c r="A60" s="34">
        <v>8.4674999999999994</v>
      </c>
      <c r="B60" s="4">
        <v>13.159800000000001</v>
      </c>
      <c r="C60" s="5">
        <f t="shared" si="10"/>
        <v>0.73076325600662795</v>
      </c>
      <c r="D60" s="5">
        <f t="shared" si="11"/>
        <v>0.51992414365295725</v>
      </c>
      <c r="E60" s="5">
        <v>8.4674999999999994</v>
      </c>
      <c r="F60" s="5">
        <v>5.2224000000000004</v>
      </c>
      <c r="G60" s="5">
        <f t="shared" si="12"/>
        <v>0.75999640981914451</v>
      </c>
      <c r="H60" s="5">
        <f t="shared" si="13"/>
        <v>0.25339647542892635</v>
      </c>
      <c r="I60" s="5">
        <v>8.4674999999999994</v>
      </c>
      <c r="J60" s="5">
        <v>22.354299999999999</v>
      </c>
      <c r="K60" s="5">
        <f t="shared" si="14"/>
        <v>0.77026990148186547</v>
      </c>
      <c r="L60" s="5">
        <f t="shared" si="15"/>
        <v>0.99266854356688006</v>
      </c>
      <c r="M60" s="5">
        <v>9.2437799999999992</v>
      </c>
      <c r="N60" s="5">
        <v>56.374400000000001</v>
      </c>
      <c r="O60" s="5">
        <f t="shared" si="16"/>
        <v>0.93442588150381045</v>
      </c>
      <c r="P60" s="5">
        <f t="shared" si="17"/>
        <v>0.77046520876925151</v>
      </c>
      <c r="Q60" s="5">
        <v>9.2437799999999992</v>
      </c>
      <c r="R60" s="5">
        <v>26.584</v>
      </c>
      <c r="S60" s="5">
        <f t="shared" si="18"/>
        <v>0.93442588150381045</v>
      </c>
      <c r="T60" s="5">
        <f t="shared" si="19"/>
        <v>0.59769815164139906</v>
      </c>
    </row>
    <row r="61" spans="1:20" ht="20" customHeight="1" x14ac:dyDescent="0.15">
      <c r="A61" s="34">
        <v>8.6160999999999994</v>
      </c>
      <c r="B61" s="4">
        <v>15.577299999999999</v>
      </c>
      <c r="C61" s="5">
        <f t="shared" si="10"/>
        <v>0.74358775200220928</v>
      </c>
      <c r="D61" s="5">
        <f t="shared" si="11"/>
        <v>0.61543597645292558</v>
      </c>
      <c r="E61" s="5">
        <v>8.6160999999999994</v>
      </c>
      <c r="F61" s="5">
        <v>9.3557000000000006</v>
      </c>
      <c r="G61" s="5">
        <f t="shared" si="12"/>
        <v>0.77333393169680908</v>
      </c>
      <c r="H61" s="5">
        <f t="shared" si="13"/>
        <v>0.45394864529151463</v>
      </c>
      <c r="I61" s="5">
        <v>8.6160999999999994</v>
      </c>
      <c r="J61" s="5">
        <v>15.4916</v>
      </c>
      <c r="K61" s="5">
        <f t="shared" si="14"/>
        <v>0.78378771752676724</v>
      </c>
      <c r="L61" s="5">
        <f t="shared" si="15"/>
        <v>0.68792241356341643</v>
      </c>
      <c r="M61" s="5">
        <v>9.4059600000000003</v>
      </c>
      <c r="N61" s="5">
        <v>61.000500000000002</v>
      </c>
      <c r="O61" s="5">
        <f t="shared" si="16"/>
        <v>0.9508201692802708</v>
      </c>
      <c r="P61" s="5">
        <f t="shared" si="17"/>
        <v>0.8336898125306651</v>
      </c>
      <c r="Q61" s="5">
        <v>9.4059600000000003</v>
      </c>
      <c r="R61" s="5">
        <v>22.729900000000001</v>
      </c>
      <c r="S61" s="5">
        <f t="shared" si="18"/>
        <v>0.9508201692802708</v>
      </c>
      <c r="T61" s="5">
        <f t="shared" si="19"/>
        <v>0.51104496001331023</v>
      </c>
    </row>
    <row r="62" spans="1:20" ht="20" customHeight="1" x14ac:dyDescent="0.15">
      <c r="A62" s="34">
        <v>8.7645999999999997</v>
      </c>
      <c r="B62" s="4">
        <v>14.466799999999999</v>
      </c>
      <c r="C62" s="5">
        <f t="shared" si="10"/>
        <v>0.7564036177851422</v>
      </c>
      <c r="D62" s="5">
        <f t="shared" si="11"/>
        <v>0.57156177156177157</v>
      </c>
      <c r="E62" s="5">
        <v>8.7645999999999997</v>
      </c>
      <c r="F62" s="5">
        <v>6.8075000000000001</v>
      </c>
      <c r="G62" s="5">
        <f t="shared" si="12"/>
        <v>0.78666247812233536</v>
      </c>
      <c r="H62" s="5">
        <f t="shared" si="13"/>
        <v>0.33030723546308516</v>
      </c>
      <c r="I62" s="5">
        <v>8.7645999999999997</v>
      </c>
      <c r="J62" s="5">
        <v>16.887499999999999</v>
      </c>
      <c r="K62" s="5">
        <f t="shared" si="14"/>
        <v>0.79729643679101958</v>
      </c>
      <c r="L62" s="5">
        <f t="shared" si="15"/>
        <v>0.7499089673792374</v>
      </c>
      <c r="M62" s="5">
        <v>9.56813</v>
      </c>
      <c r="N62" s="5">
        <v>46.493099999999998</v>
      </c>
      <c r="O62" s="5">
        <f t="shared" si="16"/>
        <v>0.96721344618684724</v>
      </c>
      <c r="P62" s="5">
        <f t="shared" si="17"/>
        <v>0.63541813301480254</v>
      </c>
      <c r="Q62" s="5">
        <v>9.56813</v>
      </c>
      <c r="R62" s="5">
        <v>28.0016</v>
      </c>
      <c r="S62" s="5">
        <f t="shared" si="18"/>
        <v>0.96721344618684724</v>
      </c>
      <c r="T62" s="5">
        <f t="shared" si="19"/>
        <v>0.62957058994138582</v>
      </c>
    </row>
    <row r="63" spans="1:20" ht="20" customHeight="1" x14ac:dyDescent="0.15">
      <c r="A63" s="34">
        <v>8.9131999999999998</v>
      </c>
      <c r="B63" s="4">
        <v>14.082800000000001</v>
      </c>
      <c r="C63" s="5">
        <f t="shared" si="10"/>
        <v>0.76922811378072353</v>
      </c>
      <c r="D63" s="5">
        <f t="shared" si="11"/>
        <v>0.55639050215321406</v>
      </c>
      <c r="E63" s="5">
        <v>8.9131999999999998</v>
      </c>
      <c r="F63" s="5">
        <v>9</v>
      </c>
      <c r="G63" s="5">
        <f t="shared" si="12"/>
        <v>0.79999999999999993</v>
      </c>
      <c r="H63" s="5">
        <f t="shared" si="13"/>
        <v>0.43668969800481328</v>
      </c>
      <c r="I63" s="5">
        <v>8.9131999999999998</v>
      </c>
      <c r="J63" s="5">
        <v>15.5274</v>
      </c>
      <c r="K63" s="5">
        <f t="shared" si="14"/>
        <v>0.81081425283592135</v>
      </c>
      <c r="L63" s="5">
        <f t="shared" si="15"/>
        <v>0.68951215396502563</v>
      </c>
      <c r="M63" s="5">
        <v>9.7302999999999997</v>
      </c>
      <c r="N63" s="5">
        <v>43.530999999999999</v>
      </c>
      <c r="O63" s="5">
        <f t="shared" si="16"/>
        <v>0.98360672309342356</v>
      </c>
      <c r="P63" s="5">
        <f t="shared" si="17"/>
        <v>0.594935307567518</v>
      </c>
      <c r="Q63" s="5">
        <v>9.7302999999999997</v>
      </c>
      <c r="R63" s="5">
        <v>30.866399999999999</v>
      </c>
      <c r="S63" s="5">
        <f t="shared" si="18"/>
        <v>0.98360672309342356</v>
      </c>
      <c r="T63" s="5">
        <f t="shared" si="19"/>
        <v>0.6939809745645531</v>
      </c>
    </row>
    <row r="64" spans="1:20" ht="20" customHeight="1" x14ac:dyDescent="0.15">
      <c r="A64" s="34">
        <v>9.0617000000000001</v>
      </c>
      <c r="B64" s="4">
        <v>13.6121</v>
      </c>
      <c r="C64" s="5">
        <f t="shared" si="10"/>
        <v>0.78204397956365646</v>
      </c>
      <c r="D64" s="5">
        <f t="shared" si="11"/>
        <v>0.53779384457350554</v>
      </c>
      <c r="E64" s="5">
        <v>9.0617000000000001</v>
      </c>
      <c r="F64" s="5">
        <v>10.7067</v>
      </c>
      <c r="G64" s="5">
        <f t="shared" si="12"/>
        <v>0.8133285464255261</v>
      </c>
      <c r="H64" s="5">
        <f t="shared" si="13"/>
        <v>0.51950062106979267</v>
      </c>
      <c r="I64" s="5">
        <v>9.0617000000000001</v>
      </c>
      <c r="J64" s="5">
        <v>16.945900000000002</v>
      </c>
      <c r="K64" s="5">
        <f t="shared" si="14"/>
        <v>0.82432297210017369</v>
      </c>
      <c r="L64" s="5">
        <f t="shared" si="15"/>
        <v>0.75250228691705823</v>
      </c>
      <c r="M64" s="5">
        <v>9.8924699999999994</v>
      </c>
      <c r="N64" s="5">
        <v>41</v>
      </c>
      <c r="O64" s="5">
        <f t="shared" si="16"/>
        <v>1</v>
      </c>
      <c r="P64" s="5">
        <f t="shared" si="17"/>
        <v>0.56034429740341918</v>
      </c>
      <c r="Q64" s="5">
        <v>9.8924699999999994</v>
      </c>
      <c r="R64" s="5">
        <v>30</v>
      </c>
      <c r="S64" s="5">
        <f t="shared" si="18"/>
        <v>1</v>
      </c>
      <c r="T64" s="5">
        <f t="shared" si="19"/>
        <v>0.6745013748586357</v>
      </c>
    </row>
    <row r="65" spans="1:20" ht="20" customHeight="1" x14ac:dyDescent="0.15">
      <c r="A65" s="34">
        <v>9.2103000000000002</v>
      </c>
      <c r="B65" s="4">
        <v>12.398400000000001</v>
      </c>
      <c r="C65" s="5">
        <f t="shared" si="10"/>
        <v>0.7948684755592379</v>
      </c>
      <c r="D65" s="5">
        <f t="shared" si="11"/>
        <v>0.48984236102880174</v>
      </c>
      <c r="E65" s="5">
        <v>9.2103000000000002</v>
      </c>
      <c r="F65" s="5">
        <v>11.2507</v>
      </c>
      <c r="G65" s="5">
        <f t="shared" si="12"/>
        <v>0.82666606830319078</v>
      </c>
      <c r="H65" s="5">
        <f t="shared" si="13"/>
        <v>0.54589608726030592</v>
      </c>
      <c r="I65" s="5">
        <v>9.2103000000000002</v>
      </c>
      <c r="J65" s="5">
        <v>17.0825</v>
      </c>
      <c r="K65" s="5">
        <f t="shared" si="14"/>
        <v>0.83784078814507545</v>
      </c>
      <c r="L65" s="5">
        <f t="shared" si="15"/>
        <v>0.75856816789079629</v>
      </c>
      <c r="M65" s="6"/>
      <c r="N65" s="6"/>
      <c r="O65" s="6"/>
      <c r="P65" s="6"/>
      <c r="Q65" s="6"/>
      <c r="R65" s="6"/>
      <c r="S65" s="6"/>
      <c r="T65" s="6"/>
    </row>
    <row r="66" spans="1:20" ht="20" customHeight="1" x14ac:dyDescent="0.15">
      <c r="A66" s="34">
        <v>9.3589000000000002</v>
      </c>
      <c r="B66" s="4">
        <v>13.4734</v>
      </c>
      <c r="C66" s="5">
        <f t="shared" si="10"/>
        <v>0.80769297155481923</v>
      </c>
      <c r="D66" s="5">
        <f t="shared" si="11"/>
        <v>0.53231401366994591</v>
      </c>
      <c r="E66" s="5">
        <v>9.3589000000000002</v>
      </c>
      <c r="F66" s="5">
        <v>10.5792</v>
      </c>
      <c r="G66" s="5">
        <f t="shared" si="12"/>
        <v>0.84000359018085535</v>
      </c>
      <c r="H66" s="5">
        <f t="shared" si="13"/>
        <v>0.51331418368139115</v>
      </c>
      <c r="I66" s="5">
        <v>9.3589000000000002</v>
      </c>
      <c r="J66" s="5">
        <v>14.6837</v>
      </c>
      <c r="K66" s="5">
        <f t="shared" si="14"/>
        <v>0.85135860418997711</v>
      </c>
      <c r="L66" s="5">
        <f t="shared" si="15"/>
        <v>0.65204667975168074</v>
      </c>
      <c r="M66" s="6"/>
      <c r="N66" s="6"/>
      <c r="O66" s="6"/>
      <c r="P66" s="6"/>
      <c r="Q66" s="6"/>
      <c r="R66" s="6"/>
      <c r="S66" s="6"/>
      <c r="T66" s="6"/>
    </row>
    <row r="67" spans="1:20" ht="20" customHeight="1" x14ac:dyDescent="0.15">
      <c r="A67" s="34">
        <v>9.5074000000000005</v>
      </c>
      <c r="B67" s="4">
        <v>13.9244</v>
      </c>
      <c r="C67" s="5">
        <f t="shared" ref="C67:C81" si="20">$A67/11.5872</f>
        <v>0.82050883733775215</v>
      </c>
      <c r="D67" s="5">
        <f t="shared" ref="D67:D81" si="21">B67/25.311</f>
        <v>0.55013235352218404</v>
      </c>
      <c r="E67" s="5">
        <v>9.5074000000000005</v>
      </c>
      <c r="F67" s="5">
        <v>12.263500000000001</v>
      </c>
      <c r="G67" s="5">
        <f t="shared" ref="G67:G78" si="22">E67/11.1415</f>
        <v>0.85333213660638152</v>
      </c>
      <c r="H67" s="5">
        <f t="shared" ref="H67:H78" si="23">F67/20.6096</f>
        <v>0.5950382346091142</v>
      </c>
      <c r="I67" s="5">
        <v>9.5074000000000005</v>
      </c>
      <c r="J67" s="5">
        <v>13.2768</v>
      </c>
      <c r="K67" s="5">
        <f t="shared" ref="K67:K77" si="24">I67/10.9929</f>
        <v>0.86486732345422956</v>
      </c>
      <c r="L67" s="5">
        <f t="shared" ref="L67:L77" si="25">J67/22.5194</f>
        <v>0.58957165821469482</v>
      </c>
      <c r="M67" s="6"/>
      <c r="N67" s="6"/>
      <c r="O67" s="6"/>
      <c r="P67" s="6"/>
      <c r="Q67" s="6"/>
      <c r="R67" s="6"/>
      <c r="S67" s="6"/>
      <c r="T67" s="6"/>
    </row>
    <row r="68" spans="1:20" ht="20" customHeight="1" x14ac:dyDescent="0.15">
      <c r="A68" s="34">
        <v>9.6560000000000006</v>
      </c>
      <c r="B68" s="4">
        <v>11.666700000000001</v>
      </c>
      <c r="C68" s="5">
        <f t="shared" si="20"/>
        <v>0.83333333333333348</v>
      </c>
      <c r="D68" s="5">
        <f t="shared" si="21"/>
        <v>0.46093398127296437</v>
      </c>
      <c r="E68" s="5">
        <v>9.6560000000000006</v>
      </c>
      <c r="F68" s="5">
        <v>11.333299999999999</v>
      </c>
      <c r="G68" s="5">
        <f t="shared" si="22"/>
        <v>0.86666965848404609</v>
      </c>
      <c r="H68" s="5">
        <f t="shared" si="23"/>
        <v>0.54990392826643886</v>
      </c>
      <c r="I68" s="5">
        <v>9.6560000000000006</v>
      </c>
      <c r="J68" s="5">
        <v>15.501099999999999</v>
      </c>
      <c r="K68" s="5">
        <f t="shared" si="24"/>
        <v>0.87838513949913122</v>
      </c>
      <c r="L68" s="5">
        <f t="shared" si="25"/>
        <v>0.68834427204987692</v>
      </c>
      <c r="M68" s="6"/>
      <c r="N68" s="6"/>
      <c r="O68" s="6"/>
      <c r="P68" s="6"/>
      <c r="Q68" s="6"/>
      <c r="R68" s="6"/>
      <c r="S68" s="6"/>
      <c r="T68" s="6"/>
    </row>
    <row r="69" spans="1:20" ht="20" customHeight="1" x14ac:dyDescent="0.15">
      <c r="A69" s="34">
        <v>9.8045000000000009</v>
      </c>
      <c r="B69" s="4">
        <v>14.236700000000001</v>
      </c>
      <c r="C69" s="5">
        <f t="shared" si="20"/>
        <v>0.8461491991162664</v>
      </c>
      <c r="D69" s="5">
        <f t="shared" si="21"/>
        <v>0.56247086247086253</v>
      </c>
      <c r="E69" s="5">
        <v>9.8045000000000009</v>
      </c>
      <c r="F69" s="5">
        <v>8.1696000000000009</v>
      </c>
      <c r="G69" s="5">
        <f t="shared" si="22"/>
        <v>0.87999820490957237</v>
      </c>
      <c r="H69" s="5">
        <f t="shared" si="23"/>
        <v>0.39639779520223589</v>
      </c>
      <c r="I69" s="5">
        <v>9.8045000000000009</v>
      </c>
      <c r="J69" s="5">
        <v>15.0307</v>
      </c>
      <c r="K69" s="5">
        <f t="shared" si="24"/>
        <v>0.89189385876338367</v>
      </c>
      <c r="L69" s="5">
        <f t="shared" si="25"/>
        <v>0.66745561604660864</v>
      </c>
      <c r="M69" s="6"/>
      <c r="N69" s="6"/>
      <c r="O69" s="6"/>
      <c r="P69" s="6"/>
      <c r="Q69" s="6"/>
      <c r="R69" s="6"/>
      <c r="S69" s="6"/>
      <c r="T69" s="6"/>
    </row>
    <row r="70" spans="1:20" ht="20" customHeight="1" x14ac:dyDescent="0.15">
      <c r="A70" s="34">
        <v>9.9530999999999992</v>
      </c>
      <c r="B70" s="4">
        <v>15.5845</v>
      </c>
      <c r="C70" s="5">
        <f t="shared" si="20"/>
        <v>0.85897369511184751</v>
      </c>
      <c r="D70" s="5">
        <f t="shared" si="21"/>
        <v>0.61572043775433605</v>
      </c>
      <c r="E70" s="5">
        <v>9.9530999999999992</v>
      </c>
      <c r="F70" s="5">
        <v>8.3188999999999993</v>
      </c>
      <c r="G70" s="5">
        <f t="shared" si="22"/>
        <v>0.89333572678723683</v>
      </c>
      <c r="H70" s="5">
        <f t="shared" si="23"/>
        <v>0.40364199208136009</v>
      </c>
      <c r="I70" s="5">
        <v>9.9530999999999992</v>
      </c>
      <c r="J70" s="5">
        <v>14.4003</v>
      </c>
      <c r="K70" s="5">
        <f t="shared" si="24"/>
        <v>0.90541167480828522</v>
      </c>
      <c r="L70" s="5">
        <f t="shared" si="25"/>
        <v>0.63946197500821511</v>
      </c>
      <c r="M70" s="6"/>
      <c r="N70" s="6"/>
      <c r="O70" s="6"/>
      <c r="P70" s="6"/>
      <c r="Q70" s="6"/>
      <c r="R70" s="6"/>
      <c r="S70" s="6"/>
      <c r="T70" s="6"/>
    </row>
    <row r="71" spans="1:20" ht="20" customHeight="1" x14ac:dyDescent="0.15">
      <c r="A71" s="34">
        <v>10.101599999999999</v>
      </c>
      <c r="B71" s="4">
        <v>18.1479</v>
      </c>
      <c r="C71" s="5">
        <f t="shared" si="20"/>
        <v>0.87178956089478044</v>
      </c>
      <c r="D71" s="5">
        <f t="shared" si="21"/>
        <v>0.71699656275927459</v>
      </c>
      <c r="E71" s="5">
        <v>10.101599999999999</v>
      </c>
      <c r="F71" s="5">
        <v>6.7135999999999996</v>
      </c>
      <c r="G71" s="5">
        <f t="shared" si="22"/>
        <v>0.90666427321276299</v>
      </c>
      <c r="H71" s="5">
        <f t="shared" si="23"/>
        <v>0.32575110628056825</v>
      </c>
      <c r="I71" s="5">
        <v>10.101599999999999</v>
      </c>
      <c r="J71" s="5">
        <v>12.233700000000001</v>
      </c>
      <c r="K71" s="5">
        <f t="shared" si="24"/>
        <v>0.91892039407253767</v>
      </c>
      <c r="L71" s="5">
        <f t="shared" si="25"/>
        <v>0.54325159640132503</v>
      </c>
      <c r="M71" s="6"/>
      <c r="N71" s="6"/>
      <c r="O71" s="6"/>
      <c r="P71" s="6"/>
      <c r="Q71" s="6"/>
      <c r="R71" s="6"/>
      <c r="S71" s="6"/>
      <c r="T71" s="6"/>
    </row>
    <row r="72" spans="1:20" ht="20" customHeight="1" x14ac:dyDescent="0.15">
      <c r="A72" s="34">
        <v>10.2502</v>
      </c>
      <c r="B72" s="4">
        <v>16.828399999999998</v>
      </c>
      <c r="C72" s="5">
        <f t="shared" si="20"/>
        <v>0.88461405689036177</v>
      </c>
      <c r="D72" s="5">
        <f t="shared" si="21"/>
        <v>0.66486507842440035</v>
      </c>
      <c r="E72" s="5">
        <v>10.2502</v>
      </c>
      <c r="F72" s="5">
        <v>14.7568</v>
      </c>
      <c r="G72" s="5">
        <f t="shared" si="22"/>
        <v>0.92000179509042757</v>
      </c>
      <c r="H72" s="5">
        <f t="shared" si="23"/>
        <v>0.7160158372797143</v>
      </c>
      <c r="I72" s="5">
        <v>10.2502</v>
      </c>
      <c r="J72" s="5">
        <v>12.3893</v>
      </c>
      <c r="K72" s="5">
        <f t="shared" si="24"/>
        <v>0.93243821011743933</v>
      </c>
      <c r="L72" s="5">
        <f t="shared" si="25"/>
        <v>0.55016119434798438</v>
      </c>
      <c r="M72" s="6"/>
      <c r="N72" s="6"/>
      <c r="O72" s="6"/>
      <c r="P72" s="6"/>
      <c r="Q72" s="6"/>
      <c r="R72" s="6"/>
      <c r="S72" s="6"/>
      <c r="T72" s="6"/>
    </row>
    <row r="73" spans="1:20" ht="20" customHeight="1" x14ac:dyDescent="0.15">
      <c r="A73" s="34">
        <v>10.3987</v>
      </c>
      <c r="B73" s="4">
        <v>13.730399999999999</v>
      </c>
      <c r="C73" s="5">
        <f t="shared" si="20"/>
        <v>0.89742992267329469</v>
      </c>
      <c r="D73" s="5">
        <f t="shared" si="21"/>
        <v>0.54246770178973569</v>
      </c>
      <c r="E73" s="5">
        <v>10.3987</v>
      </c>
      <c r="F73" s="5">
        <v>10.8133</v>
      </c>
      <c r="G73" s="5">
        <f t="shared" si="22"/>
        <v>0.93333034151595384</v>
      </c>
      <c r="H73" s="5">
        <f t="shared" si="23"/>
        <v>0.52467296793727192</v>
      </c>
      <c r="I73" s="5">
        <v>10.3987</v>
      </c>
      <c r="J73" s="5">
        <v>12.484299999999999</v>
      </c>
      <c r="K73" s="5">
        <f t="shared" si="24"/>
        <v>0.94594692938169178</v>
      </c>
      <c r="L73" s="5">
        <f t="shared" si="25"/>
        <v>0.55437977921258996</v>
      </c>
      <c r="M73" s="6"/>
      <c r="N73" s="6"/>
      <c r="O73" s="6"/>
      <c r="P73" s="6"/>
      <c r="Q73" s="6"/>
      <c r="R73" s="6"/>
      <c r="S73" s="6"/>
      <c r="T73" s="6"/>
    </row>
    <row r="74" spans="1:20" ht="20" customHeight="1" x14ac:dyDescent="0.15">
      <c r="A74" s="34">
        <v>10.5473</v>
      </c>
      <c r="B74" s="4">
        <v>18.3794</v>
      </c>
      <c r="C74" s="5">
        <f t="shared" si="20"/>
        <v>0.91025441866887602</v>
      </c>
      <c r="D74" s="5">
        <f t="shared" si="21"/>
        <v>0.72614278376990238</v>
      </c>
      <c r="E74" s="5">
        <v>10.5473</v>
      </c>
      <c r="F74" s="5">
        <v>8.0938999999999997</v>
      </c>
      <c r="G74" s="5">
        <f t="shared" si="22"/>
        <v>0.94666786339361841</v>
      </c>
      <c r="H74" s="5">
        <f t="shared" si="23"/>
        <v>0.39272474963123977</v>
      </c>
      <c r="I74" s="5">
        <v>10.5473</v>
      </c>
      <c r="J74" s="5">
        <v>10.683</v>
      </c>
      <c r="K74" s="5">
        <f t="shared" si="24"/>
        <v>0.95946474542659343</v>
      </c>
      <c r="L74" s="5">
        <f t="shared" si="25"/>
        <v>0.47439096956402033</v>
      </c>
      <c r="M74" s="6"/>
      <c r="N74" s="6"/>
      <c r="O74" s="6"/>
      <c r="P74" s="6"/>
      <c r="Q74" s="6"/>
      <c r="R74" s="6"/>
      <c r="S74" s="6"/>
      <c r="T74" s="6"/>
    </row>
    <row r="75" spans="1:20" ht="20" customHeight="1" x14ac:dyDescent="0.15">
      <c r="A75" s="34">
        <v>10.6958</v>
      </c>
      <c r="B75" s="4">
        <v>13.5266</v>
      </c>
      <c r="C75" s="5">
        <f t="shared" si="20"/>
        <v>0.92307028445180894</v>
      </c>
      <c r="D75" s="5">
        <f t="shared" si="21"/>
        <v>0.53441586661925644</v>
      </c>
      <c r="E75" s="5">
        <v>10.6958</v>
      </c>
      <c r="F75" s="5">
        <v>4.5728</v>
      </c>
      <c r="G75" s="5">
        <f t="shared" si="22"/>
        <v>0.95999640981914458</v>
      </c>
      <c r="H75" s="5">
        <f t="shared" si="23"/>
        <v>0.22187718344849003</v>
      </c>
      <c r="I75" s="5">
        <v>10.6958</v>
      </c>
      <c r="J75" s="5">
        <v>12.6289</v>
      </c>
      <c r="K75" s="5">
        <f t="shared" si="24"/>
        <v>0.97297346469084589</v>
      </c>
      <c r="L75" s="5">
        <f t="shared" si="25"/>
        <v>0.56080090943808447</v>
      </c>
      <c r="M75" s="6"/>
      <c r="N75" s="6"/>
      <c r="O75" s="6"/>
      <c r="P75" s="6"/>
      <c r="Q75" s="6"/>
      <c r="R75" s="6"/>
      <c r="S75" s="6"/>
      <c r="T75" s="6"/>
    </row>
    <row r="76" spans="1:20" ht="20" customHeight="1" x14ac:dyDescent="0.15">
      <c r="A76" s="34">
        <v>10.8444</v>
      </c>
      <c r="B76" s="4">
        <v>14.7285</v>
      </c>
      <c r="C76" s="5">
        <f t="shared" si="20"/>
        <v>0.93589478044739027</v>
      </c>
      <c r="D76" s="5">
        <f t="shared" si="21"/>
        <v>0.58190114969775986</v>
      </c>
      <c r="E76" s="5">
        <v>10.8444</v>
      </c>
      <c r="F76" s="5">
        <v>5.6757</v>
      </c>
      <c r="G76" s="5">
        <f t="shared" si="22"/>
        <v>0.97333393169680915</v>
      </c>
      <c r="H76" s="5">
        <f t="shared" si="23"/>
        <v>0.27539107988510209</v>
      </c>
      <c r="I76" s="5">
        <v>10.8444</v>
      </c>
      <c r="J76" s="5">
        <v>13.6815</v>
      </c>
      <c r="K76" s="5">
        <f t="shared" si="24"/>
        <v>0.98649128073574754</v>
      </c>
      <c r="L76" s="5">
        <f t="shared" si="25"/>
        <v>0.60754282973791485</v>
      </c>
      <c r="M76" s="6"/>
      <c r="N76" s="6"/>
      <c r="O76" s="6"/>
      <c r="P76" s="6"/>
      <c r="Q76" s="6"/>
      <c r="R76" s="6"/>
      <c r="S76" s="6"/>
      <c r="T76" s="6"/>
    </row>
    <row r="77" spans="1:20" ht="20" customHeight="1" x14ac:dyDescent="0.15">
      <c r="A77" s="34">
        <v>10.992900000000001</v>
      </c>
      <c r="B77" s="4">
        <v>15.8475</v>
      </c>
      <c r="C77" s="5">
        <f t="shared" si="20"/>
        <v>0.9487106462303232</v>
      </c>
      <c r="D77" s="5">
        <f t="shared" si="21"/>
        <v>0.62611117695863461</v>
      </c>
      <c r="E77" s="5">
        <v>10.992900000000001</v>
      </c>
      <c r="F77" s="5">
        <v>7.0415999999999999</v>
      </c>
      <c r="G77" s="5">
        <f t="shared" si="22"/>
        <v>0.98666247812233543</v>
      </c>
      <c r="H77" s="5">
        <f t="shared" si="23"/>
        <v>0.34166601971896593</v>
      </c>
      <c r="I77" s="5">
        <v>10.992900000000001</v>
      </c>
      <c r="J77" s="5">
        <v>11</v>
      </c>
      <c r="K77" s="5">
        <f t="shared" si="24"/>
        <v>1</v>
      </c>
      <c r="L77" s="5">
        <f t="shared" si="25"/>
        <v>0.48846772116486226</v>
      </c>
      <c r="M77" s="6"/>
      <c r="N77" s="6"/>
      <c r="O77" s="6"/>
      <c r="P77" s="6"/>
      <c r="Q77" s="6"/>
      <c r="R77" s="6"/>
      <c r="S77" s="6"/>
      <c r="T77" s="6"/>
    </row>
    <row r="78" spans="1:20" ht="20" customHeight="1" x14ac:dyDescent="0.15">
      <c r="A78" s="34">
        <v>11.141500000000001</v>
      </c>
      <c r="B78" s="4">
        <v>15.917199999999999</v>
      </c>
      <c r="C78" s="5">
        <f t="shared" si="20"/>
        <v>0.96153514222590453</v>
      </c>
      <c r="D78" s="5">
        <f t="shared" si="21"/>
        <v>0.62886492039034414</v>
      </c>
      <c r="E78" s="5">
        <v>11.141500000000001</v>
      </c>
      <c r="F78" s="5">
        <v>13</v>
      </c>
      <c r="G78" s="5">
        <f t="shared" si="22"/>
        <v>1</v>
      </c>
      <c r="H78" s="5">
        <f t="shared" si="23"/>
        <v>0.63077400822917473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20" customHeight="1" x14ac:dyDescent="0.15">
      <c r="A79" s="34">
        <v>11.29</v>
      </c>
      <c r="B79" s="4">
        <v>16.640999999999998</v>
      </c>
      <c r="C79" s="5">
        <f t="shared" si="20"/>
        <v>0.97435100800883734</v>
      </c>
      <c r="D79" s="5">
        <f t="shared" si="21"/>
        <v>0.65746118288491162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20" customHeight="1" x14ac:dyDescent="0.15">
      <c r="A80" s="34">
        <v>11.438599999999999</v>
      </c>
      <c r="B80" s="4">
        <v>11.9185</v>
      </c>
      <c r="C80" s="5">
        <f t="shared" si="20"/>
        <v>0.98717550400441867</v>
      </c>
      <c r="D80" s="5">
        <f t="shared" si="21"/>
        <v>0.47088222511951328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20" customHeight="1" x14ac:dyDescent="0.15">
      <c r="A81" s="34">
        <v>11.587199999999999</v>
      </c>
      <c r="B81" s="4">
        <v>16</v>
      </c>
      <c r="C81" s="5">
        <f t="shared" si="20"/>
        <v>1</v>
      </c>
      <c r="D81" s="5">
        <f t="shared" si="21"/>
        <v>0.63213622535656433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</sheetData>
  <mergeCells count="5">
    <mergeCell ref="A1:D1"/>
    <mergeCell ref="E1:H1"/>
    <mergeCell ref="I1:L1"/>
    <mergeCell ref="M1:P1"/>
    <mergeCell ref="Q1:T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34"/>
  <sheetViews>
    <sheetView showGridLines="0" workbookViewId="0">
      <pane xSplit="1" ySplit="2" topLeftCell="N3" activePane="bottomRight" state="frozen"/>
      <selection pane="topRight"/>
      <selection pane="bottomLeft"/>
      <selection pane="bottomRight" activeCell="Q1" sqref="Q1"/>
    </sheetView>
  </sheetViews>
  <sheetFormatPr baseColWidth="10" defaultColWidth="16.33203125" defaultRowHeight="20" customHeight="1" x14ac:dyDescent="0.15"/>
  <cols>
    <col min="1" max="17" width="16.33203125" style="13" customWidth="1"/>
    <col min="18" max="16384" width="16.33203125" style="13"/>
  </cols>
  <sheetData>
    <row r="1" spans="1:16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  <c r="M1" s="47">
        <v>4</v>
      </c>
      <c r="N1" s="48"/>
      <c r="O1" s="48"/>
      <c r="P1" s="49"/>
    </row>
    <row r="2" spans="1:16" ht="20.25" customHeight="1" x14ac:dyDescent="0.15">
      <c r="A2" s="39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  <c r="I2" s="24" t="s">
        <v>2</v>
      </c>
      <c r="J2" s="24" t="s">
        <v>0</v>
      </c>
      <c r="K2" s="25"/>
      <c r="L2" s="25"/>
      <c r="M2" s="24" t="s">
        <v>2</v>
      </c>
      <c r="N2" s="24" t="s">
        <v>0</v>
      </c>
      <c r="O2" s="25"/>
      <c r="P2" s="25"/>
    </row>
    <row r="3" spans="1:16" ht="20.25" customHeight="1" x14ac:dyDescent="0.15">
      <c r="A3" s="33">
        <v>0</v>
      </c>
      <c r="B3" s="2">
        <v>35</v>
      </c>
      <c r="C3" s="3">
        <f t="shared" ref="C3:C43" si="0">$A3/6.85003</f>
        <v>0</v>
      </c>
      <c r="D3" s="3">
        <f t="shared" ref="D3:D43" si="1">B3/41.24</f>
        <v>0.84869059165858385</v>
      </c>
      <c r="E3" s="3">
        <v>0</v>
      </c>
      <c r="F3" s="3">
        <v>43</v>
      </c>
      <c r="G3" s="3">
        <f t="shared" ref="G3:G34" si="2">E3/10.6175</f>
        <v>0</v>
      </c>
      <c r="H3" s="3">
        <f t="shared" ref="H3:H34" si="3">F3/47.4142</f>
        <v>0.90690130804695634</v>
      </c>
      <c r="I3" s="3">
        <v>0</v>
      </c>
      <c r="J3" s="3">
        <v>41</v>
      </c>
      <c r="K3" s="3">
        <f t="shared" ref="K3:K34" si="4">I3/10.4463</f>
        <v>0</v>
      </c>
      <c r="L3" s="3">
        <f t="shared" ref="L3:L34" si="5">J3/54.4104</f>
        <v>0.75353241292105921</v>
      </c>
      <c r="M3" s="3">
        <v>0</v>
      </c>
      <c r="N3" s="3">
        <v>43</v>
      </c>
      <c r="O3" s="3">
        <f t="shared" ref="O3:O34" si="6">M3/11.4738</f>
        <v>0</v>
      </c>
      <c r="P3" s="3">
        <f t="shared" ref="P3:P34" si="7">N3/61.1898</f>
        <v>0.70273150100180093</v>
      </c>
    </row>
    <row r="4" spans="1:16" ht="20" customHeight="1" x14ac:dyDescent="0.15">
      <c r="A4" s="34">
        <v>0.17125000000000001</v>
      </c>
      <c r="B4" s="4">
        <v>41.24</v>
      </c>
      <c r="C4" s="5">
        <f t="shared" si="0"/>
        <v>2.4999890511428417E-2</v>
      </c>
      <c r="D4" s="5">
        <f t="shared" si="1"/>
        <v>1</v>
      </c>
      <c r="E4" s="5">
        <v>0.17130000000000001</v>
      </c>
      <c r="F4" s="5">
        <v>38.207099999999997</v>
      </c>
      <c r="G4" s="5">
        <f t="shared" si="2"/>
        <v>1.6133741464563221E-2</v>
      </c>
      <c r="H4" s="5">
        <f t="shared" si="3"/>
        <v>0.80581555736467125</v>
      </c>
      <c r="I4" s="5">
        <v>0.17130000000000001</v>
      </c>
      <c r="J4" s="5">
        <v>43.073099999999997</v>
      </c>
      <c r="K4" s="5">
        <f t="shared" si="4"/>
        <v>1.6398150541339994E-2</v>
      </c>
      <c r="L4" s="5">
        <f t="shared" si="5"/>
        <v>0.79163358475585544</v>
      </c>
      <c r="M4" s="5">
        <v>0.17130000000000001</v>
      </c>
      <c r="N4" s="5">
        <v>52.364199999999997</v>
      </c>
      <c r="O4" s="5">
        <f t="shared" si="6"/>
        <v>1.4929665847408879E-2</v>
      </c>
      <c r="P4" s="5">
        <f t="shared" si="7"/>
        <v>0.85576681080833727</v>
      </c>
    </row>
    <row r="5" spans="1:16" ht="20" customHeight="1" x14ac:dyDescent="0.15">
      <c r="A5" s="34">
        <v>0.34250000000000003</v>
      </c>
      <c r="B5" s="4">
        <v>35.93</v>
      </c>
      <c r="C5" s="5">
        <f t="shared" si="0"/>
        <v>4.9999781022856835E-2</v>
      </c>
      <c r="D5" s="5">
        <f t="shared" si="1"/>
        <v>0.87124151309408338</v>
      </c>
      <c r="E5" s="5">
        <v>0.34250000000000003</v>
      </c>
      <c r="F5" s="5">
        <v>41.637900000000002</v>
      </c>
      <c r="G5" s="5">
        <f t="shared" si="2"/>
        <v>3.2258064516129038E-2</v>
      </c>
      <c r="H5" s="5">
        <f t="shared" si="3"/>
        <v>0.87817362730996207</v>
      </c>
      <c r="I5" s="5">
        <v>0.34250000000000003</v>
      </c>
      <c r="J5" s="5">
        <v>43.991100000000003</v>
      </c>
      <c r="K5" s="5">
        <f t="shared" si="4"/>
        <v>3.2786728315288664E-2</v>
      </c>
      <c r="L5" s="5">
        <f t="shared" si="5"/>
        <v>0.80850535926955147</v>
      </c>
      <c r="M5" s="5">
        <v>0.34250000000000003</v>
      </c>
      <c r="N5" s="5">
        <v>52.9726</v>
      </c>
      <c r="O5" s="5">
        <f t="shared" si="6"/>
        <v>2.9850616186442157E-2</v>
      </c>
      <c r="P5" s="5">
        <f t="shared" si="7"/>
        <v>0.86570964441786047</v>
      </c>
    </row>
    <row r="6" spans="1:16" ht="20" customHeight="1" x14ac:dyDescent="0.15">
      <c r="A6" s="34">
        <v>0.51375000000000004</v>
      </c>
      <c r="B6" s="4">
        <v>30.267499999999998</v>
      </c>
      <c r="C6" s="5">
        <f t="shared" si="0"/>
        <v>7.4999671534285259E-2</v>
      </c>
      <c r="D6" s="5">
        <f t="shared" si="1"/>
        <v>0.7339354995150339</v>
      </c>
      <c r="E6" s="5">
        <v>0.51380000000000003</v>
      </c>
      <c r="F6" s="5">
        <v>45.071800000000003</v>
      </c>
      <c r="G6" s="5">
        <f t="shared" si="2"/>
        <v>4.839180598069226E-2</v>
      </c>
      <c r="H6" s="5">
        <f t="shared" si="3"/>
        <v>0.95059707851234443</v>
      </c>
      <c r="I6" s="5">
        <v>0.51380000000000003</v>
      </c>
      <c r="J6" s="5">
        <v>52.804900000000004</v>
      </c>
      <c r="K6" s="5">
        <f t="shared" si="4"/>
        <v>4.9184878856628665E-2</v>
      </c>
      <c r="L6" s="5">
        <f t="shared" si="5"/>
        <v>0.97049277344037166</v>
      </c>
      <c r="M6" s="5">
        <v>0.51380000000000003</v>
      </c>
      <c r="N6" s="5">
        <v>55.002899999999997</v>
      </c>
      <c r="O6" s="5">
        <f t="shared" si="6"/>
        <v>4.4780282033851038E-2</v>
      </c>
      <c r="P6" s="5">
        <f t="shared" si="7"/>
        <v>0.89889001108027811</v>
      </c>
    </row>
    <row r="7" spans="1:16" ht="20" customHeight="1" x14ac:dyDescent="0.15">
      <c r="A7" s="34">
        <v>0.68500000000000005</v>
      </c>
      <c r="B7" s="4">
        <v>32.72</v>
      </c>
      <c r="C7" s="5">
        <f t="shared" si="0"/>
        <v>9.9999562045713669E-2</v>
      </c>
      <c r="D7" s="5">
        <f t="shared" si="1"/>
        <v>0.79340446168768175</v>
      </c>
      <c r="E7" s="5">
        <v>0.68500000000000005</v>
      </c>
      <c r="F7" s="5">
        <v>40.809600000000003</v>
      </c>
      <c r="G7" s="5">
        <f t="shared" si="2"/>
        <v>6.4516129032258077E-2</v>
      </c>
      <c r="H7" s="5">
        <f t="shared" si="3"/>
        <v>0.86070417722960635</v>
      </c>
      <c r="I7" s="5">
        <v>0.68500000000000005</v>
      </c>
      <c r="J7" s="5">
        <v>47.929299999999998</v>
      </c>
      <c r="K7" s="5">
        <f t="shared" si="4"/>
        <v>6.5573456630577329E-2</v>
      </c>
      <c r="L7" s="5">
        <f t="shared" si="5"/>
        <v>0.88088490435652</v>
      </c>
      <c r="M7" s="5">
        <v>0.68500000000000005</v>
      </c>
      <c r="N7" s="5">
        <v>56.090899999999998</v>
      </c>
      <c r="O7" s="5">
        <f t="shared" si="6"/>
        <v>5.9701232372884314E-2</v>
      </c>
      <c r="P7" s="5">
        <f t="shared" si="7"/>
        <v>0.91667075231492834</v>
      </c>
    </row>
    <row r="8" spans="1:16" ht="20" customHeight="1" x14ac:dyDescent="0.15">
      <c r="A8" s="34">
        <v>0.85624999999999996</v>
      </c>
      <c r="B8" s="4">
        <v>34</v>
      </c>
      <c r="C8" s="5">
        <f t="shared" si="0"/>
        <v>0.12499945255714208</v>
      </c>
      <c r="D8" s="5">
        <f t="shared" si="1"/>
        <v>0.82444228903976713</v>
      </c>
      <c r="E8" s="5">
        <v>0.85629999999999995</v>
      </c>
      <c r="F8" s="5">
        <v>40.555700000000002</v>
      </c>
      <c r="G8" s="5">
        <f t="shared" si="2"/>
        <v>8.0649870496821277E-2</v>
      </c>
      <c r="H8" s="5">
        <f t="shared" si="3"/>
        <v>0.85534924136651047</v>
      </c>
      <c r="I8" s="5">
        <v>0.85629999999999995</v>
      </c>
      <c r="J8" s="5">
        <v>47.557400000000001</v>
      </c>
      <c r="K8" s="5">
        <f t="shared" si="4"/>
        <v>8.1971607171917316E-2</v>
      </c>
      <c r="L8" s="5">
        <f t="shared" si="5"/>
        <v>0.8740498140061459</v>
      </c>
      <c r="M8" s="5">
        <v>0.85629999999999995</v>
      </c>
      <c r="N8" s="5">
        <v>56.730200000000004</v>
      </c>
      <c r="O8" s="5">
        <f t="shared" si="6"/>
        <v>7.4630898220293188E-2</v>
      </c>
      <c r="P8" s="5">
        <f t="shared" si="7"/>
        <v>0.92711857204959003</v>
      </c>
    </row>
    <row r="9" spans="1:16" ht="20" customHeight="1" x14ac:dyDescent="0.15">
      <c r="A9" s="34">
        <v>1.0275000000000001</v>
      </c>
      <c r="B9" s="4">
        <v>36.68</v>
      </c>
      <c r="C9" s="5">
        <f t="shared" si="0"/>
        <v>0.14999934306857052</v>
      </c>
      <c r="D9" s="5">
        <f t="shared" si="1"/>
        <v>0.88942774005819591</v>
      </c>
      <c r="E9" s="5">
        <v>1.0275000000000001</v>
      </c>
      <c r="F9" s="5">
        <v>43.088500000000003</v>
      </c>
      <c r="G9" s="5">
        <f t="shared" si="2"/>
        <v>9.6774193548387108E-2</v>
      </c>
      <c r="H9" s="5">
        <f t="shared" si="3"/>
        <v>0.9087678374832856</v>
      </c>
      <c r="I9" s="5">
        <v>1.0275000000000001</v>
      </c>
      <c r="J9" s="5">
        <v>50.509799999999998</v>
      </c>
      <c r="K9" s="5">
        <f t="shared" si="4"/>
        <v>9.8360184945866E-2</v>
      </c>
      <c r="L9" s="5">
        <f t="shared" si="5"/>
        <v>0.92831149927219792</v>
      </c>
      <c r="M9" s="5">
        <v>1.0275000000000001</v>
      </c>
      <c r="N9" s="5">
        <v>50.949199999999998</v>
      </c>
      <c r="O9" s="5">
        <f t="shared" si="6"/>
        <v>8.9551848559326463E-2</v>
      </c>
      <c r="P9" s="5">
        <f t="shared" si="7"/>
        <v>0.83264204164746414</v>
      </c>
    </row>
    <row r="10" spans="1:16" ht="20" customHeight="1" x14ac:dyDescent="0.15">
      <c r="A10" s="34">
        <v>1.19875</v>
      </c>
      <c r="B10" s="4">
        <v>33.145000000000003</v>
      </c>
      <c r="C10" s="5">
        <f t="shared" si="0"/>
        <v>0.17499923357999891</v>
      </c>
      <c r="D10" s="5">
        <f t="shared" si="1"/>
        <v>0.80370999030067902</v>
      </c>
      <c r="E10" s="5">
        <v>1.1988000000000001</v>
      </c>
      <c r="F10" s="5">
        <v>44.82</v>
      </c>
      <c r="G10" s="5">
        <f t="shared" si="2"/>
        <v>0.11290793501295032</v>
      </c>
      <c r="H10" s="5">
        <f t="shared" si="3"/>
        <v>0.94528643317824612</v>
      </c>
      <c r="I10" s="5">
        <v>1.1988000000000001</v>
      </c>
      <c r="J10" s="5">
        <v>45.636899999999997</v>
      </c>
      <c r="K10" s="5">
        <f t="shared" si="4"/>
        <v>0.114758335487206</v>
      </c>
      <c r="L10" s="5">
        <f t="shared" si="5"/>
        <v>0.83875325305456305</v>
      </c>
      <c r="M10" s="5">
        <v>1.1988000000000001</v>
      </c>
      <c r="N10" s="5">
        <v>46.000700000000002</v>
      </c>
      <c r="O10" s="5">
        <f t="shared" si="6"/>
        <v>0.10448151440673535</v>
      </c>
      <c r="P10" s="5">
        <f t="shared" si="7"/>
        <v>0.75177071995659417</v>
      </c>
    </row>
    <row r="11" spans="1:16" ht="20" customHeight="1" x14ac:dyDescent="0.15">
      <c r="A11" s="34">
        <v>1.37001</v>
      </c>
      <c r="B11" s="4">
        <v>32.28</v>
      </c>
      <c r="C11" s="5">
        <f t="shared" si="0"/>
        <v>0.20000058393904843</v>
      </c>
      <c r="D11" s="5">
        <f t="shared" si="1"/>
        <v>0.78273520853540246</v>
      </c>
      <c r="E11" s="5">
        <v>1.37</v>
      </c>
      <c r="F11" s="5">
        <v>45.756500000000003</v>
      </c>
      <c r="G11" s="5">
        <f t="shared" si="2"/>
        <v>0.12903225806451615</v>
      </c>
      <c r="H11" s="5">
        <f t="shared" si="3"/>
        <v>0.96503790003838519</v>
      </c>
      <c r="I11" s="5">
        <v>1.37</v>
      </c>
      <c r="J11" s="5">
        <v>45</v>
      </c>
      <c r="K11" s="5">
        <f t="shared" si="4"/>
        <v>0.13114691326115466</v>
      </c>
      <c r="L11" s="5">
        <f t="shared" si="5"/>
        <v>0.82704777027921128</v>
      </c>
      <c r="M11" s="5">
        <v>1.37</v>
      </c>
      <c r="N11" s="5">
        <v>50.892200000000003</v>
      </c>
      <c r="O11" s="5">
        <f t="shared" si="6"/>
        <v>0.11940246474576863</v>
      </c>
      <c r="P11" s="5">
        <f t="shared" si="7"/>
        <v>0.83171051384381067</v>
      </c>
    </row>
    <row r="12" spans="1:16" ht="20" customHeight="1" x14ac:dyDescent="0.15">
      <c r="A12" s="34">
        <v>1.5412600000000001</v>
      </c>
      <c r="B12" s="4">
        <v>35.267499999999998</v>
      </c>
      <c r="C12" s="5">
        <f t="shared" si="0"/>
        <v>0.22500047445047686</v>
      </c>
      <c r="D12" s="5">
        <f t="shared" si="1"/>
        <v>0.85517701260911727</v>
      </c>
      <c r="E12" s="5">
        <v>1.5412999999999999</v>
      </c>
      <c r="F12" s="5">
        <v>45.871000000000002</v>
      </c>
      <c r="G12" s="5">
        <f t="shared" si="2"/>
        <v>0.14516599952907935</v>
      </c>
      <c r="H12" s="5">
        <f t="shared" si="3"/>
        <v>0.96745278840516136</v>
      </c>
      <c r="I12" s="5">
        <v>1.5412999999999999</v>
      </c>
      <c r="J12" s="5">
        <v>48.496400000000001</v>
      </c>
      <c r="K12" s="5">
        <f t="shared" si="4"/>
        <v>0.14754506380249463</v>
      </c>
      <c r="L12" s="5">
        <f t="shared" si="5"/>
        <v>0.89130754414597202</v>
      </c>
      <c r="M12" s="5">
        <v>1.5412999999999999</v>
      </c>
      <c r="N12" s="5">
        <v>53.921799999999998</v>
      </c>
      <c r="O12" s="5">
        <f t="shared" si="6"/>
        <v>0.13433213059317747</v>
      </c>
      <c r="P12" s="5">
        <f t="shared" si="7"/>
        <v>0.88122203373764907</v>
      </c>
    </row>
    <row r="13" spans="1:16" ht="20" customHeight="1" x14ac:dyDescent="0.15">
      <c r="A13" s="34">
        <v>1.71251</v>
      </c>
      <c r="B13" s="4">
        <v>37</v>
      </c>
      <c r="C13" s="5">
        <f t="shared" si="0"/>
        <v>0.25000036496190525</v>
      </c>
      <c r="D13" s="5">
        <f t="shared" si="1"/>
        <v>0.89718719689621718</v>
      </c>
      <c r="E13" s="5">
        <v>1.7124999999999999</v>
      </c>
      <c r="F13" s="5">
        <v>43.165500000000002</v>
      </c>
      <c r="G13" s="5">
        <f t="shared" si="2"/>
        <v>0.16129032258064516</v>
      </c>
      <c r="H13" s="5">
        <f t="shared" si="3"/>
        <v>0.91039182354653247</v>
      </c>
      <c r="I13" s="5">
        <v>1.7124999999999999</v>
      </c>
      <c r="J13" s="5">
        <v>53.410400000000003</v>
      </c>
      <c r="K13" s="5">
        <f t="shared" si="4"/>
        <v>0.1639336415764433</v>
      </c>
      <c r="L13" s="5">
        <f t="shared" si="5"/>
        <v>0.98162116066046201</v>
      </c>
      <c r="M13" s="5">
        <v>1.7124999999999999</v>
      </c>
      <c r="N13" s="5">
        <v>50.268700000000003</v>
      </c>
      <c r="O13" s="5">
        <f t="shared" si="6"/>
        <v>0.14925308093221076</v>
      </c>
      <c r="P13" s="5">
        <f t="shared" si="7"/>
        <v>0.82152090707928449</v>
      </c>
    </row>
    <row r="14" spans="1:16" ht="20" customHeight="1" x14ac:dyDescent="0.15">
      <c r="A14" s="34">
        <v>1.8837600000000001</v>
      </c>
      <c r="B14" s="4">
        <v>36.457500000000003</v>
      </c>
      <c r="C14" s="5">
        <f t="shared" si="0"/>
        <v>0.27500025547333368</v>
      </c>
      <c r="D14" s="5">
        <f t="shared" si="1"/>
        <v>0.88403249272550921</v>
      </c>
      <c r="E14" s="5">
        <v>1.8837999999999999</v>
      </c>
      <c r="F14" s="5">
        <v>43.771099999999997</v>
      </c>
      <c r="G14" s="5">
        <f t="shared" si="2"/>
        <v>0.17742406404520839</v>
      </c>
      <c r="H14" s="5">
        <f t="shared" si="3"/>
        <v>0.92316436848032857</v>
      </c>
      <c r="I14" s="5">
        <v>1.8837999999999999</v>
      </c>
      <c r="J14" s="5">
        <v>49.626199999999997</v>
      </c>
      <c r="K14" s="5">
        <f t="shared" si="4"/>
        <v>0.1803317921177833</v>
      </c>
      <c r="L14" s="5">
        <f t="shared" si="5"/>
        <v>0.9120719568317821</v>
      </c>
      <c r="M14" s="5">
        <v>1.8837999999999999</v>
      </c>
      <c r="N14" s="5">
        <v>50.0261</v>
      </c>
      <c r="O14" s="5">
        <f t="shared" si="6"/>
        <v>0.16418274677961964</v>
      </c>
      <c r="P14" s="5">
        <f t="shared" si="7"/>
        <v>0.81755619400619062</v>
      </c>
    </row>
    <row r="15" spans="1:16" ht="20" customHeight="1" x14ac:dyDescent="0.15">
      <c r="A15" s="34">
        <v>2.0550099999999998</v>
      </c>
      <c r="B15" s="4">
        <v>36.4</v>
      </c>
      <c r="C15" s="5">
        <f t="shared" si="0"/>
        <v>0.30000014598476205</v>
      </c>
      <c r="D15" s="5">
        <f t="shared" si="1"/>
        <v>0.88263821532492714</v>
      </c>
      <c r="E15" s="5">
        <v>2.0550000000000002</v>
      </c>
      <c r="F15" s="5">
        <v>41.018700000000003</v>
      </c>
      <c r="G15" s="5">
        <f t="shared" si="2"/>
        <v>0.19354838709677422</v>
      </c>
      <c r="H15" s="5">
        <f t="shared" si="3"/>
        <v>0.86511424847408591</v>
      </c>
      <c r="I15" s="5">
        <v>2.0550000000000002</v>
      </c>
      <c r="J15" s="5">
        <v>37.679900000000004</v>
      </c>
      <c r="K15" s="5">
        <f t="shared" si="4"/>
        <v>0.196720369891732</v>
      </c>
      <c r="L15" s="5">
        <f t="shared" si="5"/>
        <v>0.69251282842985906</v>
      </c>
      <c r="M15" s="5">
        <v>2.0550000000000002</v>
      </c>
      <c r="N15" s="5">
        <v>51.009399999999999</v>
      </c>
      <c r="O15" s="5">
        <f t="shared" si="6"/>
        <v>0.17910369711865293</v>
      </c>
      <c r="P15" s="5">
        <f t="shared" si="7"/>
        <v>0.83362586574886666</v>
      </c>
    </row>
    <row r="16" spans="1:16" ht="20" customHeight="1" x14ac:dyDescent="0.15">
      <c r="A16" s="34">
        <v>2.2262599999999999</v>
      </c>
      <c r="B16" s="4">
        <v>33.765000000000001</v>
      </c>
      <c r="C16" s="5">
        <f t="shared" si="0"/>
        <v>0.32500003649619053</v>
      </c>
      <c r="D16" s="5">
        <f t="shared" si="1"/>
        <v>0.8187439379243453</v>
      </c>
      <c r="E16" s="5">
        <v>2.2263000000000002</v>
      </c>
      <c r="F16" s="5">
        <v>40.477600000000002</v>
      </c>
      <c r="G16" s="5">
        <f t="shared" si="2"/>
        <v>0.20968212856133744</v>
      </c>
      <c r="H16" s="5">
        <f t="shared" si="3"/>
        <v>0.85370205550236011</v>
      </c>
      <c r="I16" s="5">
        <v>2.2263000000000002</v>
      </c>
      <c r="J16" s="5">
        <v>41.005899999999997</v>
      </c>
      <c r="K16" s="5">
        <f t="shared" si="4"/>
        <v>0.213118520433072</v>
      </c>
      <c r="L16" s="5">
        <f t="shared" si="5"/>
        <v>0.75364084807316234</v>
      </c>
      <c r="M16" s="5">
        <v>2.2263000000000002</v>
      </c>
      <c r="N16" s="5">
        <v>51.144799999999996</v>
      </c>
      <c r="O16" s="5">
        <f t="shared" si="6"/>
        <v>0.1940333629660618</v>
      </c>
      <c r="P16" s="5">
        <f t="shared" si="7"/>
        <v>0.83583865284736991</v>
      </c>
    </row>
    <row r="17" spans="1:16" ht="20" customHeight="1" x14ac:dyDescent="0.15">
      <c r="A17" s="34">
        <v>2.39751</v>
      </c>
      <c r="B17" s="4">
        <v>36.76</v>
      </c>
      <c r="C17" s="5">
        <f t="shared" si="0"/>
        <v>0.34999992700761895</v>
      </c>
      <c r="D17" s="5">
        <f t="shared" si="1"/>
        <v>0.89136760426770112</v>
      </c>
      <c r="E17" s="5">
        <v>2.3975</v>
      </c>
      <c r="F17" s="5">
        <v>39.682600000000001</v>
      </c>
      <c r="G17" s="5">
        <f t="shared" si="2"/>
        <v>0.22580645161290322</v>
      </c>
      <c r="H17" s="5">
        <f t="shared" si="3"/>
        <v>0.83693492666753844</v>
      </c>
      <c r="I17" s="5">
        <v>2.3975</v>
      </c>
      <c r="J17" s="5">
        <v>47.713500000000003</v>
      </c>
      <c r="K17" s="5">
        <f t="shared" si="4"/>
        <v>0.22950709820702064</v>
      </c>
      <c r="L17" s="5">
        <f t="shared" si="5"/>
        <v>0.87691875082704773</v>
      </c>
      <c r="M17" s="5">
        <v>2.3975</v>
      </c>
      <c r="N17" s="5">
        <v>43.181600000000003</v>
      </c>
      <c r="O17" s="5">
        <f t="shared" si="6"/>
        <v>0.20895431330509506</v>
      </c>
      <c r="P17" s="5">
        <f t="shared" si="7"/>
        <v>0.7056993158990551</v>
      </c>
    </row>
    <row r="18" spans="1:16" ht="20" customHeight="1" x14ac:dyDescent="0.15">
      <c r="A18" s="34">
        <v>2.5687600000000002</v>
      </c>
      <c r="B18" s="4">
        <v>37.75</v>
      </c>
      <c r="C18" s="5">
        <f t="shared" si="0"/>
        <v>0.37499981751904737</v>
      </c>
      <c r="D18" s="5">
        <f t="shared" si="1"/>
        <v>0.91537342386032972</v>
      </c>
      <c r="E18" s="5">
        <v>2.5688</v>
      </c>
      <c r="F18" s="5">
        <v>40.660800000000002</v>
      </c>
      <c r="G18" s="5">
        <f t="shared" si="2"/>
        <v>0.24194019307746645</v>
      </c>
      <c r="H18" s="5">
        <f t="shared" si="3"/>
        <v>0.85756587688920194</v>
      </c>
      <c r="I18" s="5">
        <v>2.5688</v>
      </c>
      <c r="J18" s="5">
        <v>47.919899999999998</v>
      </c>
      <c r="K18" s="5">
        <f t="shared" si="4"/>
        <v>0.24590524874836064</v>
      </c>
      <c r="L18" s="5">
        <f t="shared" si="5"/>
        <v>0.88071214326672831</v>
      </c>
      <c r="M18" s="5">
        <v>2.5688</v>
      </c>
      <c r="N18" s="5">
        <v>37.247900000000001</v>
      </c>
      <c r="O18" s="5">
        <f t="shared" si="6"/>
        <v>0.22388397915250394</v>
      </c>
      <c r="P18" s="5">
        <f t="shared" si="7"/>
        <v>0.60872727153872053</v>
      </c>
    </row>
    <row r="19" spans="1:16" ht="20" customHeight="1" x14ac:dyDescent="0.15">
      <c r="A19" s="34">
        <v>2.7400099999999998</v>
      </c>
      <c r="B19" s="4">
        <v>40.08</v>
      </c>
      <c r="C19" s="5">
        <f t="shared" si="0"/>
        <v>0.39999970803047574</v>
      </c>
      <c r="D19" s="5">
        <f t="shared" si="1"/>
        <v>0.97187196896217254</v>
      </c>
      <c r="E19" s="5">
        <v>2.74</v>
      </c>
      <c r="F19" s="5">
        <v>40.761699999999998</v>
      </c>
      <c r="G19" s="5">
        <f t="shared" si="2"/>
        <v>0.25806451612903231</v>
      </c>
      <c r="H19" s="5">
        <f t="shared" si="3"/>
        <v>0.85969393135389816</v>
      </c>
      <c r="I19" s="5">
        <v>2.74</v>
      </c>
      <c r="J19" s="5">
        <v>42.784500000000001</v>
      </c>
      <c r="K19" s="5">
        <f t="shared" si="4"/>
        <v>0.26229382652230931</v>
      </c>
      <c r="L19" s="5">
        <f t="shared" si="5"/>
        <v>0.78632945172246482</v>
      </c>
      <c r="M19" s="5">
        <v>2.74</v>
      </c>
      <c r="N19" s="5">
        <v>40.767000000000003</v>
      </c>
      <c r="O19" s="5">
        <f t="shared" si="6"/>
        <v>0.23880492949153725</v>
      </c>
      <c r="P19" s="5">
        <f t="shared" si="7"/>
        <v>0.666238490728847</v>
      </c>
    </row>
    <row r="20" spans="1:16" ht="20" customHeight="1" x14ac:dyDescent="0.15">
      <c r="A20" s="34">
        <v>2.91126</v>
      </c>
      <c r="B20" s="4">
        <v>37.837499999999999</v>
      </c>
      <c r="C20" s="5">
        <f t="shared" si="0"/>
        <v>0.42499959854190417</v>
      </c>
      <c r="D20" s="5">
        <f t="shared" si="1"/>
        <v>0.91749515033947615</v>
      </c>
      <c r="E20" s="5">
        <v>2.9113000000000002</v>
      </c>
      <c r="F20" s="5">
        <v>41.392299999999999</v>
      </c>
      <c r="G20" s="5">
        <f t="shared" si="2"/>
        <v>0.27419825759359551</v>
      </c>
      <c r="H20" s="5">
        <f t="shared" si="3"/>
        <v>0.87299374449004719</v>
      </c>
      <c r="I20" s="5">
        <v>2.9113000000000002</v>
      </c>
      <c r="J20" s="5">
        <v>41.893000000000001</v>
      </c>
      <c r="K20" s="5">
        <f t="shared" si="4"/>
        <v>0.27869197706364934</v>
      </c>
      <c r="L20" s="5">
        <f t="shared" si="5"/>
        <v>0.76994471645126661</v>
      </c>
      <c r="M20" s="5">
        <v>2.9113000000000002</v>
      </c>
      <c r="N20" s="5">
        <v>46.448</v>
      </c>
      <c r="O20" s="5">
        <f t="shared" si="6"/>
        <v>0.2537345953389461</v>
      </c>
      <c r="P20" s="5">
        <f t="shared" si="7"/>
        <v>0.75908076182631745</v>
      </c>
    </row>
    <row r="21" spans="1:16" ht="20" customHeight="1" x14ac:dyDescent="0.15">
      <c r="A21" s="34">
        <v>3.0825100000000001</v>
      </c>
      <c r="B21" s="4">
        <v>36.630000000000003</v>
      </c>
      <c r="C21" s="5">
        <f t="shared" si="0"/>
        <v>0.44999948905333259</v>
      </c>
      <c r="D21" s="5">
        <f t="shared" si="1"/>
        <v>0.88821532492725508</v>
      </c>
      <c r="E21" s="5">
        <v>3.0825</v>
      </c>
      <c r="F21" s="5">
        <v>42.246600000000001</v>
      </c>
      <c r="G21" s="5">
        <f t="shared" si="2"/>
        <v>0.29032258064516131</v>
      </c>
      <c r="H21" s="5">
        <f t="shared" si="3"/>
        <v>0.89101155350084993</v>
      </c>
      <c r="I21" s="5">
        <v>3.0825</v>
      </c>
      <c r="J21" s="5">
        <v>44.757300000000001</v>
      </c>
      <c r="K21" s="5">
        <f t="shared" si="4"/>
        <v>0.29508055483759799</v>
      </c>
      <c r="L21" s="5">
        <f t="shared" si="5"/>
        <v>0.82258722597150546</v>
      </c>
      <c r="M21" s="5">
        <v>3.0825</v>
      </c>
      <c r="N21" s="5">
        <v>54.318100000000001</v>
      </c>
      <c r="O21" s="5">
        <f t="shared" si="6"/>
        <v>0.26865554567797939</v>
      </c>
      <c r="P21" s="5">
        <f t="shared" si="7"/>
        <v>0.88769860336199824</v>
      </c>
    </row>
    <row r="22" spans="1:16" ht="20" customHeight="1" x14ac:dyDescent="0.15">
      <c r="A22" s="34">
        <v>3.2537600000000002</v>
      </c>
      <c r="B22" s="4">
        <v>39.9925</v>
      </c>
      <c r="C22" s="5">
        <f t="shared" si="0"/>
        <v>0.47499937956476102</v>
      </c>
      <c r="D22" s="5">
        <f t="shared" si="1"/>
        <v>0.9697502424830261</v>
      </c>
      <c r="E22" s="5">
        <v>3.2538</v>
      </c>
      <c r="F22" s="5">
        <v>40.4069</v>
      </c>
      <c r="G22" s="5">
        <f t="shared" si="2"/>
        <v>0.30645632210972451</v>
      </c>
      <c r="H22" s="5">
        <f t="shared" si="3"/>
        <v>0.85221094102610606</v>
      </c>
      <c r="I22" s="5">
        <v>3.2538</v>
      </c>
      <c r="J22" s="5">
        <v>47.543100000000003</v>
      </c>
      <c r="K22" s="5">
        <f t="shared" si="4"/>
        <v>0.31147870537893796</v>
      </c>
      <c r="L22" s="5">
        <f t="shared" si="5"/>
        <v>0.87378699660359049</v>
      </c>
      <c r="M22" s="5">
        <v>3.2538</v>
      </c>
      <c r="N22" s="5">
        <v>50.508400000000002</v>
      </c>
      <c r="O22" s="5">
        <f t="shared" si="6"/>
        <v>0.28358521152538824</v>
      </c>
      <c r="P22" s="5">
        <f t="shared" si="7"/>
        <v>0.8254382266325434</v>
      </c>
    </row>
    <row r="23" spans="1:16" ht="20" customHeight="1" x14ac:dyDescent="0.15">
      <c r="A23" s="34">
        <v>3.4250099999999999</v>
      </c>
      <c r="B23" s="4">
        <v>38</v>
      </c>
      <c r="C23" s="5">
        <f t="shared" si="0"/>
        <v>0.49999927007618938</v>
      </c>
      <c r="D23" s="5">
        <f t="shared" si="1"/>
        <v>0.9214354995150339</v>
      </c>
      <c r="E23" s="5">
        <v>3.4249999999999998</v>
      </c>
      <c r="F23" s="5">
        <v>45.881399999999999</v>
      </c>
      <c r="G23" s="5">
        <f t="shared" si="2"/>
        <v>0.32258064516129031</v>
      </c>
      <c r="H23" s="5">
        <f t="shared" si="3"/>
        <v>0.96767213197734003</v>
      </c>
      <c r="I23" s="5">
        <v>3.4249999999999998</v>
      </c>
      <c r="J23" s="5">
        <v>48.5246</v>
      </c>
      <c r="K23" s="5">
        <f t="shared" si="4"/>
        <v>0.3278672831528866</v>
      </c>
      <c r="L23" s="5">
        <f t="shared" si="5"/>
        <v>0.89182582741534699</v>
      </c>
      <c r="M23" s="5">
        <v>3.4249999999999998</v>
      </c>
      <c r="N23" s="5">
        <v>48.411000000000001</v>
      </c>
      <c r="O23" s="5">
        <f t="shared" si="6"/>
        <v>0.29850616186442153</v>
      </c>
      <c r="P23" s="5">
        <f t="shared" si="7"/>
        <v>0.79116127197670205</v>
      </c>
    </row>
    <row r="24" spans="1:16" ht="20" customHeight="1" x14ac:dyDescent="0.15">
      <c r="A24" s="34">
        <v>3.59626</v>
      </c>
      <c r="B24" s="4">
        <v>36.517499999999998</v>
      </c>
      <c r="C24" s="5">
        <f t="shared" si="0"/>
        <v>0.52499916058761786</v>
      </c>
      <c r="D24" s="5">
        <f t="shared" si="1"/>
        <v>0.88548739088263817</v>
      </c>
      <c r="E24" s="5">
        <v>3.5962999999999998</v>
      </c>
      <c r="F24" s="5">
        <v>44.978099999999998</v>
      </c>
      <c r="G24" s="5">
        <f t="shared" si="2"/>
        <v>0.33871438662585351</v>
      </c>
      <c r="H24" s="5">
        <f t="shared" si="3"/>
        <v>0.94862087728992572</v>
      </c>
      <c r="I24" s="5">
        <v>3.5962999999999998</v>
      </c>
      <c r="J24" s="5">
        <v>52.8842</v>
      </c>
      <c r="K24" s="5">
        <f t="shared" si="4"/>
        <v>0.34426543369422663</v>
      </c>
      <c r="L24" s="5">
        <f t="shared" si="5"/>
        <v>0.97195021539999704</v>
      </c>
      <c r="M24" s="5">
        <v>3.5962999999999998</v>
      </c>
      <c r="N24" s="5">
        <v>50.582099999999997</v>
      </c>
      <c r="O24" s="5">
        <f t="shared" si="6"/>
        <v>0.31343582771183037</v>
      </c>
      <c r="P24" s="5">
        <f t="shared" si="7"/>
        <v>0.82664267574007433</v>
      </c>
    </row>
    <row r="25" spans="1:16" ht="20" customHeight="1" x14ac:dyDescent="0.15">
      <c r="A25" s="34">
        <v>3.7675100000000001</v>
      </c>
      <c r="B25" s="4">
        <v>37.090000000000003</v>
      </c>
      <c r="C25" s="5">
        <f t="shared" si="0"/>
        <v>0.54999905109904623</v>
      </c>
      <c r="D25" s="5">
        <f t="shared" si="1"/>
        <v>0.89936954413191084</v>
      </c>
      <c r="E25" s="5">
        <v>3.7675000000000001</v>
      </c>
      <c r="F25" s="5">
        <v>44.002099999999999</v>
      </c>
      <c r="G25" s="5">
        <f t="shared" si="2"/>
        <v>0.35483870967741937</v>
      </c>
      <c r="H25" s="5">
        <f t="shared" si="3"/>
        <v>0.9280363266700693</v>
      </c>
      <c r="I25" s="5">
        <v>3.7675000000000001</v>
      </c>
      <c r="J25" s="5">
        <v>44.3187</v>
      </c>
      <c r="K25" s="5">
        <f t="shared" si="4"/>
        <v>0.36065401146817533</v>
      </c>
      <c r="L25" s="5">
        <f t="shared" si="5"/>
        <v>0.814526267037184</v>
      </c>
      <c r="M25" s="5">
        <v>3.7675000000000001</v>
      </c>
      <c r="N25" s="5">
        <v>57.298699999999997</v>
      </c>
      <c r="O25" s="5">
        <f t="shared" si="6"/>
        <v>0.32835677805086372</v>
      </c>
      <c r="P25" s="5">
        <f t="shared" si="7"/>
        <v>0.93640933619655564</v>
      </c>
    </row>
    <row r="26" spans="1:16" ht="20" customHeight="1" x14ac:dyDescent="0.15">
      <c r="A26" s="34">
        <v>3.9387599999999998</v>
      </c>
      <c r="B26" s="4">
        <v>35.8125</v>
      </c>
      <c r="C26" s="5">
        <f t="shared" si="0"/>
        <v>0.5749989416104746</v>
      </c>
      <c r="D26" s="5">
        <f t="shared" si="1"/>
        <v>0.86839233753637246</v>
      </c>
      <c r="E26" s="5">
        <v>3.9388000000000001</v>
      </c>
      <c r="F26" s="5">
        <v>41.188299999999998</v>
      </c>
      <c r="G26" s="5">
        <f t="shared" si="2"/>
        <v>0.37097245114198257</v>
      </c>
      <c r="H26" s="5">
        <f t="shared" si="3"/>
        <v>0.86869123595884767</v>
      </c>
      <c r="I26" s="5">
        <v>3.9388000000000001</v>
      </c>
      <c r="J26" s="5">
        <v>41.509300000000003</v>
      </c>
      <c r="K26" s="5">
        <f t="shared" si="4"/>
        <v>0.3770521620095153</v>
      </c>
      <c r="L26" s="5">
        <f t="shared" si="5"/>
        <v>0.76289275579668592</v>
      </c>
      <c r="M26" s="5">
        <v>3.9388000000000001</v>
      </c>
      <c r="N26" s="5">
        <v>50.150100000000002</v>
      </c>
      <c r="O26" s="5">
        <f t="shared" si="6"/>
        <v>0.34328644389827256</v>
      </c>
      <c r="P26" s="5">
        <f t="shared" si="7"/>
        <v>0.81958267554396325</v>
      </c>
    </row>
    <row r="27" spans="1:16" ht="20" customHeight="1" x14ac:dyDescent="0.15">
      <c r="A27" s="34">
        <v>4.1100099999999999</v>
      </c>
      <c r="B27" s="4">
        <v>34.159999999999997</v>
      </c>
      <c r="C27" s="5">
        <f t="shared" si="0"/>
        <v>0.59999883212190308</v>
      </c>
      <c r="D27" s="5">
        <f t="shared" si="1"/>
        <v>0.82832201745877776</v>
      </c>
      <c r="E27" s="5">
        <v>4.1100000000000003</v>
      </c>
      <c r="F27" s="5">
        <v>41.778399999999998</v>
      </c>
      <c r="G27" s="5">
        <f t="shared" si="2"/>
        <v>0.38709677419354843</v>
      </c>
      <c r="H27" s="5">
        <f t="shared" si="3"/>
        <v>0.88113687460718515</v>
      </c>
      <c r="I27" s="5">
        <v>4.1100000000000003</v>
      </c>
      <c r="J27" s="5">
        <v>46.677199999999999</v>
      </c>
      <c r="K27" s="5">
        <f t="shared" si="4"/>
        <v>0.393440739783464</v>
      </c>
      <c r="L27" s="5">
        <f t="shared" si="5"/>
        <v>0.8578727596194845</v>
      </c>
      <c r="M27" s="5">
        <v>4.1100000000000003</v>
      </c>
      <c r="N27" s="5">
        <v>50.401899999999998</v>
      </c>
      <c r="O27" s="5">
        <f t="shared" si="6"/>
        <v>0.35820739423730585</v>
      </c>
      <c r="P27" s="5">
        <f t="shared" si="7"/>
        <v>0.82369774047308542</v>
      </c>
    </row>
    <row r="28" spans="1:16" ht="20" customHeight="1" x14ac:dyDescent="0.15">
      <c r="A28" s="34">
        <v>4.2812700000000001</v>
      </c>
      <c r="B28" s="4">
        <v>38.375</v>
      </c>
      <c r="C28" s="5">
        <f t="shared" si="0"/>
        <v>0.62500018248095268</v>
      </c>
      <c r="D28" s="5">
        <f t="shared" si="1"/>
        <v>0.93052861299709011</v>
      </c>
      <c r="E28" s="5">
        <v>4.2812999999999999</v>
      </c>
      <c r="F28" s="5">
        <v>40.729500000000002</v>
      </c>
      <c r="G28" s="5">
        <f t="shared" si="2"/>
        <v>0.40323051565811163</v>
      </c>
      <c r="H28" s="5">
        <f t="shared" si="3"/>
        <v>0.85901480990926771</v>
      </c>
      <c r="I28" s="5">
        <v>4.2812999999999999</v>
      </c>
      <c r="J28" s="5">
        <v>43.2502</v>
      </c>
      <c r="K28" s="5">
        <f t="shared" si="4"/>
        <v>0.40983889032480397</v>
      </c>
      <c r="L28" s="5">
        <f t="shared" si="5"/>
        <v>0.79488847720288769</v>
      </c>
      <c r="M28" s="5">
        <v>4.2812999999999999</v>
      </c>
      <c r="N28" s="5">
        <v>48.197400000000002</v>
      </c>
      <c r="O28" s="5">
        <f t="shared" si="6"/>
        <v>0.3731370600847147</v>
      </c>
      <c r="P28" s="5">
        <f t="shared" si="7"/>
        <v>0.78767049410195822</v>
      </c>
    </row>
    <row r="29" spans="1:16" ht="20" customHeight="1" x14ac:dyDescent="0.15">
      <c r="A29" s="34">
        <v>4.4525199999999998</v>
      </c>
      <c r="B29" s="4">
        <v>34.340000000000003</v>
      </c>
      <c r="C29" s="5">
        <f t="shared" si="0"/>
        <v>0.65000007299238105</v>
      </c>
      <c r="D29" s="5">
        <f t="shared" si="1"/>
        <v>0.83268671193016497</v>
      </c>
      <c r="E29" s="5">
        <v>4.4524999999999997</v>
      </c>
      <c r="F29" s="5">
        <v>39.867800000000003</v>
      </c>
      <c r="G29" s="5">
        <f t="shared" si="2"/>
        <v>0.41935483870967738</v>
      </c>
      <c r="H29" s="5">
        <f t="shared" si="3"/>
        <v>0.84084092951056855</v>
      </c>
      <c r="I29" s="5">
        <v>4.4524999999999997</v>
      </c>
      <c r="J29" s="5">
        <v>45.826900000000002</v>
      </c>
      <c r="K29" s="5">
        <f t="shared" si="4"/>
        <v>0.42622746809875262</v>
      </c>
      <c r="L29" s="5">
        <f t="shared" si="5"/>
        <v>0.84224523252907535</v>
      </c>
      <c r="M29" s="5">
        <v>4.4524999999999997</v>
      </c>
      <c r="N29" s="5">
        <v>51.110300000000002</v>
      </c>
      <c r="O29" s="5">
        <f t="shared" si="6"/>
        <v>0.38805801042374799</v>
      </c>
      <c r="P29" s="5">
        <f t="shared" si="7"/>
        <v>0.83527483338726394</v>
      </c>
    </row>
    <row r="30" spans="1:16" ht="20" customHeight="1" x14ac:dyDescent="0.15">
      <c r="A30" s="34">
        <v>4.6237700000000004</v>
      </c>
      <c r="B30" s="4">
        <v>32.409999999999997</v>
      </c>
      <c r="C30" s="5">
        <f t="shared" si="0"/>
        <v>0.67499996350380953</v>
      </c>
      <c r="D30" s="5">
        <f t="shared" si="1"/>
        <v>0.78588748787584861</v>
      </c>
      <c r="E30" s="5">
        <v>4.6238000000000001</v>
      </c>
      <c r="F30" s="5">
        <v>34.365200000000002</v>
      </c>
      <c r="G30" s="5">
        <f t="shared" si="2"/>
        <v>0.43548858017424069</v>
      </c>
      <c r="H30" s="5">
        <f t="shared" si="3"/>
        <v>0.72478708909988987</v>
      </c>
      <c r="I30" s="5">
        <v>4.6238000000000001</v>
      </c>
      <c r="J30" s="5">
        <v>54.410400000000003</v>
      </c>
      <c r="K30" s="5">
        <f t="shared" si="4"/>
        <v>0.44262561864009264</v>
      </c>
      <c r="L30" s="5">
        <f t="shared" si="5"/>
        <v>1</v>
      </c>
      <c r="M30" s="5">
        <v>4.6238000000000001</v>
      </c>
      <c r="N30" s="5">
        <v>55.396099999999997</v>
      </c>
      <c r="O30" s="5">
        <f t="shared" si="6"/>
        <v>0.40298767627115689</v>
      </c>
      <c r="P30" s="5">
        <f t="shared" si="7"/>
        <v>0.90531591866618288</v>
      </c>
    </row>
    <row r="31" spans="1:16" ht="20" customHeight="1" x14ac:dyDescent="0.15">
      <c r="A31" s="34">
        <v>4.7950200000000001</v>
      </c>
      <c r="B31" s="4">
        <v>33.479999999999997</v>
      </c>
      <c r="C31" s="5">
        <f t="shared" si="0"/>
        <v>0.6999998540152379</v>
      </c>
      <c r="D31" s="5">
        <f t="shared" si="1"/>
        <v>0.81183317167798241</v>
      </c>
      <c r="E31" s="5">
        <v>4.7949999999999999</v>
      </c>
      <c r="F31" s="5">
        <v>41.989600000000003</v>
      </c>
      <c r="G31" s="5">
        <f t="shared" si="2"/>
        <v>0.45161290322580644</v>
      </c>
      <c r="H31" s="5">
        <f t="shared" si="3"/>
        <v>0.88559123638066239</v>
      </c>
      <c r="I31" s="5">
        <v>4.7949999999999999</v>
      </c>
      <c r="J31" s="5">
        <v>53.985199999999999</v>
      </c>
      <c r="K31" s="5">
        <f t="shared" si="4"/>
        <v>0.45901419641404129</v>
      </c>
      <c r="L31" s="5">
        <f t="shared" si="5"/>
        <v>0.99218531751282835</v>
      </c>
      <c r="M31" s="5">
        <v>4.7949999999999999</v>
      </c>
      <c r="N31" s="5">
        <v>58.243499999999997</v>
      </c>
      <c r="O31" s="5">
        <f t="shared" si="6"/>
        <v>0.41790862661019013</v>
      </c>
      <c r="P31" s="5">
        <f t="shared" si="7"/>
        <v>0.95184981810693936</v>
      </c>
    </row>
    <row r="32" spans="1:16" ht="20" customHeight="1" x14ac:dyDescent="0.15">
      <c r="A32" s="34">
        <v>4.9662699999999997</v>
      </c>
      <c r="B32" s="4">
        <v>40.604999999999997</v>
      </c>
      <c r="C32" s="5">
        <f t="shared" si="0"/>
        <v>0.72499974452666627</v>
      </c>
      <c r="D32" s="5">
        <f t="shared" si="1"/>
        <v>0.98460232783705126</v>
      </c>
      <c r="E32" s="5">
        <v>4.9663000000000004</v>
      </c>
      <c r="F32" s="5">
        <v>38.484900000000003</v>
      </c>
      <c r="G32" s="5">
        <f t="shared" si="2"/>
        <v>0.4677466446903697</v>
      </c>
      <c r="H32" s="5">
        <f t="shared" si="3"/>
        <v>0.81167456162921658</v>
      </c>
      <c r="I32" s="5">
        <v>4.9663000000000004</v>
      </c>
      <c r="J32" s="5">
        <v>48.764600000000002</v>
      </c>
      <c r="K32" s="5">
        <f t="shared" si="4"/>
        <v>0.47541234695538132</v>
      </c>
      <c r="L32" s="5">
        <f t="shared" si="5"/>
        <v>0.89623674885683613</v>
      </c>
      <c r="M32" s="5">
        <v>4.9663000000000004</v>
      </c>
      <c r="N32" s="5">
        <v>59.136800000000001</v>
      </c>
      <c r="O32" s="5">
        <f t="shared" si="6"/>
        <v>0.43283829245759908</v>
      </c>
      <c r="P32" s="5">
        <f t="shared" si="7"/>
        <v>0.96644865647542566</v>
      </c>
    </row>
    <row r="33" spans="1:16" ht="20" customHeight="1" x14ac:dyDescent="0.15">
      <c r="A33" s="34">
        <v>5.1375200000000003</v>
      </c>
      <c r="B33" s="4">
        <v>36.5</v>
      </c>
      <c r="C33" s="5">
        <f t="shared" si="0"/>
        <v>0.74999963503809475</v>
      </c>
      <c r="D33" s="5">
        <f t="shared" si="1"/>
        <v>0.88506304558680893</v>
      </c>
      <c r="E33" s="5">
        <v>5.1375000000000002</v>
      </c>
      <c r="F33" s="5">
        <v>39.523400000000002</v>
      </c>
      <c r="G33" s="5">
        <f t="shared" si="2"/>
        <v>0.4838709677419355</v>
      </c>
      <c r="H33" s="5">
        <f t="shared" si="3"/>
        <v>0.83357728275495535</v>
      </c>
      <c r="I33" s="5">
        <v>5.1375000000000002</v>
      </c>
      <c r="J33" s="5">
        <v>49.367100000000001</v>
      </c>
      <c r="K33" s="5">
        <f t="shared" si="4"/>
        <v>0.49180092472932996</v>
      </c>
      <c r="L33" s="5">
        <f t="shared" si="5"/>
        <v>0.90730999955890779</v>
      </c>
      <c r="M33" s="5">
        <v>5.1375000000000002</v>
      </c>
      <c r="N33" s="5">
        <v>50.972200000000001</v>
      </c>
      <c r="O33" s="5">
        <f t="shared" si="6"/>
        <v>0.44775924279663232</v>
      </c>
      <c r="P33" s="5">
        <f t="shared" si="7"/>
        <v>0.83301792128753493</v>
      </c>
    </row>
    <row r="34" spans="1:16" ht="20" customHeight="1" x14ac:dyDescent="0.15">
      <c r="A34" s="34">
        <v>5.30877</v>
      </c>
      <c r="B34" s="4">
        <v>34.24</v>
      </c>
      <c r="C34" s="5">
        <f t="shared" si="0"/>
        <v>0.77499952554952312</v>
      </c>
      <c r="D34" s="5">
        <f t="shared" si="1"/>
        <v>0.83026188166828319</v>
      </c>
      <c r="E34" s="5">
        <v>5.3087999999999997</v>
      </c>
      <c r="F34" s="5">
        <v>42</v>
      </c>
      <c r="G34" s="5">
        <f t="shared" si="2"/>
        <v>0.50000470920649864</v>
      </c>
      <c r="H34" s="5">
        <f t="shared" si="3"/>
        <v>0.88581057995284107</v>
      </c>
      <c r="I34" s="5">
        <v>5.3087999999999997</v>
      </c>
      <c r="J34" s="5">
        <v>49.662199999999999</v>
      </c>
      <c r="K34" s="5">
        <f t="shared" si="4"/>
        <v>0.50819907527066999</v>
      </c>
      <c r="L34" s="5">
        <f t="shared" si="5"/>
        <v>0.91273359504800544</v>
      </c>
      <c r="M34" s="5">
        <v>5.3087999999999997</v>
      </c>
      <c r="N34" s="5">
        <v>52.061</v>
      </c>
      <c r="O34" s="5">
        <f t="shared" si="6"/>
        <v>0.46268890864404116</v>
      </c>
      <c r="P34" s="5">
        <f t="shared" si="7"/>
        <v>0.85081173659662235</v>
      </c>
    </row>
    <row r="35" spans="1:16" ht="20" customHeight="1" x14ac:dyDescent="0.15">
      <c r="A35" s="34">
        <v>5.4800199999999997</v>
      </c>
      <c r="B35" s="4">
        <v>40.76</v>
      </c>
      <c r="C35" s="5">
        <f t="shared" si="0"/>
        <v>0.79999941606095148</v>
      </c>
      <c r="D35" s="5">
        <f t="shared" si="1"/>
        <v>0.98836081474296789</v>
      </c>
      <c r="E35" s="5">
        <v>5.48</v>
      </c>
      <c r="F35" s="5">
        <v>36.258099999999999</v>
      </c>
      <c r="G35" s="5">
        <f t="shared" ref="G35:G65" si="8">E35/10.6175</f>
        <v>0.51612903225806461</v>
      </c>
      <c r="H35" s="5">
        <f t="shared" ref="H35:H65" si="9">F35/47.4142</f>
        <v>0.76470972830924067</v>
      </c>
      <c r="I35" s="5">
        <v>5.48</v>
      </c>
      <c r="J35" s="5">
        <v>47.91</v>
      </c>
      <c r="K35" s="5">
        <f t="shared" ref="K35:K64" si="10">I35/10.4463</f>
        <v>0.52458765304461863</v>
      </c>
      <c r="L35" s="5">
        <f t="shared" ref="L35:L64" si="11">J35/54.4104</f>
        <v>0.88053019275726685</v>
      </c>
      <c r="M35" s="5">
        <v>5.48</v>
      </c>
      <c r="N35" s="5">
        <v>46.701500000000003</v>
      </c>
      <c r="O35" s="5">
        <f t="shared" ref="O35:O70" si="12">M35/11.4738</f>
        <v>0.47760985898307451</v>
      </c>
      <c r="P35" s="5">
        <f t="shared" ref="P35:P70" si="13">N35/61.1898</f>
        <v>0.76322360916361887</v>
      </c>
    </row>
    <row r="36" spans="1:16" ht="20" customHeight="1" x14ac:dyDescent="0.15">
      <c r="A36" s="34">
        <v>5.6512700000000002</v>
      </c>
      <c r="B36" s="4">
        <v>38.142499999999998</v>
      </c>
      <c r="C36" s="5">
        <f t="shared" si="0"/>
        <v>0.82499930657237996</v>
      </c>
      <c r="D36" s="5">
        <f t="shared" si="1"/>
        <v>0.92489088263821528</v>
      </c>
      <c r="E36" s="5">
        <v>5.6513</v>
      </c>
      <c r="F36" s="5">
        <v>42.526499999999999</v>
      </c>
      <c r="G36" s="5">
        <f t="shared" si="8"/>
        <v>0.53226277372262776</v>
      </c>
      <c r="H36" s="5">
        <f t="shared" si="9"/>
        <v>0.89691484829439272</v>
      </c>
      <c r="I36" s="5">
        <v>5.6513</v>
      </c>
      <c r="J36" s="5">
        <v>46.379199999999997</v>
      </c>
      <c r="K36" s="5">
        <f t="shared" si="10"/>
        <v>0.5409858035859586</v>
      </c>
      <c r="L36" s="5">
        <f t="shared" si="11"/>
        <v>0.85239586549630209</v>
      </c>
      <c r="M36" s="5">
        <v>5.6513</v>
      </c>
      <c r="N36" s="5">
        <v>46.381599999999999</v>
      </c>
      <c r="O36" s="5">
        <f t="shared" si="12"/>
        <v>0.49253952483048336</v>
      </c>
      <c r="P36" s="5">
        <f t="shared" si="13"/>
        <v>0.75799561364802626</v>
      </c>
    </row>
    <row r="37" spans="1:16" ht="20" customHeight="1" x14ac:dyDescent="0.15">
      <c r="A37" s="34">
        <v>5.8225199999999999</v>
      </c>
      <c r="B37" s="4">
        <v>31.07</v>
      </c>
      <c r="C37" s="5">
        <f t="shared" si="0"/>
        <v>0.84999919708380833</v>
      </c>
      <c r="D37" s="5">
        <f t="shared" si="1"/>
        <v>0.75339476236663427</v>
      </c>
      <c r="E37" s="5">
        <v>5.8224999999999998</v>
      </c>
      <c r="F37" s="5">
        <v>40.6556</v>
      </c>
      <c r="G37" s="5">
        <f t="shared" si="8"/>
        <v>0.54838709677419351</v>
      </c>
      <c r="H37" s="5">
        <f t="shared" si="9"/>
        <v>0.8574562051031126</v>
      </c>
      <c r="I37" s="5">
        <v>5.8224999999999998</v>
      </c>
      <c r="J37" s="5">
        <v>45.348300000000002</v>
      </c>
      <c r="K37" s="5">
        <f t="shared" si="10"/>
        <v>0.55737438135990724</v>
      </c>
      <c r="L37" s="5">
        <f t="shared" si="11"/>
        <v>0.83344912002117244</v>
      </c>
      <c r="M37" s="5">
        <v>5.8224999999999998</v>
      </c>
      <c r="N37" s="5">
        <v>49.353999999999999</v>
      </c>
      <c r="O37" s="5">
        <f t="shared" si="12"/>
        <v>0.50746047516951664</v>
      </c>
      <c r="P37" s="5">
        <f t="shared" si="13"/>
        <v>0.80657233721960198</v>
      </c>
    </row>
    <row r="38" spans="1:16" ht="20" customHeight="1" x14ac:dyDescent="0.15">
      <c r="A38" s="34">
        <v>5.9937699999999996</v>
      </c>
      <c r="B38" s="4">
        <v>34.5625</v>
      </c>
      <c r="C38" s="5">
        <f t="shared" si="0"/>
        <v>0.8749990875952367</v>
      </c>
      <c r="D38" s="5">
        <f t="shared" si="1"/>
        <v>0.83808195926285156</v>
      </c>
      <c r="E38" s="5">
        <v>5.9938000000000002</v>
      </c>
      <c r="F38" s="5">
        <v>42.275799999999997</v>
      </c>
      <c r="G38" s="5">
        <f t="shared" si="8"/>
        <v>0.56452083823875676</v>
      </c>
      <c r="H38" s="5">
        <f t="shared" si="9"/>
        <v>0.89162740276119801</v>
      </c>
      <c r="I38" s="5">
        <v>5.9938000000000002</v>
      </c>
      <c r="J38" s="5">
        <v>47.341299999999997</v>
      </c>
      <c r="K38" s="5">
        <f t="shared" si="10"/>
        <v>0.57377253190124733</v>
      </c>
      <c r="L38" s="5">
        <f t="shared" si="11"/>
        <v>0.87007814682487161</v>
      </c>
      <c r="M38" s="5">
        <v>5.9938000000000002</v>
      </c>
      <c r="N38" s="5">
        <v>55.451099999999997</v>
      </c>
      <c r="O38" s="5">
        <f t="shared" si="12"/>
        <v>0.52239014101692549</v>
      </c>
      <c r="P38" s="5">
        <f t="shared" si="13"/>
        <v>0.90621476128374334</v>
      </c>
    </row>
    <row r="39" spans="1:16" ht="20" customHeight="1" x14ac:dyDescent="0.15">
      <c r="A39" s="34">
        <v>6.1650200000000002</v>
      </c>
      <c r="B39" s="4">
        <v>37.76</v>
      </c>
      <c r="C39" s="5">
        <f t="shared" si="0"/>
        <v>0.89999897810666518</v>
      </c>
      <c r="D39" s="5">
        <f t="shared" si="1"/>
        <v>0.91561590688651784</v>
      </c>
      <c r="E39" s="5">
        <v>6.165</v>
      </c>
      <c r="F39" s="5">
        <v>37.7014</v>
      </c>
      <c r="G39" s="5">
        <f t="shared" si="8"/>
        <v>0.58064516129032262</v>
      </c>
      <c r="H39" s="5">
        <f t="shared" si="9"/>
        <v>0.79514997616747718</v>
      </c>
      <c r="I39" s="5">
        <v>6.165</v>
      </c>
      <c r="J39" s="5">
        <v>43.255800000000001</v>
      </c>
      <c r="K39" s="5">
        <f t="shared" si="10"/>
        <v>0.59016110967519597</v>
      </c>
      <c r="L39" s="5">
        <f t="shared" si="11"/>
        <v>0.79499139870318902</v>
      </c>
      <c r="M39" s="5">
        <v>6.165</v>
      </c>
      <c r="N39" s="5">
        <v>61.189799999999998</v>
      </c>
      <c r="O39" s="5">
        <f t="shared" si="12"/>
        <v>0.53731109135595878</v>
      </c>
      <c r="P39" s="5">
        <f t="shared" si="13"/>
        <v>1</v>
      </c>
    </row>
    <row r="40" spans="1:16" ht="20" customHeight="1" x14ac:dyDescent="0.15">
      <c r="A40" s="34">
        <v>6.3362699999999998</v>
      </c>
      <c r="B40" s="4">
        <v>38.35</v>
      </c>
      <c r="C40" s="5">
        <f t="shared" si="0"/>
        <v>0.92499886861809355</v>
      </c>
      <c r="D40" s="5">
        <f t="shared" si="1"/>
        <v>0.92992240543161975</v>
      </c>
      <c r="E40" s="5">
        <v>6.3362999999999996</v>
      </c>
      <c r="F40" s="5">
        <v>42.078000000000003</v>
      </c>
      <c r="G40" s="5">
        <f t="shared" si="8"/>
        <v>0.59677890275488576</v>
      </c>
      <c r="H40" s="5">
        <f t="shared" si="9"/>
        <v>0.88745565674418214</v>
      </c>
      <c r="I40" s="5">
        <v>6.3362999999999996</v>
      </c>
      <c r="J40" s="5">
        <v>45.816200000000002</v>
      </c>
      <c r="K40" s="5">
        <f t="shared" si="10"/>
        <v>0.60655926021653594</v>
      </c>
      <c r="L40" s="5">
        <f t="shared" si="11"/>
        <v>0.84204857894814222</v>
      </c>
      <c r="M40" s="5">
        <v>6.3362999999999996</v>
      </c>
      <c r="N40" s="5">
        <v>55.553800000000003</v>
      </c>
      <c r="O40" s="5">
        <f t="shared" si="12"/>
        <v>0.55224075720336763</v>
      </c>
      <c r="P40" s="5">
        <f t="shared" si="13"/>
        <v>0.90789314558962453</v>
      </c>
    </row>
    <row r="41" spans="1:16" ht="20" customHeight="1" x14ac:dyDescent="0.15">
      <c r="A41" s="34">
        <v>6.5075200000000004</v>
      </c>
      <c r="B41" s="4">
        <v>34.909999999999997</v>
      </c>
      <c r="C41" s="5">
        <f t="shared" si="0"/>
        <v>0.94999875912952203</v>
      </c>
      <c r="D41" s="5">
        <f t="shared" si="1"/>
        <v>0.8465082444228903</v>
      </c>
      <c r="E41" s="5">
        <v>6.5075000000000003</v>
      </c>
      <c r="F41" s="5">
        <v>47.414200000000001</v>
      </c>
      <c r="G41" s="5">
        <f t="shared" si="8"/>
        <v>0.61290322580645162</v>
      </c>
      <c r="H41" s="5">
        <f t="shared" si="9"/>
        <v>1</v>
      </c>
      <c r="I41" s="5">
        <v>6.5075000000000003</v>
      </c>
      <c r="J41" s="5">
        <v>53.263100000000001</v>
      </c>
      <c r="K41" s="5">
        <f t="shared" si="10"/>
        <v>0.6229478379904847</v>
      </c>
      <c r="L41" s="5">
        <f t="shared" si="11"/>
        <v>0.97891395762574795</v>
      </c>
      <c r="M41" s="5">
        <v>6.5075000000000003</v>
      </c>
      <c r="N41" s="5">
        <v>52.6601</v>
      </c>
      <c r="O41" s="5">
        <f t="shared" si="12"/>
        <v>0.56716170754240092</v>
      </c>
      <c r="P41" s="5">
        <f t="shared" si="13"/>
        <v>0.86060258409081258</v>
      </c>
    </row>
    <row r="42" spans="1:16" ht="20" customHeight="1" x14ac:dyDescent="0.15">
      <c r="A42" s="34">
        <v>6.6787700000000001</v>
      </c>
      <c r="B42" s="4">
        <v>39.567500000000003</v>
      </c>
      <c r="C42" s="5">
        <f t="shared" si="0"/>
        <v>0.9749986496409504</v>
      </c>
      <c r="D42" s="5">
        <f t="shared" si="1"/>
        <v>0.95944471387002916</v>
      </c>
      <c r="E42" s="5">
        <v>6.6787999999999998</v>
      </c>
      <c r="F42" s="5">
        <v>42.9313</v>
      </c>
      <c r="G42" s="5">
        <f t="shared" si="8"/>
        <v>0.62903696727101488</v>
      </c>
      <c r="H42" s="5">
        <f t="shared" si="9"/>
        <v>0.90545237502689069</v>
      </c>
      <c r="I42" s="5">
        <v>6.6787999999999998</v>
      </c>
      <c r="J42" s="5">
        <v>41.510899999999999</v>
      </c>
      <c r="K42" s="5">
        <f t="shared" si="10"/>
        <v>0.63934598853182456</v>
      </c>
      <c r="L42" s="5">
        <f t="shared" si="11"/>
        <v>0.76292216193962914</v>
      </c>
      <c r="M42" s="5">
        <v>6.6787999999999998</v>
      </c>
      <c r="N42" s="5">
        <v>52.921399999999998</v>
      </c>
      <c r="O42" s="5">
        <f t="shared" si="12"/>
        <v>0.58209137338980976</v>
      </c>
      <c r="P42" s="5">
        <f t="shared" si="13"/>
        <v>0.86487290365387692</v>
      </c>
    </row>
    <row r="43" spans="1:16" ht="20" customHeight="1" x14ac:dyDescent="0.15">
      <c r="A43" s="34">
        <v>6.8500300000000003</v>
      </c>
      <c r="B43" s="4">
        <v>38</v>
      </c>
      <c r="C43" s="5">
        <f t="shared" si="0"/>
        <v>1</v>
      </c>
      <c r="D43" s="5">
        <f t="shared" si="1"/>
        <v>0.9214354995150339</v>
      </c>
      <c r="E43" s="5">
        <v>6.85</v>
      </c>
      <c r="F43" s="5">
        <v>45.501600000000003</v>
      </c>
      <c r="G43" s="5">
        <f t="shared" si="8"/>
        <v>0.64516129032258063</v>
      </c>
      <c r="H43" s="5">
        <f t="shared" si="9"/>
        <v>0.95966187344719522</v>
      </c>
      <c r="I43" s="5">
        <v>6.85</v>
      </c>
      <c r="J43" s="5">
        <v>42.877699999999997</v>
      </c>
      <c r="K43" s="5">
        <f t="shared" si="10"/>
        <v>0.6557345663057732</v>
      </c>
      <c r="L43" s="5">
        <f t="shared" si="11"/>
        <v>0.78804235954890967</v>
      </c>
      <c r="M43" s="5">
        <v>6.85</v>
      </c>
      <c r="N43" s="5">
        <v>58.822499999999998</v>
      </c>
      <c r="O43" s="5">
        <f t="shared" si="12"/>
        <v>0.59701232372884305</v>
      </c>
      <c r="P43" s="5">
        <f t="shared" si="13"/>
        <v>0.96131217948089387</v>
      </c>
    </row>
    <row r="44" spans="1:16" ht="20" customHeight="1" x14ac:dyDescent="0.15">
      <c r="A44" s="37"/>
      <c r="B44" s="10"/>
      <c r="C44" s="6"/>
      <c r="D44" s="6"/>
      <c r="E44" s="5">
        <v>7.0213000000000001</v>
      </c>
      <c r="F44" s="5">
        <v>43.778399999999998</v>
      </c>
      <c r="G44" s="5">
        <f t="shared" si="8"/>
        <v>0.66129503178714388</v>
      </c>
      <c r="H44" s="5">
        <f t="shared" si="9"/>
        <v>0.9233183307954157</v>
      </c>
      <c r="I44" s="5">
        <v>7.0213000000000001</v>
      </c>
      <c r="J44" s="5">
        <v>38.865900000000003</v>
      </c>
      <c r="K44" s="5">
        <f t="shared" si="10"/>
        <v>0.67213271684711329</v>
      </c>
      <c r="L44" s="5">
        <f t="shared" si="11"/>
        <v>0.71431013188655113</v>
      </c>
      <c r="M44" s="5">
        <v>7.0213000000000001</v>
      </c>
      <c r="N44" s="5">
        <v>59.3018</v>
      </c>
      <c r="O44" s="5">
        <f t="shared" si="12"/>
        <v>0.61194198957625201</v>
      </c>
      <c r="P44" s="5">
        <f t="shared" si="13"/>
        <v>0.96914518432810703</v>
      </c>
    </row>
    <row r="45" spans="1:16" ht="20" customHeight="1" x14ac:dyDescent="0.15">
      <c r="A45" s="37"/>
      <c r="B45" s="10"/>
      <c r="C45" s="6"/>
      <c r="D45" s="6"/>
      <c r="E45" s="5">
        <v>7.1924999999999999</v>
      </c>
      <c r="F45" s="5">
        <v>35.730499999999999</v>
      </c>
      <c r="G45" s="5">
        <f t="shared" si="8"/>
        <v>0.67741935483870963</v>
      </c>
      <c r="H45" s="5">
        <f t="shared" si="9"/>
        <v>0.75358226016678542</v>
      </c>
      <c r="I45" s="5">
        <v>7.1924999999999999</v>
      </c>
      <c r="J45" s="5">
        <v>41.744999999999997</v>
      </c>
      <c r="K45" s="5">
        <f t="shared" si="10"/>
        <v>0.68852129462106193</v>
      </c>
      <c r="L45" s="5">
        <f t="shared" si="11"/>
        <v>0.76722464822901493</v>
      </c>
      <c r="M45" s="5">
        <v>7.1924999999999999</v>
      </c>
      <c r="N45" s="5">
        <v>60.247700000000002</v>
      </c>
      <c r="O45" s="5">
        <f t="shared" si="12"/>
        <v>0.62686293991528519</v>
      </c>
      <c r="P45" s="5">
        <f t="shared" si="13"/>
        <v>0.98460364309084203</v>
      </c>
    </row>
    <row r="46" spans="1:16" ht="20" customHeight="1" x14ac:dyDescent="0.15">
      <c r="A46" s="37"/>
      <c r="B46" s="10"/>
      <c r="C46" s="6"/>
      <c r="D46" s="6"/>
      <c r="E46" s="5">
        <v>7.3638000000000003</v>
      </c>
      <c r="F46" s="5">
        <v>33.899099999999997</v>
      </c>
      <c r="G46" s="5">
        <f t="shared" si="8"/>
        <v>0.693553096303273</v>
      </c>
      <c r="H46" s="5">
        <f t="shared" si="9"/>
        <v>0.71495670073522266</v>
      </c>
      <c r="I46" s="5">
        <v>7.3638000000000003</v>
      </c>
      <c r="J46" s="5">
        <v>36.615699999999997</v>
      </c>
      <c r="K46" s="5">
        <f t="shared" si="10"/>
        <v>0.70491944516240201</v>
      </c>
      <c r="L46" s="5">
        <f t="shared" si="11"/>
        <v>0.67295406760472254</v>
      </c>
      <c r="M46" s="5">
        <v>7.3638000000000003</v>
      </c>
      <c r="N46" s="5">
        <v>58.457299999999996</v>
      </c>
      <c r="O46" s="5">
        <f t="shared" si="12"/>
        <v>0.64179260576269415</v>
      </c>
      <c r="P46" s="5">
        <f t="shared" si="13"/>
        <v>0.95534386450029252</v>
      </c>
    </row>
    <row r="47" spans="1:16" ht="20" customHeight="1" x14ac:dyDescent="0.15">
      <c r="A47" s="37"/>
      <c r="B47" s="10"/>
      <c r="C47" s="6"/>
      <c r="D47" s="6"/>
      <c r="E47" s="5">
        <v>7.5350000000000001</v>
      </c>
      <c r="F47" s="5">
        <v>38.835599999999999</v>
      </c>
      <c r="G47" s="5">
        <f t="shared" si="8"/>
        <v>0.70967741935483875</v>
      </c>
      <c r="H47" s="5">
        <f t="shared" si="9"/>
        <v>0.81907107997182271</v>
      </c>
      <c r="I47" s="5">
        <v>7.5350000000000001</v>
      </c>
      <c r="J47" s="5">
        <v>35.756799999999998</v>
      </c>
      <c r="K47" s="5">
        <f t="shared" si="10"/>
        <v>0.72130802293635066</v>
      </c>
      <c r="L47" s="5">
        <f t="shared" si="11"/>
        <v>0.65716848249599336</v>
      </c>
      <c r="M47" s="5">
        <v>7.5350000000000001</v>
      </c>
      <c r="N47" s="5">
        <v>56.430599999999998</v>
      </c>
      <c r="O47" s="5">
        <f t="shared" si="12"/>
        <v>0.65671355610172744</v>
      </c>
      <c r="P47" s="5">
        <f t="shared" si="13"/>
        <v>0.92222233117284258</v>
      </c>
    </row>
    <row r="48" spans="1:16" ht="20" customHeight="1" x14ac:dyDescent="0.15">
      <c r="A48" s="37"/>
      <c r="B48" s="10"/>
      <c r="C48" s="6"/>
      <c r="D48" s="6"/>
      <c r="E48" s="5">
        <v>7.7062999999999997</v>
      </c>
      <c r="F48" s="5">
        <v>44.962499999999999</v>
      </c>
      <c r="G48" s="5">
        <f t="shared" si="8"/>
        <v>0.72581116081940189</v>
      </c>
      <c r="H48" s="5">
        <f t="shared" si="9"/>
        <v>0.9482918619316576</v>
      </c>
      <c r="I48" s="5">
        <v>7.7062999999999997</v>
      </c>
      <c r="J48" s="5">
        <v>39.245600000000003</v>
      </c>
      <c r="K48" s="5">
        <f t="shared" si="10"/>
        <v>0.73770617347769063</v>
      </c>
      <c r="L48" s="5">
        <f t="shared" si="11"/>
        <v>0.7212885771837737</v>
      </c>
      <c r="M48" s="5">
        <v>7.7062999999999997</v>
      </c>
      <c r="N48" s="5">
        <v>55.350200000000001</v>
      </c>
      <c r="O48" s="5">
        <f t="shared" si="12"/>
        <v>0.67164322194913628</v>
      </c>
      <c r="P48" s="5">
        <f t="shared" si="13"/>
        <v>0.90456579364534617</v>
      </c>
    </row>
    <row r="49" spans="1:16" ht="20" customHeight="1" x14ac:dyDescent="0.15">
      <c r="A49" s="37"/>
      <c r="B49" s="10"/>
      <c r="C49" s="6"/>
      <c r="D49" s="6"/>
      <c r="E49" s="5">
        <v>7.8775000000000004</v>
      </c>
      <c r="F49" s="5">
        <v>44.995800000000003</v>
      </c>
      <c r="G49" s="5">
        <f t="shared" si="8"/>
        <v>0.74193548387096775</v>
      </c>
      <c r="H49" s="5">
        <f t="shared" si="9"/>
        <v>0.94899418317719164</v>
      </c>
      <c r="I49" s="5">
        <v>7.8775000000000004</v>
      </c>
      <c r="J49" s="5">
        <v>38.322200000000002</v>
      </c>
      <c r="K49" s="5">
        <f t="shared" si="10"/>
        <v>0.75409475125163927</v>
      </c>
      <c r="L49" s="5">
        <f t="shared" si="11"/>
        <v>0.70431755693764431</v>
      </c>
      <c r="M49" s="5">
        <v>7.8775000000000004</v>
      </c>
      <c r="N49" s="5">
        <v>50.171300000000002</v>
      </c>
      <c r="O49" s="5">
        <f t="shared" si="12"/>
        <v>0.68656417228816957</v>
      </c>
      <c r="P49" s="5">
        <f t="shared" si="13"/>
        <v>0.81992913851655025</v>
      </c>
    </row>
    <row r="50" spans="1:16" ht="20" customHeight="1" x14ac:dyDescent="0.15">
      <c r="A50" s="37"/>
      <c r="B50" s="10"/>
      <c r="C50" s="6"/>
      <c r="D50" s="6"/>
      <c r="E50" s="5">
        <v>8.0488</v>
      </c>
      <c r="F50" s="5">
        <v>39.906300000000002</v>
      </c>
      <c r="G50" s="5">
        <f t="shared" si="8"/>
        <v>0.75806922533553101</v>
      </c>
      <c r="H50" s="5">
        <f t="shared" si="9"/>
        <v>0.84165292254219204</v>
      </c>
      <c r="I50" s="5">
        <v>8.0488</v>
      </c>
      <c r="J50" s="5">
        <v>38.395899999999997</v>
      </c>
      <c r="K50" s="5">
        <f t="shared" si="10"/>
        <v>0.77049290179297925</v>
      </c>
      <c r="L50" s="5">
        <f t="shared" si="11"/>
        <v>0.70567207739696813</v>
      </c>
      <c r="M50" s="5">
        <v>8.0488</v>
      </c>
      <c r="N50" s="5">
        <v>45.691499999999998</v>
      </c>
      <c r="O50" s="5">
        <f t="shared" si="12"/>
        <v>0.70149383813557842</v>
      </c>
      <c r="P50" s="5">
        <f t="shared" si="13"/>
        <v>0.74671759018659967</v>
      </c>
    </row>
    <row r="51" spans="1:16" ht="20" customHeight="1" x14ac:dyDescent="0.15">
      <c r="A51" s="37"/>
      <c r="B51" s="10"/>
      <c r="C51" s="6"/>
      <c r="D51" s="6"/>
      <c r="E51" s="5">
        <v>8.2200000000000006</v>
      </c>
      <c r="F51" s="5">
        <v>41.662799999999997</v>
      </c>
      <c r="G51" s="5">
        <f t="shared" si="8"/>
        <v>0.77419354838709686</v>
      </c>
      <c r="H51" s="5">
        <f t="shared" si="9"/>
        <v>0.87869878643950539</v>
      </c>
      <c r="I51" s="5">
        <v>8.2200000000000006</v>
      </c>
      <c r="J51" s="5">
        <v>40.021500000000003</v>
      </c>
      <c r="K51" s="5">
        <f t="shared" si="10"/>
        <v>0.786881479566928</v>
      </c>
      <c r="L51" s="5">
        <f t="shared" si="11"/>
        <v>0.7355487186273213</v>
      </c>
      <c r="M51" s="5">
        <v>8.2200000000000006</v>
      </c>
      <c r="N51" s="5">
        <v>55.757199999999997</v>
      </c>
      <c r="O51" s="5">
        <f t="shared" si="12"/>
        <v>0.71641478847461171</v>
      </c>
      <c r="P51" s="5">
        <f t="shared" si="13"/>
        <v>0.91121722901529334</v>
      </c>
    </row>
    <row r="52" spans="1:16" ht="20" customHeight="1" x14ac:dyDescent="0.15">
      <c r="A52" s="37"/>
      <c r="B52" s="10"/>
      <c r="C52" s="6"/>
      <c r="D52" s="6"/>
      <c r="E52" s="5">
        <v>8.3912999999999993</v>
      </c>
      <c r="F52" s="5">
        <v>43.174799999999998</v>
      </c>
      <c r="G52" s="5">
        <f t="shared" si="8"/>
        <v>0.7903272898516599</v>
      </c>
      <c r="H52" s="5">
        <f t="shared" si="9"/>
        <v>0.91058796731780767</v>
      </c>
      <c r="I52" s="5">
        <v>8.3912999999999993</v>
      </c>
      <c r="J52" s="5">
        <v>41.504399999999997</v>
      </c>
      <c r="K52" s="5">
        <f t="shared" si="10"/>
        <v>0.80327963010826786</v>
      </c>
      <c r="L52" s="5">
        <f t="shared" si="11"/>
        <v>0.7628026994839221</v>
      </c>
      <c r="M52" s="5">
        <v>8.3912999999999993</v>
      </c>
      <c r="N52" s="5">
        <v>60.863399999999999</v>
      </c>
      <c r="O52" s="5">
        <f t="shared" si="12"/>
        <v>0.73134445432202055</v>
      </c>
      <c r="P52" s="5">
        <f t="shared" si="13"/>
        <v>0.99466577762960495</v>
      </c>
    </row>
    <row r="53" spans="1:16" ht="20" customHeight="1" x14ac:dyDescent="0.15">
      <c r="A53" s="37"/>
      <c r="B53" s="10"/>
      <c r="C53" s="6"/>
      <c r="D53" s="6"/>
      <c r="E53" s="5">
        <v>8.5625</v>
      </c>
      <c r="F53" s="5">
        <v>46.198700000000002</v>
      </c>
      <c r="G53" s="5">
        <f t="shared" si="8"/>
        <v>0.80645161290322587</v>
      </c>
      <c r="H53" s="5">
        <f t="shared" si="9"/>
        <v>0.97436422000160294</v>
      </c>
      <c r="I53" s="5">
        <v>8.5625</v>
      </c>
      <c r="J53" s="5">
        <v>39.363100000000003</v>
      </c>
      <c r="K53" s="5">
        <f t="shared" si="10"/>
        <v>0.81966820788221662</v>
      </c>
      <c r="L53" s="5">
        <f t="shared" si="11"/>
        <v>0.72344809080616945</v>
      </c>
      <c r="M53" s="5">
        <v>8.5625</v>
      </c>
      <c r="N53" s="5">
        <v>54.0107</v>
      </c>
      <c r="O53" s="5">
        <f t="shared" si="12"/>
        <v>0.74626540466105384</v>
      </c>
      <c r="P53" s="5">
        <f t="shared" si="13"/>
        <v>0.88267489025948775</v>
      </c>
    </row>
    <row r="54" spans="1:16" ht="20" customHeight="1" x14ac:dyDescent="0.15">
      <c r="A54" s="37"/>
      <c r="B54" s="10"/>
      <c r="C54" s="6"/>
      <c r="D54" s="6"/>
      <c r="E54" s="5">
        <v>8.7338000000000005</v>
      </c>
      <c r="F54" s="5">
        <v>44.960500000000003</v>
      </c>
      <c r="G54" s="5">
        <f t="shared" si="8"/>
        <v>0.82258535436778912</v>
      </c>
      <c r="H54" s="5">
        <f t="shared" si="9"/>
        <v>0.94824968047546943</v>
      </c>
      <c r="I54" s="5">
        <v>8.7338000000000005</v>
      </c>
      <c r="J54" s="5">
        <v>31.170100000000001</v>
      </c>
      <c r="K54" s="5">
        <f t="shared" si="10"/>
        <v>0.8360663584235567</v>
      </c>
      <c r="L54" s="5">
        <f t="shared" si="11"/>
        <v>0.57287026009733433</v>
      </c>
      <c r="M54" s="5">
        <v>8.7338000000000005</v>
      </c>
      <c r="N54" s="5">
        <v>58.244599999999998</v>
      </c>
      <c r="O54" s="5">
        <f t="shared" si="12"/>
        <v>0.7611950705084628</v>
      </c>
      <c r="P54" s="5">
        <f t="shared" si="13"/>
        <v>0.95186779495929064</v>
      </c>
    </row>
    <row r="55" spans="1:16" ht="20" customHeight="1" x14ac:dyDescent="0.15">
      <c r="A55" s="37"/>
      <c r="B55" s="10"/>
      <c r="C55" s="6"/>
      <c r="D55" s="6"/>
      <c r="E55" s="5">
        <v>8.9049999999999994</v>
      </c>
      <c r="F55" s="5">
        <v>44.573399999999999</v>
      </c>
      <c r="G55" s="5">
        <f t="shared" si="8"/>
        <v>0.83870967741935476</v>
      </c>
      <c r="H55" s="5">
        <f t="shared" si="9"/>
        <v>0.94008545963023737</v>
      </c>
      <c r="I55" s="5">
        <v>8.9049999999999994</v>
      </c>
      <c r="J55" s="5">
        <v>34.256399999999999</v>
      </c>
      <c r="K55" s="5">
        <f t="shared" si="10"/>
        <v>0.85245493619750523</v>
      </c>
      <c r="L55" s="5">
        <f t="shared" si="11"/>
        <v>0.62959287195095048</v>
      </c>
      <c r="M55" s="5">
        <v>8.9049999999999994</v>
      </c>
      <c r="N55" s="5">
        <v>54.689900000000002</v>
      </c>
      <c r="O55" s="5">
        <f t="shared" si="12"/>
        <v>0.77611602084749598</v>
      </c>
      <c r="P55" s="5">
        <f t="shared" si="13"/>
        <v>0.89377477945670691</v>
      </c>
    </row>
    <row r="56" spans="1:16" ht="20" customHeight="1" x14ac:dyDescent="0.15">
      <c r="A56" s="37"/>
      <c r="B56" s="10"/>
      <c r="C56" s="6"/>
      <c r="D56" s="6"/>
      <c r="E56" s="5">
        <v>9.0762999999999998</v>
      </c>
      <c r="F56" s="5">
        <v>42.597299999999997</v>
      </c>
      <c r="G56" s="5">
        <f t="shared" si="8"/>
        <v>0.85484341888391802</v>
      </c>
      <c r="H56" s="5">
        <f t="shared" si="9"/>
        <v>0.89840807184345606</v>
      </c>
      <c r="I56" s="5">
        <v>9.0762999999999998</v>
      </c>
      <c r="J56" s="5">
        <v>39.462499999999999</v>
      </c>
      <c r="K56" s="5">
        <f t="shared" si="10"/>
        <v>0.8688530867388452</v>
      </c>
      <c r="L56" s="5">
        <f t="shared" si="11"/>
        <v>0.72527494743651943</v>
      </c>
      <c r="M56" s="5">
        <v>9.0762999999999998</v>
      </c>
      <c r="N56" s="5">
        <v>55.810899999999997</v>
      </c>
      <c r="O56" s="5">
        <f t="shared" si="12"/>
        <v>0.79104568669490483</v>
      </c>
      <c r="P56" s="5">
        <f t="shared" si="13"/>
        <v>0.91209482626189331</v>
      </c>
    </row>
    <row r="57" spans="1:16" ht="20" customHeight="1" x14ac:dyDescent="0.15">
      <c r="A57" s="37"/>
      <c r="B57" s="10"/>
      <c r="C57" s="6"/>
      <c r="D57" s="6"/>
      <c r="E57" s="5">
        <v>9.2475000000000005</v>
      </c>
      <c r="F57" s="5">
        <v>41.304900000000004</v>
      </c>
      <c r="G57" s="5">
        <f t="shared" si="8"/>
        <v>0.87096774193548399</v>
      </c>
      <c r="H57" s="5">
        <f t="shared" si="9"/>
        <v>0.87115041485462164</v>
      </c>
      <c r="I57" s="5">
        <v>9.2475000000000005</v>
      </c>
      <c r="J57" s="5">
        <v>38.999499999999998</v>
      </c>
      <c r="K57" s="5">
        <f t="shared" si="10"/>
        <v>0.88524166451279396</v>
      </c>
      <c r="L57" s="5">
        <f t="shared" si="11"/>
        <v>0.71676554482231325</v>
      </c>
      <c r="M57" s="5">
        <v>9.2475000000000005</v>
      </c>
      <c r="N57" s="5">
        <v>53.917099999999998</v>
      </c>
      <c r="O57" s="5">
        <f t="shared" si="12"/>
        <v>0.80596663703393823</v>
      </c>
      <c r="P57" s="5">
        <f t="shared" si="13"/>
        <v>0.88114522355033031</v>
      </c>
    </row>
    <row r="58" spans="1:16" ht="20" customHeight="1" x14ac:dyDescent="0.15">
      <c r="A58" s="37"/>
      <c r="B58" s="10"/>
      <c r="C58" s="6"/>
      <c r="D58" s="6"/>
      <c r="E58" s="5">
        <v>9.4187999999999992</v>
      </c>
      <c r="F58" s="5">
        <v>41.833500000000001</v>
      </c>
      <c r="G58" s="5">
        <f t="shared" si="8"/>
        <v>0.88710148340004702</v>
      </c>
      <c r="H58" s="5">
        <f t="shared" si="9"/>
        <v>0.88229897372517097</v>
      </c>
      <c r="I58" s="5">
        <v>9.4187999999999992</v>
      </c>
      <c r="J58" s="5">
        <v>44.193800000000003</v>
      </c>
      <c r="K58" s="5">
        <f t="shared" si="10"/>
        <v>0.90163981505413382</v>
      </c>
      <c r="L58" s="5">
        <f t="shared" si="11"/>
        <v>0.81223075000367584</v>
      </c>
      <c r="M58" s="5">
        <v>9.4187999999999992</v>
      </c>
      <c r="N58" s="5">
        <v>58.740900000000003</v>
      </c>
      <c r="O58" s="5">
        <f t="shared" si="12"/>
        <v>0.82089630288134696</v>
      </c>
      <c r="P58" s="5">
        <f t="shared" si="13"/>
        <v>0.95997862388829525</v>
      </c>
    </row>
    <row r="59" spans="1:16" ht="20" customHeight="1" x14ac:dyDescent="0.15">
      <c r="A59" s="37"/>
      <c r="B59" s="10"/>
      <c r="C59" s="6"/>
      <c r="D59" s="6"/>
      <c r="E59" s="5">
        <v>9.59</v>
      </c>
      <c r="F59" s="5">
        <v>37.169600000000003</v>
      </c>
      <c r="G59" s="5">
        <f t="shared" si="8"/>
        <v>0.90322580645161288</v>
      </c>
      <c r="H59" s="5">
        <f t="shared" si="9"/>
        <v>0.7839339269670268</v>
      </c>
      <c r="I59" s="5">
        <v>9.59</v>
      </c>
      <c r="J59" s="5">
        <v>39.356400000000001</v>
      </c>
      <c r="K59" s="5">
        <f t="shared" si="10"/>
        <v>0.91802839282808257</v>
      </c>
      <c r="L59" s="5">
        <f t="shared" si="11"/>
        <v>0.72332495258259444</v>
      </c>
      <c r="M59" s="5">
        <v>9.59</v>
      </c>
      <c r="N59" s="5">
        <v>58.013399999999997</v>
      </c>
      <c r="O59" s="5">
        <f t="shared" si="12"/>
        <v>0.83581725322038025</v>
      </c>
      <c r="P59" s="5">
        <f t="shared" si="13"/>
        <v>0.94808938744692739</v>
      </c>
    </row>
    <row r="60" spans="1:16" ht="20" customHeight="1" x14ac:dyDescent="0.15">
      <c r="A60" s="37"/>
      <c r="B60" s="10"/>
      <c r="C60" s="6"/>
      <c r="D60" s="6"/>
      <c r="E60" s="5">
        <v>9.7613000000000003</v>
      </c>
      <c r="F60" s="5">
        <v>44.8127</v>
      </c>
      <c r="G60" s="5">
        <f t="shared" si="8"/>
        <v>0.91935954791617613</v>
      </c>
      <c r="H60" s="5">
        <f t="shared" si="9"/>
        <v>0.9451324708631591</v>
      </c>
      <c r="I60" s="5">
        <v>9.7613000000000003</v>
      </c>
      <c r="J60" s="5">
        <v>41.191899999999997</v>
      </c>
      <c r="K60" s="5">
        <f t="shared" si="10"/>
        <v>0.93442654336942266</v>
      </c>
      <c r="L60" s="5">
        <f t="shared" si="11"/>
        <v>0.75705931219031641</v>
      </c>
      <c r="M60" s="5">
        <v>9.7613000000000003</v>
      </c>
      <c r="N60" s="5">
        <v>50.357799999999997</v>
      </c>
      <c r="O60" s="5">
        <f t="shared" si="12"/>
        <v>0.85074691906778921</v>
      </c>
      <c r="P60" s="5">
        <f t="shared" si="13"/>
        <v>0.82297703211973239</v>
      </c>
    </row>
    <row r="61" spans="1:16" ht="20" customHeight="1" x14ac:dyDescent="0.15">
      <c r="A61" s="37"/>
      <c r="B61" s="10"/>
      <c r="C61" s="6"/>
      <c r="D61" s="6"/>
      <c r="E61" s="5">
        <v>9.9324999999999992</v>
      </c>
      <c r="F61" s="5">
        <v>37.840800000000002</v>
      </c>
      <c r="G61" s="5">
        <f t="shared" si="8"/>
        <v>0.93548387096774188</v>
      </c>
      <c r="H61" s="5">
        <f t="shared" si="9"/>
        <v>0.79809002366379689</v>
      </c>
      <c r="I61" s="5">
        <v>9.9324999999999992</v>
      </c>
      <c r="J61" s="5">
        <v>48.753</v>
      </c>
      <c r="K61" s="5">
        <f t="shared" si="10"/>
        <v>0.95081512114337119</v>
      </c>
      <c r="L61" s="5">
        <f t="shared" si="11"/>
        <v>0.89602355432049752</v>
      </c>
      <c r="M61" s="5">
        <v>9.9324999999999992</v>
      </c>
      <c r="N61" s="5">
        <v>54.2029</v>
      </c>
      <c r="O61" s="5">
        <f t="shared" si="12"/>
        <v>0.86566786940682239</v>
      </c>
      <c r="P61" s="5">
        <f t="shared" si="13"/>
        <v>0.88581593664303526</v>
      </c>
    </row>
    <row r="62" spans="1:16" ht="20" customHeight="1" x14ac:dyDescent="0.15">
      <c r="A62" s="37"/>
      <c r="B62" s="10"/>
      <c r="C62" s="6"/>
      <c r="D62" s="6"/>
      <c r="E62" s="5">
        <v>10.1038</v>
      </c>
      <c r="F62" s="5">
        <v>39.174799999999998</v>
      </c>
      <c r="G62" s="5">
        <f t="shared" si="8"/>
        <v>0.95161761243230514</v>
      </c>
      <c r="H62" s="5">
        <f t="shared" si="9"/>
        <v>0.82622505494134657</v>
      </c>
      <c r="I62" s="5">
        <v>10.1038</v>
      </c>
      <c r="J62" s="5">
        <v>46.5047</v>
      </c>
      <c r="K62" s="5">
        <f t="shared" si="10"/>
        <v>0.96721327168471127</v>
      </c>
      <c r="L62" s="5">
        <f t="shared" si="11"/>
        <v>0.85470240983341417</v>
      </c>
      <c r="M62" s="5">
        <v>10.1038</v>
      </c>
      <c r="N62" s="5">
        <v>57.890799999999999</v>
      </c>
      <c r="O62" s="5">
        <f t="shared" si="12"/>
        <v>0.88059753525423135</v>
      </c>
      <c r="P62" s="5">
        <f t="shared" si="13"/>
        <v>0.94608578553942002</v>
      </c>
    </row>
    <row r="63" spans="1:16" ht="20" customHeight="1" x14ac:dyDescent="0.15">
      <c r="A63" s="37"/>
      <c r="B63" s="10"/>
      <c r="C63" s="6"/>
      <c r="D63" s="6"/>
      <c r="E63" s="5">
        <v>10.275</v>
      </c>
      <c r="F63" s="5">
        <v>39.291400000000003</v>
      </c>
      <c r="G63" s="5">
        <f t="shared" si="8"/>
        <v>0.967741935483871</v>
      </c>
      <c r="H63" s="5">
        <f t="shared" si="9"/>
        <v>0.82868423383712053</v>
      </c>
      <c r="I63" s="5">
        <v>10.275</v>
      </c>
      <c r="J63" s="5">
        <v>48.729399999999998</v>
      </c>
      <c r="K63" s="5">
        <f t="shared" si="10"/>
        <v>0.98360184945865992</v>
      </c>
      <c r="L63" s="5">
        <f t="shared" si="11"/>
        <v>0.89558981371208435</v>
      </c>
      <c r="M63" s="5">
        <v>10.275</v>
      </c>
      <c r="N63" s="5">
        <v>52.535499999999999</v>
      </c>
      <c r="O63" s="5">
        <f t="shared" si="12"/>
        <v>0.89551848559326463</v>
      </c>
      <c r="P63" s="5">
        <f t="shared" si="13"/>
        <v>0.85856629699721199</v>
      </c>
    </row>
    <row r="64" spans="1:16" ht="20" customHeight="1" x14ac:dyDescent="0.15">
      <c r="A64" s="37"/>
      <c r="B64" s="10"/>
      <c r="C64" s="6"/>
      <c r="D64" s="6"/>
      <c r="E64" s="5">
        <v>10.446300000000001</v>
      </c>
      <c r="F64" s="5">
        <v>43.056199999999997</v>
      </c>
      <c r="G64" s="5">
        <f t="shared" si="8"/>
        <v>0.98387567694843425</v>
      </c>
      <c r="H64" s="5">
        <f t="shared" si="9"/>
        <v>0.90808660696584564</v>
      </c>
      <c r="I64" s="5">
        <v>10.446300000000001</v>
      </c>
      <c r="J64" s="5">
        <v>44</v>
      </c>
      <c r="K64" s="5">
        <f t="shared" si="10"/>
        <v>1</v>
      </c>
      <c r="L64" s="5">
        <f t="shared" si="11"/>
        <v>0.80866893093967329</v>
      </c>
      <c r="M64" s="5">
        <v>10.446300000000001</v>
      </c>
      <c r="N64" s="5">
        <v>51.877000000000002</v>
      </c>
      <c r="O64" s="5">
        <f t="shared" si="12"/>
        <v>0.91044815144067359</v>
      </c>
      <c r="P64" s="5">
        <f t="shared" si="13"/>
        <v>0.84780469947605652</v>
      </c>
    </row>
    <row r="65" spans="1:16" ht="20" customHeight="1" x14ac:dyDescent="0.15">
      <c r="A65" s="37"/>
      <c r="B65" s="10"/>
      <c r="C65" s="6"/>
      <c r="D65" s="6"/>
      <c r="E65" s="5">
        <v>10.6175</v>
      </c>
      <c r="F65" s="5">
        <v>37</v>
      </c>
      <c r="G65" s="5">
        <f t="shared" si="8"/>
        <v>1</v>
      </c>
      <c r="H65" s="5">
        <f t="shared" si="9"/>
        <v>0.78035693948226481</v>
      </c>
      <c r="I65" s="6"/>
      <c r="J65" s="6"/>
      <c r="K65" s="6"/>
      <c r="L65" s="6"/>
      <c r="M65" s="5">
        <v>10.6175</v>
      </c>
      <c r="N65" s="5">
        <v>49.774099999999997</v>
      </c>
      <c r="O65" s="5">
        <f t="shared" si="12"/>
        <v>0.92536910177970677</v>
      </c>
      <c r="P65" s="5">
        <f t="shared" si="13"/>
        <v>0.81343786055845901</v>
      </c>
    </row>
    <row r="66" spans="1:16" ht="20" customHeight="1" x14ac:dyDescent="0.15">
      <c r="A66" s="37"/>
      <c r="B66" s="10"/>
      <c r="C66" s="6"/>
      <c r="D66" s="6"/>
      <c r="E66" s="6"/>
      <c r="F66" s="6"/>
      <c r="G66" s="6"/>
      <c r="H66" s="6"/>
      <c r="I66" s="6"/>
      <c r="J66" s="6"/>
      <c r="K66" s="6"/>
      <c r="L66" s="6"/>
      <c r="M66" s="5">
        <v>10.7888</v>
      </c>
      <c r="N66" s="5">
        <v>47.750100000000003</v>
      </c>
      <c r="O66" s="5">
        <f t="shared" si="12"/>
        <v>0.94029876762711562</v>
      </c>
      <c r="P66" s="5">
        <f t="shared" si="13"/>
        <v>0.78036045223223482</v>
      </c>
    </row>
    <row r="67" spans="1:16" ht="20" customHeight="1" x14ac:dyDescent="0.15">
      <c r="A67" s="37"/>
      <c r="B67" s="10"/>
      <c r="C67" s="6"/>
      <c r="D67" s="6"/>
      <c r="E67" s="6"/>
      <c r="F67" s="6"/>
      <c r="G67" s="6"/>
      <c r="H67" s="6"/>
      <c r="I67" s="6"/>
      <c r="J67" s="6"/>
      <c r="K67" s="6"/>
      <c r="L67" s="6"/>
      <c r="M67" s="5">
        <v>10.96</v>
      </c>
      <c r="N67" s="5">
        <v>51.429699999999997</v>
      </c>
      <c r="O67" s="5">
        <f t="shared" si="12"/>
        <v>0.95521971796614902</v>
      </c>
      <c r="P67" s="5">
        <f t="shared" si="13"/>
        <v>0.84049465760633302</v>
      </c>
    </row>
    <row r="68" spans="1:16" ht="20" customHeight="1" x14ac:dyDescent="0.15">
      <c r="A68" s="37"/>
      <c r="B68" s="10"/>
      <c r="C68" s="6"/>
      <c r="D68" s="6"/>
      <c r="E68" s="6"/>
      <c r="F68" s="6"/>
      <c r="G68" s="6"/>
      <c r="H68" s="6"/>
      <c r="I68" s="6"/>
      <c r="J68" s="6"/>
      <c r="K68" s="6"/>
      <c r="L68" s="6"/>
      <c r="M68" s="5">
        <v>11.1313</v>
      </c>
      <c r="N68" s="5">
        <v>49.246200000000002</v>
      </c>
      <c r="O68" s="5">
        <f t="shared" si="12"/>
        <v>0.97014938381355775</v>
      </c>
      <c r="P68" s="5">
        <f t="shared" si="13"/>
        <v>0.8048106056891835</v>
      </c>
    </row>
    <row r="69" spans="1:16" ht="20" customHeight="1" x14ac:dyDescent="0.15">
      <c r="A69" s="37"/>
      <c r="B69" s="10"/>
      <c r="C69" s="6"/>
      <c r="D69" s="6"/>
      <c r="E69" s="6"/>
      <c r="F69" s="6"/>
      <c r="G69" s="6"/>
      <c r="H69" s="6"/>
      <c r="I69" s="6"/>
      <c r="J69" s="6"/>
      <c r="K69" s="6"/>
      <c r="L69" s="6"/>
      <c r="M69" s="5">
        <v>11.3025</v>
      </c>
      <c r="N69" s="5">
        <v>47.743400000000001</v>
      </c>
      <c r="O69" s="5">
        <f t="shared" si="12"/>
        <v>0.98507033415259104</v>
      </c>
      <c r="P69" s="5">
        <f t="shared" si="13"/>
        <v>0.78025095685882295</v>
      </c>
    </row>
    <row r="70" spans="1:16" ht="20" customHeight="1" x14ac:dyDescent="0.15">
      <c r="A70" s="37"/>
      <c r="B70" s="10"/>
      <c r="C70" s="6"/>
      <c r="D70" s="6"/>
      <c r="E70" s="6"/>
      <c r="F70" s="6"/>
      <c r="G70" s="6"/>
      <c r="H70" s="6"/>
      <c r="I70" s="6"/>
      <c r="J70" s="6"/>
      <c r="K70" s="6"/>
      <c r="L70" s="6"/>
      <c r="M70" s="5">
        <v>11.473800000000001</v>
      </c>
      <c r="N70" s="5">
        <v>44</v>
      </c>
      <c r="O70" s="5">
        <f t="shared" si="12"/>
        <v>1</v>
      </c>
      <c r="P70" s="5">
        <f t="shared" si="13"/>
        <v>0.71907409404835454</v>
      </c>
    </row>
    <row r="71" spans="1:16" ht="20" customHeight="1" x14ac:dyDescent="0.15">
      <c r="A71" s="36"/>
    </row>
    <row r="72" spans="1:16" ht="20" customHeight="1" x14ac:dyDescent="0.15">
      <c r="A72" s="36"/>
    </row>
    <row r="73" spans="1:16" ht="20" customHeight="1" x14ac:dyDescent="0.15">
      <c r="A73" s="36"/>
    </row>
    <row r="74" spans="1:16" ht="20" customHeight="1" x14ac:dyDescent="0.15">
      <c r="A74" s="36"/>
    </row>
    <row r="75" spans="1:16" ht="20" customHeight="1" x14ac:dyDescent="0.15">
      <c r="A75" s="36"/>
    </row>
    <row r="76" spans="1:16" ht="20" customHeight="1" x14ac:dyDescent="0.15">
      <c r="A76" s="36"/>
    </row>
    <row r="77" spans="1:16" ht="20" customHeight="1" x14ac:dyDescent="0.15">
      <c r="A77" s="36"/>
    </row>
    <row r="78" spans="1:16" ht="20" customHeight="1" x14ac:dyDescent="0.15">
      <c r="A78" s="36"/>
    </row>
    <row r="79" spans="1:16" ht="20" customHeight="1" x14ac:dyDescent="0.15">
      <c r="A79" s="36"/>
    </row>
    <row r="80" spans="1:16" ht="20" customHeight="1" x14ac:dyDescent="0.15">
      <c r="A80" s="36"/>
    </row>
    <row r="81" spans="1:1" ht="20" customHeight="1" x14ac:dyDescent="0.15">
      <c r="A81" s="36"/>
    </row>
    <row r="82" spans="1:1" ht="20" customHeight="1" x14ac:dyDescent="0.15">
      <c r="A82" s="36"/>
    </row>
    <row r="83" spans="1:1" ht="20" customHeight="1" x14ac:dyDescent="0.15">
      <c r="A83" s="36"/>
    </row>
    <row r="84" spans="1:1" ht="20" customHeight="1" x14ac:dyDescent="0.15">
      <c r="A84" s="36"/>
    </row>
    <row r="85" spans="1:1" ht="20" customHeight="1" x14ac:dyDescent="0.15">
      <c r="A85" s="36"/>
    </row>
    <row r="86" spans="1:1" ht="20" customHeight="1" x14ac:dyDescent="0.15">
      <c r="A86" s="36"/>
    </row>
    <row r="87" spans="1:1" ht="20" customHeight="1" x14ac:dyDescent="0.15">
      <c r="A87" s="36"/>
    </row>
    <row r="88" spans="1:1" ht="20" customHeight="1" x14ac:dyDescent="0.15">
      <c r="A88" s="36"/>
    </row>
    <row r="89" spans="1:1" ht="20" customHeight="1" x14ac:dyDescent="0.15">
      <c r="A89" s="36"/>
    </row>
    <row r="90" spans="1:1" ht="20" customHeight="1" x14ac:dyDescent="0.15">
      <c r="A90" s="36"/>
    </row>
    <row r="91" spans="1:1" ht="20" customHeight="1" x14ac:dyDescent="0.15">
      <c r="A91" s="36"/>
    </row>
    <row r="92" spans="1:1" ht="20" customHeight="1" x14ac:dyDescent="0.15">
      <c r="A92" s="36"/>
    </row>
    <row r="93" spans="1:1" ht="20" customHeight="1" x14ac:dyDescent="0.15">
      <c r="A93" s="36"/>
    </row>
    <row r="94" spans="1:1" ht="20" customHeight="1" x14ac:dyDescent="0.15">
      <c r="A94" s="36"/>
    </row>
    <row r="95" spans="1:1" ht="20" customHeight="1" x14ac:dyDescent="0.15">
      <c r="A95" s="36"/>
    </row>
    <row r="96" spans="1:1" ht="20" customHeight="1" x14ac:dyDescent="0.15">
      <c r="A96" s="36"/>
    </row>
    <row r="97" spans="1:1" ht="20" customHeight="1" x14ac:dyDescent="0.15">
      <c r="A97" s="36"/>
    </row>
    <row r="98" spans="1:1" ht="20" customHeight="1" x14ac:dyDescent="0.15">
      <c r="A98" s="36"/>
    </row>
    <row r="99" spans="1:1" ht="20" customHeight="1" x14ac:dyDescent="0.15">
      <c r="A99" s="36"/>
    </row>
    <row r="100" spans="1:1" ht="20" customHeight="1" x14ac:dyDescent="0.15">
      <c r="A100" s="36"/>
    </row>
    <row r="101" spans="1:1" ht="20" customHeight="1" x14ac:dyDescent="0.15">
      <c r="A101" s="36"/>
    </row>
    <row r="102" spans="1:1" ht="20" customHeight="1" x14ac:dyDescent="0.15">
      <c r="A102" s="36"/>
    </row>
    <row r="103" spans="1:1" ht="20" customHeight="1" x14ac:dyDescent="0.15">
      <c r="A103" s="36"/>
    </row>
    <row r="104" spans="1:1" ht="20" customHeight="1" x14ac:dyDescent="0.15">
      <c r="A104" s="36"/>
    </row>
    <row r="105" spans="1:1" ht="20" customHeight="1" x14ac:dyDescent="0.15">
      <c r="A105" s="36"/>
    </row>
    <row r="106" spans="1:1" ht="20" customHeight="1" x14ac:dyDescent="0.15">
      <c r="A106" s="36"/>
    </row>
    <row r="107" spans="1:1" ht="20" customHeight="1" x14ac:dyDescent="0.15">
      <c r="A107" s="36"/>
    </row>
    <row r="108" spans="1:1" ht="20" customHeight="1" x14ac:dyDescent="0.15">
      <c r="A108" s="36"/>
    </row>
    <row r="109" spans="1:1" ht="20" customHeight="1" x14ac:dyDescent="0.15">
      <c r="A109" s="36"/>
    </row>
    <row r="110" spans="1:1" ht="20" customHeight="1" x14ac:dyDescent="0.15">
      <c r="A110" s="36"/>
    </row>
    <row r="111" spans="1:1" ht="20" customHeight="1" x14ac:dyDescent="0.15">
      <c r="A111" s="36"/>
    </row>
    <row r="112" spans="1:1" ht="20" customHeight="1" x14ac:dyDescent="0.15">
      <c r="A112" s="36"/>
    </row>
    <row r="113" spans="1:1" ht="20" customHeight="1" x14ac:dyDescent="0.15">
      <c r="A113" s="36"/>
    </row>
    <row r="114" spans="1:1" ht="20" customHeight="1" x14ac:dyDescent="0.15">
      <c r="A114" s="36"/>
    </row>
    <row r="115" spans="1:1" ht="20" customHeight="1" x14ac:dyDescent="0.15">
      <c r="A115" s="36"/>
    </row>
    <row r="116" spans="1:1" ht="20" customHeight="1" x14ac:dyDescent="0.15">
      <c r="A116" s="36"/>
    </row>
    <row r="117" spans="1:1" ht="20" customHeight="1" x14ac:dyDescent="0.15">
      <c r="A117" s="36"/>
    </row>
    <row r="118" spans="1:1" ht="20" customHeight="1" x14ac:dyDescent="0.15">
      <c r="A118" s="36"/>
    </row>
    <row r="119" spans="1:1" ht="20" customHeight="1" x14ac:dyDescent="0.15">
      <c r="A119" s="36"/>
    </row>
    <row r="120" spans="1:1" ht="20" customHeight="1" x14ac:dyDescent="0.15">
      <c r="A120" s="36"/>
    </row>
    <row r="121" spans="1:1" ht="20" customHeight="1" x14ac:dyDescent="0.15">
      <c r="A121" s="36"/>
    </row>
    <row r="122" spans="1:1" ht="20" customHeight="1" x14ac:dyDescent="0.15">
      <c r="A122" s="36"/>
    </row>
    <row r="123" spans="1:1" ht="20" customHeight="1" x14ac:dyDescent="0.15">
      <c r="A123" s="36"/>
    </row>
    <row r="124" spans="1:1" ht="20" customHeight="1" x14ac:dyDescent="0.15">
      <c r="A124" s="36"/>
    </row>
    <row r="125" spans="1:1" ht="20" customHeight="1" x14ac:dyDescent="0.15">
      <c r="A125" s="36"/>
    </row>
    <row r="126" spans="1:1" ht="20" customHeight="1" x14ac:dyDescent="0.15">
      <c r="A126" s="36"/>
    </row>
    <row r="127" spans="1:1" ht="20" customHeight="1" x14ac:dyDescent="0.15">
      <c r="A127" s="36"/>
    </row>
    <row r="128" spans="1:1" ht="20" customHeight="1" x14ac:dyDescent="0.15">
      <c r="A128" s="36"/>
    </row>
    <row r="129" spans="1:1" ht="20" customHeight="1" x14ac:dyDescent="0.15">
      <c r="A129" s="36"/>
    </row>
    <row r="130" spans="1:1" ht="20" customHeight="1" x14ac:dyDescent="0.15">
      <c r="A130" s="36"/>
    </row>
    <row r="131" spans="1:1" ht="20" customHeight="1" x14ac:dyDescent="0.15">
      <c r="A131" s="36"/>
    </row>
    <row r="132" spans="1:1" ht="20" customHeight="1" x14ac:dyDescent="0.15">
      <c r="A132" s="36"/>
    </row>
    <row r="133" spans="1:1" ht="20" customHeight="1" x14ac:dyDescent="0.15">
      <c r="A133" s="36"/>
    </row>
    <row r="134" spans="1:1" ht="20" customHeight="1" x14ac:dyDescent="0.15">
      <c r="A134" s="36"/>
    </row>
  </sheetData>
  <mergeCells count="4">
    <mergeCell ref="A1:D1"/>
    <mergeCell ref="E1:H1"/>
    <mergeCell ref="I1:L1"/>
    <mergeCell ref="M1:P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26"/>
  <sheetViews>
    <sheetView showGridLines="0" workbookViewId="0">
      <pane xSplit="1" ySplit="2" topLeftCell="U20" activePane="bottomRight" state="frozen"/>
      <selection pane="topRight"/>
      <selection pane="bottomLeft"/>
      <selection pane="bottomRight" activeCell="Z38" sqref="Z38"/>
    </sheetView>
  </sheetViews>
  <sheetFormatPr baseColWidth="10" defaultColWidth="16.33203125" defaultRowHeight="20" customHeight="1" x14ac:dyDescent="0.15"/>
  <cols>
    <col min="1" max="25" width="16.33203125" style="12" customWidth="1"/>
    <col min="26" max="26" width="30" style="12" customWidth="1"/>
    <col min="27" max="16384" width="16.33203125" style="12"/>
  </cols>
  <sheetData>
    <row r="1" spans="1:24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  <c r="M1" s="44">
        <v>4</v>
      </c>
      <c r="N1" s="45"/>
      <c r="O1" s="45"/>
      <c r="P1" s="46"/>
      <c r="Q1" s="44">
        <v>5</v>
      </c>
      <c r="R1" s="45"/>
      <c r="S1" s="45"/>
      <c r="T1" s="46"/>
      <c r="U1" s="44">
        <v>6</v>
      </c>
      <c r="V1" s="45"/>
      <c r="W1" s="45"/>
      <c r="X1" s="46"/>
    </row>
    <row r="2" spans="1:24" ht="20.25" customHeight="1" x14ac:dyDescent="0.15">
      <c r="A2" s="39" t="s">
        <v>2</v>
      </c>
      <c r="B2" s="24" t="s">
        <v>0</v>
      </c>
      <c r="C2" s="25"/>
      <c r="D2" s="25"/>
      <c r="E2" s="39" t="s">
        <v>2</v>
      </c>
      <c r="F2" s="24" t="s">
        <v>0</v>
      </c>
      <c r="G2" s="25"/>
      <c r="H2" s="25"/>
      <c r="I2" s="24" t="s">
        <v>2</v>
      </c>
      <c r="J2" s="24" t="s">
        <v>0</v>
      </c>
      <c r="K2" s="25"/>
      <c r="L2" s="25"/>
      <c r="M2" s="39" t="s">
        <v>2</v>
      </c>
      <c r="N2" s="24" t="s">
        <v>0</v>
      </c>
      <c r="O2" s="25"/>
      <c r="P2" s="25"/>
      <c r="Q2" s="39" t="s">
        <v>2</v>
      </c>
      <c r="R2" s="24" t="s">
        <v>0</v>
      </c>
      <c r="S2" s="25"/>
      <c r="T2" s="25"/>
      <c r="U2" s="24" t="s">
        <v>2</v>
      </c>
      <c r="V2" s="24" t="s">
        <v>0</v>
      </c>
      <c r="W2" s="25"/>
      <c r="X2" s="25"/>
    </row>
    <row r="3" spans="1:24" ht="20.25" customHeight="1" x14ac:dyDescent="0.15">
      <c r="A3" s="33">
        <v>0</v>
      </c>
      <c r="B3" s="2">
        <v>50</v>
      </c>
      <c r="C3" s="3">
        <f t="shared" ref="C3:C34" si="0">$A3/11.3025</f>
        <v>0</v>
      </c>
      <c r="D3" s="3">
        <f t="shared" ref="D3:D34" si="1">B3/65.7135</f>
        <v>0.76087866267966253</v>
      </c>
      <c r="E3" s="3">
        <v>0</v>
      </c>
      <c r="F3" s="3">
        <v>60</v>
      </c>
      <c r="G3" s="3">
        <f t="shared" ref="G3:G45" si="2">E3/7.19253</f>
        <v>0</v>
      </c>
      <c r="H3" s="3">
        <f t="shared" ref="H3:H45" si="3">F3/68.8027</f>
        <v>0.8720588000180225</v>
      </c>
      <c r="I3" s="3">
        <v>0</v>
      </c>
      <c r="J3" s="3">
        <v>36</v>
      </c>
      <c r="K3" s="3">
        <f t="shared" ref="K3:K34" si="4">I3/9.76129</f>
        <v>0</v>
      </c>
      <c r="L3" s="3">
        <f t="shared" ref="L3:L34" si="5">J3/48.0886</f>
        <v>0.74861817561750599</v>
      </c>
      <c r="M3" s="3">
        <v>0</v>
      </c>
      <c r="N3" s="3">
        <v>43</v>
      </c>
      <c r="O3" s="3">
        <f t="shared" ref="O3:O34" si="6">M3/12.8438</f>
        <v>0</v>
      </c>
      <c r="P3" s="3">
        <f t="shared" ref="P3:P34" si="7">N3/51.0784</f>
        <v>0.84184312742764056</v>
      </c>
      <c r="Q3" s="3">
        <v>0</v>
      </c>
      <c r="R3" s="3">
        <v>44</v>
      </c>
      <c r="S3" s="3">
        <f t="shared" ref="S3:S34" si="8">Q3/14.2138</f>
        <v>0</v>
      </c>
      <c r="T3" s="3">
        <f t="shared" ref="T3:T34" si="9">R3/66.0827</f>
        <v>0.66583235854467204</v>
      </c>
      <c r="U3" s="3">
        <v>0</v>
      </c>
      <c r="V3" s="3">
        <v>43</v>
      </c>
      <c r="W3" s="3">
        <f t="shared" ref="W3:W34" si="10">U3/9.76129</f>
        <v>0</v>
      </c>
      <c r="X3" s="3">
        <f t="shared" ref="X3:X34" si="11">V3/58.8809</f>
        <v>0.73028775035707683</v>
      </c>
    </row>
    <row r="4" spans="1:24" ht="20" customHeight="1" x14ac:dyDescent="0.15">
      <c r="A4" s="34">
        <v>0.17130000000000001</v>
      </c>
      <c r="B4" s="4">
        <v>55.388399999999997</v>
      </c>
      <c r="C4" s="5">
        <f t="shared" si="0"/>
        <v>1.5155938951559389E-2</v>
      </c>
      <c r="D4" s="5">
        <f t="shared" si="1"/>
        <v>0.84287703439932438</v>
      </c>
      <c r="E4" s="5">
        <v>0.17125000000000001</v>
      </c>
      <c r="F4" s="5">
        <v>68.802700000000002</v>
      </c>
      <c r="G4" s="5">
        <f t="shared" si="2"/>
        <v>2.3809424500141122E-2</v>
      </c>
      <c r="H4" s="5">
        <f t="shared" si="3"/>
        <v>1</v>
      </c>
      <c r="I4" s="5">
        <v>0.17125000000000001</v>
      </c>
      <c r="J4" s="5">
        <v>38.075699999999998</v>
      </c>
      <c r="K4" s="5">
        <f t="shared" si="4"/>
        <v>1.7543787757560731E-2</v>
      </c>
      <c r="L4" s="5">
        <f t="shared" si="5"/>
        <v>0.79178225192665197</v>
      </c>
      <c r="M4" s="5">
        <v>0.17130000000000001</v>
      </c>
      <c r="N4" s="5">
        <v>45.945099999999996</v>
      </c>
      <c r="O4" s="5">
        <f t="shared" si="6"/>
        <v>1.3337174356498857E-2</v>
      </c>
      <c r="P4" s="5">
        <f t="shared" si="7"/>
        <v>0.89950155055757408</v>
      </c>
      <c r="Q4" s="5">
        <v>0.17130000000000001</v>
      </c>
      <c r="R4" s="5">
        <v>45.478000000000002</v>
      </c>
      <c r="S4" s="5">
        <f t="shared" si="8"/>
        <v>1.2051668097201311E-2</v>
      </c>
      <c r="T4" s="5">
        <f t="shared" si="9"/>
        <v>0.68819827277033174</v>
      </c>
      <c r="U4" s="5">
        <v>0.17125000000000001</v>
      </c>
      <c r="V4" s="5">
        <v>46.348700000000001</v>
      </c>
      <c r="W4" s="5">
        <f t="shared" si="10"/>
        <v>1.7543787757560731E-2</v>
      </c>
      <c r="X4" s="5">
        <f t="shared" si="11"/>
        <v>0.78716018267383825</v>
      </c>
    </row>
    <row r="5" spans="1:24" ht="20" customHeight="1" x14ac:dyDescent="0.15">
      <c r="A5" s="34">
        <v>0.34250000000000003</v>
      </c>
      <c r="B5" s="4">
        <v>51.055100000000003</v>
      </c>
      <c r="C5" s="5">
        <f t="shared" si="0"/>
        <v>3.0303030303030304E-2</v>
      </c>
      <c r="D5" s="5">
        <f t="shared" si="1"/>
        <v>0.77693472421952881</v>
      </c>
      <c r="E5" s="5">
        <v>0.34250000000000003</v>
      </c>
      <c r="F5" s="5">
        <v>53.353700000000003</v>
      </c>
      <c r="G5" s="5">
        <f t="shared" si="2"/>
        <v>4.7618849000282244E-2</v>
      </c>
      <c r="H5" s="5">
        <f t="shared" si="3"/>
        <v>0.77545939330869285</v>
      </c>
      <c r="I5" s="5">
        <v>0.34250000000000003</v>
      </c>
      <c r="J5" s="5">
        <v>48.0886</v>
      </c>
      <c r="K5" s="5">
        <f t="shared" si="4"/>
        <v>3.5087575515121462E-2</v>
      </c>
      <c r="L5" s="5">
        <f t="shared" si="5"/>
        <v>1</v>
      </c>
      <c r="M5" s="5">
        <v>0.34250000000000003</v>
      </c>
      <c r="N5" s="5">
        <v>49.049799999999998</v>
      </c>
      <c r="O5" s="5">
        <f t="shared" si="6"/>
        <v>2.6666562855229763E-2</v>
      </c>
      <c r="P5" s="5">
        <f t="shared" si="7"/>
        <v>0.96028458213256473</v>
      </c>
      <c r="Q5" s="5">
        <v>0.34250000000000003</v>
      </c>
      <c r="R5" s="5">
        <v>57.357199999999999</v>
      </c>
      <c r="S5" s="5">
        <f t="shared" si="8"/>
        <v>2.4096300778117041E-2</v>
      </c>
      <c r="T5" s="5">
        <f t="shared" si="9"/>
        <v>0.8679609035345105</v>
      </c>
      <c r="U5" s="5">
        <v>0.34250000000000003</v>
      </c>
      <c r="V5" s="5">
        <v>47.947400000000002</v>
      </c>
      <c r="W5" s="5">
        <f t="shared" si="10"/>
        <v>3.5087575515121462E-2</v>
      </c>
      <c r="X5" s="5">
        <f t="shared" si="11"/>
        <v>0.81431160189467222</v>
      </c>
    </row>
    <row r="6" spans="1:24" ht="20" customHeight="1" x14ac:dyDescent="0.15">
      <c r="A6" s="34">
        <v>0.51380000000000003</v>
      </c>
      <c r="B6" s="4">
        <v>44.090899999999998</v>
      </c>
      <c r="C6" s="5">
        <f t="shared" si="0"/>
        <v>4.5458969254589691E-2</v>
      </c>
      <c r="D6" s="5">
        <f t="shared" si="1"/>
        <v>0.67095650056685463</v>
      </c>
      <c r="E6" s="5">
        <v>0.51375000000000004</v>
      </c>
      <c r="F6" s="5">
        <v>56.4694</v>
      </c>
      <c r="G6" s="5">
        <f t="shared" si="2"/>
        <v>7.142827350042337E-2</v>
      </c>
      <c r="H6" s="5">
        <f t="shared" si="3"/>
        <v>0.82074395336229533</v>
      </c>
      <c r="I6" s="5">
        <v>0.51375000000000004</v>
      </c>
      <c r="J6" s="5">
        <v>41.878100000000003</v>
      </c>
      <c r="K6" s="5">
        <f t="shared" si="4"/>
        <v>5.2631363272682197E-2</v>
      </c>
      <c r="L6" s="5">
        <f t="shared" si="5"/>
        <v>0.87085296723131889</v>
      </c>
      <c r="M6" s="5">
        <v>0.51380000000000003</v>
      </c>
      <c r="N6" s="5">
        <v>43.015999999999998</v>
      </c>
      <c r="O6" s="5">
        <f t="shared" si="6"/>
        <v>4.0003737211728618E-2</v>
      </c>
      <c r="P6" s="5">
        <f t="shared" si="7"/>
        <v>0.84215637138203225</v>
      </c>
      <c r="Q6" s="5">
        <v>0.51380000000000003</v>
      </c>
      <c r="R6" s="5">
        <v>57.598500000000001</v>
      </c>
      <c r="S6" s="5">
        <f t="shared" si="8"/>
        <v>3.6147968875318355E-2</v>
      </c>
      <c r="T6" s="5">
        <f t="shared" si="9"/>
        <v>0.87161238871898394</v>
      </c>
      <c r="U6" s="5">
        <v>0.51375000000000004</v>
      </c>
      <c r="V6" s="5">
        <v>51.598300000000002</v>
      </c>
      <c r="W6" s="5">
        <f t="shared" si="10"/>
        <v>5.2631363272682197E-2</v>
      </c>
      <c r="X6" s="5">
        <f t="shared" si="11"/>
        <v>0.87631642858719894</v>
      </c>
    </row>
    <row r="7" spans="1:24" ht="20" customHeight="1" x14ac:dyDescent="0.15">
      <c r="A7" s="34">
        <v>0.68500000000000005</v>
      </c>
      <c r="B7" s="4">
        <v>50.063400000000001</v>
      </c>
      <c r="C7" s="5">
        <f t="shared" si="0"/>
        <v>6.0606060606060608E-2</v>
      </c>
      <c r="D7" s="5">
        <f t="shared" si="1"/>
        <v>0.76184345682394039</v>
      </c>
      <c r="E7" s="5">
        <v>0.68500000000000005</v>
      </c>
      <c r="F7" s="5">
        <v>62.074800000000003</v>
      </c>
      <c r="G7" s="5">
        <f t="shared" si="2"/>
        <v>9.5237698000564489E-2</v>
      </c>
      <c r="H7" s="5">
        <f t="shared" si="3"/>
        <v>0.90221459332264575</v>
      </c>
      <c r="I7" s="5">
        <v>0.68500000000000005</v>
      </c>
      <c r="J7" s="5">
        <v>40.668500000000002</v>
      </c>
      <c r="K7" s="5">
        <f t="shared" si="4"/>
        <v>7.0175151030242924E-2</v>
      </c>
      <c r="L7" s="5">
        <f t="shared" si="5"/>
        <v>0.84569939653057069</v>
      </c>
      <c r="M7" s="5">
        <v>0.68500000000000005</v>
      </c>
      <c r="N7" s="5">
        <v>40.438899999999997</v>
      </c>
      <c r="O7" s="5">
        <f t="shared" si="6"/>
        <v>5.3333125710459527E-2</v>
      </c>
      <c r="P7" s="5">
        <f t="shared" si="7"/>
        <v>0.79170255920310728</v>
      </c>
      <c r="Q7" s="5">
        <v>0.68500000000000005</v>
      </c>
      <c r="R7" s="5">
        <v>58.119</v>
      </c>
      <c r="S7" s="5">
        <f t="shared" si="8"/>
        <v>4.8192601556234081E-2</v>
      </c>
      <c r="T7" s="5">
        <f t="shared" si="9"/>
        <v>0.87948888286949534</v>
      </c>
      <c r="U7" s="5">
        <v>0.68500000000000005</v>
      </c>
      <c r="V7" s="5">
        <v>53.668500000000002</v>
      </c>
      <c r="W7" s="5">
        <f t="shared" si="10"/>
        <v>7.0175151030242924E-2</v>
      </c>
      <c r="X7" s="5">
        <f t="shared" si="11"/>
        <v>0.9114755379078785</v>
      </c>
    </row>
    <row r="8" spans="1:24" ht="20" customHeight="1" x14ac:dyDescent="0.15">
      <c r="A8" s="34">
        <v>0.85629999999999995</v>
      </c>
      <c r="B8" s="4">
        <v>48.674900000000001</v>
      </c>
      <c r="C8" s="5">
        <f t="shared" si="0"/>
        <v>7.5761999557619988E-2</v>
      </c>
      <c r="D8" s="5">
        <f t="shared" si="1"/>
        <v>0.74071385636132614</v>
      </c>
      <c r="E8" s="5">
        <v>0.85624999999999996</v>
      </c>
      <c r="F8" s="5">
        <v>58.904800000000002</v>
      </c>
      <c r="G8" s="5">
        <f t="shared" si="2"/>
        <v>0.11904712250070559</v>
      </c>
      <c r="H8" s="5">
        <f t="shared" si="3"/>
        <v>0.8561408200550269</v>
      </c>
      <c r="I8" s="5">
        <v>0.85624999999999996</v>
      </c>
      <c r="J8" s="5">
        <v>35.244700000000002</v>
      </c>
      <c r="K8" s="5">
        <f t="shared" si="4"/>
        <v>8.7718938787803652E-2</v>
      </c>
      <c r="L8" s="5">
        <f t="shared" si="5"/>
        <v>0.73291175039406431</v>
      </c>
      <c r="M8" s="5">
        <v>0.85629999999999995</v>
      </c>
      <c r="N8" s="5">
        <v>42.617800000000003</v>
      </c>
      <c r="O8" s="5">
        <f t="shared" si="6"/>
        <v>6.6670300066958371E-2</v>
      </c>
      <c r="P8" s="5">
        <f t="shared" si="7"/>
        <v>0.83436051246710941</v>
      </c>
      <c r="Q8" s="5">
        <v>0.85629999999999995</v>
      </c>
      <c r="R8" s="5">
        <v>44.141399999999997</v>
      </c>
      <c r="S8" s="5">
        <f t="shared" si="8"/>
        <v>6.0244269653435385E-2</v>
      </c>
      <c r="T8" s="5">
        <f t="shared" si="9"/>
        <v>0.66797210162417686</v>
      </c>
      <c r="U8" s="5">
        <v>0.85624999999999996</v>
      </c>
      <c r="V8" s="5">
        <v>51.318899999999999</v>
      </c>
      <c r="W8" s="5">
        <f t="shared" si="10"/>
        <v>8.7718938787803652E-2</v>
      </c>
      <c r="X8" s="5">
        <f t="shared" si="11"/>
        <v>0.87157125655348344</v>
      </c>
    </row>
    <row r="9" spans="1:24" ht="20" customHeight="1" x14ac:dyDescent="0.15">
      <c r="A9" s="34">
        <v>1.0275000000000001</v>
      </c>
      <c r="B9" s="4">
        <v>48.421500000000002</v>
      </c>
      <c r="C9" s="5">
        <f t="shared" si="0"/>
        <v>9.0909090909090912E-2</v>
      </c>
      <c r="D9" s="5">
        <f t="shared" si="1"/>
        <v>0.73685772329886556</v>
      </c>
      <c r="E9" s="5">
        <v>1.0275000000000001</v>
      </c>
      <c r="F9" s="5">
        <v>61.122399999999999</v>
      </c>
      <c r="G9" s="5">
        <f t="shared" si="2"/>
        <v>0.14285654700084674</v>
      </c>
      <c r="H9" s="5">
        <f t="shared" si="3"/>
        <v>0.88837211330369303</v>
      </c>
      <c r="I9" s="5">
        <v>1.0275000000000001</v>
      </c>
      <c r="J9" s="5">
        <v>35.293599999999998</v>
      </c>
      <c r="K9" s="5">
        <f t="shared" si="4"/>
        <v>0.10526272654536439</v>
      </c>
      <c r="L9" s="5">
        <f t="shared" si="5"/>
        <v>0.73392862341594467</v>
      </c>
      <c r="M9" s="5">
        <v>1.0275000000000001</v>
      </c>
      <c r="N9" s="5">
        <v>43.057600000000001</v>
      </c>
      <c r="O9" s="5">
        <f t="shared" si="6"/>
        <v>7.9999688565689286E-2</v>
      </c>
      <c r="P9" s="5">
        <f t="shared" si="7"/>
        <v>0.84297080566345073</v>
      </c>
      <c r="Q9" s="5">
        <v>1.0275000000000001</v>
      </c>
      <c r="R9" s="5">
        <v>45.856299999999997</v>
      </c>
      <c r="S9" s="5">
        <f t="shared" si="8"/>
        <v>7.2288902334351118E-2</v>
      </c>
      <c r="T9" s="5">
        <f t="shared" si="9"/>
        <v>0.6939229177984555</v>
      </c>
      <c r="U9" s="5">
        <v>1.0275000000000001</v>
      </c>
      <c r="V9" s="5">
        <v>52.069299999999998</v>
      </c>
      <c r="W9" s="5">
        <f t="shared" si="10"/>
        <v>0.10526272654536439</v>
      </c>
      <c r="X9" s="5">
        <f t="shared" si="11"/>
        <v>0.88431562696901711</v>
      </c>
    </row>
    <row r="10" spans="1:24" ht="20" customHeight="1" x14ac:dyDescent="0.15">
      <c r="A10" s="34">
        <v>1.1988000000000001</v>
      </c>
      <c r="B10" s="4">
        <v>52.052300000000002</v>
      </c>
      <c r="C10" s="5">
        <f t="shared" si="0"/>
        <v>0.10606502986065031</v>
      </c>
      <c r="D10" s="5">
        <f t="shared" si="1"/>
        <v>0.79210968826801198</v>
      </c>
      <c r="E10" s="5">
        <v>1.19875</v>
      </c>
      <c r="F10" s="5">
        <v>59.666699999999999</v>
      </c>
      <c r="G10" s="5">
        <f t="shared" si="2"/>
        <v>0.16666597150098783</v>
      </c>
      <c r="H10" s="5">
        <f t="shared" si="3"/>
        <v>0.86721451338392241</v>
      </c>
      <c r="I10" s="5">
        <v>1.19875</v>
      </c>
      <c r="J10" s="5">
        <v>36.324100000000001</v>
      </c>
      <c r="K10" s="5">
        <f t="shared" si="4"/>
        <v>0.12280651430292512</v>
      </c>
      <c r="L10" s="5">
        <f t="shared" si="5"/>
        <v>0.7553578186929959</v>
      </c>
      <c r="M10" s="5">
        <v>1.1988000000000001</v>
      </c>
      <c r="N10" s="5">
        <v>41.041600000000003</v>
      </c>
      <c r="O10" s="5">
        <f t="shared" si="6"/>
        <v>9.3336862922188152E-2</v>
      </c>
      <c r="P10" s="5">
        <f t="shared" si="7"/>
        <v>0.803502067410099</v>
      </c>
      <c r="Q10" s="5">
        <v>1.1988000000000001</v>
      </c>
      <c r="R10" s="5">
        <v>44.263300000000001</v>
      </c>
      <c r="S10" s="5">
        <f t="shared" si="8"/>
        <v>8.4340570431552436E-2</v>
      </c>
      <c r="T10" s="5">
        <f t="shared" si="9"/>
        <v>0.66981675990841782</v>
      </c>
      <c r="U10" s="5">
        <v>1.19875</v>
      </c>
      <c r="V10" s="5">
        <v>50.316099999999999</v>
      </c>
      <c r="W10" s="5">
        <f t="shared" si="10"/>
        <v>0.12280651430292512</v>
      </c>
      <c r="X10" s="5">
        <f t="shared" si="11"/>
        <v>0.85454026687771423</v>
      </c>
    </row>
    <row r="11" spans="1:24" ht="20" customHeight="1" x14ac:dyDescent="0.15">
      <c r="A11" s="34">
        <v>1.37</v>
      </c>
      <c r="B11" s="4">
        <v>54.209400000000002</v>
      </c>
      <c r="C11" s="5">
        <f t="shared" si="0"/>
        <v>0.12121212121212122</v>
      </c>
      <c r="D11" s="5">
        <f t="shared" si="1"/>
        <v>0.82493551553333799</v>
      </c>
      <c r="E11" s="5">
        <v>1.37001</v>
      </c>
      <c r="F11" s="5">
        <v>57.653100000000002</v>
      </c>
      <c r="G11" s="5">
        <f t="shared" si="2"/>
        <v>0.19047678633248663</v>
      </c>
      <c r="H11" s="5">
        <f t="shared" si="3"/>
        <v>0.83794822005531766</v>
      </c>
      <c r="I11" s="5">
        <v>1.37001</v>
      </c>
      <c r="J11" s="5">
        <v>34.0563</v>
      </c>
      <c r="K11" s="5">
        <f t="shared" si="4"/>
        <v>0.1403513265152454</v>
      </c>
      <c r="L11" s="5">
        <f t="shared" si="5"/>
        <v>0.70819903261895756</v>
      </c>
      <c r="M11" s="5">
        <v>1.37</v>
      </c>
      <c r="N11" s="5">
        <v>47.284300000000002</v>
      </c>
      <c r="O11" s="5">
        <f t="shared" si="6"/>
        <v>0.10666625142091905</v>
      </c>
      <c r="P11" s="5">
        <f t="shared" si="7"/>
        <v>0.92572006954015784</v>
      </c>
      <c r="Q11" s="5">
        <v>1.37</v>
      </c>
      <c r="R11" s="5">
        <v>45.432899999999997</v>
      </c>
      <c r="S11" s="5">
        <f t="shared" si="8"/>
        <v>9.6385203112468162E-2</v>
      </c>
      <c r="T11" s="5">
        <f t="shared" si="9"/>
        <v>0.6875157946028233</v>
      </c>
      <c r="U11" s="5">
        <v>1.37001</v>
      </c>
      <c r="V11" s="5">
        <v>54.260399999999997</v>
      </c>
      <c r="W11" s="5">
        <f t="shared" si="10"/>
        <v>0.1403513265152454</v>
      </c>
      <c r="X11" s="5">
        <f t="shared" si="11"/>
        <v>0.92152803370872383</v>
      </c>
    </row>
    <row r="12" spans="1:24" ht="20" customHeight="1" x14ac:dyDescent="0.15">
      <c r="A12" s="34">
        <v>1.5412999999999999</v>
      </c>
      <c r="B12" s="4">
        <v>49.090899999999998</v>
      </c>
      <c r="C12" s="5">
        <f t="shared" si="0"/>
        <v>0.13636806016368058</v>
      </c>
      <c r="D12" s="5">
        <f t="shared" si="1"/>
        <v>0.74704436683482089</v>
      </c>
      <c r="E12" s="5">
        <v>1.5412600000000001</v>
      </c>
      <c r="F12" s="5">
        <v>62.224499999999999</v>
      </c>
      <c r="G12" s="5">
        <f t="shared" si="2"/>
        <v>0.21428621083262775</v>
      </c>
      <c r="H12" s="5">
        <f t="shared" si="3"/>
        <v>0.90439038002869065</v>
      </c>
      <c r="I12" s="5">
        <v>1.5412600000000001</v>
      </c>
      <c r="J12" s="5">
        <v>38.739600000000003</v>
      </c>
      <c r="K12" s="5">
        <f t="shared" si="4"/>
        <v>0.15789511427280614</v>
      </c>
      <c r="L12" s="5">
        <f t="shared" si="5"/>
        <v>0.80558801878199826</v>
      </c>
      <c r="M12" s="5">
        <v>1.5412999999999999</v>
      </c>
      <c r="N12" s="5">
        <v>40.374400000000001</v>
      </c>
      <c r="O12" s="5">
        <f t="shared" si="6"/>
        <v>0.12000342577741789</v>
      </c>
      <c r="P12" s="5">
        <f t="shared" si="7"/>
        <v>0.79043979451196589</v>
      </c>
      <c r="Q12" s="5">
        <v>1.5412999999999999</v>
      </c>
      <c r="R12" s="5">
        <v>46.526200000000003</v>
      </c>
      <c r="S12" s="5">
        <f t="shared" si="8"/>
        <v>0.10843687120966947</v>
      </c>
      <c r="T12" s="5">
        <f t="shared" si="9"/>
        <v>0.70406021545729824</v>
      </c>
      <c r="U12" s="5">
        <v>1.5412600000000001</v>
      </c>
      <c r="V12" s="5">
        <v>39.584499999999998</v>
      </c>
      <c r="W12" s="5">
        <f t="shared" si="10"/>
        <v>0.15789511427280614</v>
      </c>
      <c r="X12" s="5">
        <f t="shared" si="11"/>
        <v>0.67228082451185356</v>
      </c>
    </row>
    <row r="13" spans="1:24" ht="20" customHeight="1" x14ac:dyDescent="0.15">
      <c r="A13" s="34">
        <v>1.7124999999999999</v>
      </c>
      <c r="B13" s="4">
        <v>49.969700000000003</v>
      </c>
      <c r="C13" s="5">
        <f t="shared" si="0"/>
        <v>0.15151515151515149</v>
      </c>
      <c r="D13" s="5">
        <f t="shared" si="1"/>
        <v>0.76041757021007872</v>
      </c>
      <c r="E13" s="5">
        <v>1.71251</v>
      </c>
      <c r="F13" s="5">
        <v>64.693899999999999</v>
      </c>
      <c r="G13" s="5">
        <f t="shared" si="2"/>
        <v>0.23809563533276887</v>
      </c>
      <c r="H13" s="5">
        <f t="shared" si="3"/>
        <v>0.94028141337476578</v>
      </c>
      <c r="I13" s="5">
        <v>1.71251</v>
      </c>
      <c r="J13" s="5">
        <v>37.488500000000002</v>
      </c>
      <c r="K13" s="5">
        <f t="shared" si="4"/>
        <v>0.17543890203036688</v>
      </c>
      <c r="L13" s="5">
        <f t="shared" si="5"/>
        <v>0.77957145768435765</v>
      </c>
      <c r="M13" s="5">
        <v>1.7124999999999999</v>
      </c>
      <c r="N13" s="5">
        <v>44.453299999999999</v>
      </c>
      <c r="O13" s="5">
        <f t="shared" si="6"/>
        <v>0.13333281427614879</v>
      </c>
      <c r="P13" s="5">
        <f t="shared" si="7"/>
        <v>0.87029546735997987</v>
      </c>
      <c r="Q13" s="5">
        <v>1.7124999999999999</v>
      </c>
      <c r="R13" s="5">
        <v>49.458599999999997</v>
      </c>
      <c r="S13" s="5">
        <f t="shared" si="8"/>
        <v>0.12048150389058519</v>
      </c>
      <c r="T13" s="5">
        <f t="shared" si="9"/>
        <v>0.74843491564357989</v>
      </c>
      <c r="U13" s="5">
        <v>1.71251</v>
      </c>
      <c r="V13" s="5">
        <v>38.097900000000003</v>
      </c>
      <c r="W13" s="5">
        <f t="shared" si="10"/>
        <v>0.17543890203036688</v>
      </c>
      <c r="X13" s="5">
        <f t="shared" si="11"/>
        <v>0.64703324847276456</v>
      </c>
    </row>
    <row r="14" spans="1:24" ht="20" customHeight="1" x14ac:dyDescent="0.15">
      <c r="A14" s="34">
        <v>1.8837999999999999</v>
      </c>
      <c r="B14" s="4">
        <v>53</v>
      </c>
      <c r="C14" s="5">
        <f t="shared" si="0"/>
        <v>0.16667109046671089</v>
      </c>
      <c r="D14" s="5">
        <f t="shared" si="1"/>
        <v>0.80653138244044231</v>
      </c>
      <c r="E14" s="5">
        <v>1.8837600000000001</v>
      </c>
      <c r="F14" s="5">
        <v>68.2517</v>
      </c>
      <c r="G14" s="5">
        <f t="shared" si="2"/>
        <v>0.26190505983291001</v>
      </c>
      <c r="H14" s="5">
        <f t="shared" si="3"/>
        <v>0.99199159335316778</v>
      </c>
      <c r="I14" s="5">
        <v>1.8837600000000001</v>
      </c>
      <c r="J14" s="5">
        <v>34.744199999999999</v>
      </c>
      <c r="K14" s="5">
        <f t="shared" si="4"/>
        <v>0.19298268978792762</v>
      </c>
      <c r="L14" s="5">
        <f t="shared" si="5"/>
        <v>0.72250387825804863</v>
      </c>
      <c r="M14" s="5">
        <v>1.8837999999999999</v>
      </c>
      <c r="N14" s="5">
        <v>39.896500000000003</v>
      </c>
      <c r="O14" s="5">
        <f t="shared" si="6"/>
        <v>0.14666998863264766</v>
      </c>
      <c r="P14" s="5">
        <f t="shared" si="7"/>
        <v>0.78108358914922948</v>
      </c>
      <c r="Q14" s="5">
        <v>1.8837999999999999</v>
      </c>
      <c r="R14" s="5">
        <v>53.208599999999997</v>
      </c>
      <c r="S14" s="5">
        <f t="shared" si="8"/>
        <v>0.1325331719877865</v>
      </c>
      <c r="T14" s="5">
        <f t="shared" si="9"/>
        <v>0.80518199165590987</v>
      </c>
      <c r="U14" s="5">
        <v>1.8837600000000001</v>
      </c>
      <c r="V14" s="5">
        <v>40.526299999999999</v>
      </c>
      <c r="W14" s="5">
        <f t="shared" si="10"/>
        <v>0.19298268978792762</v>
      </c>
      <c r="X14" s="5">
        <f t="shared" si="11"/>
        <v>0.68827582458827907</v>
      </c>
    </row>
    <row r="15" spans="1:24" ht="20" customHeight="1" x14ac:dyDescent="0.15">
      <c r="A15" s="34">
        <v>2.0550000000000002</v>
      </c>
      <c r="B15" s="4">
        <v>44.966900000000003</v>
      </c>
      <c r="C15" s="5">
        <f t="shared" si="0"/>
        <v>0.18181818181818182</v>
      </c>
      <c r="D15" s="5">
        <f t="shared" si="1"/>
        <v>0.68428709473700233</v>
      </c>
      <c r="E15" s="5">
        <v>2.0550099999999998</v>
      </c>
      <c r="F15" s="5">
        <v>65.775499999999994</v>
      </c>
      <c r="G15" s="5">
        <f t="shared" si="2"/>
        <v>0.28571448433305108</v>
      </c>
      <c r="H15" s="5">
        <f t="shared" si="3"/>
        <v>0.95600172667642391</v>
      </c>
      <c r="I15" s="5">
        <v>2.0550099999999998</v>
      </c>
      <c r="J15" s="5">
        <v>42.343499999999999</v>
      </c>
      <c r="K15" s="5">
        <f t="shared" si="4"/>
        <v>0.21052647754548831</v>
      </c>
      <c r="L15" s="5">
        <f t="shared" si="5"/>
        <v>0.88053093664610738</v>
      </c>
      <c r="M15" s="5">
        <v>2.0550000000000002</v>
      </c>
      <c r="N15" s="5">
        <v>41.913600000000002</v>
      </c>
      <c r="O15" s="5">
        <f t="shared" si="6"/>
        <v>0.15999937713137857</v>
      </c>
      <c r="P15" s="5">
        <f t="shared" si="7"/>
        <v>0.82057386292444556</v>
      </c>
      <c r="Q15" s="5">
        <v>2.0550000000000002</v>
      </c>
      <c r="R15" s="5">
        <v>66.082700000000003</v>
      </c>
      <c r="S15" s="5">
        <f t="shared" si="8"/>
        <v>0.14457780466870224</v>
      </c>
      <c r="T15" s="5">
        <f t="shared" si="9"/>
        <v>1</v>
      </c>
      <c r="U15" s="5">
        <v>2.0550099999999998</v>
      </c>
      <c r="V15" s="5">
        <v>43.822699999999998</v>
      </c>
      <c r="W15" s="5">
        <f t="shared" si="10"/>
        <v>0.21052647754548831</v>
      </c>
      <c r="X15" s="5">
        <f t="shared" si="11"/>
        <v>0.74426002319937368</v>
      </c>
    </row>
    <row r="16" spans="1:24" ht="20" customHeight="1" x14ac:dyDescent="0.15">
      <c r="A16" s="34">
        <v>2.2263000000000002</v>
      </c>
      <c r="B16" s="4">
        <v>53.316800000000001</v>
      </c>
      <c r="C16" s="5">
        <f t="shared" si="0"/>
        <v>0.19697412076974122</v>
      </c>
      <c r="D16" s="5">
        <f t="shared" si="1"/>
        <v>0.81135230964718064</v>
      </c>
      <c r="E16" s="5">
        <v>2.2262599999999999</v>
      </c>
      <c r="F16" s="5">
        <v>62.197299999999998</v>
      </c>
      <c r="G16" s="5">
        <f t="shared" si="2"/>
        <v>0.3095239088331922</v>
      </c>
      <c r="H16" s="5">
        <f t="shared" si="3"/>
        <v>0.90399504670601583</v>
      </c>
      <c r="I16" s="5">
        <v>2.2262599999999999</v>
      </c>
      <c r="J16" s="5">
        <v>38.731299999999997</v>
      </c>
      <c r="K16" s="5">
        <f t="shared" si="4"/>
        <v>0.22807026530304905</v>
      </c>
      <c r="L16" s="5">
        <f t="shared" si="5"/>
        <v>0.80541542070261973</v>
      </c>
      <c r="M16" s="5">
        <v>2.2263000000000002</v>
      </c>
      <c r="N16" s="5">
        <v>41.417999999999999</v>
      </c>
      <c r="O16" s="5">
        <f t="shared" si="6"/>
        <v>0.17333655148787744</v>
      </c>
      <c r="P16" s="5">
        <f t="shared" si="7"/>
        <v>0.81087113143716316</v>
      </c>
      <c r="Q16" s="5">
        <v>2.2263000000000002</v>
      </c>
      <c r="R16" s="5">
        <v>59.505899999999997</v>
      </c>
      <c r="S16" s="5">
        <f t="shared" si="8"/>
        <v>0.15662947276590355</v>
      </c>
      <c r="T16" s="5">
        <f t="shared" si="9"/>
        <v>0.90047622146189543</v>
      </c>
      <c r="U16" s="5">
        <v>2.2262599999999999</v>
      </c>
      <c r="V16" s="5">
        <v>48.896900000000002</v>
      </c>
      <c r="W16" s="5">
        <f t="shared" si="10"/>
        <v>0.22807026530304905</v>
      </c>
      <c r="X16" s="5">
        <f t="shared" si="11"/>
        <v>0.83043737442871979</v>
      </c>
    </row>
    <row r="17" spans="1:26" ht="20" customHeight="1" x14ac:dyDescent="0.15">
      <c r="A17" s="34">
        <v>2.3975</v>
      </c>
      <c r="B17" s="4">
        <v>51.8292</v>
      </c>
      <c r="C17" s="5">
        <f t="shared" si="0"/>
        <v>0.21212121212121213</v>
      </c>
      <c r="D17" s="5">
        <f t="shared" si="1"/>
        <v>0.78871464767513533</v>
      </c>
      <c r="E17" s="5">
        <v>2.39751</v>
      </c>
      <c r="F17" s="5">
        <v>59</v>
      </c>
      <c r="G17" s="5">
        <f t="shared" si="2"/>
        <v>0.33333333333333337</v>
      </c>
      <c r="H17" s="5">
        <f t="shared" si="3"/>
        <v>0.85752448668438885</v>
      </c>
      <c r="I17" s="5">
        <v>2.39751</v>
      </c>
      <c r="J17" s="5">
        <v>44.559600000000003</v>
      </c>
      <c r="K17" s="5">
        <f t="shared" si="4"/>
        <v>0.24561405306060979</v>
      </c>
      <c r="L17" s="5">
        <f t="shared" si="5"/>
        <v>0.9266146238401618</v>
      </c>
      <c r="M17" s="5">
        <v>2.3975</v>
      </c>
      <c r="N17" s="5">
        <v>41.930700000000002</v>
      </c>
      <c r="O17" s="5">
        <f t="shared" si="6"/>
        <v>0.18666593998660833</v>
      </c>
      <c r="P17" s="5">
        <f t="shared" si="7"/>
        <v>0.82090864240070172</v>
      </c>
      <c r="Q17" s="5">
        <v>2.3975</v>
      </c>
      <c r="R17" s="5">
        <v>56.848199999999999</v>
      </c>
      <c r="S17" s="5">
        <f t="shared" si="8"/>
        <v>0.16867410544681927</v>
      </c>
      <c r="T17" s="5">
        <f t="shared" si="9"/>
        <v>0.86025843375043687</v>
      </c>
      <c r="U17" s="5">
        <v>2.39751</v>
      </c>
      <c r="V17" s="5">
        <v>49.398600000000002</v>
      </c>
      <c r="W17" s="5">
        <f t="shared" si="10"/>
        <v>0.24561405306060979</v>
      </c>
      <c r="X17" s="5">
        <f t="shared" si="11"/>
        <v>0.83895796429742076</v>
      </c>
    </row>
    <row r="18" spans="1:26" ht="20" customHeight="1" x14ac:dyDescent="0.15">
      <c r="A18" s="34">
        <v>2.5688</v>
      </c>
      <c r="B18" s="4">
        <v>44.396700000000003</v>
      </c>
      <c r="C18" s="5">
        <f t="shared" si="0"/>
        <v>0.22727715107277149</v>
      </c>
      <c r="D18" s="5">
        <f t="shared" si="1"/>
        <v>0.67561003446780354</v>
      </c>
      <c r="E18" s="5">
        <v>2.5687600000000002</v>
      </c>
      <c r="F18" s="5">
        <v>56.101999999999997</v>
      </c>
      <c r="G18" s="5">
        <f t="shared" si="2"/>
        <v>0.35714275783347449</v>
      </c>
      <c r="H18" s="5">
        <f t="shared" si="3"/>
        <v>0.81540404664351829</v>
      </c>
      <c r="I18" s="5">
        <v>2.5687600000000002</v>
      </c>
      <c r="J18" s="5">
        <v>40.024900000000002</v>
      </c>
      <c r="K18" s="5">
        <f t="shared" si="4"/>
        <v>0.26315784081817056</v>
      </c>
      <c r="L18" s="5">
        <f t="shared" si="5"/>
        <v>0.83231576714647548</v>
      </c>
      <c r="M18" s="5">
        <v>2.5688</v>
      </c>
      <c r="N18" s="5">
        <v>46.64</v>
      </c>
      <c r="O18" s="5">
        <f t="shared" si="6"/>
        <v>0.20000311434310719</v>
      </c>
      <c r="P18" s="5">
        <f t="shared" si="7"/>
        <v>0.91310612705174787</v>
      </c>
      <c r="Q18" s="5">
        <v>2.5688</v>
      </c>
      <c r="R18" s="5">
        <v>58.39</v>
      </c>
      <c r="S18" s="5">
        <f t="shared" si="8"/>
        <v>0.18072577354402058</v>
      </c>
      <c r="T18" s="5">
        <f t="shared" si="9"/>
        <v>0.88358980489598637</v>
      </c>
      <c r="U18" s="5">
        <v>2.5687600000000002</v>
      </c>
      <c r="V18" s="5">
        <v>45.049900000000001</v>
      </c>
      <c r="W18" s="5">
        <f t="shared" si="10"/>
        <v>0.26315784081817056</v>
      </c>
      <c r="X18" s="5">
        <f t="shared" si="11"/>
        <v>0.76510209592584355</v>
      </c>
    </row>
    <row r="19" spans="1:26" ht="20" customHeight="1" x14ac:dyDescent="0.15">
      <c r="A19" s="34">
        <v>2.74</v>
      </c>
      <c r="B19" s="4">
        <v>40.021999999999998</v>
      </c>
      <c r="C19" s="5">
        <f t="shared" si="0"/>
        <v>0.24242424242424243</v>
      </c>
      <c r="D19" s="5">
        <f t="shared" si="1"/>
        <v>0.60903771675530904</v>
      </c>
      <c r="E19" s="5">
        <v>2.7400099999999998</v>
      </c>
      <c r="F19" s="5">
        <v>61.476199999999999</v>
      </c>
      <c r="G19" s="5">
        <f t="shared" si="2"/>
        <v>0.38095218233361555</v>
      </c>
      <c r="H19" s="5">
        <f t="shared" si="3"/>
        <v>0.89351435336113261</v>
      </c>
      <c r="I19" s="5">
        <v>2.7400099999999998</v>
      </c>
      <c r="J19" s="5">
        <v>35.8827</v>
      </c>
      <c r="K19" s="5">
        <f t="shared" si="4"/>
        <v>0.28070162857573122</v>
      </c>
      <c r="L19" s="5">
        <f t="shared" si="5"/>
        <v>0.7461789280619523</v>
      </c>
      <c r="M19" s="5">
        <v>2.74</v>
      </c>
      <c r="N19" s="5">
        <v>48.9467</v>
      </c>
      <c r="O19" s="5">
        <f t="shared" si="6"/>
        <v>0.21333250284183811</v>
      </c>
      <c r="P19" s="5">
        <f t="shared" si="7"/>
        <v>0.95826611640145343</v>
      </c>
      <c r="Q19" s="5">
        <v>2.74</v>
      </c>
      <c r="R19" s="5">
        <v>50.638599999999997</v>
      </c>
      <c r="S19" s="5">
        <f t="shared" si="8"/>
        <v>0.19277040622493632</v>
      </c>
      <c r="T19" s="5">
        <f t="shared" si="9"/>
        <v>0.7662913288954597</v>
      </c>
      <c r="U19" s="5">
        <v>2.7400099999999998</v>
      </c>
      <c r="V19" s="5">
        <v>43.871000000000002</v>
      </c>
      <c r="W19" s="5">
        <f t="shared" si="10"/>
        <v>0.28070162857573122</v>
      </c>
      <c r="X19" s="5">
        <f t="shared" si="11"/>
        <v>0.74508032316082129</v>
      </c>
    </row>
    <row r="20" spans="1:26" ht="20" customHeight="1" x14ac:dyDescent="0.15">
      <c r="A20" s="34">
        <v>2.9113000000000002</v>
      </c>
      <c r="B20" s="4">
        <v>41.9146</v>
      </c>
      <c r="C20" s="5">
        <f t="shared" si="0"/>
        <v>0.25758018137580185</v>
      </c>
      <c r="D20" s="5">
        <f t="shared" si="1"/>
        <v>0.6378384958950597</v>
      </c>
      <c r="E20" s="5">
        <v>2.91126</v>
      </c>
      <c r="F20" s="5">
        <v>54.401400000000002</v>
      </c>
      <c r="G20" s="5">
        <f t="shared" si="2"/>
        <v>0.40476160683375673</v>
      </c>
      <c r="H20" s="5">
        <f t="shared" si="3"/>
        <v>0.79068699338834092</v>
      </c>
      <c r="I20" s="5">
        <v>2.91126</v>
      </c>
      <c r="J20" s="5">
        <v>37.236400000000003</v>
      </c>
      <c r="K20" s="5">
        <f t="shared" si="4"/>
        <v>0.29824541633329199</v>
      </c>
      <c r="L20" s="5">
        <f t="shared" si="5"/>
        <v>0.77432905096010285</v>
      </c>
      <c r="M20" s="5">
        <v>2.9113000000000002</v>
      </c>
      <c r="N20" s="5">
        <v>40.272399999999998</v>
      </c>
      <c r="O20" s="5">
        <f t="shared" si="6"/>
        <v>0.22666967719833697</v>
      </c>
      <c r="P20" s="5">
        <f t="shared" si="7"/>
        <v>0.78844286430271893</v>
      </c>
      <c r="Q20" s="5">
        <v>2.9113000000000002</v>
      </c>
      <c r="R20" s="5">
        <v>52.057299999999998</v>
      </c>
      <c r="S20" s="5">
        <f t="shared" si="8"/>
        <v>0.20482207432213764</v>
      </c>
      <c r="T20" s="5">
        <f t="shared" si="9"/>
        <v>0.78775988269244446</v>
      </c>
      <c r="U20" s="5">
        <v>2.91126</v>
      </c>
      <c r="V20" s="5">
        <v>47.6267</v>
      </c>
      <c r="W20" s="5">
        <f t="shared" si="10"/>
        <v>0.29824541633329199</v>
      </c>
      <c r="X20" s="5">
        <f t="shared" si="11"/>
        <v>0.80886501395189281</v>
      </c>
    </row>
    <row r="21" spans="1:26" ht="20" customHeight="1" x14ac:dyDescent="0.15">
      <c r="A21" s="34">
        <v>3.0825</v>
      </c>
      <c r="B21" s="4">
        <v>41.066099999999999</v>
      </c>
      <c r="C21" s="5">
        <f t="shared" si="0"/>
        <v>0.27272727272727271</v>
      </c>
      <c r="D21" s="5">
        <f t="shared" si="1"/>
        <v>0.6249263849893858</v>
      </c>
      <c r="E21" s="5">
        <v>3.0825100000000001</v>
      </c>
      <c r="F21" s="5">
        <v>59.612200000000001</v>
      </c>
      <c r="G21" s="5">
        <f t="shared" si="2"/>
        <v>0.42857103133389784</v>
      </c>
      <c r="H21" s="5">
        <f t="shared" si="3"/>
        <v>0.86642239330723936</v>
      </c>
      <c r="I21" s="5">
        <v>3.0825100000000001</v>
      </c>
      <c r="J21" s="5">
        <v>35.7258</v>
      </c>
      <c r="K21" s="5">
        <f t="shared" si="4"/>
        <v>0.31578920409085276</v>
      </c>
      <c r="L21" s="5">
        <f t="shared" si="5"/>
        <v>0.74291620051321938</v>
      </c>
      <c r="M21" s="5">
        <v>3.0825</v>
      </c>
      <c r="N21" s="5">
        <v>45.305599999999998</v>
      </c>
      <c r="O21" s="5">
        <f t="shared" si="6"/>
        <v>0.23999906569706786</v>
      </c>
      <c r="P21" s="5">
        <f t="shared" si="7"/>
        <v>0.88698158125548165</v>
      </c>
      <c r="Q21" s="5">
        <v>3.0825</v>
      </c>
      <c r="R21" s="5">
        <v>53.630699999999997</v>
      </c>
      <c r="S21" s="5">
        <f t="shared" si="8"/>
        <v>0.21686670700305336</v>
      </c>
      <c r="T21" s="5">
        <f t="shared" si="9"/>
        <v>0.8115694425318577</v>
      </c>
      <c r="U21" s="5">
        <v>3.0825100000000001</v>
      </c>
      <c r="V21" s="5">
        <v>52.216099999999997</v>
      </c>
      <c r="W21" s="5">
        <f t="shared" si="10"/>
        <v>0.31578920409085276</v>
      </c>
      <c r="X21" s="5">
        <f t="shared" si="11"/>
        <v>0.88680879538186408</v>
      </c>
      <c r="Z21" s="18" t="s">
        <v>5</v>
      </c>
    </row>
    <row r="22" spans="1:26" ht="20" customHeight="1" x14ac:dyDescent="0.15">
      <c r="A22" s="34">
        <v>3.2538</v>
      </c>
      <c r="B22" s="4">
        <v>34.267200000000003</v>
      </c>
      <c r="C22" s="5">
        <f t="shared" si="0"/>
        <v>0.28788321167883213</v>
      </c>
      <c r="D22" s="5">
        <f t="shared" si="1"/>
        <v>0.52146362619553066</v>
      </c>
      <c r="E22" s="5">
        <v>3.2537600000000002</v>
      </c>
      <c r="F22" s="5">
        <v>59.435400000000001</v>
      </c>
      <c r="G22" s="5">
        <f t="shared" si="2"/>
        <v>0.45238045583403896</v>
      </c>
      <c r="H22" s="5">
        <f t="shared" si="3"/>
        <v>0.86385272670985291</v>
      </c>
      <c r="I22" s="5">
        <v>3.2537600000000002</v>
      </c>
      <c r="J22" s="5">
        <v>33.666699999999999</v>
      </c>
      <c r="K22" s="5">
        <f t="shared" si="4"/>
        <v>0.33333299184841347</v>
      </c>
      <c r="L22" s="5">
        <f t="shared" si="5"/>
        <v>0.70009732036283023</v>
      </c>
      <c r="M22" s="5">
        <v>3.2538</v>
      </c>
      <c r="N22" s="5">
        <v>45.5854</v>
      </c>
      <c r="O22" s="5">
        <f t="shared" si="6"/>
        <v>0.2533362400535667</v>
      </c>
      <c r="P22" s="5">
        <f t="shared" si="7"/>
        <v>0.89245943490790625</v>
      </c>
      <c r="Q22" s="5">
        <v>3.2538</v>
      </c>
      <c r="R22" s="5">
        <v>51.183300000000003</v>
      </c>
      <c r="S22" s="5">
        <f t="shared" si="8"/>
        <v>0.22891837510025467</v>
      </c>
      <c r="T22" s="5">
        <f t="shared" si="9"/>
        <v>0.77453403084317074</v>
      </c>
      <c r="U22" s="5">
        <v>3.2537600000000002</v>
      </c>
      <c r="V22" s="5">
        <v>51.666699999999999</v>
      </c>
      <c r="W22" s="5">
        <f t="shared" si="10"/>
        <v>0.33333299184841347</v>
      </c>
      <c r="X22" s="5">
        <f t="shared" si="11"/>
        <v>0.87747809561334833</v>
      </c>
    </row>
    <row r="23" spans="1:26" ht="20" customHeight="1" x14ac:dyDescent="0.15">
      <c r="A23" s="34">
        <v>3.4249999999999998</v>
      </c>
      <c r="B23" s="4">
        <v>30.983499999999999</v>
      </c>
      <c r="C23" s="5">
        <f t="shared" si="0"/>
        <v>0.30303030303030298</v>
      </c>
      <c r="D23" s="5">
        <f t="shared" si="1"/>
        <v>0.47149368090270644</v>
      </c>
      <c r="E23" s="5">
        <v>3.4250099999999999</v>
      </c>
      <c r="F23" s="5">
        <v>61.319699999999997</v>
      </c>
      <c r="G23" s="5">
        <f t="shared" si="2"/>
        <v>0.47618988033418003</v>
      </c>
      <c r="H23" s="5">
        <f t="shared" si="3"/>
        <v>0.89123973332441886</v>
      </c>
      <c r="I23" s="5">
        <v>3.4250099999999999</v>
      </c>
      <c r="J23" s="5">
        <v>40.604799999999997</v>
      </c>
      <c r="K23" s="5">
        <f t="shared" si="4"/>
        <v>0.35087677960597419</v>
      </c>
      <c r="L23" s="5">
        <f t="shared" si="5"/>
        <v>0.84437475825871411</v>
      </c>
      <c r="M23" s="5">
        <v>3.4249999999999998</v>
      </c>
      <c r="N23" s="5">
        <v>44.693300000000001</v>
      </c>
      <c r="O23" s="5">
        <f t="shared" si="6"/>
        <v>0.26666562855229758</v>
      </c>
      <c r="P23" s="5">
        <f t="shared" si="7"/>
        <v>0.87499412667585519</v>
      </c>
      <c r="Q23" s="5">
        <v>3.4249999999999998</v>
      </c>
      <c r="R23" s="5">
        <v>44.555700000000002</v>
      </c>
      <c r="S23" s="5">
        <f t="shared" si="8"/>
        <v>0.24096300778117039</v>
      </c>
      <c r="T23" s="5">
        <f t="shared" si="9"/>
        <v>0.67424151858201919</v>
      </c>
      <c r="U23" s="5">
        <v>3.4250099999999999</v>
      </c>
      <c r="V23" s="5">
        <v>50.362900000000003</v>
      </c>
      <c r="W23" s="5">
        <f t="shared" si="10"/>
        <v>0.35087677960597419</v>
      </c>
      <c r="X23" s="5">
        <f t="shared" si="11"/>
        <v>0.8553350916850796</v>
      </c>
    </row>
    <row r="24" spans="1:26" ht="20" customHeight="1" x14ac:dyDescent="0.15">
      <c r="A24" s="34">
        <v>3.5962999999999998</v>
      </c>
      <c r="B24" s="4">
        <v>37.983499999999999</v>
      </c>
      <c r="C24" s="5">
        <f t="shared" si="0"/>
        <v>0.31818624198186241</v>
      </c>
      <c r="D24" s="5">
        <f t="shared" si="1"/>
        <v>0.57801669367785924</v>
      </c>
      <c r="E24" s="5">
        <v>3.59626</v>
      </c>
      <c r="F24" s="5">
        <v>56</v>
      </c>
      <c r="G24" s="5">
        <f t="shared" si="2"/>
        <v>0.4999993048343212</v>
      </c>
      <c r="H24" s="5">
        <f t="shared" si="3"/>
        <v>0.81392154668348771</v>
      </c>
      <c r="I24" s="5">
        <v>3.59626</v>
      </c>
      <c r="J24" s="5">
        <v>41.786700000000003</v>
      </c>
      <c r="K24" s="5">
        <f t="shared" si="4"/>
        <v>0.3684205673635349</v>
      </c>
      <c r="L24" s="5">
        <f t="shared" si="5"/>
        <v>0.86895230886322339</v>
      </c>
      <c r="M24" s="5">
        <v>3.5962999999999998</v>
      </c>
      <c r="N24" s="5">
        <v>42.214399999999998</v>
      </c>
      <c r="O24" s="5">
        <f t="shared" si="6"/>
        <v>0.28000280290879648</v>
      </c>
      <c r="P24" s="5">
        <f t="shared" si="7"/>
        <v>0.82646284926700908</v>
      </c>
      <c r="Q24" s="5">
        <v>3.5962999999999998</v>
      </c>
      <c r="R24" s="5">
        <v>46.756300000000003</v>
      </c>
      <c r="S24" s="5">
        <f t="shared" si="8"/>
        <v>0.25301467587837168</v>
      </c>
      <c r="T24" s="5">
        <f t="shared" si="9"/>
        <v>0.70754221604141476</v>
      </c>
      <c r="U24" s="5">
        <v>3.59626</v>
      </c>
      <c r="V24" s="5">
        <v>49.980600000000003</v>
      </c>
      <c r="W24" s="5">
        <f t="shared" si="10"/>
        <v>0.3684205673635349</v>
      </c>
      <c r="X24" s="5">
        <f t="shared" si="11"/>
        <v>0.84884232408132354</v>
      </c>
    </row>
    <row r="25" spans="1:26" ht="20" customHeight="1" x14ac:dyDescent="0.15">
      <c r="A25" s="34">
        <v>3.7675000000000001</v>
      </c>
      <c r="B25" s="4">
        <v>39.666699999999999</v>
      </c>
      <c r="C25" s="5">
        <f t="shared" si="0"/>
        <v>0.33333333333333331</v>
      </c>
      <c r="D25" s="5">
        <f t="shared" si="1"/>
        <v>0.6036309129783074</v>
      </c>
      <c r="E25" s="5">
        <v>3.7675100000000001</v>
      </c>
      <c r="F25" s="5">
        <v>53.850299999999997</v>
      </c>
      <c r="G25" s="5">
        <f t="shared" si="2"/>
        <v>0.52380872933446232</v>
      </c>
      <c r="H25" s="5">
        <f t="shared" si="3"/>
        <v>0.7826771333101753</v>
      </c>
      <c r="I25" s="5">
        <v>3.7675100000000001</v>
      </c>
      <c r="J25" s="5">
        <v>38.844000000000001</v>
      </c>
      <c r="K25" s="5">
        <f t="shared" si="4"/>
        <v>0.38596435512109567</v>
      </c>
      <c r="L25" s="5">
        <f t="shared" si="5"/>
        <v>0.80775901149128904</v>
      </c>
      <c r="M25" s="5">
        <v>3.7675000000000001</v>
      </c>
      <c r="N25" s="5">
        <v>46.588799999999999</v>
      </c>
      <c r="O25" s="5">
        <f t="shared" si="6"/>
        <v>0.29333219140752737</v>
      </c>
      <c r="P25" s="5">
        <f t="shared" si="7"/>
        <v>0.91210374639769443</v>
      </c>
      <c r="Q25" s="5">
        <v>3.7675000000000001</v>
      </c>
      <c r="R25" s="5">
        <v>47.575000000000003</v>
      </c>
      <c r="S25" s="5">
        <f t="shared" si="8"/>
        <v>0.26505930855928744</v>
      </c>
      <c r="T25" s="5">
        <f t="shared" si="9"/>
        <v>0.71993123767642664</v>
      </c>
      <c r="U25" s="5">
        <v>3.7675100000000001</v>
      </c>
      <c r="V25" s="5">
        <v>49.945799999999998</v>
      </c>
      <c r="W25" s="5">
        <f t="shared" si="10"/>
        <v>0.38596435512109567</v>
      </c>
      <c r="X25" s="5">
        <f t="shared" si="11"/>
        <v>0.8482513005066159</v>
      </c>
    </row>
    <row r="26" spans="1:26" ht="20" customHeight="1" x14ac:dyDescent="0.15">
      <c r="A26" s="34">
        <v>3.9388000000000001</v>
      </c>
      <c r="B26" s="4">
        <v>42.333300000000001</v>
      </c>
      <c r="C26" s="5">
        <f t="shared" si="0"/>
        <v>0.34848927228489274</v>
      </c>
      <c r="D26" s="5">
        <f t="shared" si="1"/>
        <v>0.6442100938163392</v>
      </c>
      <c r="E26" s="5">
        <v>3.9387599999999998</v>
      </c>
      <c r="F26" s="5">
        <v>55.3673</v>
      </c>
      <c r="G26" s="5">
        <f t="shared" si="2"/>
        <v>0.54761815383460344</v>
      </c>
      <c r="H26" s="5">
        <f t="shared" si="3"/>
        <v>0.8047256866372976</v>
      </c>
      <c r="I26" s="5">
        <v>3.9387599999999998</v>
      </c>
      <c r="J26" s="5">
        <v>40.642699999999998</v>
      </c>
      <c r="K26" s="5">
        <f t="shared" si="4"/>
        <v>0.40350814287865638</v>
      </c>
      <c r="L26" s="5">
        <f t="shared" si="5"/>
        <v>0.84516288683804475</v>
      </c>
      <c r="M26" s="5">
        <v>3.9388000000000001</v>
      </c>
      <c r="N26" s="5">
        <v>41.773899999999998</v>
      </c>
      <c r="O26" s="5">
        <f t="shared" si="6"/>
        <v>0.30666936576402626</v>
      </c>
      <c r="P26" s="5">
        <f t="shared" si="7"/>
        <v>0.81783885164766312</v>
      </c>
      <c r="Q26" s="5">
        <v>3.9388000000000001</v>
      </c>
      <c r="R26" s="5">
        <v>47.271299999999997</v>
      </c>
      <c r="S26" s="5">
        <f t="shared" si="8"/>
        <v>0.27711097665648876</v>
      </c>
      <c r="T26" s="5">
        <f t="shared" si="9"/>
        <v>0.71533548114710799</v>
      </c>
      <c r="U26" s="5">
        <v>3.9387599999999998</v>
      </c>
      <c r="V26" s="5">
        <v>50.754100000000001</v>
      </c>
      <c r="W26" s="5">
        <f t="shared" si="10"/>
        <v>0.40350814287865638</v>
      </c>
      <c r="X26" s="5">
        <f t="shared" si="11"/>
        <v>0.86197901186972348</v>
      </c>
    </row>
    <row r="27" spans="1:26" ht="20" customHeight="1" x14ac:dyDescent="0.15">
      <c r="A27" s="34">
        <v>4.1100000000000003</v>
      </c>
      <c r="B27" s="4">
        <v>43.900799999999997</v>
      </c>
      <c r="C27" s="5">
        <f t="shared" si="0"/>
        <v>0.36363636363636365</v>
      </c>
      <c r="D27" s="5">
        <f t="shared" si="1"/>
        <v>0.66806363989134654</v>
      </c>
      <c r="E27" s="5">
        <v>4.1100099999999999</v>
      </c>
      <c r="F27" s="5">
        <v>62.755099999999999</v>
      </c>
      <c r="G27" s="5">
        <f t="shared" si="2"/>
        <v>0.57142757833474456</v>
      </c>
      <c r="H27" s="5">
        <f t="shared" si="3"/>
        <v>0.91210228668351678</v>
      </c>
      <c r="I27" s="5">
        <v>4.1100099999999999</v>
      </c>
      <c r="J27" s="5">
        <v>31.673100000000002</v>
      </c>
      <c r="K27" s="5">
        <f t="shared" si="4"/>
        <v>0.4210519306362171</v>
      </c>
      <c r="L27" s="5">
        <f t="shared" si="5"/>
        <v>0.65864050939307861</v>
      </c>
      <c r="M27" s="5">
        <v>4.1100000000000003</v>
      </c>
      <c r="N27" s="5">
        <v>42.204799999999999</v>
      </c>
      <c r="O27" s="5">
        <f t="shared" si="6"/>
        <v>0.31999875426275715</v>
      </c>
      <c r="P27" s="5">
        <f t="shared" si="7"/>
        <v>0.82627490289437411</v>
      </c>
      <c r="Q27" s="5">
        <v>4.1100000000000003</v>
      </c>
      <c r="R27" s="5">
        <v>48.317799999999998</v>
      </c>
      <c r="S27" s="5">
        <f t="shared" si="8"/>
        <v>0.28915560933740447</v>
      </c>
      <c r="T27" s="5">
        <f t="shared" si="9"/>
        <v>0.73117169849294894</v>
      </c>
      <c r="U27" s="5">
        <v>4.1100099999999999</v>
      </c>
      <c r="V27" s="5">
        <v>54.573399999999999</v>
      </c>
      <c r="W27" s="5">
        <f t="shared" si="10"/>
        <v>0.4210519306362171</v>
      </c>
      <c r="X27" s="5">
        <f t="shared" si="11"/>
        <v>0.9268438491938813</v>
      </c>
    </row>
    <row r="28" spans="1:26" ht="20" customHeight="1" x14ac:dyDescent="0.15">
      <c r="A28" s="34">
        <v>4.2812999999999999</v>
      </c>
      <c r="B28" s="4">
        <v>41.438000000000002</v>
      </c>
      <c r="C28" s="5">
        <f t="shared" si="0"/>
        <v>0.37879230258792301</v>
      </c>
      <c r="D28" s="5">
        <f t="shared" si="1"/>
        <v>0.6305858004823971</v>
      </c>
      <c r="E28" s="5">
        <v>4.2812700000000001</v>
      </c>
      <c r="F28" s="5">
        <v>58.1633</v>
      </c>
      <c r="G28" s="5">
        <f t="shared" si="2"/>
        <v>0.59523839316624338</v>
      </c>
      <c r="H28" s="5">
        <f t="shared" si="3"/>
        <v>0.84536362671813747</v>
      </c>
      <c r="I28" s="5">
        <v>4.2812700000000001</v>
      </c>
      <c r="J28" s="5">
        <v>36.921500000000002</v>
      </c>
      <c r="K28" s="5">
        <f t="shared" si="4"/>
        <v>0.43859674284853745</v>
      </c>
      <c r="L28" s="5">
        <f t="shared" si="5"/>
        <v>0.76778072141838194</v>
      </c>
      <c r="M28" s="5">
        <v>4.2812999999999999</v>
      </c>
      <c r="N28" s="5">
        <v>40.666699999999999</v>
      </c>
      <c r="O28" s="5">
        <f t="shared" si="6"/>
        <v>0.33333592861925598</v>
      </c>
      <c r="P28" s="5">
        <f t="shared" si="7"/>
        <v>0.79616237000375889</v>
      </c>
      <c r="Q28" s="5">
        <v>4.2812999999999999</v>
      </c>
      <c r="R28" s="5">
        <v>51.759799999999998</v>
      </c>
      <c r="S28" s="5">
        <f t="shared" si="8"/>
        <v>0.30120727743460579</v>
      </c>
      <c r="T28" s="5">
        <f t="shared" si="9"/>
        <v>0.78325794799546622</v>
      </c>
      <c r="U28" s="5">
        <v>4.2812700000000001</v>
      </c>
      <c r="V28" s="5">
        <v>49.629100000000001</v>
      </c>
      <c r="W28" s="5">
        <f t="shared" si="10"/>
        <v>0.43859674284853745</v>
      </c>
      <c r="X28" s="5">
        <f t="shared" si="11"/>
        <v>0.84287264630805581</v>
      </c>
    </row>
    <row r="29" spans="1:26" ht="20" customHeight="1" x14ac:dyDescent="0.15">
      <c r="A29" s="34">
        <v>4.4524999999999997</v>
      </c>
      <c r="B29" s="4">
        <v>43.988999999999997</v>
      </c>
      <c r="C29" s="5">
        <f t="shared" si="0"/>
        <v>0.39393939393939392</v>
      </c>
      <c r="D29" s="5">
        <f t="shared" si="1"/>
        <v>0.66940582985231345</v>
      </c>
      <c r="E29" s="5">
        <v>4.4525199999999998</v>
      </c>
      <c r="F29" s="5">
        <v>54.067999999999998</v>
      </c>
      <c r="G29" s="5">
        <f t="shared" si="2"/>
        <v>0.61904781766638439</v>
      </c>
      <c r="H29" s="5">
        <f t="shared" si="3"/>
        <v>0.78584125332290733</v>
      </c>
      <c r="I29" s="5">
        <v>4.4525199999999998</v>
      </c>
      <c r="J29" s="5">
        <v>35.060899999999997</v>
      </c>
      <c r="K29" s="5">
        <f t="shared" si="4"/>
        <v>0.4561405306060981</v>
      </c>
      <c r="L29" s="5">
        <f t="shared" si="5"/>
        <v>0.72908963870855037</v>
      </c>
      <c r="M29" s="5">
        <v>4.4524999999999997</v>
      </c>
      <c r="N29" s="5">
        <v>42.790900000000001</v>
      </c>
      <c r="O29" s="5">
        <f t="shared" si="6"/>
        <v>0.34666531711798687</v>
      </c>
      <c r="P29" s="5">
        <f t="shared" si="7"/>
        <v>0.83774942049868439</v>
      </c>
      <c r="Q29" s="5">
        <v>4.4524999999999997</v>
      </c>
      <c r="R29" s="5">
        <v>55.1569</v>
      </c>
      <c r="S29" s="5">
        <f t="shared" si="8"/>
        <v>0.3132519101155215</v>
      </c>
      <c r="T29" s="5">
        <f t="shared" si="9"/>
        <v>0.83466474584119588</v>
      </c>
      <c r="U29" s="5">
        <v>4.4525199999999998</v>
      </c>
      <c r="V29" s="5">
        <v>44.494</v>
      </c>
      <c r="W29" s="5">
        <f t="shared" si="10"/>
        <v>0.4561405306060981</v>
      </c>
      <c r="X29" s="5">
        <f t="shared" si="11"/>
        <v>0.75566100382297152</v>
      </c>
    </row>
    <row r="30" spans="1:26" ht="20" customHeight="1" x14ac:dyDescent="0.15">
      <c r="A30" s="34">
        <v>4.6238000000000001</v>
      </c>
      <c r="B30" s="4">
        <v>43.405000000000001</v>
      </c>
      <c r="C30" s="5">
        <f t="shared" si="0"/>
        <v>0.40909533289095334</v>
      </c>
      <c r="D30" s="5">
        <f t="shared" si="1"/>
        <v>0.66051876707221502</v>
      </c>
      <c r="E30" s="5">
        <v>4.6237700000000004</v>
      </c>
      <c r="F30" s="5">
        <v>60.204099999999997</v>
      </c>
      <c r="G30" s="5">
        <f t="shared" si="2"/>
        <v>0.64285724216652562</v>
      </c>
      <c r="H30" s="5">
        <f t="shared" si="3"/>
        <v>0.87502525336941717</v>
      </c>
      <c r="I30" s="5">
        <v>4.6237700000000004</v>
      </c>
      <c r="J30" s="5">
        <v>33.866999999999997</v>
      </c>
      <c r="K30" s="5">
        <f t="shared" si="4"/>
        <v>0.47368431836365893</v>
      </c>
      <c r="L30" s="5">
        <f t="shared" si="5"/>
        <v>0.70426254871216876</v>
      </c>
      <c r="M30" s="5">
        <v>4.6238000000000001</v>
      </c>
      <c r="N30" s="5">
        <v>38.038400000000003</v>
      </c>
      <c r="O30" s="5">
        <f t="shared" si="6"/>
        <v>0.36000249147448576</v>
      </c>
      <c r="P30" s="5">
        <f t="shared" si="7"/>
        <v>0.74470617717078058</v>
      </c>
      <c r="Q30" s="5">
        <v>4.6238000000000001</v>
      </c>
      <c r="R30" s="5">
        <v>52.493499999999997</v>
      </c>
      <c r="S30" s="5">
        <f t="shared" si="8"/>
        <v>0.32530357821272282</v>
      </c>
      <c r="T30" s="5">
        <f t="shared" si="9"/>
        <v>0.79436070257419866</v>
      </c>
      <c r="U30" s="5">
        <v>4.6237700000000004</v>
      </c>
      <c r="V30" s="5">
        <v>40.775599999999997</v>
      </c>
      <c r="W30" s="5">
        <f t="shared" si="10"/>
        <v>0.47368431836365893</v>
      </c>
      <c r="X30" s="5">
        <f t="shared" si="11"/>
        <v>0.6925097951967446</v>
      </c>
    </row>
    <row r="31" spans="1:26" ht="20" customHeight="1" x14ac:dyDescent="0.15">
      <c r="A31" s="34">
        <v>4.7949999999999999</v>
      </c>
      <c r="B31" s="4">
        <v>40.333300000000001</v>
      </c>
      <c r="C31" s="5">
        <f t="shared" si="0"/>
        <v>0.42424242424242425</v>
      </c>
      <c r="D31" s="5">
        <f t="shared" si="1"/>
        <v>0.61377494730915272</v>
      </c>
      <c r="E31" s="5">
        <v>4.7950200000000001</v>
      </c>
      <c r="F31" s="5">
        <v>56</v>
      </c>
      <c r="G31" s="5">
        <f t="shared" si="2"/>
        <v>0.66666666666666674</v>
      </c>
      <c r="H31" s="5">
        <f t="shared" si="3"/>
        <v>0.81392154668348771</v>
      </c>
      <c r="I31" s="5">
        <v>4.7950200000000001</v>
      </c>
      <c r="J31" s="5">
        <v>33.982500000000002</v>
      </c>
      <c r="K31" s="5">
        <f t="shared" si="4"/>
        <v>0.49122810612121959</v>
      </c>
      <c r="L31" s="5">
        <f t="shared" si="5"/>
        <v>0.70666436535894162</v>
      </c>
      <c r="M31" s="5">
        <v>4.7949999999999999</v>
      </c>
      <c r="N31" s="5">
        <v>36.296900000000001</v>
      </c>
      <c r="O31" s="5">
        <f t="shared" si="6"/>
        <v>0.37333187997321665</v>
      </c>
      <c r="P31" s="5">
        <f t="shared" si="7"/>
        <v>0.71061153050996118</v>
      </c>
      <c r="Q31" s="5">
        <v>4.7949999999999999</v>
      </c>
      <c r="R31" s="5">
        <v>54.9788</v>
      </c>
      <c r="S31" s="5">
        <f t="shared" si="8"/>
        <v>0.33734821089363853</v>
      </c>
      <c r="T31" s="5">
        <f t="shared" si="9"/>
        <v>0.83196963804445034</v>
      </c>
      <c r="U31" s="5">
        <v>4.7950200000000001</v>
      </c>
      <c r="V31" s="5">
        <v>42.658700000000003</v>
      </c>
      <c r="W31" s="5">
        <f t="shared" si="10"/>
        <v>0.49122810612121959</v>
      </c>
      <c r="X31" s="5">
        <f t="shared" si="11"/>
        <v>0.72449130363156822</v>
      </c>
    </row>
    <row r="32" spans="1:26" ht="20" customHeight="1" x14ac:dyDescent="0.15">
      <c r="A32" s="34">
        <v>4.9663000000000004</v>
      </c>
      <c r="B32" s="4">
        <v>43.688699999999997</v>
      </c>
      <c r="C32" s="5">
        <f t="shared" si="0"/>
        <v>0.43939836319398368</v>
      </c>
      <c r="D32" s="5">
        <f t="shared" si="1"/>
        <v>0.66483599260425941</v>
      </c>
      <c r="E32" s="5">
        <v>4.9662699999999997</v>
      </c>
      <c r="F32" s="5">
        <v>58.938800000000001</v>
      </c>
      <c r="G32" s="5">
        <f t="shared" si="2"/>
        <v>0.69047609116680775</v>
      </c>
      <c r="H32" s="5">
        <f t="shared" si="3"/>
        <v>0.85663498670837046</v>
      </c>
      <c r="I32" s="5">
        <v>4.9662699999999997</v>
      </c>
      <c r="J32" s="5">
        <v>34.717500000000001</v>
      </c>
      <c r="K32" s="5">
        <f t="shared" si="4"/>
        <v>0.5087718938787803</v>
      </c>
      <c r="L32" s="5">
        <f t="shared" si="5"/>
        <v>0.72194865311113243</v>
      </c>
      <c r="M32" s="5">
        <v>4.9663000000000004</v>
      </c>
      <c r="N32" s="5">
        <v>40.170299999999997</v>
      </c>
      <c r="O32" s="5">
        <f t="shared" si="6"/>
        <v>0.38666905432971554</v>
      </c>
      <c r="P32" s="5">
        <f t="shared" si="7"/>
        <v>0.78644397631875695</v>
      </c>
      <c r="Q32" s="5">
        <v>4.9663000000000004</v>
      </c>
      <c r="R32" s="5">
        <v>52.494300000000003</v>
      </c>
      <c r="S32" s="5">
        <f t="shared" si="8"/>
        <v>0.34939987899083991</v>
      </c>
      <c r="T32" s="5">
        <f t="shared" si="9"/>
        <v>0.79437280861708137</v>
      </c>
      <c r="U32" s="5">
        <v>4.9662699999999997</v>
      </c>
      <c r="V32" s="5">
        <v>46.8095</v>
      </c>
      <c r="W32" s="5">
        <f t="shared" si="10"/>
        <v>0.5087718938787803</v>
      </c>
      <c r="X32" s="5">
        <f t="shared" si="11"/>
        <v>0.7949861500078973</v>
      </c>
    </row>
    <row r="33" spans="1:24" ht="20" customHeight="1" x14ac:dyDescent="0.15">
      <c r="A33" s="34">
        <v>5.1375000000000002</v>
      </c>
      <c r="B33" s="4">
        <v>50</v>
      </c>
      <c r="C33" s="5">
        <f t="shared" si="0"/>
        <v>0.45454545454545453</v>
      </c>
      <c r="D33" s="5">
        <f t="shared" si="1"/>
        <v>0.76087866267966253</v>
      </c>
      <c r="E33" s="5">
        <v>5.1375200000000003</v>
      </c>
      <c r="F33" s="5">
        <v>56.204099999999997</v>
      </c>
      <c r="G33" s="5">
        <f t="shared" si="2"/>
        <v>0.71428551566694898</v>
      </c>
      <c r="H33" s="5">
        <f t="shared" si="3"/>
        <v>0.81688800003488227</v>
      </c>
      <c r="I33" s="5">
        <v>5.1375200000000003</v>
      </c>
      <c r="J33" s="5">
        <v>36.980600000000003</v>
      </c>
      <c r="K33" s="5">
        <f t="shared" si="4"/>
        <v>0.52631568163634113</v>
      </c>
      <c r="L33" s="5">
        <f t="shared" si="5"/>
        <v>0.76900970292335402</v>
      </c>
      <c r="M33" s="5">
        <v>5.1375000000000002</v>
      </c>
      <c r="N33" s="5">
        <v>40</v>
      </c>
      <c r="O33" s="5">
        <f t="shared" si="6"/>
        <v>0.39999844282844643</v>
      </c>
      <c r="P33" s="5">
        <f t="shared" si="7"/>
        <v>0.78310988597920062</v>
      </c>
      <c r="Q33" s="5">
        <v>5.1375000000000002</v>
      </c>
      <c r="R33" s="5">
        <v>52.320700000000002</v>
      </c>
      <c r="S33" s="5">
        <f t="shared" si="8"/>
        <v>0.36144451167175562</v>
      </c>
      <c r="T33" s="5">
        <f t="shared" si="9"/>
        <v>0.79174579731155048</v>
      </c>
      <c r="U33" s="5">
        <v>5.1375200000000003</v>
      </c>
      <c r="V33" s="5">
        <v>49.207799999999999</v>
      </c>
      <c r="W33" s="5">
        <f t="shared" si="10"/>
        <v>0.52631568163634113</v>
      </c>
      <c r="X33" s="5">
        <f t="shared" si="11"/>
        <v>0.83571752469816196</v>
      </c>
    </row>
    <row r="34" spans="1:24" ht="20" customHeight="1" x14ac:dyDescent="0.15">
      <c r="A34" s="34">
        <v>5.3087999999999997</v>
      </c>
      <c r="B34" s="4">
        <v>52.259</v>
      </c>
      <c r="C34" s="5">
        <f t="shared" si="0"/>
        <v>0.4697013934970139</v>
      </c>
      <c r="D34" s="5">
        <f t="shared" si="1"/>
        <v>0.79525516065952973</v>
      </c>
      <c r="E34" s="5">
        <v>5.30877</v>
      </c>
      <c r="F34" s="5">
        <v>57.877600000000001</v>
      </c>
      <c r="G34" s="5">
        <f t="shared" si="2"/>
        <v>0.7380949401670901</v>
      </c>
      <c r="H34" s="5">
        <f t="shared" si="3"/>
        <v>0.84121117339871831</v>
      </c>
      <c r="I34" s="5">
        <v>5.30877</v>
      </c>
      <c r="J34" s="5">
        <v>38.078499999999998</v>
      </c>
      <c r="K34" s="5">
        <f t="shared" si="4"/>
        <v>0.54385946939390184</v>
      </c>
      <c r="L34" s="5">
        <f t="shared" si="5"/>
        <v>0.79184047778475564</v>
      </c>
      <c r="M34" s="5">
        <v>5.3087999999999997</v>
      </c>
      <c r="N34" s="5">
        <v>37.277900000000002</v>
      </c>
      <c r="O34" s="5">
        <f t="shared" si="6"/>
        <v>0.41333561718494527</v>
      </c>
      <c r="P34" s="5">
        <f t="shared" si="7"/>
        <v>0.72981730046360105</v>
      </c>
      <c r="Q34" s="5">
        <v>5.3087999999999997</v>
      </c>
      <c r="R34" s="5">
        <v>51.762099999999997</v>
      </c>
      <c r="S34" s="5">
        <f t="shared" si="8"/>
        <v>0.37349617976895688</v>
      </c>
      <c r="T34" s="5">
        <f t="shared" si="9"/>
        <v>0.78329275286875377</v>
      </c>
      <c r="U34" s="5">
        <v>5.30877</v>
      </c>
      <c r="V34" s="5">
        <v>57.555199999999999</v>
      </c>
      <c r="W34" s="5">
        <f t="shared" si="10"/>
        <v>0.54385946939390184</v>
      </c>
      <c r="X34" s="5">
        <f t="shared" si="11"/>
        <v>0.97748505882213077</v>
      </c>
    </row>
    <row r="35" spans="1:24" ht="20" customHeight="1" x14ac:dyDescent="0.15">
      <c r="A35" s="34">
        <v>5.48</v>
      </c>
      <c r="B35" s="4">
        <v>55.201099999999997</v>
      </c>
      <c r="C35" s="5">
        <f t="shared" ref="C35:C69" si="12">$A35/11.3025</f>
        <v>0.48484848484848486</v>
      </c>
      <c r="D35" s="5">
        <f t="shared" ref="D35:D69" si="13">B35/65.7135</f>
        <v>0.8400267829289263</v>
      </c>
      <c r="E35" s="5">
        <v>5.4800199999999997</v>
      </c>
      <c r="F35" s="5">
        <v>59.523800000000001</v>
      </c>
      <c r="G35" s="5">
        <f t="shared" si="2"/>
        <v>0.7619043646672311</v>
      </c>
      <c r="H35" s="5">
        <f t="shared" si="3"/>
        <v>0.86513756000854614</v>
      </c>
      <c r="I35" s="5">
        <v>5.4800199999999997</v>
      </c>
      <c r="J35" s="5">
        <v>41.092300000000002</v>
      </c>
      <c r="K35" s="5">
        <f t="shared" ref="K35:K60" si="14">I35/9.76129</f>
        <v>0.56140325715146244</v>
      </c>
      <c r="L35" s="5">
        <f t="shared" ref="L35:L60" si="15">J35/48.0886</f>
        <v>0.85451229605353451</v>
      </c>
      <c r="M35" s="5">
        <v>5.48</v>
      </c>
      <c r="N35" s="5">
        <v>37.838799999999999</v>
      </c>
      <c r="O35" s="5">
        <f t="shared" ref="O35:O66" si="16">M35/12.8438</f>
        <v>0.42666500568367621</v>
      </c>
      <c r="P35" s="5">
        <f t="shared" ref="P35:P66" si="17">N35/51.0784</f>
        <v>0.74079845883974438</v>
      </c>
      <c r="Q35" s="5">
        <v>5.48</v>
      </c>
      <c r="R35" s="5">
        <v>52.747599999999998</v>
      </c>
      <c r="S35" s="5">
        <f t="shared" ref="S35:S66" si="18">Q35/14.2138</f>
        <v>0.38554081244987265</v>
      </c>
      <c r="T35" s="5">
        <f t="shared" ref="T35:T66" si="19">R35/66.0827</f>
        <v>0.79820588444479412</v>
      </c>
      <c r="U35" s="5">
        <v>5.4800199999999997</v>
      </c>
      <c r="V35" s="5">
        <v>49.267200000000003</v>
      </c>
      <c r="W35" s="5">
        <f t="shared" ref="W35:W60" si="20">U35/9.76129</f>
        <v>0.56140325715146244</v>
      </c>
      <c r="X35" s="5">
        <f t="shared" ref="X35:X60" si="21">V35/58.8809</f>
        <v>0.836726340799818</v>
      </c>
    </row>
    <row r="36" spans="1:24" ht="20" customHeight="1" x14ac:dyDescent="0.15">
      <c r="A36" s="34">
        <v>5.6513</v>
      </c>
      <c r="B36" s="4">
        <v>62</v>
      </c>
      <c r="C36" s="5">
        <f t="shared" si="12"/>
        <v>0.50000442380004417</v>
      </c>
      <c r="D36" s="5">
        <f t="shared" si="13"/>
        <v>0.94348954172278154</v>
      </c>
      <c r="E36" s="5">
        <v>5.6512700000000002</v>
      </c>
      <c r="F36" s="5">
        <v>60.612200000000001</v>
      </c>
      <c r="G36" s="5">
        <f t="shared" si="2"/>
        <v>0.78571378916737233</v>
      </c>
      <c r="H36" s="5">
        <f t="shared" si="3"/>
        <v>0.88095670664087311</v>
      </c>
      <c r="I36" s="5">
        <v>5.6512700000000002</v>
      </c>
      <c r="J36" s="5">
        <v>47.481999999999999</v>
      </c>
      <c r="K36" s="5">
        <f t="shared" si="14"/>
        <v>0.57894704490902327</v>
      </c>
      <c r="L36" s="5">
        <f t="shared" si="15"/>
        <v>0.98738578374084507</v>
      </c>
      <c r="M36" s="5">
        <v>5.6513</v>
      </c>
      <c r="N36" s="5">
        <v>40.203200000000002</v>
      </c>
      <c r="O36" s="5">
        <f t="shared" si="16"/>
        <v>0.44000218004017505</v>
      </c>
      <c r="P36" s="5">
        <f t="shared" si="17"/>
        <v>0.787088084199975</v>
      </c>
      <c r="Q36" s="5">
        <v>5.6513</v>
      </c>
      <c r="R36" s="5">
        <v>49.264299999999999</v>
      </c>
      <c r="S36" s="5">
        <f t="shared" si="18"/>
        <v>0.39759248054707397</v>
      </c>
      <c r="T36" s="5">
        <f t="shared" si="19"/>
        <v>0.74549466047846102</v>
      </c>
      <c r="U36" s="5">
        <v>5.6512700000000002</v>
      </c>
      <c r="V36" s="5">
        <v>44.401699999999998</v>
      </c>
      <c r="W36" s="5">
        <f t="shared" si="20"/>
        <v>0.57894704490902327</v>
      </c>
      <c r="X36" s="5">
        <f t="shared" si="21"/>
        <v>0.75409343267511197</v>
      </c>
    </row>
    <row r="37" spans="1:24" ht="20" customHeight="1" x14ac:dyDescent="0.15">
      <c r="A37" s="34">
        <v>5.8224999999999998</v>
      </c>
      <c r="B37" s="4">
        <v>65.713499999999996</v>
      </c>
      <c r="C37" s="5">
        <f t="shared" si="12"/>
        <v>0.51515151515151514</v>
      </c>
      <c r="D37" s="5">
        <f t="shared" si="13"/>
        <v>1</v>
      </c>
      <c r="E37" s="5">
        <v>5.8225199999999999</v>
      </c>
      <c r="F37" s="5">
        <v>57.850299999999997</v>
      </c>
      <c r="G37" s="5">
        <f t="shared" si="2"/>
        <v>0.80952321366751345</v>
      </c>
      <c r="H37" s="5">
        <f t="shared" si="3"/>
        <v>0.84081438664471009</v>
      </c>
      <c r="I37" s="5">
        <v>5.8225199999999999</v>
      </c>
      <c r="J37" s="5">
        <v>37.654699999999998</v>
      </c>
      <c r="K37" s="5">
        <f t="shared" si="14"/>
        <v>0.59649083266658398</v>
      </c>
      <c r="L37" s="5">
        <f t="shared" si="15"/>
        <v>0.7830275782617917</v>
      </c>
      <c r="M37" s="5">
        <v>5.8224999999999998</v>
      </c>
      <c r="N37" s="5">
        <v>46.4544</v>
      </c>
      <c r="O37" s="5">
        <f t="shared" si="16"/>
        <v>0.45333156853890594</v>
      </c>
      <c r="P37" s="5">
        <f t="shared" si="17"/>
        <v>0.90947249718080436</v>
      </c>
      <c r="Q37" s="5">
        <v>5.8224999999999998</v>
      </c>
      <c r="R37" s="5">
        <v>47.314</v>
      </c>
      <c r="S37" s="5">
        <f t="shared" si="18"/>
        <v>0.40963711322798968</v>
      </c>
      <c r="T37" s="5">
        <f t="shared" si="19"/>
        <v>0.71598164118596841</v>
      </c>
      <c r="U37" s="5">
        <v>5.8225199999999999</v>
      </c>
      <c r="V37" s="5">
        <v>46.612200000000001</v>
      </c>
      <c r="W37" s="5">
        <f t="shared" si="20"/>
        <v>0.59649083266658398</v>
      </c>
      <c r="X37" s="5">
        <f t="shared" si="21"/>
        <v>0.79163531807428222</v>
      </c>
    </row>
    <row r="38" spans="1:24" ht="20" customHeight="1" x14ac:dyDescent="0.15">
      <c r="A38" s="34">
        <v>5.9938000000000002</v>
      </c>
      <c r="B38" s="4">
        <v>59.201099999999997</v>
      </c>
      <c r="C38" s="5">
        <f t="shared" si="12"/>
        <v>0.53030745410307456</v>
      </c>
      <c r="D38" s="5">
        <f t="shared" si="13"/>
        <v>0.90089707594329937</v>
      </c>
      <c r="E38" s="5">
        <v>5.9937699999999996</v>
      </c>
      <c r="F38" s="5">
        <v>54.666699999999999</v>
      </c>
      <c r="G38" s="5">
        <f t="shared" si="2"/>
        <v>0.83333263816765446</v>
      </c>
      <c r="H38" s="5">
        <f t="shared" si="3"/>
        <v>0.79454294671575387</v>
      </c>
      <c r="I38" s="5">
        <v>5.9937699999999996</v>
      </c>
      <c r="J38" s="5">
        <v>44.0886</v>
      </c>
      <c r="K38" s="5">
        <f t="shared" si="14"/>
        <v>0.61403462042414469</v>
      </c>
      <c r="L38" s="5">
        <f t="shared" si="15"/>
        <v>0.91682020270916598</v>
      </c>
      <c r="M38" s="5">
        <v>5.9938000000000002</v>
      </c>
      <c r="N38" s="5">
        <v>44.657800000000002</v>
      </c>
      <c r="O38" s="5">
        <f t="shared" si="16"/>
        <v>0.46666874289540483</v>
      </c>
      <c r="P38" s="5">
        <f t="shared" si="17"/>
        <v>0.87429911665204862</v>
      </c>
      <c r="Q38" s="5">
        <v>5.9938000000000002</v>
      </c>
      <c r="R38" s="5">
        <v>48.655200000000001</v>
      </c>
      <c r="S38" s="5">
        <f t="shared" si="18"/>
        <v>0.421688781325191</v>
      </c>
      <c r="T38" s="5">
        <f t="shared" si="19"/>
        <v>0.73627742207869828</v>
      </c>
      <c r="U38" s="5">
        <v>5.9937699999999996</v>
      </c>
      <c r="V38" s="5">
        <v>49.255499999999998</v>
      </c>
      <c r="W38" s="5">
        <f t="shared" si="20"/>
        <v>0.61403462042414469</v>
      </c>
      <c r="X38" s="5">
        <f t="shared" si="21"/>
        <v>0.83652763459797663</v>
      </c>
    </row>
    <row r="39" spans="1:24" ht="20" customHeight="1" x14ac:dyDescent="0.15">
      <c r="A39" s="34">
        <v>6.165</v>
      </c>
      <c r="B39" s="4">
        <v>57.355400000000003</v>
      </c>
      <c r="C39" s="5">
        <f t="shared" si="12"/>
        <v>0.54545454545454541</v>
      </c>
      <c r="D39" s="5">
        <f t="shared" si="13"/>
        <v>0.87281000098914241</v>
      </c>
      <c r="E39" s="5">
        <v>6.1650200000000002</v>
      </c>
      <c r="F39" s="5">
        <v>60.653100000000002</v>
      </c>
      <c r="G39" s="5">
        <f t="shared" si="2"/>
        <v>0.85714206266779569</v>
      </c>
      <c r="H39" s="5">
        <f t="shared" si="3"/>
        <v>0.8815511600562187</v>
      </c>
      <c r="I39" s="5">
        <v>6.1650200000000002</v>
      </c>
      <c r="J39" s="5">
        <v>40.005499999999998</v>
      </c>
      <c r="K39" s="5">
        <f t="shared" si="14"/>
        <v>0.63157840818170552</v>
      </c>
      <c r="L39" s="5">
        <f t="shared" si="15"/>
        <v>0.83191234512961487</v>
      </c>
      <c r="M39" s="5">
        <v>6.165</v>
      </c>
      <c r="N39" s="5">
        <v>39.836799999999997</v>
      </c>
      <c r="O39" s="5">
        <f t="shared" si="16"/>
        <v>0.47999813139413572</v>
      </c>
      <c r="P39" s="5">
        <f t="shared" si="17"/>
        <v>0.77991479764440541</v>
      </c>
      <c r="Q39" s="5">
        <v>6.165</v>
      </c>
      <c r="R39" s="5">
        <v>49.267499999999998</v>
      </c>
      <c r="S39" s="5">
        <f t="shared" si="18"/>
        <v>0.43373341400610671</v>
      </c>
      <c r="T39" s="5">
        <f t="shared" si="19"/>
        <v>0.74554308464999153</v>
      </c>
      <c r="U39" s="5">
        <v>6.1650200000000002</v>
      </c>
      <c r="V39" s="5">
        <v>44.348999999999997</v>
      </c>
      <c r="W39" s="5">
        <f t="shared" si="20"/>
        <v>0.63157840818170552</v>
      </c>
      <c r="X39" s="5">
        <f t="shared" si="21"/>
        <v>0.75319840559502316</v>
      </c>
    </row>
    <row r="40" spans="1:24" ht="20" customHeight="1" x14ac:dyDescent="0.15">
      <c r="A40" s="34">
        <v>6.3362999999999996</v>
      </c>
      <c r="B40" s="4">
        <v>48.1708</v>
      </c>
      <c r="C40" s="5">
        <f t="shared" si="12"/>
        <v>0.56061048440610484</v>
      </c>
      <c r="D40" s="5">
        <f t="shared" si="13"/>
        <v>0.73304267768418974</v>
      </c>
      <c r="E40" s="5">
        <v>6.3362699999999998</v>
      </c>
      <c r="F40" s="5">
        <v>66.727900000000005</v>
      </c>
      <c r="G40" s="5">
        <f t="shared" si="2"/>
        <v>0.88095148716793681</v>
      </c>
      <c r="H40" s="5">
        <f t="shared" si="3"/>
        <v>0.96984420669537685</v>
      </c>
      <c r="I40" s="5">
        <v>6.3362699999999998</v>
      </c>
      <c r="J40" s="5">
        <v>40.389699999999998</v>
      </c>
      <c r="K40" s="5">
        <f t="shared" si="14"/>
        <v>0.64912219593926612</v>
      </c>
      <c r="L40" s="5">
        <f t="shared" si="15"/>
        <v>0.83990176465939947</v>
      </c>
      <c r="M40" s="5">
        <v>6.3362999999999996</v>
      </c>
      <c r="N40" s="5">
        <v>41.313800000000001</v>
      </c>
      <c r="O40" s="5">
        <f t="shared" si="16"/>
        <v>0.4933353057506345</v>
      </c>
      <c r="P40" s="5">
        <f t="shared" si="17"/>
        <v>0.8088311301841874</v>
      </c>
      <c r="Q40" s="5">
        <v>6.3362999999999996</v>
      </c>
      <c r="R40" s="5">
        <v>49.018999999999998</v>
      </c>
      <c r="S40" s="5">
        <f t="shared" si="18"/>
        <v>0.44578508210330797</v>
      </c>
      <c r="T40" s="5">
        <f t="shared" si="19"/>
        <v>0.74178264507957448</v>
      </c>
      <c r="U40" s="5">
        <v>6.3362699999999998</v>
      </c>
      <c r="V40" s="5">
        <v>46.557099999999998</v>
      </c>
      <c r="W40" s="5">
        <f t="shared" si="20"/>
        <v>0.64912219593926612</v>
      </c>
      <c r="X40" s="5">
        <f t="shared" si="21"/>
        <v>0.79069953074766186</v>
      </c>
    </row>
    <row r="41" spans="1:24" ht="20" customHeight="1" x14ac:dyDescent="0.15">
      <c r="A41" s="34">
        <v>6.5075000000000003</v>
      </c>
      <c r="B41" s="4">
        <v>46.027500000000003</v>
      </c>
      <c r="C41" s="5">
        <f t="shared" si="12"/>
        <v>0.5757575757575758</v>
      </c>
      <c r="D41" s="5">
        <f t="shared" si="13"/>
        <v>0.70042685292976337</v>
      </c>
      <c r="E41" s="5">
        <v>6.5075200000000004</v>
      </c>
      <c r="F41" s="5">
        <v>60.646299999999997</v>
      </c>
      <c r="G41" s="5">
        <f t="shared" si="2"/>
        <v>0.90476091166807793</v>
      </c>
      <c r="H41" s="5">
        <f t="shared" si="3"/>
        <v>0.88145232672554996</v>
      </c>
      <c r="I41" s="5">
        <v>6.5075200000000004</v>
      </c>
      <c r="J41" s="5">
        <v>38</v>
      </c>
      <c r="K41" s="5">
        <f t="shared" si="14"/>
        <v>0.66666598369682695</v>
      </c>
      <c r="L41" s="5">
        <f t="shared" si="15"/>
        <v>0.79020807426292305</v>
      </c>
      <c r="M41" s="5">
        <v>6.5075000000000003</v>
      </c>
      <c r="N41" s="5">
        <v>43.698300000000003</v>
      </c>
      <c r="O41" s="5">
        <f t="shared" si="16"/>
        <v>0.50666469424936544</v>
      </c>
      <c r="P41" s="5">
        <f t="shared" si="17"/>
        <v>0.85551426826212262</v>
      </c>
      <c r="Q41" s="5">
        <v>6.5075000000000003</v>
      </c>
      <c r="R41" s="5">
        <v>52.541400000000003</v>
      </c>
      <c r="S41" s="5">
        <f t="shared" si="18"/>
        <v>0.4578297147842238</v>
      </c>
      <c r="T41" s="5">
        <f t="shared" si="19"/>
        <v>0.79508555189179619</v>
      </c>
      <c r="U41" s="5">
        <v>6.5075200000000004</v>
      </c>
      <c r="V41" s="5">
        <v>49.333300000000001</v>
      </c>
      <c r="W41" s="5">
        <f t="shared" si="20"/>
        <v>0.66666598369682695</v>
      </c>
      <c r="X41" s="5">
        <f t="shared" si="21"/>
        <v>0.83784894592304138</v>
      </c>
    </row>
    <row r="42" spans="1:24" ht="20" customHeight="1" x14ac:dyDescent="0.15">
      <c r="A42" s="34">
        <v>6.6787999999999998</v>
      </c>
      <c r="B42" s="4">
        <v>47.619799999999998</v>
      </c>
      <c r="C42" s="5">
        <f t="shared" si="12"/>
        <v>0.59091351470913511</v>
      </c>
      <c r="D42" s="5">
        <f t="shared" si="13"/>
        <v>0.72465779482145987</v>
      </c>
      <c r="E42" s="5">
        <v>6.6787700000000001</v>
      </c>
      <c r="F42" s="5">
        <v>58.285699999999999</v>
      </c>
      <c r="G42" s="5">
        <f t="shared" si="2"/>
        <v>0.92857033616821905</v>
      </c>
      <c r="H42" s="5">
        <f t="shared" si="3"/>
        <v>0.84714262667017426</v>
      </c>
      <c r="I42" s="5">
        <v>6.6787700000000001</v>
      </c>
      <c r="J42" s="5">
        <v>38.4709</v>
      </c>
      <c r="K42" s="5">
        <f t="shared" si="14"/>
        <v>0.68420977145438766</v>
      </c>
      <c r="L42" s="5">
        <f t="shared" si="15"/>
        <v>0.80000041589898652</v>
      </c>
      <c r="M42" s="5">
        <v>6.6787999999999998</v>
      </c>
      <c r="N42" s="5">
        <v>42.862400000000001</v>
      </c>
      <c r="O42" s="5">
        <f t="shared" si="16"/>
        <v>0.52000186860586428</v>
      </c>
      <c r="P42" s="5">
        <f t="shared" si="17"/>
        <v>0.83914922941987213</v>
      </c>
      <c r="Q42" s="5">
        <v>6.6787999999999998</v>
      </c>
      <c r="R42" s="5">
        <v>53.893999999999998</v>
      </c>
      <c r="S42" s="5">
        <f t="shared" si="18"/>
        <v>0.46988138288142506</v>
      </c>
      <c r="T42" s="5">
        <f t="shared" si="19"/>
        <v>0.81555384389560348</v>
      </c>
      <c r="U42" s="5">
        <v>6.6787700000000001</v>
      </c>
      <c r="V42" s="5">
        <v>44.673099999999998</v>
      </c>
      <c r="W42" s="5">
        <f t="shared" si="20"/>
        <v>0.68420977145438766</v>
      </c>
      <c r="X42" s="5">
        <f t="shared" si="21"/>
        <v>0.75870273722038895</v>
      </c>
    </row>
    <row r="43" spans="1:24" ht="20" customHeight="1" x14ac:dyDescent="0.15">
      <c r="A43" s="34">
        <v>6.85</v>
      </c>
      <c r="B43" s="4">
        <v>46.325099999999999</v>
      </c>
      <c r="C43" s="5">
        <f t="shared" si="12"/>
        <v>0.60606060606060597</v>
      </c>
      <c r="D43" s="5">
        <f t="shared" si="13"/>
        <v>0.70495560273003266</v>
      </c>
      <c r="E43" s="5">
        <v>6.8500300000000003</v>
      </c>
      <c r="F43" s="5">
        <v>63.047600000000003</v>
      </c>
      <c r="G43" s="5">
        <f t="shared" si="2"/>
        <v>0.95238115099971787</v>
      </c>
      <c r="H43" s="5">
        <f t="shared" si="3"/>
        <v>0.91635357333360468</v>
      </c>
      <c r="I43" s="5">
        <v>6.8500300000000003</v>
      </c>
      <c r="J43" s="5">
        <v>39.682400000000001</v>
      </c>
      <c r="K43" s="5">
        <f t="shared" si="14"/>
        <v>0.70175458366670795</v>
      </c>
      <c r="L43" s="5">
        <f t="shared" si="15"/>
        <v>0.8251934970034478</v>
      </c>
      <c r="M43" s="5">
        <v>6.85</v>
      </c>
      <c r="N43" s="5">
        <v>41.7956</v>
      </c>
      <c r="O43" s="5">
        <f t="shared" si="16"/>
        <v>0.53333125710459517</v>
      </c>
      <c r="P43" s="5">
        <f t="shared" si="17"/>
        <v>0.81826368876080691</v>
      </c>
      <c r="Q43" s="5">
        <v>6.85</v>
      </c>
      <c r="R43" s="5">
        <v>46.787500000000001</v>
      </c>
      <c r="S43" s="5">
        <f t="shared" si="18"/>
        <v>0.48192601556234077</v>
      </c>
      <c r="T43" s="5">
        <f t="shared" si="19"/>
        <v>0.70801435171383731</v>
      </c>
      <c r="U43" s="5">
        <v>6.8500300000000003</v>
      </c>
      <c r="V43" s="5">
        <v>46.812199999999997</v>
      </c>
      <c r="W43" s="5">
        <f t="shared" si="20"/>
        <v>0.70175458366670795</v>
      </c>
      <c r="X43" s="5">
        <f t="shared" si="21"/>
        <v>0.79503200528524531</v>
      </c>
    </row>
    <row r="44" spans="1:24" ht="20" customHeight="1" x14ac:dyDescent="0.15">
      <c r="A44" s="34">
        <v>7.0213000000000001</v>
      </c>
      <c r="B44" s="4">
        <v>48.090899999999998</v>
      </c>
      <c r="C44" s="5">
        <f t="shared" si="12"/>
        <v>0.6212165450121655</v>
      </c>
      <c r="D44" s="5">
        <f t="shared" si="13"/>
        <v>0.7318267935812276</v>
      </c>
      <c r="E44" s="5">
        <v>7.02128</v>
      </c>
      <c r="F44" s="5">
        <v>56.129300000000001</v>
      </c>
      <c r="G44" s="5">
        <f t="shared" si="2"/>
        <v>0.97619057549985888</v>
      </c>
      <c r="H44" s="5">
        <f t="shared" si="3"/>
        <v>0.81580083339752651</v>
      </c>
      <c r="I44" s="5">
        <v>7.02128</v>
      </c>
      <c r="J44" s="5">
        <v>41.862400000000001</v>
      </c>
      <c r="K44" s="5">
        <f t="shared" si="14"/>
        <v>0.71929837142426867</v>
      </c>
      <c r="L44" s="5">
        <f t="shared" si="15"/>
        <v>0.87052648652695241</v>
      </c>
      <c r="M44" s="5">
        <v>7.0213000000000001</v>
      </c>
      <c r="N44" s="5">
        <v>41.239100000000001</v>
      </c>
      <c r="O44" s="5">
        <f t="shared" si="16"/>
        <v>0.54666843146109412</v>
      </c>
      <c r="P44" s="5">
        <f t="shared" si="17"/>
        <v>0.8073686724721213</v>
      </c>
      <c r="Q44" s="5">
        <v>7.0213000000000001</v>
      </c>
      <c r="R44" s="5">
        <v>49.726999999999997</v>
      </c>
      <c r="S44" s="5">
        <f t="shared" si="18"/>
        <v>0.49397768365954209</v>
      </c>
      <c r="T44" s="5">
        <f t="shared" si="19"/>
        <v>0.75249649303070232</v>
      </c>
      <c r="U44" s="5">
        <v>7.02128</v>
      </c>
      <c r="V44" s="5">
        <v>42.4146</v>
      </c>
      <c r="W44" s="5">
        <f t="shared" si="20"/>
        <v>0.71929837142426867</v>
      </c>
      <c r="X44" s="5">
        <f t="shared" si="21"/>
        <v>0.72034564689058767</v>
      </c>
    </row>
    <row r="45" spans="1:24" ht="20" customHeight="1" x14ac:dyDescent="0.15">
      <c r="A45" s="34">
        <v>7.1924999999999999</v>
      </c>
      <c r="B45" s="4">
        <v>53.628100000000003</v>
      </c>
      <c r="C45" s="5">
        <f t="shared" si="12"/>
        <v>0.63636363636363635</v>
      </c>
      <c r="D45" s="5">
        <f t="shared" si="13"/>
        <v>0.8160895402010242</v>
      </c>
      <c r="E45" s="5">
        <v>7.1925299999999996</v>
      </c>
      <c r="F45" s="5">
        <v>63</v>
      </c>
      <c r="G45" s="5">
        <f t="shared" si="2"/>
        <v>1</v>
      </c>
      <c r="H45" s="5">
        <f t="shared" si="3"/>
        <v>0.91566174001892364</v>
      </c>
      <c r="I45" s="5">
        <v>7.1925299999999996</v>
      </c>
      <c r="J45" s="5">
        <v>41.282499999999999</v>
      </c>
      <c r="K45" s="5">
        <f t="shared" si="14"/>
        <v>0.73684215918182938</v>
      </c>
      <c r="L45" s="5">
        <f t="shared" si="15"/>
        <v>0.85846749541471368</v>
      </c>
      <c r="M45" s="5">
        <v>7.1924999999999999</v>
      </c>
      <c r="N45" s="5">
        <v>41.355200000000004</v>
      </c>
      <c r="O45" s="5">
        <f t="shared" si="16"/>
        <v>0.55999781995982501</v>
      </c>
      <c r="P45" s="5">
        <f t="shared" si="17"/>
        <v>0.80964164891617596</v>
      </c>
      <c r="Q45" s="5">
        <v>7.1924999999999999</v>
      </c>
      <c r="R45" s="5">
        <v>52.033099999999997</v>
      </c>
      <c r="S45" s="5">
        <f t="shared" si="18"/>
        <v>0.5060223163404578</v>
      </c>
      <c r="T45" s="5">
        <f t="shared" si="19"/>
        <v>0.78739367489524481</v>
      </c>
      <c r="U45" s="5">
        <v>7.1925299999999996</v>
      </c>
      <c r="V45" s="5">
        <v>38.174500000000002</v>
      </c>
      <c r="W45" s="5">
        <f t="shared" si="20"/>
        <v>0.73684215918182938</v>
      </c>
      <c r="X45" s="5">
        <f t="shared" si="21"/>
        <v>0.64833417967456342</v>
      </c>
    </row>
    <row r="46" spans="1:24" ht="20" customHeight="1" x14ac:dyDescent="0.15">
      <c r="A46" s="34">
        <v>7.3638000000000003</v>
      </c>
      <c r="B46" s="4">
        <v>42.151499999999999</v>
      </c>
      <c r="C46" s="5">
        <f t="shared" si="12"/>
        <v>0.65151957531519578</v>
      </c>
      <c r="D46" s="5">
        <f t="shared" si="13"/>
        <v>0.64144353899883588</v>
      </c>
      <c r="E46" s="6"/>
      <c r="F46" s="6"/>
      <c r="G46" s="6"/>
      <c r="H46" s="6"/>
      <c r="I46" s="5">
        <v>7.3637800000000002</v>
      </c>
      <c r="J46" s="5">
        <v>41.078499999999998</v>
      </c>
      <c r="K46" s="5">
        <f t="shared" si="14"/>
        <v>0.75438594693939021</v>
      </c>
      <c r="L46" s="5">
        <f t="shared" si="15"/>
        <v>0.85422532575288113</v>
      </c>
      <c r="M46" s="5">
        <v>7.3638000000000003</v>
      </c>
      <c r="N46" s="5">
        <v>42.2348</v>
      </c>
      <c r="O46" s="5">
        <f t="shared" si="16"/>
        <v>0.57333499431632384</v>
      </c>
      <c r="P46" s="5">
        <f t="shared" si="17"/>
        <v>0.8268622353088585</v>
      </c>
      <c r="Q46" s="5">
        <v>7.3638000000000003</v>
      </c>
      <c r="R46" s="5">
        <v>51.7532</v>
      </c>
      <c r="S46" s="5">
        <f t="shared" si="18"/>
        <v>0.51807398443765917</v>
      </c>
      <c r="T46" s="5">
        <f t="shared" si="19"/>
        <v>0.78315807314168451</v>
      </c>
      <c r="U46" s="5">
        <v>7.3637800000000002</v>
      </c>
      <c r="V46" s="5">
        <v>40.518900000000002</v>
      </c>
      <c r="W46" s="5">
        <f t="shared" si="20"/>
        <v>0.75438594693939021</v>
      </c>
      <c r="X46" s="5">
        <f t="shared" si="21"/>
        <v>0.68815014716147349</v>
      </c>
    </row>
    <row r="47" spans="1:24" ht="20" customHeight="1" x14ac:dyDescent="0.15">
      <c r="A47" s="34">
        <v>7.5350000000000001</v>
      </c>
      <c r="B47" s="4">
        <v>48.333300000000001</v>
      </c>
      <c r="C47" s="5">
        <f t="shared" si="12"/>
        <v>0.66666666666666663</v>
      </c>
      <c r="D47" s="5">
        <f t="shared" si="13"/>
        <v>0.73551553333789865</v>
      </c>
      <c r="E47" s="6"/>
      <c r="F47" s="6"/>
      <c r="G47" s="6"/>
      <c r="H47" s="6"/>
      <c r="I47" s="5">
        <v>7.5350299999999999</v>
      </c>
      <c r="J47" s="5">
        <v>42.168100000000003</v>
      </c>
      <c r="K47" s="5">
        <f t="shared" si="14"/>
        <v>0.77192973469695081</v>
      </c>
      <c r="L47" s="5">
        <f t="shared" si="15"/>
        <v>0.87688350253490444</v>
      </c>
      <c r="M47" s="5">
        <v>7.5350000000000001</v>
      </c>
      <c r="N47" s="5">
        <v>41.312399999999997</v>
      </c>
      <c r="O47" s="5">
        <f t="shared" si="16"/>
        <v>0.58666438281505473</v>
      </c>
      <c r="P47" s="5">
        <f t="shared" si="17"/>
        <v>0.80880372133817813</v>
      </c>
      <c r="Q47" s="5">
        <v>7.5350000000000001</v>
      </c>
      <c r="R47" s="5">
        <v>51.896900000000002</v>
      </c>
      <c r="S47" s="5">
        <f t="shared" si="18"/>
        <v>0.53011861711857489</v>
      </c>
      <c r="T47" s="5">
        <f t="shared" si="19"/>
        <v>0.7853326210944771</v>
      </c>
      <c r="U47" s="5">
        <v>7.5350299999999999</v>
      </c>
      <c r="V47" s="5">
        <v>42.842700000000001</v>
      </c>
      <c r="W47" s="5">
        <f t="shared" si="20"/>
        <v>0.77192973469695081</v>
      </c>
      <c r="X47" s="5">
        <f t="shared" si="21"/>
        <v>0.72761625586565426</v>
      </c>
    </row>
    <row r="48" spans="1:24" ht="20" customHeight="1" x14ac:dyDescent="0.15">
      <c r="A48" s="34">
        <v>7.7062999999999997</v>
      </c>
      <c r="B48" s="4">
        <v>39.760300000000001</v>
      </c>
      <c r="C48" s="5">
        <f t="shared" si="12"/>
        <v>0.68182260561822605</v>
      </c>
      <c r="D48" s="5">
        <f t="shared" si="13"/>
        <v>0.6050552778348437</v>
      </c>
      <c r="E48" s="6"/>
      <c r="F48" s="6"/>
      <c r="G48" s="6"/>
      <c r="H48" s="6"/>
      <c r="I48" s="5">
        <v>7.7062799999999996</v>
      </c>
      <c r="J48" s="5">
        <v>45.107999999999997</v>
      </c>
      <c r="K48" s="5">
        <f t="shared" si="14"/>
        <v>0.78947352245451152</v>
      </c>
      <c r="L48" s="5">
        <f t="shared" si="15"/>
        <v>0.93801857404873501</v>
      </c>
      <c r="M48" s="5">
        <v>7.7062999999999997</v>
      </c>
      <c r="N48" s="5">
        <v>41.04</v>
      </c>
      <c r="O48" s="5">
        <f t="shared" si="16"/>
        <v>0.60000155717155357</v>
      </c>
      <c r="P48" s="5">
        <f t="shared" si="17"/>
        <v>0.80347074301465982</v>
      </c>
      <c r="Q48" s="5">
        <v>7.7062999999999997</v>
      </c>
      <c r="R48" s="5">
        <v>50.085900000000002</v>
      </c>
      <c r="S48" s="5">
        <f t="shared" si="18"/>
        <v>0.54217028521577615</v>
      </c>
      <c r="T48" s="5">
        <f t="shared" si="19"/>
        <v>0.75792756651892246</v>
      </c>
      <c r="U48" s="5">
        <v>7.7062799999999996</v>
      </c>
      <c r="V48" s="5">
        <v>47.963999999999999</v>
      </c>
      <c r="W48" s="5">
        <f t="shared" si="20"/>
        <v>0.78947352245451152</v>
      </c>
      <c r="X48" s="5">
        <f t="shared" si="21"/>
        <v>0.8145935269331821</v>
      </c>
    </row>
    <row r="49" spans="1:24" ht="20" customHeight="1" x14ac:dyDescent="0.15">
      <c r="A49" s="34">
        <v>7.8775000000000004</v>
      </c>
      <c r="B49" s="4">
        <v>43.6143</v>
      </c>
      <c r="C49" s="5">
        <f t="shared" si="12"/>
        <v>0.69696969696969702</v>
      </c>
      <c r="D49" s="5">
        <f t="shared" si="13"/>
        <v>0.66370380515419214</v>
      </c>
      <c r="E49" s="6"/>
      <c r="F49" s="6"/>
      <c r="G49" s="6"/>
      <c r="H49" s="6"/>
      <c r="I49" s="5">
        <v>7.8775300000000001</v>
      </c>
      <c r="J49" s="5">
        <v>42.878100000000003</v>
      </c>
      <c r="K49" s="5">
        <f t="shared" si="14"/>
        <v>0.80701731021207235</v>
      </c>
      <c r="L49" s="5">
        <f t="shared" si="15"/>
        <v>0.89164791655402742</v>
      </c>
      <c r="M49" s="5">
        <v>7.8775000000000004</v>
      </c>
      <c r="N49" s="5">
        <v>40.399099999999997</v>
      </c>
      <c r="O49" s="5">
        <f t="shared" si="16"/>
        <v>0.61333094567028457</v>
      </c>
      <c r="P49" s="5">
        <f t="shared" si="17"/>
        <v>0.79092336486655801</v>
      </c>
      <c r="Q49" s="5">
        <v>7.8775000000000004</v>
      </c>
      <c r="R49" s="5">
        <v>45.776000000000003</v>
      </c>
      <c r="S49" s="5">
        <f t="shared" si="18"/>
        <v>0.55421491789669197</v>
      </c>
      <c r="T49" s="5">
        <f t="shared" si="19"/>
        <v>0.69270777374411152</v>
      </c>
      <c r="U49" s="5">
        <v>7.8775300000000001</v>
      </c>
      <c r="V49" s="5">
        <v>47.561399999999999</v>
      </c>
      <c r="W49" s="5">
        <f t="shared" si="20"/>
        <v>0.80701731021207235</v>
      </c>
      <c r="X49" s="5">
        <f t="shared" si="21"/>
        <v>0.80775599557751332</v>
      </c>
    </row>
    <row r="50" spans="1:24" ht="20" customHeight="1" x14ac:dyDescent="0.15">
      <c r="A50" s="34">
        <v>8.0488</v>
      </c>
      <c r="B50" s="4">
        <v>50.848500000000001</v>
      </c>
      <c r="C50" s="5">
        <f t="shared" si="12"/>
        <v>0.71212563592125633</v>
      </c>
      <c r="D50" s="5">
        <f t="shared" si="13"/>
        <v>0.77379077358533643</v>
      </c>
      <c r="E50" s="6"/>
      <c r="F50" s="6"/>
      <c r="G50" s="6"/>
      <c r="H50" s="6"/>
      <c r="I50" s="5">
        <v>8.0487800000000007</v>
      </c>
      <c r="J50" s="5">
        <v>46.525399999999998</v>
      </c>
      <c r="K50" s="5">
        <f t="shared" si="14"/>
        <v>0.82456109796963317</v>
      </c>
      <c r="L50" s="5">
        <f t="shared" si="15"/>
        <v>0.96749333521874203</v>
      </c>
      <c r="M50" s="5">
        <v>8.0488</v>
      </c>
      <c r="N50" s="5">
        <v>44.784500000000001</v>
      </c>
      <c r="O50" s="5">
        <f t="shared" si="16"/>
        <v>0.6266681200267834</v>
      </c>
      <c r="P50" s="5">
        <f t="shared" si="17"/>
        <v>0.87677961721588771</v>
      </c>
      <c r="Q50" s="5">
        <v>8.0488</v>
      </c>
      <c r="R50" s="5">
        <v>44.284399999999998</v>
      </c>
      <c r="S50" s="5">
        <f t="shared" si="18"/>
        <v>0.56626658599389323</v>
      </c>
      <c r="T50" s="5">
        <f t="shared" si="19"/>
        <v>0.6701360567894471</v>
      </c>
      <c r="U50" s="5">
        <v>8.0487800000000007</v>
      </c>
      <c r="V50" s="5">
        <v>46.228099999999998</v>
      </c>
      <c r="W50" s="5">
        <f t="shared" si="20"/>
        <v>0.82456109796963317</v>
      </c>
      <c r="X50" s="5">
        <f t="shared" si="21"/>
        <v>0.78511198028562745</v>
      </c>
    </row>
    <row r="51" spans="1:24" ht="20" customHeight="1" x14ac:dyDescent="0.15">
      <c r="A51" s="34">
        <v>8.2200000000000006</v>
      </c>
      <c r="B51" s="4">
        <v>47.049599999999998</v>
      </c>
      <c r="C51" s="5">
        <f t="shared" si="12"/>
        <v>0.72727272727272729</v>
      </c>
      <c r="D51" s="5">
        <f t="shared" si="13"/>
        <v>0.71598073455226097</v>
      </c>
      <c r="E51" s="6"/>
      <c r="F51" s="6"/>
      <c r="G51" s="6"/>
      <c r="H51" s="6"/>
      <c r="I51" s="5">
        <v>8.2200299999999995</v>
      </c>
      <c r="J51" s="5">
        <v>41.072000000000003</v>
      </c>
      <c r="K51" s="5">
        <f t="shared" si="14"/>
        <v>0.84210488572719377</v>
      </c>
      <c r="L51" s="5">
        <f t="shared" si="15"/>
        <v>0.85409015858228365</v>
      </c>
      <c r="M51" s="5">
        <v>8.2200000000000006</v>
      </c>
      <c r="N51" s="5">
        <v>51.078400000000002</v>
      </c>
      <c r="O51" s="5">
        <f t="shared" si="16"/>
        <v>0.63999750852551429</v>
      </c>
      <c r="P51" s="5">
        <f t="shared" si="17"/>
        <v>1</v>
      </c>
      <c r="Q51" s="5">
        <v>8.2200000000000006</v>
      </c>
      <c r="R51" s="5">
        <v>48.725900000000003</v>
      </c>
      <c r="S51" s="5">
        <f t="shared" si="18"/>
        <v>0.57831121867480895</v>
      </c>
      <c r="T51" s="5">
        <f t="shared" si="19"/>
        <v>0.73734729361845086</v>
      </c>
      <c r="U51" s="5">
        <v>8.2200299999999995</v>
      </c>
      <c r="V51" s="5">
        <v>44.4681</v>
      </c>
      <c r="W51" s="5">
        <f t="shared" si="20"/>
        <v>0.84210488572719377</v>
      </c>
      <c r="X51" s="5">
        <f t="shared" si="21"/>
        <v>0.75522113282915171</v>
      </c>
    </row>
    <row r="52" spans="1:24" ht="20" customHeight="1" x14ac:dyDescent="0.15">
      <c r="A52" s="34">
        <v>8.3912999999999993</v>
      </c>
      <c r="B52" s="4">
        <v>44.625300000000003</v>
      </c>
      <c r="C52" s="5">
        <f t="shared" si="12"/>
        <v>0.7424286662242866</v>
      </c>
      <c r="D52" s="5">
        <f t="shared" si="13"/>
        <v>0.67908877171357496</v>
      </c>
      <c r="E52" s="6"/>
      <c r="F52" s="6"/>
      <c r="G52" s="6"/>
      <c r="H52" s="6"/>
      <c r="I52" s="5">
        <v>8.3912800000000001</v>
      </c>
      <c r="J52" s="5">
        <v>44.890999999999998</v>
      </c>
      <c r="K52" s="5">
        <f t="shared" si="14"/>
        <v>0.85964867348475449</v>
      </c>
      <c r="L52" s="5">
        <f t="shared" si="15"/>
        <v>0.93350607004570729</v>
      </c>
      <c r="M52" s="5">
        <v>8.3912999999999993</v>
      </c>
      <c r="N52" s="5">
        <v>46.612400000000001</v>
      </c>
      <c r="O52" s="5">
        <f t="shared" si="16"/>
        <v>0.65333468288201302</v>
      </c>
      <c r="P52" s="5">
        <f t="shared" si="17"/>
        <v>0.9125657812304222</v>
      </c>
      <c r="Q52" s="5">
        <v>8.3912999999999993</v>
      </c>
      <c r="R52" s="5">
        <v>52.264299999999999</v>
      </c>
      <c r="S52" s="5">
        <f t="shared" si="18"/>
        <v>0.59036288677201021</v>
      </c>
      <c r="T52" s="5">
        <f t="shared" si="19"/>
        <v>0.79089232128832498</v>
      </c>
      <c r="U52" s="5">
        <v>8.3912800000000001</v>
      </c>
      <c r="V52" s="5">
        <v>49.2592</v>
      </c>
      <c r="W52" s="5">
        <f t="shared" si="20"/>
        <v>0.85964867348475449</v>
      </c>
      <c r="X52" s="5">
        <f t="shared" si="21"/>
        <v>0.83659047331137948</v>
      </c>
    </row>
    <row r="53" spans="1:24" ht="20" customHeight="1" x14ac:dyDescent="0.15">
      <c r="A53" s="34">
        <v>8.5625</v>
      </c>
      <c r="B53" s="4">
        <v>45.7438</v>
      </c>
      <c r="C53" s="5">
        <f t="shared" si="12"/>
        <v>0.75757575757575757</v>
      </c>
      <c r="D53" s="5">
        <f t="shared" si="13"/>
        <v>0.69610962739771898</v>
      </c>
      <c r="E53" s="6"/>
      <c r="F53" s="6"/>
      <c r="G53" s="6"/>
      <c r="H53" s="6"/>
      <c r="I53" s="5">
        <v>8.5625300000000006</v>
      </c>
      <c r="J53" s="5">
        <v>43.933500000000002</v>
      </c>
      <c r="K53" s="5">
        <f t="shared" si="14"/>
        <v>0.87719246124231531</v>
      </c>
      <c r="L53" s="5">
        <f t="shared" si="15"/>
        <v>0.91359490606921401</v>
      </c>
      <c r="M53" s="5">
        <v>8.5625</v>
      </c>
      <c r="N53" s="5">
        <v>49.555599999999998</v>
      </c>
      <c r="O53" s="5">
        <f t="shared" si="16"/>
        <v>0.66666407138074402</v>
      </c>
      <c r="P53" s="5">
        <f t="shared" si="17"/>
        <v>0.97018700664077173</v>
      </c>
      <c r="Q53" s="5">
        <v>8.5625</v>
      </c>
      <c r="R53" s="5">
        <v>56.642499999999998</v>
      </c>
      <c r="S53" s="5">
        <f t="shared" si="18"/>
        <v>0.60240751945292603</v>
      </c>
      <c r="T53" s="5">
        <f t="shared" si="19"/>
        <v>0.85714566747424059</v>
      </c>
      <c r="U53" s="5">
        <v>8.5625300000000006</v>
      </c>
      <c r="V53" s="5">
        <v>47.782699999999998</v>
      </c>
      <c r="W53" s="5">
        <f t="shared" si="20"/>
        <v>0.87719246124231531</v>
      </c>
      <c r="X53" s="5">
        <f t="shared" si="21"/>
        <v>0.81151442997644396</v>
      </c>
    </row>
    <row r="54" spans="1:24" ht="20" customHeight="1" x14ac:dyDescent="0.15">
      <c r="A54" s="34">
        <v>8.7338000000000005</v>
      </c>
      <c r="B54" s="4">
        <v>50.223100000000002</v>
      </c>
      <c r="C54" s="5">
        <f t="shared" si="12"/>
        <v>0.77273169652731699</v>
      </c>
      <c r="D54" s="5">
        <f t="shared" si="13"/>
        <v>0.76427370327253918</v>
      </c>
      <c r="E54" s="6"/>
      <c r="F54" s="6"/>
      <c r="G54" s="6"/>
      <c r="H54" s="6"/>
      <c r="I54" s="5">
        <v>8.7337799999999994</v>
      </c>
      <c r="J54" s="5">
        <v>40.304699999999997</v>
      </c>
      <c r="K54" s="5">
        <f t="shared" si="14"/>
        <v>0.89473624899987592</v>
      </c>
      <c r="L54" s="5">
        <f t="shared" si="15"/>
        <v>0.8381341939669692</v>
      </c>
      <c r="M54" s="5">
        <v>8.7338000000000005</v>
      </c>
      <c r="N54" s="5">
        <v>42.172800000000002</v>
      </c>
      <c r="O54" s="5">
        <f t="shared" si="16"/>
        <v>0.68000124573724297</v>
      </c>
      <c r="P54" s="5">
        <f t="shared" si="17"/>
        <v>0.82564841498559083</v>
      </c>
      <c r="Q54" s="5">
        <v>8.7338000000000005</v>
      </c>
      <c r="R54" s="5">
        <v>58.951999999999998</v>
      </c>
      <c r="S54" s="5">
        <f t="shared" si="18"/>
        <v>0.61445918755012729</v>
      </c>
      <c r="T54" s="5">
        <f t="shared" si="19"/>
        <v>0.89209430002103418</v>
      </c>
      <c r="U54" s="5">
        <v>8.7337799999999994</v>
      </c>
      <c r="V54" s="5">
        <v>49.1496</v>
      </c>
      <c r="W54" s="5">
        <f t="shared" si="20"/>
        <v>0.89473624899987592</v>
      </c>
      <c r="X54" s="5">
        <f t="shared" si="21"/>
        <v>0.83472908871977169</v>
      </c>
    </row>
    <row r="55" spans="1:24" ht="20" customHeight="1" x14ac:dyDescent="0.15">
      <c r="A55" s="34">
        <v>8.9049999999999994</v>
      </c>
      <c r="B55" s="4">
        <v>50.1432</v>
      </c>
      <c r="C55" s="5">
        <f t="shared" si="12"/>
        <v>0.78787878787878785</v>
      </c>
      <c r="D55" s="5">
        <f t="shared" si="13"/>
        <v>0.76305781916957705</v>
      </c>
      <c r="E55" s="6"/>
      <c r="F55" s="6"/>
      <c r="G55" s="6"/>
      <c r="H55" s="6"/>
      <c r="I55" s="5">
        <v>8.90503</v>
      </c>
      <c r="J55" s="5">
        <v>41.722099999999998</v>
      </c>
      <c r="K55" s="5">
        <f t="shared" si="14"/>
        <v>0.91228003675743674</v>
      </c>
      <c r="L55" s="5">
        <f t="shared" si="15"/>
        <v>0.86760895513697633</v>
      </c>
      <c r="M55" s="5">
        <v>8.9049999999999994</v>
      </c>
      <c r="N55" s="5">
        <v>40.263500000000001</v>
      </c>
      <c r="O55" s="5">
        <f t="shared" si="16"/>
        <v>0.69333063423597374</v>
      </c>
      <c r="P55" s="5">
        <f t="shared" si="17"/>
        <v>0.78826862235308859</v>
      </c>
      <c r="Q55" s="5">
        <v>8.9049999999999994</v>
      </c>
      <c r="R55" s="5">
        <v>55.636699999999998</v>
      </c>
      <c r="S55" s="5">
        <f t="shared" si="18"/>
        <v>0.62650382023104301</v>
      </c>
      <c r="T55" s="5">
        <f t="shared" si="19"/>
        <v>0.84192534506005345</v>
      </c>
      <c r="U55" s="5">
        <v>8.90503</v>
      </c>
      <c r="V55" s="5">
        <v>43.409700000000001</v>
      </c>
      <c r="W55" s="5">
        <f t="shared" si="20"/>
        <v>0.91228003675743674</v>
      </c>
      <c r="X55" s="5">
        <f t="shared" si="21"/>
        <v>0.73724586410873483</v>
      </c>
    </row>
    <row r="56" spans="1:24" ht="20" customHeight="1" x14ac:dyDescent="0.15">
      <c r="A56" s="34">
        <v>9.0762999999999998</v>
      </c>
      <c r="B56" s="4">
        <v>48.286499999999997</v>
      </c>
      <c r="C56" s="5">
        <f t="shared" si="12"/>
        <v>0.80303472683034727</v>
      </c>
      <c r="D56" s="5">
        <f t="shared" si="13"/>
        <v>0.73480335090963045</v>
      </c>
      <c r="E56" s="6"/>
      <c r="F56" s="6"/>
      <c r="G56" s="6"/>
      <c r="H56" s="6"/>
      <c r="I56" s="5">
        <v>9.0762800000000006</v>
      </c>
      <c r="J56" s="5">
        <v>42.289000000000001</v>
      </c>
      <c r="K56" s="5">
        <f t="shared" si="14"/>
        <v>0.92982382451499745</v>
      </c>
      <c r="L56" s="5">
        <f t="shared" si="15"/>
        <v>0.87939761190801979</v>
      </c>
      <c r="M56" s="5">
        <v>9.0762999999999998</v>
      </c>
      <c r="N56" s="5">
        <v>38.940399999999997</v>
      </c>
      <c r="O56" s="5">
        <f t="shared" si="16"/>
        <v>0.70666780859247258</v>
      </c>
      <c r="P56" s="5">
        <f t="shared" si="17"/>
        <v>0.76236530509961153</v>
      </c>
      <c r="Q56" s="5">
        <v>9.0762999999999998</v>
      </c>
      <c r="R56" s="5">
        <v>54.610700000000001</v>
      </c>
      <c r="S56" s="5">
        <f t="shared" si="18"/>
        <v>0.63855548832824438</v>
      </c>
      <c r="T56" s="5">
        <f t="shared" si="19"/>
        <v>0.82639934506307999</v>
      </c>
      <c r="U56" s="5">
        <v>9.0762800000000006</v>
      </c>
      <c r="V56" s="5">
        <v>46.4771</v>
      </c>
      <c r="W56" s="5">
        <f t="shared" si="20"/>
        <v>0.92982382451499745</v>
      </c>
      <c r="X56" s="5">
        <f t="shared" si="21"/>
        <v>0.78934085586327662</v>
      </c>
    </row>
    <row r="57" spans="1:24" ht="20" customHeight="1" x14ac:dyDescent="0.15">
      <c r="A57" s="34">
        <v>9.2475000000000005</v>
      </c>
      <c r="B57" s="4">
        <v>43.578499999999998</v>
      </c>
      <c r="C57" s="5">
        <f t="shared" si="12"/>
        <v>0.81818181818181823</v>
      </c>
      <c r="D57" s="5">
        <f t="shared" si="13"/>
        <v>0.66315901603171346</v>
      </c>
      <c r="E57" s="6"/>
      <c r="F57" s="6"/>
      <c r="G57" s="6"/>
      <c r="H57" s="6"/>
      <c r="I57" s="5">
        <v>9.2475299999999994</v>
      </c>
      <c r="J57" s="5">
        <v>43.5152</v>
      </c>
      <c r="K57" s="5">
        <f t="shared" si="14"/>
        <v>0.94736761227255806</v>
      </c>
      <c r="L57" s="5">
        <f t="shared" si="15"/>
        <v>0.90489637876752493</v>
      </c>
      <c r="M57" s="5">
        <v>9.2475000000000005</v>
      </c>
      <c r="N57" s="5">
        <v>42.2</v>
      </c>
      <c r="O57" s="5">
        <f t="shared" si="16"/>
        <v>0.71999719709120358</v>
      </c>
      <c r="P57" s="5">
        <f t="shared" si="17"/>
        <v>0.82618092970805668</v>
      </c>
      <c r="Q57" s="5">
        <v>9.2475000000000005</v>
      </c>
      <c r="R57" s="5">
        <v>51.184100000000001</v>
      </c>
      <c r="S57" s="5">
        <f t="shared" si="18"/>
        <v>0.65060012100916009</v>
      </c>
      <c r="T57" s="5">
        <f t="shared" si="19"/>
        <v>0.77454613688605334</v>
      </c>
      <c r="U57" s="5">
        <v>9.2475299999999994</v>
      </c>
      <c r="V57" s="5">
        <v>50.750700000000002</v>
      </c>
      <c r="W57" s="5">
        <f t="shared" si="20"/>
        <v>0.94736761227255806</v>
      </c>
      <c r="X57" s="5">
        <f t="shared" si="21"/>
        <v>0.86192126818713721</v>
      </c>
    </row>
    <row r="58" spans="1:24" ht="20" customHeight="1" x14ac:dyDescent="0.15">
      <c r="A58" s="34">
        <v>9.4187999999999992</v>
      </c>
      <c r="B58" s="4">
        <v>58.333300000000001</v>
      </c>
      <c r="C58" s="5">
        <f t="shared" si="12"/>
        <v>0.83333775713337743</v>
      </c>
      <c r="D58" s="5">
        <f t="shared" si="13"/>
        <v>0.88769126587383118</v>
      </c>
      <c r="E58" s="6"/>
      <c r="F58" s="6"/>
      <c r="G58" s="6"/>
      <c r="H58" s="6"/>
      <c r="I58" s="5">
        <v>9.4187799999999999</v>
      </c>
      <c r="J58" s="5">
        <v>42.087699999999998</v>
      </c>
      <c r="K58" s="5">
        <f t="shared" si="14"/>
        <v>0.96491140003011888</v>
      </c>
      <c r="L58" s="5">
        <f t="shared" si="15"/>
        <v>0.87521158860935855</v>
      </c>
      <c r="M58" s="5">
        <v>9.4187999999999992</v>
      </c>
      <c r="N58" s="5">
        <v>37.817799999999998</v>
      </c>
      <c r="O58" s="5">
        <f t="shared" si="16"/>
        <v>0.7333343714477023</v>
      </c>
      <c r="P58" s="5">
        <f t="shared" si="17"/>
        <v>0.74038732614960523</v>
      </c>
      <c r="Q58" s="5">
        <v>9.4187999999999992</v>
      </c>
      <c r="R58" s="5">
        <v>49.714199999999998</v>
      </c>
      <c r="S58" s="5">
        <f t="shared" si="18"/>
        <v>0.66265178910636136</v>
      </c>
      <c r="T58" s="5">
        <f t="shared" si="19"/>
        <v>0.7523027963445803</v>
      </c>
      <c r="U58" s="5">
        <v>9.4187799999999999</v>
      </c>
      <c r="V58" s="5">
        <v>58.880899999999997</v>
      </c>
      <c r="W58" s="5">
        <f t="shared" si="20"/>
        <v>0.96491140003011888</v>
      </c>
      <c r="X58" s="5">
        <f t="shared" si="21"/>
        <v>1</v>
      </c>
    </row>
    <row r="59" spans="1:24" ht="20" customHeight="1" x14ac:dyDescent="0.15">
      <c r="A59" s="34">
        <v>9.59</v>
      </c>
      <c r="B59" s="4">
        <v>51.975200000000001</v>
      </c>
      <c r="C59" s="5">
        <f t="shared" si="12"/>
        <v>0.84848484848484851</v>
      </c>
      <c r="D59" s="5">
        <f t="shared" si="13"/>
        <v>0.79093641337015996</v>
      </c>
      <c r="E59" s="6"/>
      <c r="F59" s="6"/>
      <c r="G59" s="6"/>
      <c r="H59" s="6"/>
      <c r="I59" s="5">
        <v>9.5900400000000001</v>
      </c>
      <c r="J59" s="5">
        <v>40.700800000000001</v>
      </c>
      <c r="K59" s="5">
        <f t="shared" si="14"/>
        <v>0.98245621224243918</v>
      </c>
      <c r="L59" s="5">
        <f t="shared" si="15"/>
        <v>0.84637107339369422</v>
      </c>
      <c r="M59" s="5">
        <v>9.59</v>
      </c>
      <c r="N59" s="5">
        <v>41.742800000000003</v>
      </c>
      <c r="O59" s="5">
        <f t="shared" si="16"/>
        <v>0.7466637599464333</v>
      </c>
      <c r="P59" s="5">
        <f t="shared" si="17"/>
        <v>0.81722998371131439</v>
      </c>
      <c r="Q59" s="5">
        <v>9.59</v>
      </c>
      <c r="R59" s="5">
        <v>47.3551</v>
      </c>
      <c r="S59" s="5">
        <f t="shared" si="18"/>
        <v>0.67469642178727707</v>
      </c>
      <c r="T59" s="5">
        <f t="shared" si="19"/>
        <v>0.71660358913906363</v>
      </c>
      <c r="U59" s="5">
        <v>9.5900400000000001</v>
      </c>
      <c r="V59" s="5">
        <v>44.671900000000001</v>
      </c>
      <c r="W59" s="5">
        <f t="shared" si="20"/>
        <v>0.98245621224243918</v>
      </c>
      <c r="X59" s="5">
        <f t="shared" si="21"/>
        <v>0.75868235709712328</v>
      </c>
    </row>
    <row r="60" spans="1:24" ht="20" customHeight="1" x14ac:dyDescent="0.15">
      <c r="A60" s="34">
        <v>9.7613000000000003</v>
      </c>
      <c r="B60" s="4">
        <v>51.950400000000002</v>
      </c>
      <c r="C60" s="5">
        <f t="shared" si="12"/>
        <v>0.86364078743640793</v>
      </c>
      <c r="D60" s="5">
        <f t="shared" si="13"/>
        <v>0.7905590175534708</v>
      </c>
      <c r="E60" s="6"/>
      <c r="F60" s="6"/>
      <c r="G60" s="6"/>
      <c r="H60" s="6"/>
      <c r="I60" s="5">
        <v>9.7612900000000007</v>
      </c>
      <c r="J60" s="5">
        <v>37</v>
      </c>
      <c r="K60" s="5">
        <f t="shared" si="14"/>
        <v>1</v>
      </c>
      <c r="L60" s="5">
        <f t="shared" si="15"/>
        <v>0.76941312494021452</v>
      </c>
      <c r="M60" s="5">
        <v>9.7613000000000003</v>
      </c>
      <c r="N60" s="5">
        <v>45.48</v>
      </c>
      <c r="O60" s="5">
        <f t="shared" si="16"/>
        <v>0.76000093430293214</v>
      </c>
      <c r="P60" s="5">
        <f t="shared" si="17"/>
        <v>0.89039594035835101</v>
      </c>
      <c r="Q60" s="5">
        <v>9.7613000000000003</v>
      </c>
      <c r="R60" s="5">
        <v>50.089300000000001</v>
      </c>
      <c r="S60" s="5">
        <f t="shared" si="18"/>
        <v>0.68674808988447844</v>
      </c>
      <c r="T60" s="5">
        <f t="shared" si="19"/>
        <v>0.75797901720117367</v>
      </c>
      <c r="U60" s="5">
        <v>9.7612900000000007</v>
      </c>
      <c r="V60" s="5">
        <v>47</v>
      </c>
      <c r="W60" s="5">
        <f t="shared" si="20"/>
        <v>1</v>
      </c>
      <c r="X60" s="5">
        <f t="shared" si="21"/>
        <v>0.79822149457633973</v>
      </c>
    </row>
    <row r="61" spans="1:24" ht="20" customHeight="1" x14ac:dyDescent="0.15">
      <c r="A61" s="34">
        <v>9.9324999999999992</v>
      </c>
      <c r="B61" s="4">
        <v>51.101900000000001</v>
      </c>
      <c r="C61" s="5">
        <f t="shared" si="12"/>
        <v>0.87878787878787867</v>
      </c>
      <c r="D61" s="5">
        <f t="shared" si="13"/>
        <v>0.7776469066477969</v>
      </c>
      <c r="E61" s="6"/>
      <c r="F61" s="6"/>
      <c r="G61" s="6"/>
      <c r="H61" s="6"/>
      <c r="I61" s="6"/>
      <c r="J61" s="6"/>
      <c r="K61" s="6"/>
      <c r="L61" s="6"/>
      <c r="M61" s="5">
        <v>9.9324999999999992</v>
      </c>
      <c r="N61" s="5">
        <v>44.564300000000003</v>
      </c>
      <c r="O61" s="5">
        <f t="shared" si="16"/>
        <v>0.77333032280166303</v>
      </c>
      <c r="P61" s="5">
        <f t="shared" si="17"/>
        <v>0.87246859729357229</v>
      </c>
      <c r="Q61" s="5">
        <v>9.9324999999999992</v>
      </c>
      <c r="R61" s="5">
        <v>48.178800000000003</v>
      </c>
      <c r="S61" s="5">
        <f t="shared" si="18"/>
        <v>0.69879272256539404</v>
      </c>
      <c r="T61" s="5">
        <f t="shared" si="19"/>
        <v>0.72906827354209192</v>
      </c>
      <c r="U61" s="6"/>
      <c r="V61" s="6"/>
      <c r="W61" s="6"/>
      <c r="X61" s="6"/>
    </row>
    <row r="62" spans="1:24" ht="20" customHeight="1" x14ac:dyDescent="0.15">
      <c r="A62" s="34">
        <v>10.1038</v>
      </c>
      <c r="B62" s="4">
        <v>49.644599999999997</v>
      </c>
      <c r="C62" s="5">
        <f t="shared" si="12"/>
        <v>0.8939438177394381</v>
      </c>
      <c r="D62" s="5">
        <f t="shared" si="13"/>
        <v>0.7554703371453354</v>
      </c>
      <c r="E62" s="6"/>
      <c r="F62" s="6"/>
      <c r="G62" s="6"/>
      <c r="H62" s="6"/>
      <c r="I62" s="6"/>
      <c r="J62" s="6"/>
      <c r="K62" s="6"/>
      <c r="L62" s="6"/>
      <c r="M62" s="5">
        <v>10.1038</v>
      </c>
      <c r="N62" s="5">
        <v>44.341000000000001</v>
      </c>
      <c r="O62" s="5">
        <f t="shared" si="16"/>
        <v>0.78666749715816187</v>
      </c>
      <c r="P62" s="5">
        <f t="shared" si="17"/>
        <v>0.8680968863550933</v>
      </c>
      <c r="Q62" s="5">
        <v>10.1038</v>
      </c>
      <c r="R62" s="5">
        <v>45.244300000000003</v>
      </c>
      <c r="S62" s="5">
        <f t="shared" si="18"/>
        <v>0.71084439066259542</v>
      </c>
      <c r="T62" s="5">
        <f t="shared" si="19"/>
        <v>0.68466179499324331</v>
      </c>
      <c r="U62" s="6"/>
      <c r="V62" s="6"/>
      <c r="W62" s="6"/>
      <c r="X62" s="6"/>
    </row>
    <row r="63" spans="1:24" ht="20" customHeight="1" x14ac:dyDescent="0.15">
      <c r="A63" s="34">
        <v>10.275</v>
      </c>
      <c r="B63" s="4">
        <v>56.619799999999998</v>
      </c>
      <c r="C63" s="5">
        <f t="shared" si="12"/>
        <v>0.90909090909090906</v>
      </c>
      <c r="D63" s="5">
        <f t="shared" si="13"/>
        <v>0.8616159541037991</v>
      </c>
      <c r="E63" s="6"/>
      <c r="F63" s="6"/>
      <c r="G63" s="6"/>
      <c r="H63" s="6"/>
      <c r="I63" s="6"/>
      <c r="J63" s="6"/>
      <c r="K63" s="6"/>
      <c r="L63" s="6"/>
      <c r="M63" s="5">
        <v>10.275</v>
      </c>
      <c r="N63" s="5">
        <v>37.68</v>
      </c>
      <c r="O63" s="5">
        <f t="shared" si="16"/>
        <v>0.79999688565689286</v>
      </c>
      <c r="P63" s="5">
        <f t="shared" si="17"/>
        <v>0.73768951259240689</v>
      </c>
      <c r="Q63" s="5">
        <v>10.275</v>
      </c>
      <c r="R63" s="5">
        <v>45.926699999999997</v>
      </c>
      <c r="S63" s="5">
        <f t="shared" si="18"/>
        <v>0.72288902334351124</v>
      </c>
      <c r="T63" s="5">
        <f t="shared" si="19"/>
        <v>0.69498824957212701</v>
      </c>
      <c r="U63" s="6"/>
      <c r="V63" s="6"/>
      <c r="W63" s="6"/>
      <c r="X63" s="6"/>
    </row>
    <row r="64" spans="1:24" ht="20" customHeight="1" x14ac:dyDescent="0.15">
      <c r="A64" s="34">
        <v>10.446300000000001</v>
      </c>
      <c r="B64" s="4">
        <v>52.7273</v>
      </c>
      <c r="C64" s="5">
        <f t="shared" si="12"/>
        <v>0.92424684804246848</v>
      </c>
      <c r="D64" s="5">
        <f t="shared" si="13"/>
        <v>0.80238155021418733</v>
      </c>
      <c r="E64" s="6"/>
      <c r="F64" s="6"/>
      <c r="G64" s="6"/>
      <c r="H64" s="6"/>
      <c r="I64" s="6"/>
      <c r="J64" s="6"/>
      <c r="K64" s="6"/>
      <c r="L64" s="6"/>
      <c r="M64" s="5">
        <v>10.446300000000001</v>
      </c>
      <c r="N64" s="5">
        <v>36.805999999999997</v>
      </c>
      <c r="O64" s="5">
        <f t="shared" si="16"/>
        <v>0.8133340600133917</v>
      </c>
      <c r="P64" s="5">
        <f t="shared" si="17"/>
        <v>0.72057856158376132</v>
      </c>
      <c r="Q64" s="5">
        <v>10.446300000000001</v>
      </c>
      <c r="R64" s="5">
        <v>41.543199999999999</v>
      </c>
      <c r="S64" s="5">
        <f t="shared" si="18"/>
        <v>0.73494069144071261</v>
      </c>
      <c r="T64" s="5">
        <f t="shared" si="19"/>
        <v>0.62865470085211406</v>
      </c>
      <c r="U64" s="6"/>
      <c r="V64" s="6"/>
      <c r="W64" s="6"/>
      <c r="X64" s="6"/>
    </row>
    <row r="65" spans="1:24" ht="20" customHeight="1" x14ac:dyDescent="0.15">
      <c r="A65" s="34">
        <v>10.6175</v>
      </c>
      <c r="B65" s="4">
        <v>44.975200000000001</v>
      </c>
      <c r="C65" s="5">
        <f t="shared" si="12"/>
        <v>0.93939393939393934</v>
      </c>
      <c r="D65" s="5">
        <f t="shared" si="13"/>
        <v>0.68441340059500722</v>
      </c>
      <c r="E65" s="6"/>
      <c r="F65" s="6"/>
      <c r="G65" s="6"/>
      <c r="H65" s="6"/>
      <c r="I65" s="6"/>
      <c r="J65" s="6"/>
      <c r="K65" s="6"/>
      <c r="L65" s="6"/>
      <c r="M65" s="5">
        <v>10.6175</v>
      </c>
      <c r="N65" s="5">
        <v>38.870199999999997</v>
      </c>
      <c r="O65" s="5">
        <f t="shared" si="16"/>
        <v>0.82666344851212259</v>
      </c>
      <c r="P65" s="5">
        <f t="shared" si="17"/>
        <v>0.76099094724971794</v>
      </c>
      <c r="Q65" s="5">
        <v>10.6175</v>
      </c>
      <c r="R65" s="5">
        <v>46.181899999999999</v>
      </c>
      <c r="S65" s="5">
        <f t="shared" si="18"/>
        <v>0.74698532412162821</v>
      </c>
      <c r="T65" s="5">
        <f t="shared" si="19"/>
        <v>0.69885007725168613</v>
      </c>
      <c r="U65" s="6"/>
      <c r="V65" s="6"/>
      <c r="W65" s="6"/>
      <c r="X65" s="6"/>
    </row>
    <row r="66" spans="1:24" ht="20" customHeight="1" x14ac:dyDescent="0.15">
      <c r="A66" s="34">
        <v>10.7888</v>
      </c>
      <c r="B66" s="4">
        <v>49.909100000000002</v>
      </c>
      <c r="C66" s="5">
        <f t="shared" si="12"/>
        <v>0.95454987834549876</v>
      </c>
      <c r="D66" s="5">
        <f t="shared" si="13"/>
        <v>0.75949538527091087</v>
      </c>
      <c r="E66" s="6"/>
      <c r="F66" s="6"/>
      <c r="G66" s="6"/>
      <c r="H66" s="6"/>
      <c r="I66" s="6"/>
      <c r="J66" s="6"/>
      <c r="K66" s="6"/>
      <c r="L66" s="6"/>
      <c r="M66" s="5">
        <v>10.7888</v>
      </c>
      <c r="N66" s="5">
        <v>43.3904</v>
      </c>
      <c r="O66" s="5">
        <f t="shared" si="16"/>
        <v>0.84000062286862143</v>
      </c>
      <c r="P66" s="5">
        <f t="shared" si="17"/>
        <v>0.84948627991479764</v>
      </c>
      <c r="Q66" s="5">
        <v>10.7888</v>
      </c>
      <c r="R66" s="5">
        <v>54.200800000000001</v>
      </c>
      <c r="S66" s="5">
        <f t="shared" si="18"/>
        <v>0.75903699221882959</v>
      </c>
      <c r="T66" s="5">
        <f t="shared" si="19"/>
        <v>0.82019651134109228</v>
      </c>
      <c r="U66" s="6"/>
      <c r="V66" s="6"/>
      <c r="W66" s="6"/>
      <c r="X66" s="6"/>
    </row>
    <row r="67" spans="1:24" ht="20" customHeight="1" x14ac:dyDescent="0.15">
      <c r="A67" s="34">
        <v>10.96</v>
      </c>
      <c r="B67" s="4">
        <v>49.2286</v>
      </c>
      <c r="C67" s="5">
        <f t="shared" si="12"/>
        <v>0.96969696969696972</v>
      </c>
      <c r="D67" s="5">
        <f t="shared" si="13"/>
        <v>0.74913982667184065</v>
      </c>
      <c r="E67" s="6"/>
      <c r="F67" s="6"/>
      <c r="G67" s="6"/>
      <c r="H67" s="6"/>
      <c r="I67" s="6"/>
      <c r="J67" s="6"/>
      <c r="K67" s="6"/>
      <c r="L67" s="6"/>
      <c r="M67" s="5">
        <v>10.96</v>
      </c>
      <c r="N67" s="5">
        <v>38.044600000000003</v>
      </c>
      <c r="O67" s="5">
        <f t="shared" ref="O67:O78" si="22">M67/12.8438</f>
        <v>0.85333001136735243</v>
      </c>
      <c r="P67" s="5">
        <f t="shared" ref="P67:P78" si="23">N67/51.0784</f>
        <v>0.74482755920310739</v>
      </c>
      <c r="Q67" s="5">
        <v>10.96</v>
      </c>
      <c r="R67" s="5">
        <v>53.386099999999999</v>
      </c>
      <c r="S67" s="5">
        <f t="shared" ref="S67:S86" si="24">Q67/14.2138</f>
        <v>0.7710816248997453</v>
      </c>
      <c r="T67" s="5">
        <f t="shared" ref="T67:T86" si="25">R67/66.0827</f>
        <v>0.80786801992049351</v>
      </c>
      <c r="U67" s="6"/>
      <c r="V67" s="6"/>
      <c r="W67" s="6"/>
      <c r="X67" s="6"/>
    </row>
    <row r="68" spans="1:24" ht="20" customHeight="1" x14ac:dyDescent="0.15">
      <c r="A68" s="34">
        <v>11.1313</v>
      </c>
      <c r="B68" s="4">
        <v>53.647399999999998</v>
      </c>
      <c r="C68" s="5">
        <f t="shared" si="12"/>
        <v>0.98485290864852904</v>
      </c>
      <c r="D68" s="5">
        <f t="shared" si="13"/>
        <v>0.81638323936481849</v>
      </c>
      <c r="E68" s="6"/>
      <c r="F68" s="6"/>
      <c r="G68" s="6"/>
      <c r="H68" s="6"/>
      <c r="I68" s="6"/>
      <c r="J68" s="6"/>
      <c r="K68" s="6"/>
      <c r="L68" s="6"/>
      <c r="M68" s="5">
        <v>11.1313</v>
      </c>
      <c r="N68" s="5">
        <v>38.937800000000003</v>
      </c>
      <c r="O68" s="5">
        <f t="shared" si="22"/>
        <v>0.86666718572385115</v>
      </c>
      <c r="P68" s="5">
        <f t="shared" si="23"/>
        <v>0.76231440295702291</v>
      </c>
      <c r="Q68" s="5">
        <v>11.1313</v>
      </c>
      <c r="R68" s="5">
        <v>57.102200000000003</v>
      </c>
      <c r="S68" s="5">
        <f t="shared" si="24"/>
        <v>0.78313329299694656</v>
      </c>
      <c r="T68" s="5">
        <f t="shared" si="25"/>
        <v>0.86410210236567209</v>
      </c>
      <c r="U68" s="6"/>
      <c r="V68" s="6"/>
      <c r="W68" s="6"/>
      <c r="X68" s="6"/>
    </row>
    <row r="69" spans="1:24" ht="20" customHeight="1" x14ac:dyDescent="0.15">
      <c r="A69" s="34">
        <v>11.3025</v>
      </c>
      <c r="B69" s="4">
        <v>56</v>
      </c>
      <c r="C69" s="5">
        <f t="shared" si="12"/>
        <v>1</v>
      </c>
      <c r="D69" s="5">
        <f t="shared" si="13"/>
        <v>0.85218410220122198</v>
      </c>
      <c r="E69" s="6"/>
      <c r="F69" s="6"/>
      <c r="G69" s="6"/>
      <c r="H69" s="6"/>
      <c r="I69" s="6"/>
      <c r="J69" s="6"/>
      <c r="K69" s="6"/>
      <c r="L69" s="6"/>
      <c r="M69" s="5">
        <v>11.3025</v>
      </c>
      <c r="N69" s="5">
        <v>42.918399999999998</v>
      </c>
      <c r="O69" s="5">
        <f t="shared" si="22"/>
        <v>0.87999657422258215</v>
      </c>
      <c r="P69" s="5">
        <f t="shared" si="23"/>
        <v>0.84024558326024301</v>
      </c>
      <c r="Q69" s="5">
        <v>11.3025</v>
      </c>
      <c r="R69" s="5">
        <v>65.717399999999998</v>
      </c>
      <c r="S69" s="5">
        <f t="shared" si="24"/>
        <v>0.79517792567786227</v>
      </c>
      <c r="T69" s="5">
        <f t="shared" si="25"/>
        <v>0.99447207816871885</v>
      </c>
      <c r="U69" s="6"/>
      <c r="V69" s="6"/>
      <c r="W69" s="6"/>
      <c r="X69" s="6"/>
    </row>
    <row r="70" spans="1:24" ht="20" customHeight="1" x14ac:dyDescent="0.15">
      <c r="A70" s="37"/>
      <c r="B70" s="10"/>
      <c r="C70" s="6"/>
      <c r="D70" s="6"/>
      <c r="E70" s="6"/>
      <c r="F70" s="6"/>
      <c r="G70" s="6"/>
      <c r="H70" s="6"/>
      <c r="I70" s="6"/>
      <c r="J70" s="6"/>
      <c r="K70" s="6"/>
      <c r="L70" s="6"/>
      <c r="M70" s="5">
        <v>11.473800000000001</v>
      </c>
      <c r="N70" s="5">
        <v>39.709499999999998</v>
      </c>
      <c r="O70" s="5">
        <f t="shared" si="22"/>
        <v>0.89333374857908099</v>
      </c>
      <c r="P70" s="5">
        <f t="shared" si="23"/>
        <v>0.77742255043227659</v>
      </c>
      <c r="Q70" s="5">
        <v>11.473800000000001</v>
      </c>
      <c r="R70" s="5">
        <v>54.299199999999999</v>
      </c>
      <c r="S70" s="5">
        <f t="shared" si="24"/>
        <v>0.80722959377506365</v>
      </c>
      <c r="T70" s="5">
        <f t="shared" si="25"/>
        <v>0.82168555461565584</v>
      </c>
      <c r="U70" s="6"/>
      <c r="V70" s="6"/>
      <c r="W70" s="6"/>
      <c r="X70" s="6"/>
    </row>
    <row r="71" spans="1:24" ht="20" customHeight="1" x14ac:dyDescent="0.15">
      <c r="A71" s="37"/>
      <c r="B71" s="10"/>
      <c r="C71" s="6"/>
      <c r="D71" s="6"/>
      <c r="E71" s="6"/>
      <c r="F71" s="6"/>
      <c r="G71" s="6"/>
      <c r="H71" s="6"/>
      <c r="I71" s="6"/>
      <c r="J71" s="6"/>
      <c r="K71" s="6"/>
      <c r="L71" s="6"/>
      <c r="M71" s="5">
        <v>11.645</v>
      </c>
      <c r="N71" s="5">
        <v>41.878399999999999</v>
      </c>
      <c r="O71" s="5">
        <f t="shared" si="22"/>
        <v>0.90666313707781188</v>
      </c>
      <c r="P71" s="5">
        <f t="shared" si="23"/>
        <v>0.81988472622478381</v>
      </c>
      <c r="Q71" s="5">
        <v>11.645</v>
      </c>
      <c r="R71" s="5">
        <v>56.526600000000002</v>
      </c>
      <c r="S71" s="5">
        <f t="shared" si="24"/>
        <v>0.81927422645597936</v>
      </c>
      <c r="T71" s="5">
        <f t="shared" si="25"/>
        <v>0.85539180451161956</v>
      </c>
      <c r="U71" s="6"/>
      <c r="V71" s="6"/>
      <c r="W71" s="6"/>
      <c r="X71" s="6"/>
    </row>
    <row r="72" spans="1:24" ht="20" customHeight="1" x14ac:dyDescent="0.15">
      <c r="A72" s="37"/>
      <c r="B72" s="10"/>
      <c r="C72" s="6"/>
      <c r="D72" s="6"/>
      <c r="E72" s="6"/>
      <c r="F72" s="6"/>
      <c r="G72" s="6"/>
      <c r="H72" s="6"/>
      <c r="I72" s="6"/>
      <c r="J72" s="6"/>
      <c r="K72" s="6"/>
      <c r="L72" s="6"/>
      <c r="M72" s="5">
        <v>11.8163</v>
      </c>
      <c r="N72" s="5">
        <v>39.683199999999999</v>
      </c>
      <c r="O72" s="5">
        <f t="shared" si="22"/>
        <v>0.92000031143431071</v>
      </c>
      <c r="P72" s="5">
        <f t="shared" si="23"/>
        <v>0.77690765568224529</v>
      </c>
      <c r="Q72" s="5">
        <v>11.8163</v>
      </c>
      <c r="R72" s="5">
        <v>52.152999999999999</v>
      </c>
      <c r="S72" s="5">
        <f t="shared" si="24"/>
        <v>0.83132589455318062</v>
      </c>
      <c r="T72" s="5">
        <f t="shared" si="25"/>
        <v>0.78920806807227906</v>
      </c>
      <c r="U72" s="6"/>
      <c r="V72" s="6"/>
      <c r="W72" s="6"/>
      <c r="X72" s="6"/>
    </row>
    <row r="73" spans="1:24" ht="20" customHeight="1" x14ac:dyDescent="0.15">
      <c r="A73" s="37"/>
      <c r="B73" s="10"/>
      <c r="C73" s="6"/>
      <c r="D73" s="6"/>
      <c r="E73" s="6"/>
      <c r="F73" s="6"/>
      <c r="G73" s="6"/>
      <c r="H73" s="6"/>
      <c r="I73" s="6"/>
      <c r="J73" s="6"/>
      <c r="K73" s="6"/>
      <c r="L73" s="6"/>
      <c r="M73" s="5">
        <v>11.987500000000001</v>
      </c>
      <c r="N73" s="5">
        <v>44.315600000000003</v>
      </c>
      <c r="O73" s="5">
        <f t="shared" si="22"/>
        <v>0.93332969993304171</v>
      </c>
      <c r="P73" s="5">
        <f t="shared" si="23"/>
        <v>0.86759961157749654</v>
      </c>
      <c r="Q73" s="5">
        <v>11.987500000000001</v>
      </c>
      <c r="R73" s="5">
        <v>57.8733</v>
      </c>
      <c r="S73" s="5">
        <f t="shared" si="24"/>
        <v>0.84337052723409645</v>
      </c>
      <c r="T73" s="5">
        <f t="shared" si="25"/>
        <v>0.87577081444916749</v>
      </c>
      <c r="U73" s="6"/>
      <c r="V73" s="6"/>
      <c r="W73" s="6"/>
      <c r="X73" s="6"/>
    </row>
    <row r="74" spans="1:24" ht="20" customHeight="1" x14ac:dyDescent="0.15">
      <c r="A74" s="37"/>
      <c r="B74" s="10"/>
      <c r="C74" s="6"/>
      <c r="D74" s="6"/>
      <c r="E74" s="6"/>
      <c r="F74" s="6"/>
      <c r="G74" s="6"/>
      <c r="H74" s="6"/>
      <c r="I74" s="6"/>
      <c r="J74" s="6"/>
      <c r="K74" s="6"/>
      <c r="L74" s="6"/>
      <c r="M74" s="5">
        <v>12.158799999999999</v>
      </c>
      <c r="N74" s="5">
        <v>50.200400000000002</v>
      </c>
      <c r="O74" s="5">
        <f t="shared" si="22"/>
        <v>0.94666687428954044</v>
      </c>
      <c r="P74" s="5">
        <f t="shared" si="23"/>
        <v>0.98281073800275653</v>
      </c>
      <c r="Q74" s="5">
        <v>12.158799999999999</v>
      </c>
      <c r="R74" s="5">
        <v>61.055199999999999</v>
      </c>
      <c r="S74" s="5">
        <f t="shared" si="24"/>
        <v>0.85542219533129771</v>
      </c>
      <c r="T74" s="5">
        <f t="shared" si="25"/>
        <v>0.92392108675946949</v>
      </c>
      <c r="U74" s="6"/>
      <c r="V74" s="6"/>
      <c r="W74" s="6"/>
      <c r="X74" s="6"/>
    </row>
    <row r="75" spans="1:24" ht="20" customHeight="1" x14ac:dyDescent="0.15">
      <c r="A75" s="37"/>
      <c r="B75" s="10"/>
      <c r="C75" s="6"/>
      <c r="D75" s="6"/>
      <c r="E75" s="6"/>
      <c r="F75" s="6"/>
      <c r="G75" s="6"/>
      <c r="H75" s="6"/>
      <c r="I75" s="6"/>
      <c r="J75" s="6"/>
      <c r="K75" s="6"/>
      <c r="L75" s="6"/>
      <c r="M75" s="5">
        <v>12.33</v>
      </c>
      <c r="N75" s="5">
        <v>48.585599999999999</v>
      </c>
      <c r="O75" s="5">
        <f t="shared" si="22"/>
        <v>0.95999626278827144</v>
      </c>
      <c r="P75" s="5">
        <f t="shared" si="23"/>
        <v>0.95119659190577621</v>
      </c>
      <c r="Q75" s="5">
        <v>12.33</v>
      </c>
      <c r="R75" s="5">
        <v>61.021299999999997</v>
      </c>
      <c r="S75" s="5">
        <f t="shared" si="24"/>
        <v>0.86746682801221342</v>
      </c>
      <c r="T75" s="5">
        <f t="shared" si="25"/>
        <v>0.92340809319231798</v>
      </c>
      <c r="U75" s="6"/>
      <c r="V75" s="6"/>
      <c r="W75" s="6"/>
      <c r="X75" s="6"/>
    </row>
    <row r="76" spans="1:24" ht="20" customHeight="1" x14ac:dyDescent="0.15">
      <c r="A76" s="37"/>
      <c r="B76" s="10"/>
      <c r="C76" s="6"/>
      <c r="D76" s="6"/>
      <c r="E76" s="6"/>
      <c r="F76" s="6"/>
      <c r="G76" s="6"/>
      <c r="H76" s="6"/>
      <c r="I76" s="6"/>
      <c r="J76" s="6"/>
      <c r="K76" s="6"/>
      <c r="L76" s="6"/>
      <c r="M76" s="5">
        <v>12.501300000000001</v>
      </c>
      <c r="N76" s="5">
        <v>43.673200000000001</v>
      </c>
      <c r="O76" s="5">
        <f t="shared" si="22"/>
        <v>0.97333343714477027</v>
      </c>
      <c r="P76" s="5">
        <f t="shared" si="23"/>
        <v>0.85502286680867057</v>
      </c>
      <c r="Q76" s="5">
        <v>12.501300000000001</v>
      </c>
      <c r="R76" s="5">
        <v>52.591099999999997</v>
      </c>
      <c r="S76" s="5">
        <f t="shared" si="24"/>
        <v>0.87951849610941479</v>
      </c>
      <c r="T76" s="5">
        <f t="shared" si="25"/>
        <v>0.79583763980587952</v>
      </c>
      <c r="U76" s="6"/>
      <c r="V76" s="6"/>
      <c r="W76" s="6"/>
      <c r="X76" s="6"/>
    </row>
    <row r="77" spans="1:24" ht="20" customHeight="1" x14ac:dyDescent="0.15">
      <c r="A77" s="37"/>
      <c r="B77" s="10"/>
      <c r="C77" s="6"/>
      <c r="D77" s="6"/>
      <c r="E77" s="6"/>
      <c r="F77" s="6"/>
      <c r="G77" s="6"/>
      <c r="H77" s="6"/>
      <c r="I77" s="6"/>
      <c r="J77" s="6"/>
      <c r="K77" s="6"/>
      <c r="L77" s="6"/>
      <c r="M77" s="5">
        <v>12.672499999999999</v>
      </c>
      <c r="N77" s="5">
        <v>45.212600000000002</v>
      </c>
      <c r="O77" s="5">
        <f t="shared" si="22"/>
        <v>0.98666282564350116</v>
      </c>
      <c r="P77" s="5">
        <f t="shared" si="23"/>
        <v>0.88516085077058015</v>
      </c>
      <c r="Q77" s="5">
        <v>12.672499999999999</v>
      </c>
      <c r="R77" s="5">
        <v>60.011600000000001</v>
      </c>
      <c r="S77" s="5">
        <f t="shared" si="24"/>
        <v>0.89156312879033039</v>
      </c>
      <c r="T77" s="5">
        <f t="shared" si="25"/>
        <v>0.9081287538190782</v>
      </c>
      <c r="U77" s="6"/>
      <c r="V77" s="6"/>
      <c r="W77" s="6"/>
      <c r="X77" s="6"/>
    </row>
    <row r="78" spans="1:24" ht="20" customHeight="1" x14ac:dyDescent="0.15">
      <c r="A78" s="37"/>
      <c r="B78" s="10"/>
      <c r="C78" s="6"/>
      <c r="D78" s="6"/>
      <c r="E78" s="6"/>
      <c r="F78" s="6"/>
      <c r="G78" s="6"/>
      <c r="H78" s="6"/>
      <c r="I78" s="6"/>
      <c r="J78" s="6"/>
      <c r="K78" s="6"/>
      <c r="L78" s="6"/>
      <c r="M78" s="5">
        <v>12.8438</v>
      </c>
      <c r="N78" s="5">
        <v>49</v>
      </c>
      <c r="O78" s="5">
        <f t="shared" si="22"/>
        <v>1</v>
      </c>
      <c r="P78" s="5">
        <f t="shared" si="23"/>
        <v>0.95930961032452067</v>
      </c>
      <c r="Q78" s="5">
        <v>12.8438</v>
      </c>
      <c r="R78" s="5">
        <v>56.255200000000002</v>
      </c>
      <c r="S78" s="5">
        <f t="shared" si="24"/>
        <v>0.90361479688753177</v>
      </c>
      <c r="T78" s="5">
        <f t="shared" si="25"/>
        <v>0.85128482946368722</v>
      </c>
      <c r="U78" s="6"/>
      <c r="V78" s="6"/>
      <c r="W78" s="6"/>
      <c r="X78" s="6"/>
    </row>
    <row r="79" spans="1:24" ht="20" customHeight="1" x14ac:dyDescent="0.15">
      <c r="A79" s="37"/>
      <c r="B79" s="10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5">
        <v>13.015000000000001</v>
      </c>
      <c r="R79" s="5">
        <v>51.331299999999999</v>
      </c>
      <c r="S79" s="5">
        <f t="shared" si="24"/>
        <v>0.91565942956844759</v>
      </c>
      <c r="T79" s="5">
        <f t="shared" si="25"/>
        <v>0.77677364877645738</v>
      </c>
      <c r="U79" s="6"/>
      <c r="V79" s="6"/>
      <c r="W79" s="6"/>
      <c r="X79" s="6"/>
    </row>
    <row r="80" spans="1:24" ht="20" customHeight="1" x14ac:dyDescent="0.15">
      <c r="A80" s="37"/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5">
        <v>13.186299999999999</v>
      </c>
      <c r="R80" s="5">
        <v>55.229100000000003</v>
      </c>
      <c r="S80" s="5">
        <f t="shared" si="24"/>
        <v>0.92771109766564874</v>
      </c>
      <c r="T80" s="5">
        <f t="shared" si="25"/>
        <v>0.83575731621135341</v>
      </c>
      <c r="U80" s="6"/>
      <c r="V80" s="6"/>
      <c r="W80" s="6"/>
      <c r="X80" s="6"/>
    </row>
    <row r="81" spans="1:24" ht="20" customHeight="1" x14ac:dyDescent="0.15">
      <c r="A81" s="37"/>
      <c r="B81" s="10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5">
        <v>13.3575</v>
      </c>
      <c r="R81" s="5">
        <v>47.009399999999999</v>
      </c>
      <c r="S81" s="5">
        <f t="shared" si="24"/>
        <v>0.93975573034656457</v>
      </c>
      <c r="T81" s="5">
        <f t="shared" si="25"/>
        <v>0.71137226535840692</v>
      </c>
      <c r="U81" s="6"/>
      <c r="V81" s="6"/>
      <c r="W81" s="6"/>
      <c r="X81" s="6"/>
    </row>
    <row r="82" spans="1:24" ht="20" customHeight="1" x14ac:dyDescent="0.15">
      <c r="A82" s="37"/>
      <c r="B82" s="10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5">
        <v>13.5288</v>
      </c>
      <c r="R82" s="5">
        <v>58.390500000000003</v>
      </c>
      <c r="S82" s="5">
        <f t="shared" si="24"/>
        <v>0.95180739844376594</v>
      </c>
      <c r="T82" s="5">
        <f t="shared" si="25"/>
        <v>0.88359737117278803</v>
      </c>
      <c r="U82" s="6"/>
      <c r="V82" s="6"/>
      <c r="W82" s="6"/>
      <c r="X82" s="6"/>
    </row>
    <row r="83" spans="1:24" ht="20" customHeight="1" x14ac:dyDescent="0.15">
      <c r="A83" s="37"/>
      <c r="B83" s="10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5">
        <v>13.700100000000001</v>
      </c>
      <c r="R83" s="5">
        <v>52.778599999999997</v>
      </c>
      <c r="S83" s="5">
        <f t="shared" si="24"/>
        <v>0.9638590665409672</v>
      </c>
      <c r="T83" s="5">
        <f t="shared" si="25"/>
        <v>0.79867499360649608</v>
      </c>
      <c r="U83" s="6"/>
      <c r="V83" s="6"/>
      <c r="W83" s="6"/>
      <c r="X83" s="6"/>
    </row>
    <row r="84" spans="1:24" ht="20" customHeight="1" x14ac:dyDescent="0.15">
      <c r="A84" s="37"/>
      <c r="B84" s="10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5">
        <v>13.8713</v>
      </c>
      <c r="R84" s="5">
        <v>46.971400000000003</v>
      </c>
      <c r="S84" s="5">
        <f t="shared" si="24"/>
        <v>0.97590369922188291</v>
      </c>
      <c r="T84" s="5">
        <f t="shared" si="25"/>
        <v>0.71079722832148207</v>
      </c>
      <c r="U84" s="6"/>
      <c r="V84" s="6"/>
      <c r="W84" s="6"/>
      <c r="X84" s="6"/>
    </row>
    <row r="85" spans="1:24" ht="20" customHeight="1" x14ac:dyDescent="0.15">
      <c r="A85" s="37"/>
      <c r="B85" s="10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5">
        <v>14.0426</v>
      </c>
      <c r="R85" s="5">
        <v>45.6708</v>
      </c>
      <c r="S85" s="5">
        <f t="shared" si="24"/>
        <v>0.98795536731908418</v>
      </c>
      <c r="T85" s="5">
        <f t="shared" si="25"/>
        <v>0.69111582910504565</v>
      </c>
      <c r="U85" s="6"/>
      <c r="V85" s="6"/>
      <c r="W85" s="6"/>
      <c r="X85" s="6"/>
    </row>
    <row r="86" spans="1:24" ht="20" customHeight="1" x14ac:dyDescent="0.15">
      <c r="A86" s="37"/>
      <c r="B86" s="10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5">
        <v>14.213800000000001</v>
      </c>
      <c r="R86" s="5">
        <v>46</v>
      </c>
      <c r="S86" s="5">
        <f t="shared" si="24"/>
        <v>1</v>
      </c>
      <c r="T86" s="5">
        <f t="shared" si="25"/>
        <v>0.69609746575124798</v>
      </c>
      <c r="U86" s="6"/>
      <c r="V86" s="6"/>
      <c r="W86" s="6"/>
      <c r="X86" s="6"/>
    </row>
    <row r="87" spans="1:24" ht="20" customHeight="1" x14ac:dyDescent="0.15">
      <c r="A87" s="36"/>
    </row>
    <row r="88" spans="1:24" ht="20" customHeight="1" x14ac:dyDescent="0.15">
      <c r="A88" s="36"/>
    </row>
    <row r="89" spans="1:24" ht="20" customHeight="1" x14ac:dyDescent="0.15">
      <c r="A89" s="36"/>
    </row>
    <row r="90" spans="1:24" ht="20" customHeight="1" x14ac:dyDescent="0.15">
      <c r="A90" s="36"/>
    </row>
    <row r="91" spans="1:24" ht="20" customHeight="1" x14ac:dyDescent="0.15">
      <c r="A91" s="36"/>
    </row>
    <row r="92" spans="1:24" ht="20" customHeight="1" x14ac:dyDescent="0.15">
      <c r="A92" s="36"/>
    </row>
    <row r="93" spans="1:24" ht="20" customHeight="1" x14ac:dyDescent="0.15">
      <c r="A93" s="36"/>
    </row>
    <row r="94" spans="1:24" ht="20" customHeight="1" x14ac:dyDescent="0.15">
      <c r="A94" s="36"/>
    </row>
    <row r="95" spans="1:24" ht="20" customHeight="1" x14ac:dyDescent="0.15">
      <c r="A95" s="36"/>
    </row>
    <row r="96" spans="1:24" ht="20" customHeight="1" x14ac:dyDescent="0.15">
      <c r="A96" s="36"/>
    </row>
    <row r="97" spans="1:1" ht="20" customHeight="1" x14ac:dyDescent="0.15">
      <c r="A97" s="36"/>
    </row>
    <row r="98" spans="1:1" ht="20" customHeight="1" x14ac:dyDescent="0.15">
      <c r="A98" s="36"/>
    </row>
    <row r="99" spans="1:1" ht="20" customHeight="1" x14ac:dyDescent="0.15">
      <c r="A99" s="36"/>
    </row>
    <row r="100" spans="1:1" ht="20" customHeight="1" x14ac:dyDescent="0.15">
      <c r="A100" s="36"/>
    </row>
    <row r="101" spans="1:1" ht="20" customHeight="1" x14ac:dyDescent="0.15">
      <c r="A101" s="36"/>
    </row>
    <row r="102" spans="1:1" ht="20" customHeight="1" x14ac:dyDescent="0.15">
      <c r="A102" s="36"/>
    </row>
    <row r="103" spans="1:1" ht="20" customHeight="1" x14ac:dyDescent="0.15">
      <c r="A103" s="36"/>
    </row>
    <row r="104" spans="1:1" ht="20" customHeight="1" x14ac:dyDescent="0.15">
      <c r="A104" s="36"/>
    </row>
    <row r="105" spans="1:1" ht="20" customHeight="1" x14ac:dyDescent="0.15">
      <c r="A105" s="36"/>
    </row>
    <row r="106" spans="1:1" ht="20" customHeight="1" x14ac:dyDescent="0.15">
      <c r="A106" s="36"/>
    </row>
    <row r="107" spans="1:1" ht="20" customHeight="1" x14ac:dyDescent="0.15">
      <c r="A107" s="36"/>
    </row>
    <row r="108" spans="1:1" ht="20" customHeight="1" x14ac:dyDescent="0.15">
      <c r="A108" s="36"/>
    </row>
    <row r="109" spans="1:1" ht="20" customHeight="1" x14ac:dyDescent="0.15">
      <c r="A109" s="36"/>
    </row>
    <row r="110" spans="1:1" ht="20" customHeight="1" x14ac:dyDescent="0.15">
      <c r="A110" s="36"/>
    </row>
    <row r="111" spans="1:1" ht="20" customHeight="1" x14ac:dyDescent="0.15">
      <c r="A111" s="36"/>
    </row>
    <row r="112" spans="1:1" ht="20" customHeight="1" x14ac:dyDescent="0.15">
      <c r="A112" s="36"/>
    </row>
    <row r="113" spans="1:1" ht="20" customHeight="1" x14ac:dyDescent="0.15">
      <c r="A113" s="36"/>
    </row>
    <row r="114" spans="1:1" ht="20" customHeight="1" x14ac:dyDescent="0.15">
      <c r="A114" s="36"/>
    </row>
    <row r="115" spans="1:1" ht="20" customHeight="1" x14ac:dyDescent="0.15">
      <c r="A115" s="36"/>
    </row>
    <row r="116" spans="1:1" ht="20" customHeight="1" x14ac:dyDescent="0.15">
      <c r="A116" s="36"/>
    </row>
    <row r="117" spans="1:1" ht="20" customHeight="1" x14ac:dyDescent="0.15">
      <c r="A117" s="36"/>
    </row>
    <row r="118" spans="1:1" ht="20" customHeight="1" x14ac:dyDescent="0.15">
      <c r="A118" s="36"/>
    </row>
    <row r="119" spans="1:1" ht="20" customHeight="1" x14ac:dyDescent="0.15">
      <c r="A119" s="36"/>
    </row>
    <row r="120" spans="1:1" ht="20" customHeight="1" x14ac:dyDescent="0.15">
      <c r="A120" s="36"/>
    </row>
    <row r="121" spans="1:1" ht="20" customHeight="1" x14ac:dyDescent="0.15">
      <c r="A121" s="36"/>
    </row>
    <row r="122" spans="1:1" ht="20" customHeight="1" x14ac:dyDescent="0.15">
      <c r="A122" s="36"/>
    </row>
    <row r="123" spans="1:1" ht="20" customHeight="1" x14ac:dyDescent="0.15">
      <c r="A123" s="36"/>
    </row>
    <row r="124" spans="1:1" ht="20" customHeight="1" x14ac:dyDescent="0.15">
      <c r="A124" s="36"/>
    </row>
    <row r="125" spans="1:1" ht="20" customHeight="1" x14ac:dyDescent="0.15">
      <c r="A125" s="36"/>
    </row>
    <row r="126" spans="1:1" ht="20" customHeight="1" x14ac:dyDescent="0.15">
      <c r="A126" s="36"/>
    </row>
  </sheetData>
  <mergeCells count="6">
    <mergeCell ref="U1:X1"/>
    <mergeCell ref="A1:D1"/>
    <mergeCell ref="E1:H1"/>
    <mergeCell ref="I1:L1"/>
    <mergeCell ref="M1:P1"/>
    <mergeCell ref="Q1:T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75"/>
  <sheetViews>
    <sheetView showGridLines="0" workbookViewId="0">
      <pane xSplit="1" ySplit="2" topLeftCell="F3" activePane="bottomRight" state="frozen"/>
      <selection pane="topRight"/>
      <selection pane="bottomLeft"/>
      <selection pane="bottomRight" activeCell="I1" sqref="I1"/>
    </sheetView>
  </sheetViews>
  <sheetFormatPr baseColWidth="10" defaultColWidth="16.33203125" defaultRowHeight="20" customHeight="1" x14ac:dyDescent="0.15"/>
  <cols>
    <col min="1" max="9" width="16.33203125" style="15" customWidth="1"/>
    <col min="10" max="16384" width="16.33203125" style="15"/>
  </cols>
  <sheetData>
    <row r="1" spans="1:8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</row>
    <row r="2" spans="1:8" ht="20.25" customHeight="1" x14ac:dyDescent="0.15">
      <c r="A2" s="39" t="s">
        <v>2</v>
      </c>
      <c r="B2" s="24" t="s">
        <v>0</v>
      </c>
      <c r="C2" s="25"/>
      <c r="D2" s="25"/>
      <c r="E2" s="39" t="s">
        <v>2</v>
      </c>
      <c r="F2" s="24" t="s">
        <v>0</v>
      </c>
      <c r="G2" s="25"/>
      <c r="H2" s="25"/>
    </row>
    <row r="3" spans="1:8" ht="20.25" customHeight="1" x14ac:dyDescent="0.15">
      <c r="A3" s="33">
        <v>0</v>
      </c>
      <c r="B3" s="2">
        <v>47</v>
      </c>
      <c r="C3" s="3">
        <f t="shared" ref="C3:C49" si="0">$A3/7.04226</f>
        <v>0</v>
      </c>
      <c r="D3" s="3">
        <f t="shared" ref="D3:D49" si="1">B3/50.8696</f>
        <v>0.92393099218393704</v>
      </c>
      <c r="E3" s="3">
        <v>0</v>
      </c>
      <c r="F3" s="3">
        <v>12</v>
      </c>
      <c r="G3" s="3">
        <f t="shared" ref="G3:G42" si="2">E3/5.4395</f>
        <v>0</v>
      </c>
      <c r="H3" s="3">
        <f t="shared" ref="H3:H42" si="3">F3/18.52071</f>
        <v>0.64792332475374859</v>
      </c>
    </row>
    <row r="4" spans="1:8" ht="20" customHeight="1" x14ac:dyDescent="0.15">
      <c r="A4" s="34">
        <v>0.15309</v>
      </c>
      <c r="B4" s="4">
        <v>42.912999999999997</v>
      </c>
      <c r="C4" s="5">
        <f t="shared" si="0"/>
        <v>2.17387600003408E-2</v>
      </c>
      <c r="D4" s="5">
        <f t="shared" si="1"/>
        <v>0.84358831207636775</v>
      </c>
      <c r="E4" s="5">
        <v>0.13947000000000001</v>
      </c>
      <c r="F4" s="5">
        <v>16.365549999999999</v>
      </c>
      <c r="G4" s="5">
        <f t="shared" si="2"/>
        <v>2.5640224285320343E-2</v>
      </c>
      <c r="H4" s="5">
        <f t="shared" si="3"/>
        <v>0.88363513061864252</v>
      </c>
    </row>
    <row r="5" spans="1:8" ht="20" customHeight="1" x14ac:dyDescent="0.15">
      <c r="A5" s="34">
        <v>0.30619000000000002</v>
      </c>
      <c r="B5" s="4">
        <v>38.565199999999997</v>
      </c>
      <c r="C5" s="5">
        <f t="shared" si="0"/>
        <v>4.3478939999375202E-2</v>
      </c>
      <c r="D5" s="5">
        <f t="shared" si="1"/>
        <v>0.75811879786748859</v>
      </c>
      <c r="E5" s="5">
        <v>0.27894999999999998</v>
      </c>
      <c r="F5" s="5">
        <v>15.99868</v>
      </c>
      <c r="G5" s="5">
        <f t="shared" si="2"/>
        <v>5.1282286974905777E-2</v>
      </c>
      <c r="H5" s="5">
        <f t="shared" si="3"/>
        <v>0.86382649477260853</v>
      </c>
    </row>
    <row r="6" spans="1:8" ht="20" customHeight="1" x14ac:dyDescent="0.15">
      <c r="A6" s="34">
        <v>0.45928000000000002</v>
      </c>
      <c r="B6" s="4">
        <v>42.695700000000002</v>
      </c>
      <c r="C6" s="5">
        <f t="shared" si="0"/>
        <v>6.5217699999716008E-2</v>
      </c>
      <c r="D6" s="5">
        <f t="shared" si="1"/>
        <v>0.83931660559548338</v>
      </c>
      <c r="E6" s="5">
        <v>0.41842000000000001</v>
      </c>
      <c r="F6" s="5">
        <v>17.77515</v>
      </c>
      <c r="G6" s="5">
        <f t="shared" si="2"/>
        <v>7.6922511260226131E-2</v>
      </c>
      <c r="H6" s="5">
        <f t="shared" si="3"/>
        <v>0.95974452383304953</v>
      </c>
    </row>
    <row r="7" spans="1:8" ht="20" customHeight="1" x14ac:dyDescent="0.15">
      <c r="A7" s="34">
        <v>0.61236999999999997</v>
      </c>
      <c r="B7" s="4">
        <v>38.608699999999999</v>
      </c>
      <c r="C7" s="5">
        <f t="shared" si="0"/>
        <v>8.6956460000056801E-2</v>
      </c>
      <c r="D7" s="5">
        <f t="shared" si="1"/>
        <v>0.7589739254879142</v>
      </c>
      <c r="E7" s="5">
        <v>0.55789999999999995</v>
      </c>
      <c r="F7" s="5">
        <v>12.853389999999999</v>
      </c>
      <c r="G7" s="5">
        <f t="shared" si="2"/>
        <v>0.10256457394981155</v>
      </c>
      <c r="H7" s="5">
        <f t="shared" si="3"/>
        <v>0.69400093192971535</v>
      </c>
    </row>
    <row r="8" spans="1:8" ht="20" customHeight="1" x14ac:dyDescent="0.15">
      <c r="A8" s="34">
        <v>0.76546000000000003</v>
      </c>
      <c r="B8" s="4">
        <v>45</v>
      </c>
      <c r="C8" s="5">
        <f t="shared" si="0"/>
        <v>0.10869522000039761</v>
      </c>
      <c r="D8" s="5">
        <f t="shared" si="1"/>
        <v>0.88461477975057801</v>
      </c>
      <c r="E8" s="5">
        <v>0.69737000000000005</v>
      </c>
      <c r="F8" s="5">
        <v>15.06772</v>
      </c>
      <c r="G8" s="5">
        <f t="shared" si="2"/>
        <v>0.12820479823513192</v>
      </c>
      <c r="H8" s="5">
        <f t="shared" si="3"/>
        <v>0.81356060323821267</v>
      </c>
    </row>
    <row r="9" spans="1:8" ht="20" customHeight="1" x14ac:dyDescent="0.15">
      <c r="A9" s="34">
        <v>0.91856000000000004</v>
      </c>
      <c r="B9" s="4">
        <v>43.565199999999997</v>
      </c>
      <c r="C9" s="5">
        <f t="shared" si="0"/>
        <v>0.13043539999943202</v>
      </c>
      <c r="D9" s="5">
        <f t="shared" si="1"/>
        <v>0.85640932895088617</v>
      </c>
      <c r="E9" s="5">
        <v>0.83684999999999998</v>
      </c>
      <c r="F9" s="5">
        <v>14.27219</v>
      </c>
      <c r="G9" s="5">
        <f t="shared" si="2"/>
        <v>0.15384686092471736</v>
      </c>
      <c r="H9" s="5">
        <f t="shared" si="3"/>
        <v>0.77060706635976695</v>
      </c>
    </row>
    <row r="10" spans="1:8" ht="20" customHeight="1" x14ac:dyDescent="0.15">
      <c r="A10" s="34">
        <v>1.07165</v>
      </c>
      <c r="B10" s="4">
        <v>33.782600000000002</v>
      </c>
      <c r="C10" s="5">
        <f t="shared" si="0"/>
        <v>0.1521741599997728</v>
      </c>
      <c r="D10" s="5">
        <f t="shared" si="1"/>
        <v>0.66410193907559723</v>
      </c>
      <c r="E10" s="5">
        <v>0.97631999999999997</v>
      </c>
      <c r="F10" s="5">
        <v>13.875080000000001</v>
      </c>
      <c r="G10" s="5">
        <f t="shared" si="2"/>
        <v>0.1794870852100377</v>
      </c>
      <c r="H10" s="5">
        <f t="shared" si="3"/>
        <v>0.74916566373535354</v>
      </c>
    </row>
    <row r="11" spans="1:8" ht="20" customHeight="1" x14ac:dyDescent="0.15">
      <c r="A11" s="34">
        <v>1.2247399999999999</v>
      </c>
      <c r="B11" s="4">
        <v>50.869599999999998</v>
      </c>
      <c r="C11" s="5">
        <f t="shared" si="0"/>
        <v>0.1739129200001136</v>
      </c>
      <c r="D11" s="5">
        <f t="shared" si="1"/>
        <v>1</v>
      </c>
      <c r="E11" s="5">
        <v>1.1157900000000001</v>
      </c>
      <c r="F11" s="5">
        <v>11.973039999999999</v>
      </c>
      <c r="G11" s="5">
        <f t="shared" si="2"/>
        <v>0.20512730949535804</v>
      </c>
      <c r="H11" s="5">
        <f t="shared" si="3"/>
        <v>0.64646765701746844</v>
      </c>
    </row>
    <row r="12" spans="1:8" ht="20" customHeight="1" x14ac:dyDescent="0.15">
      <c r="A12" s="34">
        <v>1.3778300000000001</v>
      </c>
      <c r="B12" s="4">
        <v>35.869599999999998</v>
      </c>
      <c r="C12" s="5">
        <f t="shared" si="0"/>
        <v>0.19565168000045441</v>
      </c>
      <c r="D12" s="5">
        <f t="shared" si="1"/>
        <v>0.70512840674980737</v>
      </c>
      <c r="E12" s="5">
        <v>1.2552700000000001</v>
      </c>
      <c r="F12" s="5">
        <v>12.04142</v>
      </c>
      <c r="G12" s="5">
        <f t="shared" si="2"/>
        <v>0.23076937218494351</v>
      </c>
      <c r="H12" s="5">
        <f t="shared" si="3"/>
        <v>0.65015974009635702</v>
      </c>
    </row>
    <row r="13" spans="1:8" ht="20" customHeight="1" x14ac:dyDescent="0.15">
      <c r="A13" s="34">
        <v>1.5309299999999999</v>
      </c>
      <c r="B13" s="4">
        <v>31.347799999999999</v>
      </c>
      <c r="C13" s="5">
        <f t="shared" si="0"/>
        <v>0.21739185999948879</v>
      </c>
      <c r="D13" s="5">
        <f t="shared" si="1"/>
        <v>0.61623838205922599</v>
      </c>
      <c r="E13" s="5">
        <v>1.3947400000000001</v>
      </c>
      <c r="F13" s="5">
        <v>13.195919999999999</v>
      </c>
      <c r="G13" s="5">
        <f t="shared" si="2"/>
        <v>0.25640959647026385</v>
      </c>
      <c r="H13" s="5">
        <f t="shared" si="3"/>
        <v>0.71249536329870711</v>
      </c>
    </row>
    <row r="14" spans="1:8" ht="20" customHeight="1" x14ac:dyDescent="0.15">
      <c r="A14" s="34">
        <v>1.6840200000000001</v>
      </c>
      <c r="B14" s="4">
        <v>34.608699999999999</v>
      </c>
      <c r="C14" s="5">
        <f t="shared" si="0"/>
        <v>0.23913061999982962</v>
      </c>
      <c r="D14" s="5">
        <f t="shared" si="1"/>
        <v>0.68034150062119614</v>
      </c>
      <c r="E14" s="5">
        <v>1.5342199999999999</v>
      </c>
      <c r="F14" s="5">
        <v>13.48915</v>
      </c>
      <c r="G14" s="5">
        <f t="shared" si="2"/>
        <v>0.28205165915984926</v>
      </c>
      <c r="H14" s="5">
        <f t="shared" si="3"/>
        <v>0.72832790967516903</v>
      </c>
    </row>
    <row r="15" spans="1:8" ht="20" customHeight="1" x14ac:dyDescent="0.15">
      <c r="A15" s="34">
        <v>1.83711</v>
      </c>
      <c r="B15" s="4">
        <v>41</v>
      </c>
      <c r="C15" s="5">
        <f t="shared" si="0"/>
        <v>0.2608693800001704</v>
      </c>
      <c r="D15" s="5">
        <f t="shared" si="1"/>
        <v>0.80598235488385994</v>
      </c>
      <c r="E15" s="5">
        <v>1.6736899999999999</v>
      </c>
      <c r="F15" s="5">
        <v>12.355029999999999</v>
      </c>
      <c r="G15" s="5">
        <f t="shared" si="2"/>
        <v>0.30769188344516957</v>
      </c>
      <c r="H15" s="5">
        <f t="shared" si="3"/>
        <v>0.6670926762526922</v>
      </c>
    </row>
    <row r="16" spans="1:8" ht="20" customHeight="1" x14ac:dyDescent="0.15">
      <c r="A16" s="34">
        <v>1.99021</v>
      </c>
      <c r="B16" s="4">
        <v>38.521700000000003</v>
      </c>
      <c r="C16" s="5">
        <f t="shared" si="0"/>
        <v>0.28260955999920484</v>
      </c>
      <c r="D16" s="5">
        <f t="shared" si="1"/>
        <v>0.7572636702470632</v>
      </c>
      <c r="E16" s="5">
        <v>1.8131699999999999</v>
      </c>
      <c r="F16" s="5">
        <v>10.88889</v>
      </c>
      <c r="G16" s="5">
        <f t="shared" si="2"/>
        <v>0.33333394613475503</v>
      </c>
      <c r="H16" s="5">
        <f t="shared" si="3"/>
        <v>0.58793048430648709</v>
      </c>
    </row>
    <row r="17" spans="1:8" ht="20" customHeight="1" x14ac:dyDescent="0.15">
      <c r="A17" s="34">
        <v>2.1433</v>
      </c>
      <c r="B17" s="4">
        <v>30.347799999999999</v>
      </c>
      <c r="C17" s="5">
        <f t="shared" si="0"/>
        <v>0.30434831999954559</v>
      </c>
      <c r="D17" s="5">
        <f t="shared" si="1"/>
        <v>0.59658027584254647</v>
      </c>
      <c r="E17" s="5">
        <v>1.9526399999999999</v>
      </c>
      <c r="F17" s="5">
        <v>10.198549999999999</v>
      </c>
      <c r="G17" s="5">
        <f t="shared" si="2"/>
        <v>0.3589741704200754</v>
      </c>
      <c r="H17" s="5">
        <f t="shared" si="3"/>
        <v>0.55065653530561187</v>
      </c>
    </row>
    <row r="18" spans="1:8" ht="20" customHeight="1" x14ac:dyDescent="0.15">
      <c r="A18" s="34">
        <v>2.2963900000000002</v>
      </c>
      <c r="B18" s="4">
        <v>40.695700000000002</v>
      </c>
      <c r="C18" s="5">
        <f t="shared" si="0"/>
        <v>0.32608707999988645</v>
      </c>
      <c r="D18" s="5">
        <f t="shared" si="1"/>
        <v>0.80000039316212446</v>
      </c>
      <c r="E18" s="5">
        <v>2.0921099999999999</v>
      </c>
      <c r="F18" s="5">
        <v>13.89349</v>
      </c>
      <c r="G18" s="5">
        <f t="shared" si="2"/>
        <v>0.38461439470539571</v>
      </c>
      <c r="H18" s="5">
        <f t="shared" si="3"/>
        <v>0.75015968610274653</v>
      </c>
    </row>
    <row r="19" spans="1:8" ht="20" customHeight="1" x14ac:dyDescent="0.15">
      <c r="A19" s="34">
        <v>2.4494799999999999</v>
      </c>
      <c r="B19" s="4">
        <v>36.173900000000003</v>
      </c>
      <c r="C19" s="5">
        <f t="shared" si="0"/>
        <v>0.3478258400002272</v>
      </c>
      <c r="D19" s="5">
        <f t="shared" si="1"/>
        <v>0.71111036847154296</v>
      </c>
      <c r="E19" s="5">
        <v>2.2315900000000002</v>
      </c>
      <c r="F19" s="5">
        <v>16.186720000000001</v>
      </c>
      <c r="G19" s="5">
        <f t="shared" si="2"/>
        <v>0.41025645739498123</v>
      </c>
      <c r="H19" s="5">
        <f t="shared" si="3"/>
        <v>0.87397945327149984</v>
      </c>
    </row>
    <row r="20" spans="1:8" ht="20" customHeight="1" x14ac:dyDescent="0.15">
      <c r="A20" s="34">
        <v>2.6025800000000001</v>
      </c>
      <c r="B20" s="4">
        <v>39.565199999999997</v>
      </c>
      <c r="C20" s="5">
        <f t="shared" si="0"/>
        <v>0.36956601999926164</v>
      </c>
      <c r="D20" s="5">
        <f t="shared" si="1"/>
        <v>0.77777690408416811</v>
      </c>
      <c r="E20" s="5">
        <v>2.3710599999999999</v>
      </c>
      <c r="F20" s="5">
        <v>13.317550000000001</v>
      </c>
      <c r="G20" s="5">
        <f t="shared" si="2"/>
        <v>0.43589668168030149</v>
      </c>
      <c r="H20" s="5">
        <f t="shared" si="3"/>
        <v>0.71906260613119044</v>
      </c>
    </row>
    <row r="21" spans="1:8" ht="20" customHeight="1" x14ac:dyDescent="0.15">
      <c r="A21" s="34">
        <v>2.7556699999999998</v>
      </c>
      <c r="B21" s="4">
        <v>34.912999999999997</v>
      </c>
      <c r="C21" s="5">
        <f t="shared" si="0"/>
        <v>0.39130477999960239</v>
      </c>
      <c r="D21" s="5">
        <f t="shared" si="1"/>
        <v>0.68632346234293173</v>
      </c>
      <c r="E21" s="5">
        <v>2.5105400000000002</v>
      </c>
      <c r="F21" s="5">
        <v>13.094670000000001</v>
      </c>
      <c r="G21" s="5">
        <f t="shared" si="2"/>
        <v>0.46153874436988701</v>
      </c>
      <c r="H21" s="5">
        <f t="shared" si="3"/>
        <v>0.70702851024609747</v>
      </c>
    </row>
    <row r="22" spans="1:8" ht="20" customHeight="1" x14ac:dyDescent="0.15">
      <c r="A22" s="34">
        <v>2.90876</v>
      </c>
      <c r="B22" s="4">
        <v>34.130400000000002</v>
      </c>
      <c r="C22" s="5">
        <f t="shared" si="0"/>
        <v>0.4130435399999432</v>
      </c>
      <c r="D22" s="5">
        <f t="shared" si="1"/>
        <v>0.67093902841775843</v>
      </c>
      <c r="E22" s="5">
        <v>2.65001</v>
      </c>
      <c r="F22" s="5">
        <v>14.15582</v>
      </c>
      <c r="G22" s="5">
        <f t="shared" si="2"/>
        <v>0.48717896865520732</v>
      </c>
      <c r="H22" s="5">
        <f t="shared" si="3"/>
        <v>0.76432382991796743</v>
      </c>
    </row>
    <row r="23" spans="1:8" ht="20" customHeight="1" x14ac:dyDescent="0.15">
      <c r="A23" s="34">
        <v>3.0618500000000002</v>
      </c>
      <c r="B23" s="4">
        <v>40.956499999999998</v>
      </c>
      <c r="C23" s="5">
        <f t="shared" si="0"/>
        <v>0.43478230000028406</v>
      </c>
      <c r="D23" s="5">
        <f t="shared" si="1"/>
        <v>0.80512722726343433</v>
      </c>
      <c r="E23" s="5">
        <v>2.7894800000000002</v>
      </c>
      <c r="F23" s="5">
        <v>11.49836</v>
      </c>
      <c r="G23" s="5">
        <f t="shared" si="2"/>
        <v>0.51281919294052769</v>
      </c>
      <c r="H23" s="5">
        <f t="shared" si="3"/>
        <v>0.62083797003462604</v>
      </c>
    </row>
    <row r="24" spans="1:8" ht="20" customHeight="1" x14ac:dyDescent="0.15">
      <c r="A24" s="34">
        <v>3.21495</v>
      </c>
      <c r="B24" s="4">
        <v>35.521700000000003</v>
      </c>
      <c r="C24" s="5">
        <f t="shared" si="0"/>
        <v>0.45652247999931839</v>
      </c>
      <c r="D24" s="5">
        <f t="shared" si="1"/>
        <v>0.69828935159702465</v>
      </c>
      <c r="E24" s="5">
        <v>2.92896</v>
      </c>
      <c r="F24" s="5">
        <v>11.639049999999999</v>
      </c>
      <c r="G24" s="5">
        <f t="shared" si="2"/>
        <v>0.53846125563011304</v>
      </c>
      <c r="H24" s="5">
        <f t="shared" si="3"/>
        <v>0.62843433108125979</v>
      </c>
    </row>
    <row r="25" spans="1:8" ht="20" customHeight="1" x14ac:dyDescent="0.15">
      <c r="A25" s="34">
        <v>3.3680400000000001</v>
      </c>
      <c r="B25" s="4">
        <v>37.912999999999997</v>
      </c>
      <c r="C25" s="5">
        <f t="shared" si="0"/>
        <v>0.47826123999965925</v>
      </c>
      <c r="D25" s="5">
        <f t="shared" si="1"/>
        <v>0.74529778099297017</v>
      </c>
      <c r="E25" s="5">
        <v>3.0684300000000002</v>
      </c>
      <c r="F25" s="5">
        <v>14.39513</v>
      </c>
      <c r="G25" s="5">
        <f t="shared" si="2"/>
        <v>0.56410147991543347</v>
      </c>
      <c r="H25" s="5">
        <f t="shared" si="3"/>
        <v>0.77724504082186907</v>
      </c>
    </row>
    <row r="26" spans="1:8" ht="20" customHeight="1" x14ac:dyDescent="0.15">
      <c r="A26" s="34">
        <v>3.5211299999999999</v>
      </c>
      <c r="B26" s="4">
        <v>34</v>
      </c>
      <c r="C26" s="5">
        <f t="shared" si="0"/>
        <v>0.5</v>
      </c>
      <c r="D26" s="5">
        <f t="shared" si="1"/>
        <v>0.66837561136710333</v>
      </c>
      <c r="E26" s="5">
        <v>3.20791</v>
      </c>
      <c r="F26" s="5">
        <v>13.01446</v>
      </c>
      <c r="G26" s="5">
        <f t="shared" si="2"/>
        <v>0.58974354260501882</v>
      </c>
      <c r="H26" s="5">
        <f t="shared" si="3"/>
        <v>0.70269768275622257</v>
      </c>
    </row>
    <row r="27" spans="1:8" ht="20" customHeight="1" x14ac:dyDescent="0.15">
      <c r="A27" s="34">
        <v>3.67422</v>
      </c>
      <c r="B27" s="4">
        <v>46.652200000000001</v>
      </c>
      <c r="C27" s="5">
        <f t="shared" si="0"/>
        <v>0.52173876000034081</v>
      </c>
      <c r="D27" s="5">
        <f t="shared" si="1"/>
        <v>0.91709390284177583</v>
      </c>
      <c r="E27" s="5">
        <v>3.3473799999999998</v>
      </c>
      <c r="F27" s="5">
        <v>11.60355</v>
      </c>
      <c r="G27" s="5">
        <f t="shared" si="2"/>
        <v>0.61538376689033913</v>
      </c>
      <c r="H27" s="5">
        <f t="shared" si="3"/>
        <v>0.62651755791219665</v>
      </c>
    </row>
    <row r="28" spans="1:8" ht="20" customHeight="1" x14ac:dyDescent="0.15">
      <c r="A28" s="34">
        <v>3.8273199999999998</v>
      </c>
      <c r="B28" s="4">
        <v>32.087000000000003</v>
      </c>
      <c r="C28" s="5">
        <f t="shared" si="0"/>
        <v>0.54347893999937524</v>
      </c>
      <c r="D28" s="5">
        <f t="shared" si="1"/>
        <v>0.63076965417459552</v>
      </c>
      <c r="E28" s="5">
        <v>3.4868600000000001</v>
      </c>
      <c r="F28" s="5">
        <v>12.16108</v>
      </c>
      <c r="G28" s="5">
        <f t="shared" si="2"/>
        <v>0.64102582957992471</v>
      </c>
      <c r="H28" s="5">
        <f t="shared" si="3"/>
        <v>0.65662061551635975</v>
      </c>
    </row>
    <row r="29" spans="1:8" ht="20" customHeight="1" x14ac:dyDescent="0.15">
      <c r="A29" s="34">
        <v>3.98041</v>
      </c>
      <c r="B29" s="4">
        <v>39</v>
      </c>
      <c r="C29" s="5">
        <f t="shared" si="0"/>
        <v>0.56521769999971605</v>
      </c>
      <c r="D29" s="5">
        <f t="shared" si="1"/>
        <v>0.76666614245050091</v>
      </c>
      <c r="E29" s="5">
        <v>3.6263299999999998</v>
      </c>
      <c r="F29" s="5">
        <v>11.77778</v>
      </c>
      <c r="G29" s="5">
        <f t="shared" si="2"/>
        <v>0.66666605386524491</v>
      </c>
      <c r="H29" s="5">
        <f t="shared" si="3"/>
        <v>0.6359248646515171</v>
      </c>
    </row>
    <row r="30" spans="1:8" ht="20" customHeight="1" x14ac:dyDescent="0.15">
      <c r="A30" s="34">
        <v>4.1334999999999997</v>
      </c>
      <c r="B30" s="4">
        <v>40.434800000000003</v>
      </c>
      <c r="C30" s="5">
        <f t="shared" si="0"/>
        <v>0.58695646000005675</v>
      </c>
      <c r="D30" s="5">
        <f t="shared" si="1"/>
        <v>0.79487159325019274</v>
      </c>
      <c r="E30" s="5">
        <v>3.7658</v>
      </c>
      <c r="F30" s="5">
        <v>14.60355</v>
      </c>
      <c r="G30" s="5">
        <f t="shared" si="2"/>
        <v>0.69230627815056534</v>
      </c>
      <c r="H30" s="5">
        <f t="shared" si="3"/>
        <v>0.78849838910063375</v>
      </c>
    </row>
    <row r="31" spans="1:8" ht="20" customHeight="1" x14ac:dyDescent="0.15">
      <c r="A31" s="34">
        <v>4.2866</v>
      </c>
      <c r="B31" s="4">
        <v>41.782600000000002</v>
      </c>
      <c r="C31" s="5">
        <f t="shared" si="0"/>
        <v>0.60869663999909118</v>
      </c>
      <c r="D31" s="5">
        <f t="shared" si="1"/>
        <v>0.82136678880903335</v>
      </c>
      <c r="E31" s="5">
        <v>3.9052799999999999</v>
      </c>
      <c r="F31" s="5">
        <v>12.900069999999999</v>
      </c>
      <c r="G31" s="5">
        <f t="shared" si="2"/>
        <v>0.7179483408401508</v>
      </c>
      <c r="H31" s="5">
        <f t="shared" si="3"/>
        <v>0.69652135366300749</v>
      </c>
    </row>
    <row r="32" spans="1:8" ht="20" customHeight="1" x14ac:dyDescent="0.15">
      <c r="A32" s="34">
        <v>4.4396899999999997</v>
      </c>
      <c r="B32" s="4">
        <v>34.695700000000002</v>
      </c>
      <c r="C32" s="5">
        <f t="shared" si="0"/>
        <v>0.63043539999943199</v>
      </c>
      <c r="D32" s="5">
        <f t="shared" si="1"/>
        <v>0.68205175586204736</v>
      </c>
      <c r="E32" s="5">
        <v>4.0447499999999996</v>
      </c>
      <c r="F32" s="5">
        <v>12.28205</v>
      </c>
      <c r="G32" s="5">
        <f t="shared" si="2"/>
        <v>0.743588565125471</v>
      </c>
      <c r="H32" s="5">
        <f t="shared" si="3"/>
        <v>0.6631522225659815</v>
      </c>
    </row>
    <row r="33" spans="1:8" ht="20" customHeight="1" x14ac:dyDescent="0.15">
      <c r="A33" s="34">
        <v>4.5927800000000003</v>
      </c>
      <c r="B33" s="4">
        <v>34.869599999999998</v>
      </c>
      <c r="C33" s="5">
        <f t="shared" si="0"/>
        <v>0.65217415999977291</v>
      </c>
      <c r="D33" s="5">
        <f t="shared" si="1"/>
        <v>0.68547030053312785</v>
      </c>
      <c r="E33" s="5">
        <v>4.1842300000000003</v>
      </c>
      <c r="F33" s="5">
        <v>9.4970400000000001</v>
      </c>
      <c r="G33" s="5">
        <f t="shared" si="2"/>
        <v>0.76923062781505658</v>
      </c>
      <c r="H33" s="5">
        <f t="shared" si="3"/>
        <v>0.51277947767661169</v>
      </c>
    </row>
    <row r="34" spans="1:8" ht="20" customHeight="1" x14ac:dyDescent="0.15">
      <c r="A34" s="34">
        <v>4.74587</v>
      </c>
      <c r="B34" s="4">
        <v>35.826099999999997</v>
      </c>
      <c r="C34" s="5">
        <f t="shared" si="0"/>
        <v>0.6739129200001136</v>
      </c>
      <c r="D34" s="5">
        <f t="shared" si="1"/>
        <v>0.70427327912938176</v>
      </c>
      <c r="E34" s="5">
        <v>4.3236999999999997</v>
      </c>
      <c r="F34" s="5">
        <v>11.95201</v>
      </c>
      <c r="G34" s="5">
        <f t="shared" si="2"/>
        <v>0.79487085210037689</v>
      </c>
      <c r="H34" s="5">
        <f t="shared" si="3"/>
        <v>0.64533217139083754</v>
      </c>
    </row>
    <row r="35" spans="1:8" ht="20" customHeight="1" x14ac:dyDescent="0.15">
      <c r="A35" s="34">
        <v>4.8989700000000003</v>
      </c>
      <c r="B35" s="4">
        <v>40.782600000000002</v>
      </c>
      <c r="C35" s="5">
        <f t="shared" si="0"/>
        <v>0.69565309999914804</v>
      </c>
      <c r="D35" s="5">
        <f t="shared" si="1"/>
        <v>0.80170868259235384</v>
      </c>
      <c r="E35" s="5">
        <v>4.4631800000000004</v>
      </c>
      <c r="F35" s="5">
        <v>14.16502</v>
      </c>
      <c r="G35" s="5">
        <f t="shared" si="2"/>
        <v>0.82051291478996247</v>
      </c>
      <c r="H35" s="5">
        <f t="shared" si="3"/>
        <v>0.76482057113361201</v>
      </c>
    </row>
    <row r="36" spans="1:8" ht="20" customHeight="1" x14ac:dyDescent="0.15">
      <c r="A36" s="34">
        <v>5.05206</v>
      </c>
      <c r="B36" s="4">
        <v>38.130400000000002</v>
      </c>
      <c r="C36" s="5">
        <f t="shared" si="0"/>
        <v>0.71739185999948885</v>
      </c>
      <c r="D36" s="5">
        <f t="shared" si="1"/>
        <v>0.7495714532844765</v>
      </c>
      <c r="E36" s="5">
        <v>4.6026499999999997</v>
      </c>
      <c r="F36" s="5">
        <v>16.834320000000002</v>
      </c>
      <c r="G36" s="5">
        <f t="shared" si="2"/>
        <v>0.84615313907528267</v>
      </c>
      <c r="H36" s="5">
        <f t="shared" si="3"/>
        <v>0.90894571536404389</v>
      </c>
    </row>
    <row r="37" spans="1:8" ht="20" customHeight="1" x14ac:dyDescent="0.15">
      <c r="A37" s="34">
        <v>5.2051499999999997</v>
      </c>
      <c r="B37" s="4">
        <v>41.912999999999997</v>
      </c>
      <c r="C37" s="5">
        <f t="shared" si="0"/>
        <v>0.73913061999982954</v>
      </c>
      <c r="D37" s="5">
        <f t="shared" si="1"/>
        <v>0.82393020585968824</v>
      </c>
      <c r="E37" s="5">
        <v>4.7421199999999999</v>
      </c>
      <c r="F37" s="5">
        <v>15.207100000000001</v>
      </c>
      <c r="G37" s="5">
        <f t="shared" si="2"/>
        <v>0.87179336336060298</v>
      </c>
      <c r="H37" s="5">
        <f t="shared" si="3"/>
        <v>0.82108623265522751</v>
      </c>
    </row>
    <row r="38" spans="1:8" ht="20" customHeight="1" x14ac:dyDescent="0.15">
      <c r="A38" s="34">
        <v>5.3582400000000003</v>
      </c>
      <c r="B38" s="4">
        <v>42.521700000000003</v>
      </c>
      <c r="C38" s="5">
        <f t="shared" si="0"/>
        <v>0.76086938000017046</v>
      </c>
      <c r="D38" s="5">
        <f t="shared" si="1"/>
        <v>0.83589609511378116</v>
      </c>
      <c r="E38" s="5">
        <v>4.8815999999999997</v>
      </c>
      <c r="F38" s="5">
        <v>14.70743</v>
      </c>
      <c r="G38" s="5">
        <f t="shared" si="2"/>
        <v>0.89743542605018845</v>
      </c>
      <c r="H38" s="5">
        <f t="shared" si="3"/>
        <v>0.79410724534858546</v>
      </c>
    </row>
    <row r="39" spans="1:8" ht="20" customHeight="1" x14ac:dyDescent="0.15">
      <c r="A39" s="34">
        <v>5.5113399999999997</v>
      </c>
      <c r="B39" s="4">
        <v>43.782600000000002</v>
      </c>
      <c r="C39" s="5">
        <f t="shared" si="0"/>
        <v>0.78260955999920478</v>
      </c>
      <c r="D39" s="5">
        <f t="shared" si="1"/>
        <v>0.86068300124239239</v>
      </c>
      <c r="E39" s="5">
        <v>5.0210699999999999</v>
      </c>
      <c r="F39" s="5">
        <v>18.520710000000001</v>
      </c>
      <c r="G39" s="5">
        <f t="shared" si="2"/>
        <v>0.92307565033550876</v>
      </c>
      <c r="H39" s="5">
        <f t="shared" si="3"/>
        <v>1</v>
      </c>
    </row>
    <row r="40" spans="1:8" ht="20" customHeight="1" x14ac:dyDescent="0.15">
      <c r="A40" s="34">
        <v>5.6644300000000003</v>
      </c>
      <c r="B40" s="4">
        <v>33.130400000000002</v>
      </c>
      <c r="C40" s="5">
        <f t="shared" si="0"/>
        <v>0.8043483199995457</v>
      </c>
      <c r="D40" s="5">
        <f t="shared" si="1"/>
        <v>0.65128092220107892</v>
      </c>
      <c r="E40" s="5">
        <v>5.1605499999999997</v>
      </c>
      <c r="F40" s="5">
        <v>16.77186</v>
      </c>
      <c r="G40" s="5">
        <f t="shared" si="2"/>
        <v>0.94871771302509422</v>
      </c>
      <c r="H40" s="5">
        <f t="shared" si="3"/>
        <v>0.90557327445870051</v>
      </c>
    </row>
    <row r="41" spans="1:8" ht="20" customHeight="1" x14ac:dyDescent="0.15">
      <c r="A41" s="34">
        <v>5.81752</v>
      </c>
      <c r="B41" s="4">
        <v>40</v>
      </c>
      <c r="C41" s="5">
        <f t="shared" si="0"/>
        <v>0.8260870799998864</v>
      </c>
      <c r="D41" s="5">
        <f t="shared" si="1"/>
        <v>0.78632424866718043</v>
      </c>
      <c r="E41" s="5">
        <v>5.30002</v>
      </c>
      <c r="F41" s="5">
        <v>12.5503</v>
      </c>
      <c r="G41" s="5">
        <f t="shared" si="2"/>
        <v>0.97435793731041465</v>
      </c>
      <c r="H41" s="5">
        <f t="shared" si="3"/>
        <v>0.67763600855474759</v>
      </c>
    </row>
    <row r="42" spans="1:8" ht="20" customHeight="1" x14ac:dyDescent="0.15">
      <c r="A42" s="34">
        <v>5.9706200000000003</v>
      </c>
      <c r="B42" s="4">
        <v>40.782600000000002</v>
      </c>
      <c r="C42" s="5">
        <f t="shared" si="0"/>
        <v>0.84782725999892083</v>
      </c>
      <c r="D42" s="5">
        <f t="shared" si="1"/>
        <v>0.80170868259235384</v>
      </c>
      <c r="E42" s="5">
        <v>5.4394999999999998</v>
      </c>
      <c r="F42" s="5">
        <v>15</v>
      </c>
      <c r="G42" s="5">
        <f t="shared" si="2"/>
        <v>1</v>
      </c>
      <c r="H42" s="5">
        <f t="shared" si="3"/>
        <v>0.80990415594218579</v>
      </c>
    </row>
    <row r="43" spans="1:8" ht="20" customHeight="1" x14ac:dyDescent="0.15">
      <c r="A43" s="34">
        <v>6.12371</v>
      </c>
      <c r="B43" s="4">
        <v>34.521700000000003</v>
      </c>
      <c r="C43" s="5">
        <f t="shared" si="0"/>
        <v>0.86956601999926164</v>
      </c>
      <c r="D43" s="5">
        <f t="shared" si="1"/>
        <v>0.67863124538034514</v>
      </c>
      <c r="E43" s="6"/>
      <c r="F43" s="6"/>
      <c r="G43" s="6"/>
      <c r="H43" s="6"/>
    </row>
    <row r="44" spans="1:8" ht="20" customHeight="1" x14ac:dyDescent="0.15">
      <c r="A44" s="34">
        <v>6.2767999999999997</v>
      </c>
      <c r="B44" s="4">
        <v>40.912999999999997</v>
      </c>
      <c r="C44" s="5">
        <f t="shared" si="0"/>
        <v>0.89130477999960234</v>
      </c>
      <c r="D44" s="5">
        <f t="shared" si="1"/>
        <v>0.80427209964300872</v>
      </c>
      <c r="E44" s="6"/>
      <c r="F44" s="6"/>
      <c r="G44" s="6"/>
      <c r="H44" s="6"/>
    </row>
    <row r="45" spans="1:8" ht="20" customHeight="1" x14ac:dyDescent="0.15">
      <c r="A45" s="34">
        <v>6.4298900000000003</v>
      </c>
      <c r="B45" s="4">
        <v>39.956499999999998</v>
      </c>
      <c r="C45" s="5">
        <f t="shared" si="0"/>
        <v>0.91304353999994325</v>
      </c>
      <c r="D45" s="5">
        <f t="shared" si="1"/>
        <v>0.78546912104675481</v>
      </c>
      <c r="E45" s="6"/>
      <c r="F45" s="6"/>
      <c r="G45" s="6"/>
      <c r="H45" s="6"/>
    </row>
    <row r="46" spans="1:8" ht="20" customHeight="1" x14ac:dyDescent="0.15">
      <c r="A46" s="34">
        <v>6.5829899999999997</v>
      </c>
      <c r="B46" s="4">
        <v>42.956499999999998</v>
      </c>
      <c r="C46" s="5">
        <f t="shared" si="0"/>
        <v>0.93478371999897758</v>
      </c>
      <c r="D46" s="5">
        <f t="shared" si="1"/>
        <v>0.84444343969679336</v>
      </c>
      <c r="E46" s="6"/>
      <c r="F46" s="6"/>
      <c r="G46" s="6"/>
      <c r="H46" s="6"/>
    </row>
    <row r="47" spans="1:8" ht="20" customHeight="1" x14ac:dyDescent="0.15">
      <c r="A47" s="34">
        <v>6.7360800000000003</v>
      </c>
      <c r="B47" s="4">
        <v>48.739100000000001</v>
      </c>
      <c r="C47" s="5">
        <f t="shared" si="0"/>
        <v>0.9565224799993185</v>
      </c>
      <c r="D47" s="5">
        <f t="shared" si="1"/>
        <v>0.95811840470536436</v>
      </c>
      <c r="E47" s="6"/>
      <c r="F47" s="6"/>
      <c r="G47" s="6"/>
      <c r="H47" s="6"/>
    </row>
    <row r="48" spans="1:8" ht="20" customHeight="1" x14ac:dyDescent="0.15">
      <c r="A48" s="34">
        <v>6.88917</v>
      </c>
      <c r="B48" s="4">
        <v>49.130400000000002</v>
      </c>
      <c r="C48" s="5">
        <f t="shared" si="0"/>
        <v>0.97826123999965919</v>
      </c>
      <c r="D48" s="5">
        <f t="shared" si="1"/>
        <v>0.96581062166795106</v>
      </c>
      <c r="E48" s="6"/>
      <c r="F48" s="6"/>
      <c r="G48" s="6"/>
      <c r="H48" s="6"/>
    </row>
    <row r="49" spans="1:8" ht="20" customHeight="1" x14ac:dyDescent="0.15">
      <c r="A49" s="34">
        <v>7.0422599999999997</v>
      </c>
      <c r="B49" s="4">
        <v>50</v>
      </c>
      <c r="C49" s="5">
        <f t="shared" si="0"/>
        <v>1</v>
      </c>
      <c r="D49" s="5">
        <f t="shared" si="1"/>
        <v>0.98290531083397548</v>
      </c>
      <c r="E49" s="6"/>
      <c r="F49" s="6"/>
      <c r="G49" s="6"/>
      <c r="H49" s="6"/>
    </row>
    <row r="50" spans="1:8" ht="20" customHeight="1" x14ac:dyDescent="0.15">
      <c r="A50" s="36"/>
    </row>
    <row r="51" spans="1:8" ht="20" customHeight="1" x14ac:dyDescent="0.15">
      <c r="A51" s="36"/>
    </row>
    <row r="52" spans="1:8" ht="20" customHeight="1" x14ac:dyDescent="0.15">
      <c r="A52" s="36"/>
    </row>
    <row r="53" spans="1:8" ht="20" customHeight="1" x14ac:dyDescent="0.15">
      <c r="A53" s="36"/>
    </row>
    <row r="54" spans="1:8" ht="20" customHeight="1" x14ac:dyDescent="0.15">
      <c r="A54" s="36"/>
    </row>
    <row r="55" spans="1:8" ht="20" customHeight="1" x14ac:dyDescent="0.15">
      <c r="A55" s="36"/>
    </row>
    <row r="56" spans="1:8" ht="20" customHeight="1" x14ac:dyDescent="0.15">
      <c r="A56" s="36"/>
    </row>
    <row r="57" spans="1:8" ht="20" customHeight="1" x14ac:dyDescent="0.15">
      <c r="A57" s="36"/>
    </row>
    <row r="58" spans="1:8" ht="20" customHeight="1" x14ac:dyDescent="0.15">
      <c r="A58" s="36"/>
    </row>
    <row r="59" spans="1:8" ht="20" customHeight="1" x14ac:dyDescent="0.15">
      <c r="A59" s="36"/>
    </row>
    <row r="60" spans="1:8" ht="20" customHeight="1" x14ac:dyDescent="0.15">
      <c r="A60" s="36"/>
    </row>
    <row r="61" spans="1:8" ht="20" customHeight="1" x14ac:dyDescent="0.15">
      <c r="A61" s="36"/>
    </row>
    <row r="62" spans="1:8" ht="20" customHeight="1" x14ac:dyDescent="0.15">
      <c r="A62" s="36"/>
    </row>
    <row r="63" spans="1:8" ht="20" customHeight="1" x14ac:dyDescent="0.15">
      <c r="A63" s="36"/>
    </row>
    <row r="64" spans="1:8" ht="20" customHeight="1" x14ac:dyDescent="0.15">
      <c r="A64" s="36"/>
    </row>
    <row r="65" spans="1:1" ht="20" customHeight="1" x14ac:dyDescent="0.15">
      <c r="A65" s="36"/>
    </row>
    <row r="66" spans="1:1" ht="20" customHeight="1" x14ac:dyDescent="0.15">
      <c r="A66" s="36"/>
    </row>
    <row r="67" spans="1:1" ht="20" customHeight="1" x14ac:dyDescent="0.15">
      <c r="A67" s="36"/>
    </row>
    <row r="68" spans="1:1" ht="20" customHeight="1" x14ac:dyDescent="0.15">
      <c r="A68" s="36"/>
    </row>
    <row r="69" spans="1:1" ht="20" customHeight="1" x14ac:dyDescent="0.15">
      <c r="A69" s="36"/>
    </row>
    <row r="70" spans="1:1" ht="20" customHeight="1" x14ac:dyDescent="0.15">
      <c r="A70" s="36"/>
    </row>
    <row r="71" spans="1:1" ht="20" customHeight="1" x14ac:dyDescent="0.15">
      <c r="A71" s="36"/>
    </row>
    <row r="72" spans="1:1" ht="20" customHeight="1" x14ac:dyDescent="0.15">
      <c r="A72" s="36"/>
    </row>
    <row r="73" spans="1:1" ht="20" customHeight="1" x14ac:dyDescent="0.15">
      <c r="A73" s="36"/>
    </row>
    <row r="74" spans="1:1" ht="20" customHeight="1" x14ac:dyDescent="0.15">
      <c r="A74" s="36"/>
    </row>
    <row r="75" spans="1:1" ht="20" customHeight="1" x14ac:dyDescent="0.15">
      <c r="A75" s="36"/>
    </row>
  </sheetData>
  <mergeCells count="2">
    <mergeCell ref="A1:D1"/>
    <mergeCell ref="E1:H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5"/>
  <sheetViews>
    <sheetView showGridLines="0" workbookViewId="0">
      <pane xSplit="1" ySplit="2" topLeftCell="L3" activePane="bottomRight" state="frozen"/>
      <selection pane="topRight"/>
      <selection pane="bottomLeft"/>
      <selection pane="bottomRight" activeCell="R19" sqref="R19"/>
    </sheetView>
  </sheetViews>
  <sheetFormatPr baseColWidth="10" defaultColWidth="16.33203125" defaultRowHeight="20" customHeight="1" x14ac:dyDescent="0.15"/>
  <cols>
    <col min="1" max="17" width="16.33203125" style="14" customWidth="1"/>
    <col min="18" max="16384" width="16.33203125" style="14"/>
  </cols>
  <sheetData>
    <row r="1" spans="1:16" ht="27.75" customHeight="1" thickBot="1" x14ac:dyDescent="0.2">
      <c r="A1" s="44">
        <v>1</v>
      </c>
      <c r="B1" s="45"/>
      <c r="C1" s="45"/>
      <c r="D1" s="46"/>
      <c r="E1" s="44">
        <v>2</v>
      </c>
      <c r="F1" s="45"/>
      <c r="G1" s="45"/>
      <c r="H1" s="46"/>
      <c r="I1" s="44">
        <v>3</v>
      </c>
      <c r="J1" s="45"/>
      <c r="K1" s="45"/>
      <c r="L1" s="46"/>
      <c r="M1" s="44">
        <v>4</v>
      </c>
      <c r="N1" s="45"/>
      <c r="O1" s="45"/>
      <c r="P1" s="46"/>
    </row>
    <row r="2" spans="1:16" ht="20.25" customHeight="1" x14ac:dyDescent="0.15">
      <c r="A2" s="39" t="s">
        <v>2</v>
      </c>
      <c r="B2" s="24" t="s">
        <v>0</v>
      </c>
      <c r="C2" s="25"/>
      <c r="D2" s="25"/>
      <c r="E2" s="24" t="s">
        <v>2</v>
      </c>
      <c r="F2" s="24" t="s">
        <v>0</v>
      </c>
      <c r="G2" s="25"/>
      <c r="H2" s="25"/>
      <c r="I2" s="39" t="s">
        <v>2</v>
      </c>
      <c r="J2" s="24" t="s">
        <v>0</v>
      </c>
      <c r="K2" s="25"/>
      <c r="L2" s="25"/>
      <c r="M2" s="39" t="s">
        <v>2</v>
      </c>
      <c r="N2" s="24" t="s">
        <v>0</v>
      </c>
      <c r="O2" s="25"/>
      <c r="P2" s="25"/>
    </row>
    <row r="3" spans="1:16" ht="20.25" customHeight="1" x14ac:dyDescent="0.15">
      <c r="A3" s="33">
        <v>0</v>
      </c>
      <c r="B3" s="2">
        <v>78</v>
      </c>
      <c r="C3" s="3">
        <f t="shared" ref="C3:C34" si="0">$A3/20.3388</f>
        <v>0</v>
      </c>
      <c r="D3" s="3">
        <f t="shared" ref="D3:D34" si="1">B3/91.9704</f>
        <v>0.84809895357636811</v>
      </c>
      <c r="E3" s="3">
        <v>0</v>
      </c>
      <c r="F3" s="3">
        <v>86</v>
      </c>
      <c r="G3" s="3">
        <f t="shared" ref="G3:G34" si="2">E3/23.0061</f>
        <v>0</v>
      </c>
      <c r="H3" s="3">
        <f t="shared" ref="H3:H34" si="3">F3/100</f>
        <v>0.86</v>
      </c>
      <c r="I3" s="3">
        <v>0</v>
      </c>
      <c r="J3" s="3">
        <v>28</v>
      </c>
      <c r="K3" s="3">
        <f t="shared" ref="K3:K34" si="4">I3/10.2572</f>
        <v>0</v>
      </c>
      <c r="L3" s="3">
        <f t="shared" ref="L3:L34" si="5">J3/36.587</f>
        <v>0.76529914997130122</v>
      </c>
      <c r="M3" s="3">
        <v>0</v>
      </c>
      <c r="N3" s="3">
        <v>14</v>
      </c>
      <c r="O3" s="3">
        <f t="shared" ref="O3:O34" si="6">M3/8.36845</f>
        <v>0</v>
      </c>
      <c r="P3" s="3">
        <f t="shared" ref="P3:P34" si="7">N3/21</f>
        <v>0.66666666666666663</v>
      </c>
    </row>
    <row r="4" spans="1:16" ht="20" customHeight="1" x14ac:dyDescent="0.15">
      <c r="A4" s="34">
        <v>0.16669999999999999</v>
      </c>
      <c r="B4" s="4">
        <v>77.054599999999994</v>
      </c>
      <c r="C4" s="5">
        <f t="shared" si="0"/>
        <v>8.1961570987472213E-3</v>
      </c>
      <c r="D4" s="5">
        <f t="shared" si="1"/>
        <v>0.83781955933648211</v>
      </c>
      <c r="E4" s="5">
        <v>0.16669999999999999</v>
      </c>
      <c r="F4" s="5">
        <v>88.608699999999999</v>
      </c>
      <c r="G4" s="5">
        <f t="shared" si="2"/>
        <v>7.2459043471079405E-3</v>
      </c>
      <c r="H4" s="5">
        <f t="shared" si="3"/>
        <v>0.88608699999999996</v>
      </c>
      <c r="I4" s="5">
        <v>0.15310000000000001</v>
      </c>
      <c r="J4" s="5">
        <v>27.539300000000001</v>
      </c>
      <c r="K4" s="5">
        <f t="shared" si="4"/>
        <v>1.4926100690246854E-2</v>
      </c>
      <c r="L4" s="5">
        <f t="shared" si="5"/>
        <v>0.75270724574302339</v>
      </c>
      <c r="M4" s="5">
        <v>0.13947000000000001</v>
      </c>
      <c r="N4" s="5">
        <v>15</v>
      </c>
      <c r="O4" s="5">
        <f t="shared" si="6"/>
        <v>1.6666168764825032E-2</v>
      </c>
      <c r="P4" s="5">
        <f t="shared" si="7"/>
        <v>0.7142857142857143</v>
      </c>
    </row>
    <row r="5" spans="1:16" ht="20" customHeight="1" x14ac:dyDescent="0.15">
      <c r="A5" s="34">
        <v>0.33339999999999997</v>
      </c>
      <c r="B5" s="4">
        <v>79.464699999999993</v>
      </c>
      <c r="C5" s="5">
        <f t="shared" si="0"/>
        <v>1.6392314197494443E-2</v>
      </c>
      <c r="D5" s="5">
        <f t="shared" si="1"/>
        <v>0.86402472969564115</v>
      </c>
      <c r="E5" s="5">
        <v>0.33339999999999997</v>
      </c>
      <c r="F5" s="5">
        <v>95.096199999999996</v>
      </c>
      <c r="G5" s="5">
        <f t="shared" si="2"/>
        <v>1.4491808694215881E-2</v>
      </c>
      <c r="H5" s="5">
        <f t="shared" si="3"/>
        <v>0.95096199999999997</v>
      </c>
      <c r="I5" s="5">
        <v>0.30620000000000003</v>
      </c>
      <c r="J5" s="5">
        <v>23.275600000000001</v>
      </c>
      <c r="K5" s="5">
        <f t="shared" si="4"/>
        <v>2.9852201380493708E-2</v>
      </c>
      <c r="L5" s="5">
        <f t="shared" si="5"/>
        <v>0.63617131768114354</v>
      </c>
      <c r="M5" s="5">
        <v>0.27894999999999998</v>
      </c>
      <c r="N5" s="5">
        <v>12</v>
      </c>
      <c r="O5" s="5">
        <f t="shared" si="6"/>
        <v>3.3333532494069992E-2</v>
      </c>
      <c r="P5" s="5">
        <f t="shared" si="7"/>
        <v>0.5714285714285714</v>
      </c>
    </row>
    <row r="6" spans="1:16" ht="20" customHeight="1" x14ac:dyDescent="0.15">
      <c r="A6" s="34">
        <v>0.50009999999999999</v>
      </c>
      <c r="B6" s="4">
        <v>79.95</v>
      </c>
      <c r="C6" s="5">
        <f t="shared" si="0"/>
        <v>2.4588471296241667E-2</v>
      </c>
      <c r="D6" s="5">
        <f t="shared" si="1"/>
        <v>0.86930142741577732</v>
      </c>
      <c r="E6" s="5">
        <v>0.50009999999999999</v>
      </c>
      <c r="F6" s="5">
        <v>89.308099999999996</v>
      </c>
      <c r="G6" s="5">
        <f t="shared" si="2"/>
        <v>2.1737713041323822E-2</v>
      </c>
      <c r="H6" s="5">
        <f t="shared" si="3"/>
        <v>0.89308100000000001</v>
      </c>
      <c r="I6" s="5">
        <v>0.45929999999999999</v>
      </c>
      <c r="J6" s="5">
        <v>26.997499999999999</v>
      </c>
      <c r="K6" s="5">
        <f t="shared" si="4"/>
        <v>4.4778302070740558E-2</v>
      </c>
      <c r="L6" s="5">
        <f t="shared" si="5"/>
        <v>0.73789870719107875</v>
      </c>
      <c r="M6" s="5">
        <v>0.41842000000000001</v>
      </c>
      <c r="N6" s="5">
        <v>15</v>
      </c>
      <c r="O6" s="5">
        <f t="shared" si="6"/>
        <v>4.9999701258895024E-2</v>
      </c>
      <c r="P6" s="5">
        <f t="shared" si="7"/>
        <v>0.7142857142857143</v>
      </c>
    </row>
    <row r="7" spans="1:16" ht="20" customHeight="1" x14ac:dyDescent="0.15">
      <c r="A7" s="34">
        <v>0.66679999999999995</v>
      </c>
      <c r="B7" s="4">
        <v>89.151799999999994</v>
      </c>
      <c r="C7" s="5">
        <f t="shared" si="0"/>
        <v>3.2784628394988885E-2</v>
      </c>
      <c r="D7" s="5">
        <f t="shared" si="1"/>
        <v>0.9693531831980724</v>
      </c>
      <c r="E7" s="5">
        <v>0.66679999999999995</v>
      </c>
      <c r="F7" s="5">
        <v>77.975399999999993</v>
      </c>
      <c r="G7" s="5">
        <f t="shared" si="2"/>
        <v>2.8983617388431762E-2</v>
      </c>
      <c r="H7" s="5">
        <f t="shared" si="3"/>
        <v>0.77975399999999995</v>
      </c>
      <c r="I7" s="5">
        <v>0.61240000000000006</v>
      </c>
      <c r="J7" s="5">
        <v>26.526800000000001</v>
      </c>
      <c r="K7" s="5">
        <f t="shared" si="4"/>
        <v>5.9704402760987416E-2</v>
      </c>
      <c r="L7" s="5">
        <f t="shared" si="5"/>
        <v>0.72503348183781124</v>
      </c>
      <c r="M7" s="5">
        <v>0.55789999999999995</v>
      </c>
      <c r="N7" s="5">
        <v>12</v>
      </c>
      <c r="O7" s="5">
        <f t="shared" si="6"/>
        <v>6.6667064988139985E-2</v>
      </c>
      <c r="P7" s="5">
        <f t="shared" si="7"/>
        <v>0.5714285714285714</v>
      </c>
    </row>
    <row r="8" spans="1:16" ht="20" customHeight="1" x14ac:dyDescent="0.15">
      <c r="A8" s="34">
        <v>0.83360000000000001</v>
      </c>
      <c r="B8" s="4">
        <v>82.952200000000005</v>
      </c>
      <c r="C8" s="5">
        <f t="shared" si="0"/>
        <v>4.0985702204653175E-2</v>
      </c>
      <c r="D8" s="5">
        <f t="shared" si="1"/>
        <v>0.90194453867766156</v>
      </c>
      <c r="E8" s="5">
        <v>0.83360000000000001</v>
      </c>
      <c r="F8" s="5">
        <v>69.916200000000003</v>
      </c>
      <c r="G8" s="5">
        <f t="shared" si="2"/>
        <v>3.6233868408813312E-2</v>
      </c>
      <c r="H8" s="5">
        <f t="shared" si="3"/>
        <v>0.69916200000000006</v>
      </c>
      <c r="I8" s="5">
        <v>0.76549999999999996</v>
      </c>
      <c r="J8" s="5">
        <v>29.220099999999999</v>
      </c>
      <c r="K8" s="5">
        <f t="shared" si="4"/>
        <v>7.4630503451234259E-2</v>
      </c>
      <c r="L8" s="5">
        <f t="shared" si="5"/>
        <v>0.79864706043130063</v>
      </c>
      <c r="M8" s="5">
        <v>0.69737000000000005</v>
      </c>
      <c r="N8" s="5">
        <v>15</v>
      </c>
      <c r="O8" s="5">
        <f t="shared" si="6"/>
        <v>8.3333233752965016E-2</v>
      </c>
      <c r="P8" s="5">
        <f t="shared" si="7"/>
        <v>0.7142857142857143</v>
      </c>
    </row>
    <row r="9" spans="1:16" ht="20" customHeight="1" x14ac:dyDescent="0.15">
      <c r="A9" s="34">
        <v>1.0003</v>
      </c>
      <c r="B9" s="4">
        <v>76.723200000000006</v>
      </c>
      <c r="C9" s="5">
        <f t="shared" si="0"/>
        <v>4.9181859303400396E-2</v>
      </c>
      <c r="D9" s="5">
        <f t="shared" si="1"/>
        <v>0.83421622609013346</v>
      </c>
      <c r="E9" s="5">
        <v>1.0003</v>
      </c>
      <c r="F9" s="5">
        <v>66.519900000000007</v>
      </c>
      <c r="G9" s="5">
        <f t="shared" si="2"/>
        <v>4.3479772755921256E-2</v>
      </c>
      <c r="H9" s="5">
        <f t="shared" si="3"/>
        <v>0.6651990000000001</v>
      </c>
      <c r="I9" s="5">
        <v>0.91859999999999997</v>
      </c>
      <c r="J9" s="5">
        <v>36.587000000000003</v>
      </c>
      <c r="K9" s="5">
        <f t="shared" si="4"/>
        <v>8.9556604141481116E-2</v>
      </c>
      <c r="L9" s="5">
        <f t="shared" si="5"/>
        <v>1</v>
      </c>
      <c r="M9" s="5">
        <v>0.83684999999999998</v>
      </c>
      <c r="N9" s="5">
        <v>10</v>
      </c>
      <c r="O9" s="5">
        <f t="shared" si="6"/>
        <v>0.10000059748220998</v>
      </c>
      <c r="P9" s="5">
        <f t="shared" si="7"/>
        <v>0.47619047619047616</v>
      </c>
    </row>
    <row r="10" spans="1:16" ht="20" customHeight="1" x14ac:dyDescent="0.15">
      <c r="A10" s="34">
        <v>1.167</v>
      </c>
      <c r="B10" s="4">
        <v>76.551500000000004</v>
      </c>
      <c r="C10" s="5">
        <f t="shared" si="0"/>
        <v>5.7378016402147625E-2</v>
      </c>
      <c r="D10" s="5">
        <f t="shared" si="1"/>
        <v>0.83234932108591464</v>
      </c>
      <c r="E10" s="5">
        <v>1.167</v>
      </c>
      <c r="F10" s="5">
        <v>71.145799999999994</v>
      </c>
      <c r="G10" s="5">
        <f t="shared" si="2"/>
        <v>5.07256771030292E-2</v>
      </c>
      <c r="H10" s="5">
        <f t="shared" si="3"/>
        <v>0.71145799999999992</v>
      </c>
      <c r="I10" s="5">
        <v>1.0716000000000001</v>
      </c>
      <c r="J10" s="5">
        <v>33.287399999999998</v>
      </c>
      <c r="K10" s="5">
        <f t="shared" si="4"/>
        <v>0.10447295558242017</v>
      </c>
      <c r="L10" s="5">
        <f t="shared" si="5"/>
        <v>0.90981496159838182</v>
      </c>
      <c r="M10" s="5">
        <v>0.97631999999999997</v>
      </c>
      <c r="N10" s="5">
        <v>15</v>
      </c>
      <c r="O10" s="5">
        <f t="shared" si="6"/>
        <v>0.11666676624703499</v>
      </c>
      <c r="P10" s="5">
        <f t="shared" si="7"/>
        <v>0.7142857142857143</v>
      </c>
    </row>
    <row r="11" spans="1:16" ht="20" customHeight="1" x14ac:dyDescent="0.15">
      <c r="A11" s="34">
        <v>1.3337000000000001</v>
      </c>
      <c r="B11" s="4">
        <v>68.042500000000004</v>
      </c>
      <c r="C11" s="5">
        <f t="shared" si="0"/>
        <v>6.5574173500894853E-2</v>
      </c>
      <c r="D11" s="5">
        <f t="shared" si="1"/>
        <v>0.73983042370153884</v>
      </c>
      <c r="E11" s="5">
        <v>1.3337000000000001</v>
      </c>
      <c r="F11" s="5">
        <v>77.026899999999998</v>
      </c>
      <c r="G11" s="5">
        <f t="shared" si="2"/>
        <v>5.7971581450137144E-2</v>
      </c>
      <c r="H11" s="5">
        <f t="shared" si="3"/>
        <v>0.77026899999999998</v>
      </c>
      <c r="I11" s="5">
        <v>1.2246999999999999</v>
      </c>
      <c r="J11" s="5">
        <v>27.930299999999999</v>
      </c>
      <c r="K11" s="5">
        <f t="shared" si="4"/>
        <v>0.119399056272667</v>
      </c>
      <c r="L11" s="5">
        <f t="shared" si="5"/>
        <v>0.76339410173012268</v>
      </c>
      <c r="M11" s="5">
        <v>1.1157900000000001</v>
      </c>
      <c r="N11" s="5">
        <v>13</v>
      </c>
      <c r="O11" s="5">
        <f t="shared" si="6"/>
        <v>0.13333293501186005</v>
      </c>
      <c r="P11" s="5">
        <f t="shared" si="7"/>
        <v>0.61904761904761907</v>
      </c>
    </row>
    <row r="12" spans="1:16" ht="20" customHeight="1" x14ac:dyDescent="0.15">
      <c r="A12" s="34">
        <v>1.5004</v>
      </c>
      <c r="B12" s="4">
        <v>69.343199999999996</v>
      </c>
      <c r="C12" s="5">
        <f t="shared" si="0"/>
        <v>7.3770330599642067E-2</v>
      </c>
      <c r="D12" s="5">
        <f t="shared" si="1"/>
        <v>0.75397301740560008</v>
      </c>
      <c r="E12" s="5">
        <v>1.5004</v>
      </c>
      <c r="F12" s="5">
        <v>77.476399999999998</v>
      </c>
      <c r="G12" s="5">
        <f t="shared" si="2"/>
        <v>6.5217485797245081E-2</v>
      </c>
      <c r="H12" s="5">
        <f t="shared" si="3"/>
        <v>0.77476400000000001</v>
      </c>
      <c r="I12" s="5">
        <v>1.3777999999999999</v>
      </c>
      <c r="J12" s="5">
        <v>28.209599999999998</v>
      </c>
      <c r="K12" s="5">
        <f t="shared" si="4"/>
        <v>0.13432515696291386</v>
      </c>
      <c r="L12" s="5">
        <f t="shared" si="5"/>
        <v>0.77102796075108637</v>
      </c>
      <c r="M12" s="5">
        <v>1.2552700000000001</v>
      </c>
      <c r="N12" s="5">
        <v>10</v>
      </c>
      <c r="O12" s="5">
        <f t="shared" si="6"/>
        <v>0.15000029874110501</v>
      </c>
      <c r="P12" s="5">
        <f t="shared" si="7"/>
        <v>0.47619047619047616</v>
      </c>
    </row>
    <row r="13" spans="1:16" ht="20" customHeight="1" x14ac:dyDescent="0.15">
      <c r="A13" s="34">
        <v>1.6671</v>
      </c>
      <c r="B13" s="4">
        <v>68.184899999999999</v>
      </c>
      <c r="C13" s="5">
        <f t="shared" si="0"/>
        <v>8.1966487698389295E-2</v>
      </c>
      <c r="D13" s="5">
        <f t="shared" si="1"/>
        <v>0.74137874794499103</v>
      </c>
      <c r="E13" s="5">
        <v>1.6671</v>
      </c>
      <c r="F13" s="5">
        <v>83.419200000000004</v>
      </c>
      <c r="G13" s="5">
        <f t="shared" si="2"/>
        <v>7.2463390144353018E-2</v>
      </c>
      <c r="H13" s="5">
        <f t="shared" si="3"/>
        <v>0.83419200000000004</v>
      </c>
      <c r="I13" s="5">
        <v>1.5308999999999999</v>
      </c>
      <c r="J13" s="5">
        <v>28.027799999999999</v>
      </c>
      <c r="K13" s="5">
        <f t="shared" si="4"/>
        <v>0.14925125765316072</v>
      </c>
      <c r="L13" s="5">
        <f t="shared" si="5"/>
        <v>0.76605898269877271</v>
      </c>
      <c r="M13" s="5">
        <v>1.3947400000000001</v>
      </c>
      <c r="N13" s="5">
        <v>15</v>
      </c>
      <c r="O13" s="5">
        <f t="shared" si="6"/>
        <v>0.16666646750593003</v>
      </c>
      <c r="P13" s="5">
        <f t="shared" si="7"/>
        <v>0.7142857142857143</v>
      </c>
    </row>
    <row r="14" spans="1:16" ht="20" customHeight="1" x14ac:dyDescent="0.15">
      <c r="A14" s="34">
        <v>1.8338000000000001</v>
      </c>
      <c r="B14" s="4">
        <v>64.683199999999999</v>
      </c>
      <c r="C14" s="5">
        <f t="shared" si="0"/>
        <v>9.016264479713651E-2</v>
      </c>
      <c r="D14" s="5">
        <f t="shared" si="1"/>
        <v>0.70330454146116572</v>
      </c>
      <c r="E14" s="5">
        <v>1.8338000000000001</v>
      </c>
      <c r="F14" s="5">
        <v>86.721900000000005</v>
      </c>
      <c r="G14" s="5">
        <f t="shared" si="2"/>
        <v>7.9709294491460969E-2</v>
      </c>
      <c r="H14" s="5">
        <f t="shared" si="3"/>
        <v>0.86721900000000007</v>
      </c>
      <c r="I14" s="5">
        <v>1.6839999999999999</v>
      </c>
      <c r="J14" s="5">
        <v>31.289400000000001</v>
      </c>
      <c r="K14" s="5">
        <f t="shared" si="4"/>
        <v>0.16417735834340758</v>
      </c>
      <c r="L14" s="5">
        <f t="shared" si="5"/>
        <v>0.85520540082542973</v>
      </c>
      <c r="M14" s="5">
        <v>1.5342199999999999</v>
      </c>
      <c r="N14" s="5">
        <v>12</v>
      </c>
      <c r="O14" s="5">
        <f t="shared" si="6"/>
        <v>0.18333383123517497</v>
      </c>
      <c r="P14" s="5">
        <f t="shared" si="7"/>
        <v>0.5714285714285714</v>
      </c>
    </row>
    <row r="15" spans="1:16" ht="20" customHeight="1" x14ac:dyDescent="0.15">
      <c r="A15" s="34">
        <v>2.0005000000000002</v>
      </c>
      <c r="B15" s="4">
        <v>69.971199999999996</v>
      </c>
      <c r="C15" s="5">
        <f t="shared" si="0"/>
        <v>9.8358801895883738E-2</v>
      </c>
      <c r="D15" s="5">
        <f t="shared" si="1"/>
        <v>0.76080130128824053</v>
      </c>
      <c r="E15" s="5">
        <v>2.0005000000000002</v>
      </c>
      <c r="F15" s="5">
        <v>84.38</v>
      </c>
      <c r="G15" s="5">
        <f t="shared" si="2"/>
        <v>8.6955198838568906E-2</v>
      </c>
      <c r="H15" s="5">
        <f t="shared" si="3"/>
        <v>0.84379999999999999</v>
      </c>
      <c r="I15" s="5">
        <v>1.8371</v>
      </c>
      <c r="J15" s="5">
        <v>30.2941</v>
      </c>
      <c r="K15" s="5">
        <f t="shared" si="4"/>
        <v>0.17910345903365441</v>
      </c>
      <c r="L15" s="5">
        <f t="shared" si="5"/>
        <v>0.82800174925519987</v>
      </c>
      <c r="M15" s="5">
        <v>1.6736899999999999</v>
      </c>
      <c r="N15" s="5">
        <v>12</v>
      </c>
      <c r="O15" s="5">
        <f t="shared" si="6"/>
        <v>0.2</v>
      </c>
      <c r="P15" s="5">
        <f t="shared" si="7"/>
        <v>0.5714285714285714</v>
      </c>
    </row>
    <row r="16" spans="1:16" ht="20" customHeight="1" x14ac:dyDescent="0.15">
      <c r="A16" s="34">
        <v>2.1671999999999998</v>
      </c>
      <c r="B16" s="4">
        <v>70.818899999999999</v>
      </c>
      <c r="C16" s="5">
        <f t="shared" si="0"/>
        <v>0.10655495899463095</v>
      </c>
      <c r="D16" s="5">
        <f t="shared" si="1"/>
        <v>0.77001839722345455</v>
      </c>
      <c r="E16" s="5">
        <v>2.1671999999999998</v>
      </c>
      <c r="F16" s="5">
        <v>91.081500000000005</v>
      </c>
      <c r="G16" s="5">
        <f t="shared" si="2"/>
        <v>9.4201103185676829E-2</v>
      </c>
      <c r="H16" s="5">
        <f t="shared" si="3"/>
        <v>0.91081500000000004</v>
      </c>
      <c r="I16" s="5">
        <v>1.9902</v>
      </c>
      <c r="J16" s="5">
        <v>28.7971</v>
      </c>
      <c r="K16" s="5">
        <f t="shared" si="4"/>
        <v>0.19402955972390126</v>
      </c>
      <c r="L16" s="5">
        <f t="shared" si="5"/>
        <v>0.78708557684423419</v>
      </c>
      <c r="M16" s="5">
        <v>1.8131699999999999</v>
      </c>
      <c r="N16" s="5">
        <v>11</v>
      </c>
      <c r="O16" s="5">
        <f t="shared" si="6"/>
        <v>0.21666736372924497</v>
      </c>
      <c r="P16" s="5">
        <f t="shared" si="7"/>
        <v>0.52380952380952384</v>
      </c>
    </row>
    <row r="17" spans="1:16" ht="20" customHeight="1" x14ac:dyDescent="0.15">
      <c r="A17" s="34">
        <v>2.3340000000000001</v>
      </c>
      <c r="B17" s="4">
        <v>73.088999999999999</v>
      </c>
      <c r="C17" s="5">
        <f t="shared" si="0"/>
        <v>0.11475603280429525</v>
      </c>
      <c r="D17" s="5">
        <f t="shared" si="1"/>
        <v>0.794701338691579</v>
      </c>
      <c r="E17" s="5">
        <v>2.3340000000000001</v>
      </c>
      <c r="F17" s="5">
        <v>87.734700000000004</v>
      </c>
      <c r="G17" s="5">
        <f t="shared" si="2"/>
        <v>0.1014513542060584</v>
      </c>
      <c r="H17" s="5">
        <f t="shared" si="3"/>
        <v>0.87734699999999999</v>
      </c>
      <c r="I17" s="5">
        <v>2.1433</v>
      </c>
      <c r="J17" s="5">
        <v>25.328399999999998</v>
      </c>
      <c r="K17" s="5">
        <f t="shared" si="4"/>
        <v>0.20895566041414812</v>
      </c>
      <c r="L17" s="5">
        <f t="shared" si="5"/>
        <v>0.69227867821903943</v>
      </c>
      <c r="M17" s="5">
        <v>1.9526399999999999</v>
      </c>
      <c r="N17" s="5">
        <v>12</v>
      </c>
      <c r="O17" s="5">
        <f t="shared" si="6"/>
        <v>0.23333353249406999</v>
      </c>
      <c r="P17" s="5">
        <f t="shared" si="7"/>
        <v>0.5714285714285714</v>
      </c>
    </row>
    <row r="18" spans="1:16" ht="20" customHeight="1" x14ac:dyDescent="0.15">
      <c r="A18" s="34">
        <v>2.5007000000000001</v>
      </c>
      <c r="B18" s="4">
        <v>74.283299999999997</v>
      </c>
      <c r="C18" s="5">
        <f t="shared" si="0"/>
        <v>0.12295218990304248</v>
      </c>
      <c r="D18" s="5">
        <f t="shared" si="1"/>
        <v>0.80768703843845413</v>
      </c>
      <c r="E18" s="5">
        <v>2.5007000000000001</v>
      </c>
      <c r="F18" s="5">
        <v>89.173900000000003</v>
      </c>
      <c r="G18" s="5">
        <f t="shared" si="2"/>
        <v>0.10869725855316634</v>
      </c>
      <c r="H18" s="5">
        <f t="shared" si="3"/>
        <v>0.89173900000000006</v>
      </c>
      <c r="I18" s="5">
        <v>2.2964000000000002</v>
      </c>
      <c r="J18" s="5">
        <v>27.209</v>
      </c>
      <c r="K18" s="5">
        <f t="shared" si="4"/>
        <v>0.22388176110439501</v>
      </c>
      <c r="L18" s="5">
        <f t="shared" si="5"/>
        <v>0.74367944898461191</v>
      </c>
      <c r="M18" s="5">
        <v>2.0921099999999999</v>
      </c>
      <c r="N18" s="5">
        <v>12</v>
      </c>
      <c r="O18" s="5">
        <f t="shared" si="6"/>
        <v>0.24999970125889504</v>
      </c>
      <c r="P18" s="5">
        <f t="shared" si="7"/>
        <v>0.5714285714285714</v>
      </c>
    </row>
    <row r="19" spans="1:16" ht="20" customHeight="1" x14ac:dyDescent="0.15">
      <c r="A19" s="34">
        <v>2.6674000000000002</v>
      </c>
      <c r="B19" s="4">
        <v>77.539900000000003</v>
      </c>
      <c r="C19" s="5">
        <f t="shared" si="0"/>
        <v>0.13114834700178971</v>
      </c>
      <c r="D19" s="5">
        <f t="shared" si="1"/>
        <v>0.84309625705661828</v>
      </c>
      <c r="E19" s="5">
        <v>2.6674000000000002</v>
      </c>
      <c r="F19" s="5">
        <v>89.108000000000004</v>
      </c>
      <c r="G19" s="5">
        <f t="shared" si="2"/>
        <v>0.11594316290027429</v>
      </c>
      <c r="H19" s="5">
        <f t="shared" si="3"/>
        <v>0.89108000000000009</v>
      </c>
      <c r="I19" s="5">
        <v>2.4495</v>
      </c>
      <c r="J19" s="5">
        <v>31.433299999999999</v>
      </c>
      <c r="K19" s="5">
        <f t="shared" si="4"/>
        <v>0.23880786179464183</v>
      </c>
      <c r="L19" s="5">
        <f t="shared" si="5"/>
        <v>0.85913849181403223</v>
      </c>
      <c r="M19" s="5">
        <v>2.2315900000000002</v>
      </c>
      <c r="N19" s="5">
        <v>12</v>
      </c>
      <c r="O19" s="5">
        <f t="shared" si="6"/>
        <v>0.26666706498814002</v>
      </c>
      <c r="P19" s="5">
        <f t="shared" si="7"/>
        <v>0.5714285714285714</v>
      </c>
    </row>
    <row r="20" spans="1:16" ht="20" customHeight="1" x14ac:dyDescent="0.15">
      <c r="A20" s="34">
        <v>2.8340999999999998</v>
      </c>
      <c r="B20" s="4">
        <v>68.533199999999994</v>
      </c>
      <c r="C20" s="5">
        <f t="shared" si="0"/>
        <v>0.13934450410053689</v>
      </c>
      <c r="D20" s="5">
        <f t="shared" si="1"/>
        <v>0.74516583596461461</v>
      </c>
      <c r="E20" s="5">
        <v>2.8340999999999998</v>
      </c>
      <c r="F20" s="5">
        <v>96.305599999999998</v>
      </c>
      <c r="G20" s="5">
        <f t="shared" si="2"/>
        <v>0.12318906724738221</v>
      </c>
      <c r="H20" s="5">
        <f t="shared" si="3"/>
        <v>0.96305600000000002</v>
      </c>
      <c r="I20" s="5">
        <v>2.6025999999999998</v>
      </c>
      <c r="J20" s="5">
        <v>27.515699999999999</v>
      </c>
      <c r="K20" s="5">
        <f t="shared" si="4"/>
        <v>0.25373396248488866</v>
      </c>
      <c r="L20" s="5">
        <f t="shared" si="5"/>
        <v>0.75206220788804756</v>
      </c>
      <c r="M20" s="5">
        <v>2.3710599999999999</v>
      </c>
      <c r="N20" s="5">
        <v>11</v>
      </c>
      <c r="O20" s="5">
        <f t="shared" si="6"/>
        <v>0.28333323375296504</v>
      </c>
      <c r="P20" s="5">
        <f t="shared" si="7"/>
        <v>0.52380952380952384</v>
      </c>
    </row>
    <row r="21" spans="1:16" ht="20" customHeight="1" x14ac:dyDescent="0.15">
      <c r="A21" s="34">
        <v>3.0007999999999999</v>
      </c>
      <c r="B21" s="4">
        <v>65.942800000000005</v>
      </c>
      <c r="C21" s="5">
        <f t="shared" si="0"/>
        <v>0.14754066119928413</v>
      </c>
      <c r="D21" s="5">
        <f t="shared" si="1"/>
        <v>0.71700025225507347</v>
      </c>
      <c r="E21" s="5">
        <v>3.0007999999999999</v>
      </c>
      <c r="F21" s="5">
        <v>89.030199999999994</v>
      </c>
      <c r="G21" s="5">
        <f t="shared" si="2"/>
        <v>0.13043497159449016</v>
      </c>
      <c r="H21" s="5">
        <f t="shared" si="3"/>
        <v>0.89030199999999993</v>
      </c>
      <c r="I21" s="5">
        <v>2.7557</v>
      </c>
      <c r="J21" s="5">
        <v>26.9893</v>
      </c>
      <c r="K21" s="5">
        <f t="shared" si="4"/>
        <v>0.26866006317513552</v>
      </c>
      <c r="L21" s="5">
        <f t="shared" si="5"/>
        <v>0.73767458386858709</v>
      </c>
      <c r="M21" s="5">
        <v>2.5105400000000002</v>
      </c>
      <c r="N21" s="5">
        <v>12</v>
      </c>
      <c r="O21" s="5">
        <f t="shared" si="6"/>
        <v>0.30000059748221003</v>
      </c>
      <c r="P21" s="5">
        <f t="shared" si="7"/>
        <v>0.5714285714285714</v>
      </c>
    </row>
    <row r="22" spans="1:16" ht="20" customHeight="1" x14ac:dyDescent="0.15">
      <c r="A22" s="34">
        <v>3.1675</v>
      </c>
      <c r="B22" s="4">
        <v>67.244600000000005</v>
      </c>
      <c r="C22" s="5">
        <f t="shared" si="0"/>
        <v>0.15573681829803135</v>
      </c>
      <c r="D22" s="5">
        <f t="shared" si="1"/>
        <v>0.73115480632899288</v>
      </c>
      <c r="E22" s="5">
        <v>3.1675</v>
      </c>
      <c r="F22" s="5">
        <v>87.250799999999998</v>
      </c>
      <c r="G22" s="5">
        <f t="shared" si="2"/>
        <v>0.13768087594159809</v>
      </c>
      <c r="H22" s="5">
        <f t="shared" si="3"/>
        <v>0.87250799999999995</v>
      </c>
      <c r="I22" s="5">
        <v>2.9087999999999998</v>
      </c>
      <c r="J22" s="5">
        <v>28.161100000000001</v>
      </c>
      <c r="K22" s="5">
        <f t="shared" si="4"/>
        <v>0.28358616386538238</v>
      </c>
      <c r="L22" s="5">
        <f t="shared" si="5"/>
        <v>0.76970235329488612</v>
      </c>
      <c r="M22" s="5">
        <v>2.65001</v>
      </c>
      <c r="N22" s="5">
        <v>11</v>
      </c>
      <c r="O22" s="5">
        <f t="shared" si="6"/>
        <v>0.31666676624703499</v>
      </c>
      <c r="P22" s="5">
        <f t="shared" si="7"/>
        <v>0.52380952380952384</v>
      </c>
    </row>
    <row r="23" spans="1:16" ht="20" customHeight="1" x14ac:dyDescent="0.15">
      <c r="A23" s="34">
        <v>3.3342000000000001</v>
      </c>
      <c r="B23" s="4">
        <v>72.443200000000004</v>
      </c>
      <c r="C23" s="5">
        <f t="shared" si="0"/>
        <v>0.16393297539677859</v>
      </c>
      <c r="D23" s="5">
        <f t="shared" si="1"/>
        <v>0.78767951427850702</v>
      </c>
      <c r="E23" s="5">
        <v>3.3342000000000001</v>
      </c>
      <c r="F23" s="5">
        <v>84.2119</v>
      </c>
      <c r="G23" s="5">
        <f t="shared" si="2"/>
        <v>0.14492678028870604</v>
      </c>
      <c r="H23" s="5">
        <f t="shared" si="3"/>
        <v>0.84211899999999995</v>
      </c>
      <c r="I23" s="5">
        <v>3.0619000000000001</v>
      </c>
      <c r="J23" s="5">
        <v>31.8995</v>
      </c>
      <c r="K23" s="5">
        <f t="shared" si="4"/>
        <v>0.29851226455562924</v>
      </c>
      <c r="L23" s="5">
        <f t="shared" si="5"/>
        <v>0.87188072266105443</v>
      </c>
      <c r="M23" s="5">
        <v>2.7894800000000002</v>
      </c>
      <c r="N23" s="5">
        <v>6</v>
      </c>
      <c r="O23" s="5">
        <f t="shared" si="6"/>
        <v>0.33333293501186007</v>
      </c>
      <c r="P23" s="5">
        <f t="shared" si="7"/>
        <v>0.2857142857142857</v>
      </c>
    </row>
    <row r="24" spans="1:16" ht="20" customHeight="1" x14ac:dyDescent="0.15">
      <c r="A24" s="34">
        <v>3.5009000000000001</v>
      </c>
      <c r="B24" s="4">
        <v>69.395600000000002</v>
      </c>
      <c r="C24" s="5">
        <f t="shared" si="0"/>
        <v>0.17212913249552581</v>
      </c>
      <c r="D24" s="5">
        <f t="shared" si="1"/>
        <v>0.75454276593338732</v>
      </c>
      <c r="E24" s="5">
        <v>3.5009000000000001</v>
      </c>
      <c r="F24" s="5">
        <v>84.646500000000003</v>
      </c>
      <c r="G24" s="5">
        <f t="shared" si="2"/>
        <v>0.15217268463581399</v>
      </c>
      <c r="H24" s="5">
        <f t="shared" si="3"/>
        <v>0.84646500000000002</v>
      </c>
      <c r="I24" s="5">
        <v>3.2149000000000001</v>
      </c>
      <c r="J24" s="5">
        <v>32.4315</v>
      </c>
      <c r="K24" s="5">
        <f t="shared" si="4"/>
        <v>0.31342861599656829</v>
      </c>
      <c r="L24" s="5">
        <f t="shared" si="5"/>
        <v>0.88642140651050916</v>
      </c>
      <c r="M24" s="5">
        <v>2.92896</v>
      </c>
      <c r="N24" s="5">
        <v>10</v>
      </c>
      <c r="O24" s="5">
        <f t="shared" si="6"/>
        <v>0.350000298741105</v>
      </c>
      <c r="P24" s="5">
        <f t="shared" si="7"/>
        <v>0.47619047619047616</v>
      </c>
    </row>
    <row r="25" spans="1:16" ht="20" customHeight="1" x14ac:dyDescent="0.15">
      <c r="A25" s="34">
        <v>3.6676000000000002</v>
      </c>
      <c r="B25" s="4">
        <v>74.170699999999997</v>
      </c>
      <c r="C25" s="5">
        <f t="shared" si="0"/>
        <v>0.18032528959427302</v>
      </c>
      <c r="D25" s="5">
        <f t="shared" si="1"/>
        <v>0.80646273148752201</v>
      </c>
      <c r="E25" s="5">
        <v>3.6676000000000002</v>
      </c>
      <c r="F25" s="5">
        <v>92.119299999999996</v>
      </c>
      <c r="G25" s="5">
        <f t="shared" si="2"/>
        <v>0.15941858898292194</v>
      </c>
      <c r="H25" s="5">
        <f t="shared" si="3"/>
        <v>0.92119299999999993</v>
      </c>
      <c r="I25" s="5">
        <v>3.3679999999999999</v>
      </c>
      <c r="J25" s="5">
        <v>25.694099999999999</v>
      </c>
      <c r="K25" s="5">
        <f t="shared" si="4"/>
        <v>0.32835471668681515</v>
      </c>
      <c r="L25" s="5">
        <f t="shared" si="5"/>
        <v>0.70227403175991465</v>
      </c>
      <c r="M25" s="5">
        <v>3.0684300000000002</v>
      </c>
      <c r="N25" s="5">
        <v>15</v>
      </c>
      <c r="O25" s="5">
        <f t="shared" si="6"/>
        <v>0.36666646750593007</v>
      </c>
      <c r="P25" s="5">
        <f t="shared" si="7"/>
        <v>0.7142857142857143</v>
      </c>
    </row>
    <row r="26" spans="1:16" ht="20" customHeight="1" x14ac:dyDescent="0.15">
      <c r="A26" s="34">
        <v>3.8344</v>
      </c>
      <c r="B26" s="4">
        <v>74.283000000000001</v>
      </c>
      <c r="C26" s="5">
        <f t="shared" si="0"/>
        <v>0.1885263634039373</v>
      </c>
      <c r="D26" s="5">
        <f t="shared" si="1"/>
        <v>0.80768377651940193</v>
      </c>
      <c r="E26" s="5">
        <v>3.8344</v>
      </c>
      <c r="F26" s="5">
        <v>91.444400000000002</v>
      </c>
      <c r="G26" s="5">
        <f t="shared" si="2"/>
        <v>0.16666884000330348</v>
      </c>
      <c r="H26" s="5">
        <f t="shared" si="3"/>
        <v>0.91444400000000003</v>
      </c>
      <c r="I26" s="5">
        <v>3.5211000000000001</v>
      </c>
      <c r="J26" s="5">
        <v>33.985500000000002</v>
      </c>
      <c r="K26" s="5">
        <f t="shared" si="4"/>
        <v>0.34328081737706201</v>
      </c>
      <c r="L26" s="5">
        <f t="shared" si="5"/>
        <v>0.9288955093339164</v>
      </c>
      <c r="M26" s="5">
        <v>3.20791</v>
      </c>
      <c r="N26" s="5">
        <v>14</v>
      </c>
      <c r="O26" s="5">
        <f t="shared" si="6"/>
        <v>0.383333831235175</v>
      </c>
      <c r="P26" s="5">
        <f t="shared" si="7"/>
        <v>0.66666666666666663</v>
      </c>
    </row>
    <row r="27" spans="1:16" ht="20" customHeight="1" x14ac:dyDescent="0.15">
      <c r="A27" s="34">
        <v>4.0011000000000001</v>
      </c>
      <c r="B27" s="4">
        <v>69.976600000000005</v>
      </c>
      <c r="C27" s="5">
        <f t="shared" si="0"/>
        <v>0.19672252050268454</v>
      </c>
      <c r="D27" s="5">
        <f t="shared" si="1"/>
        <v>0.76086001583118057</v>
      </c>
      <c r="E27" s="5">
        <v>4.0011000000000001</v>
      </c>
      <c r="F27" s="5">
        <v>85.912999999999997</v>
      </c>
      <c r="G27" s="5">
        <f t="shared" si="2"/>
        <v>0.1739147443504114</v>
      </c>
      <c r="H27" s="5">
        <f t="shared" si="3"/>
        <v>0.85912999999999995</v>
      </c>
      <c r="I27" s="5">
        <v>3.6741999999999999</v>
      </c>
      <c r="J27" s="5">
        <v>29.552499999999998</v>
      </c>
      <c r="K27" s="5">
        <f t="shared" si="4"/>
        <v>0.35820691806730881</v>
      </c>
      <c r="L27" s="5">
        <f t="shared" si="5"/>
        <v>0.80773225462595988</v>
      </c>
      <c r="M27" s="5">
        <v>3.3473799999999998</v>
      </c>
      <c r="N27" s="5">
        <v>19</v>
      </c>
      <c r="O27" s="5">
        <f t="shared" si="6"/>
        <v>0.4</v>
      </c>
      <c r="P27" s="5">
        <f t="shared" si="7"/>
        <v>0.90476190476190477</v>
      </c>
    </row>
    <row r="28" spans="1:16" ht="20" customHeight="1" x14ac:dyDescent="0.15">
      <c r="A28" s="34">
        <v>4.1677999999999997</v>
      </c>
      <c r="B28" s="4">
        <v>67.807299999999998</v>
      </c>
      <c r="C28" s="5">
        <f t="shared" si="0"/>
        <v>0.20491867760143173</v>
      </c>
      <c r="D28" s="5">
        <f t="shared" si="1"/>
        <v>0.73727307916460083</v>
      </c>
      <c r="E28" s="5">
        <v>4.1677999999999997</v>
      </c>
      <c r="F28" s="5">
        <v>77.451800000000006</v>
      </c>
      <c r="G28" s="5">
        <f t="shared" si="2"/>
        <v>0.18116064869751936</v>
      </c>
      <c r="H28" s="5">
        <f t="shared" si="3"/>
        <v>0.77451800000000004</v>
      </c>
      <c r="I28" s="5">
        <v>3.8273000000000001</v>
      </c>
      <c r="J28" s="5">
        <v>27.441299999999998</v>
      </c>
      <c r="K28" s="5">
        <f t="shared" si="4"/>
        <v>0.37313301875755572</v>
      </c>
      <c r="L28" s="5">
        <f t="shared" si="5"/>
        <v>0.75002869871812383</v>
      </c>
      <c r="M28" s="5">
        <v>3.4868600000000001</v>
      </c>
      <c r="N28" s="5">
        <v>12</v>
      </c>
      <c r="O28" s="5">
        <f t="shared" si="6"/>
        <v>0.41666736372924501</v>
      </c>
      <c r="P28" s="5">
        <f t="shared" si="7"/>
        <v>0.5714285714285714</v>
      </c>
    </row>
    <row r="29" spans="1:16" ht="20" customHeight="1" x14ac:dyDescent="0.15">
      <c r="A29" s="34">
        <v>4.3345000000000002</v>
      </c>
      <c r="B29" s="4">
        <v>60.262599999999999</v>
      </c>
      <c r="C29" s="5">
        <f t="shared" si="0"/>
        <v>0.213114834700179</v>
      </c>
      <c r="D29" s="5">
        <f t="shared" si="1"/>
        <v>0.65523907692040051</v>
      </c>
      <c r="E29" s="5">
        <v>4.3345000000000002</v>
      </c>
      <c r="F29" s="5">
        <v>88.599500000000006</v>
      </c>
      <c r="G29" s="5">
        <f t="shared" si="2"/>
        <v>0.18840655304462731</v>
      </c>
      <c r="H29" s="5">
        <f t="shared" si="3"/>
        <v>0.88599500000000009</v>
      </c>
      <c r="I29" s="5">
        <v>3.9803999999999999</v>
      </c>
      <c r="J29" s="5">
        <v>27.8233</v>
      </c>
      <c r="K29" s="5">
        <f t="shared" si="4"/>
        <v>0.38805911944780253</v>
      </c>
      <c r="L29" s="5">
        <f t="shared" si="5"/>
        <v>0.76046956569273227</v>
      </c>
      <c r="M29" s="5">
        <v>3.6263299999999998</v>
      </c>
      <c r="N29" s="5">
        <v>13</v>
      </c>
      <c r="O29" s="5">
        <f t="shared" si="6"/>
        <v>0.43333353249407003</v>
      </c>
      <c r="P29" s="5">
        <f t="shared" si="7"/>
        <v>0.61904761904761907</v>
      </c>
    </row>
    <row r="30" spans="1:16" ht="20" customHeight="1" x14ac:dyDescent="0.15">
      <c r="A30" s="34">
        <v>4.5011999999999999</v>
      </c>
      <c r="B30" s="4">
        <v>64.441599999999994</v>
      </c>
      <c r="C30" s="5">
        <f t="shared" si="0"/>
        <v>0.22131099179892619</v>
      </c>
      <c r="D30" s="5">
        <f t="shared" si="1"/>
        <v>0.70067760931778045</v>
      </c>
      <c r="E30" s="5">
        <v>4.5011999999999999</v>
      </c>
      <c r="F30" s="5">
        <v>88.432900000000004</v>
      </c>
      <c r="G30" s="5">
        <f t="shared" si="2"/>
        <v>0.19565245739173523</v>
      </c>
      <c r="H30" s="5">
        <f t="shared" si="3"/>
        <v>0.88432900000000003</v>
      </c>
      <c r="I30" s="5">
        <v>4.1334999999999997</v>
      </c>
      <c r="J30" s="5">
        <v>29.898</v>
      </c>
      <c r="K30" s="5">
        <f t="shared" si="4"/>
        <v>0.40298522013804938</v>
      </c>
      <c r="L30" s="5">
        <f t="shared" si="5"/>
        <v>0.81717549949435586</v>
      </c>
      <c r="M30" s="5">
        <v>3.7658</v>
      </c>
      <c r="N30" s="5">
        <v>18</v>
      </c>
      <c r="O30" s="5">
        <f t="shared" si="6"/>
        <v>0.44999970125889505</v>
      </c>
      <c r="P30" s="5">
        <f t="shared" si="7"/>
        <v>0.8571428571428571</v>
      </c>
    </row>
    <row r="31" spans="1:16" ht="20" customHeight="1" x14ac:dyDescent="0.15">
      <c r="A31" s="34">
        <v>4.6679000000000004</v>
      </c>
      <c r="B31" s="4">
        <v>67.167199999999994</v>
      </c>
      <c r="C31" s="5">
        <f t="shared" si="0"/>
        <v>0.22950714889767343</v>
      </c>
      <c r="D31" s="5">
        <f t="shared" si="1"/>
        <v>0.73031323121352087</v>
      </c>
      <c r="E31" s="5">
        <v>4.6679000000000004</v>
      </c>
      <c r="F31" s="5">
        <v>86.554699999999997</v>
      </c>
      <c r="G31" s="5">
        <f t="shared" si="2"/>
        <v>0.20289836173884318</v>
      </c>
      <c r="H31" s="5">
        <f t="shared" si="3"/>
        <v>0.86554699999999996</v>
      </c>
      <c r="I31" s="5">
        <v>4.2866</v>
      </c>
      <c r="J31" s="5">
        <v>26.1493</v>
      </c>
      <c r="K31" s="5">
        <f t="shared" si="4"/>
        <v>0.41791132082829624</v>
      </c>
      <c r="L31" s="5">
        <f t="shared" si="5"/>
        <v>0.71471560936944811</v>
      </c>
      <c r="M31" s="5">
        <v>3.9052799999999999</v>
      </c>
      <c r="N31" s="5">
        <v>14</v>
      </c>
      <c r="O31" s="5">
        <f t="shared" si="6"/>
        <v>0.46666706498813998</v>
      </c>
      <c r="P31" s="5">
        <f t="shared" si="7"/>
        <v>0.66666666666666663</v>
      </c>
    </row>
    <row r="32" spans="1:16" ht="20" customHeight="1" x14ac:dyDescent="0.15">
      <c r="A32" s="34">
        <v>4.8346</v>
      </c>
      <c r="B32" s="4">
        <v>75.969399999999993</v>
      </c>
      <c r="C32" s="5">
        <f t="shared" si="0"/>
        <v>0.23770330599642064</v>
      </c>
      <c r="D32" s="5">
        <f t="shared" si="1"/>
        <v>0.82602011081826321</v>
      </c>
      <c r="E32" s="5">
        <v>4.8346</v>
      </c>
      <c r="F32" s="5">
        <v>73.028099999999995</v>
      </c>
      <c r="G32" s="5">
        <f t="shared" si="2"/>
        <v>0.21014426608595113</v>
      </c>
      <c r="H32" s="5">
        <f t="shared" si="3"/>
        <v>0.73028099999999996</v>
      </c>
      <c r="I32" s="5">
        <v>4.4397000000000002</v>
      </c>
      <c r="J32" s="5">
        <v>26.012</v>
      </c>
      <c r="K32" s="5">
        <f t="shared" si="4"/>
        <v>0.43283742151854315</v>
      </c>
      <c r="L32" s="5">
        <f t="shared" si="5"/>
        <v>0.7109629103233388</v>
      </c>
      <c r="M32" s="5">
        <v>4.0447499999999996</v>
      </c>
      <c r="N32" s="5">
        <v>12</v>
      </c>
      <c r="O32" s="5">
        <f t="shared" si="6"/>
        <v>0.483333233752965</v>
      </c>
      <c r="P32" s="5">
        <f t="shared" si="7"/>
        <v>0.5714285714285714</v>
      </c>
    </row>
    <row r="33" spans="1:16" ht="20" customHeight="1" x14ac:dyDescent="0.15">
      <c r="A33" s="34">
        <v>5.0012999999999996</v>
      </c>
      <c r="B33" s="4">
        <v>91.811300000000003</v>
      </c>
      <c r="C33" s="5">
        <f t="shared" si="0"/>
        <v>0.24589946309516786</v>
      </c>
      <c r="D33" s="5">
        <f t="shared" si="1"/>
        <v>0.99827009559597446</v>
      </c>
      <c r="E33" s="5">
        <v>5.0012999999999996</v>
      </c>
      <c r="F33" s="5">
        <v>75.587900000000005</v>
      </c>
      <c r="G33" s="5">
        <f t="shared" si="2"/>
        <v>0.21739017043305905</v>
      </c>
      <c r="H33" s="5">
        <f t="shared" si="3"/>
        <v>0.75587900000000008</v>
      </c>
      <c r="I33" s="5">
        <v>4.5928000000000004</v>
      </c>
      <c r="J33" s="5">
        <v>22.583600000000001</v>
      </c>
      <c r="K33" s="5">
        <f t="shared" si="4"/>
        <v>0.44776352220879001</v>
      </c>
      <c r="L33" s="5">
        <f t="shared" si="5"/>
        <v>0.61725749583185285</v>
      </c>
      <c r="M33" s="5">
        <v>4.1842300000000003</v>
      </c>
      <c r="N33" s="5">
        <v>11</v>
      </c>
      <c r="O33" s="5">
        <f t="shared" si="6"/>
        <v>0.50000059748221004</v>
      </c>
      <c r="P33" s="5">
        <f t="shared" si="7"/>
        <v>0.52380952380952384</v>
      </c>
    </row>
    <row r="34" spans="1:16" ht="20" customHeight="1" x14ac:dyDescent="0.15">
      <c r="A34" s="34">
        <v>5.1680000000000001</v>
      </c>
      <c r="B34" s="4">
        <v>91.970399999999998</v>
      </c>
      <c r="C34" s="5">
        <f t="shared" si="0"/>
        <v>0.25409562019391507</v>
      </c>
      <c r="D34" s="5">
        <f t="shared" si="1"/>
        <v>1</v>
      </c>
      <c r="E34" s="5">
        <v>5.1680000000000001</v>
      </c>
      <c r="F34" s="5">
        <v>72.150400000000005</v>
      </c>
      <c r="G34" s="5">
        <f t="shared" si="2"/>
        <v>0.22463607478016701</v>
      </c>
      <c r="H34" s="5">
        <f t="shared" si="3"/>
        <v>0.72150400000000003</v>
      </c>
      <c r="I34" s="5">
        <v>4.7458999999999998</v>
      </c>
      <c r="J34" s="5">
        <v>29.924700000000001</v>
      </c>
      <c r="K34" s="5">
        <f t="shared" si="4"/>
        <v>0.46268962289903681</v>
      </c>
      <c r="L34" s="5">
        <f t="shared" si="5"/>
        <v>0.81790526689807852</v>
      </c>
      <c r="M34" s="5">
        <v>4.3236999999999997</v>
      </c>
      <c r="N34" s="5">
        <v>17</v>
      </c>
      <c r="O34" s="5">
        <f t="shared" si="6"/>
        <v>0.516666766247035</v>
      </c>
      <c r="P34" s="5">
        <f t="shared" si="7"/>
        <v>0.80952380952380953</v>
      </c>
    </row>
    <row r="35" spans="1:16" ht="20" customHeight="1" x14ac:dyDescent="0.15">
      <c r="A35" s="34">
        <v>5.3348000000000004</v>
      </c>
      <c r="B35" s="4">
        <v>79.738200000000006</v>
      </c>
      <c r="C35" s="5">
        <f t="shared" ref="C35:C66" si="8">$A35/20.3388</f>
        <v>0.26229669400357941</v>
      </c>
      <c r="D35" s="5">
        <f t="shared" ref="D35:D66" si="9">B35/91.9704</f>
        <v>0.86699851256491223</v>
      </c>
      <c r="E35" s="5">
        <v>5.3348000000000004</v>
      </c>
      <c r="F35" s="5">
        <v>74.483099999999993</v>
      </c>
      <c r="G35" s="5">
        <f t="shared" ref="G35:G66" si="10">E35/23.0061</f>
        <v>0.23188632580054858</v>
      </c>
      <c r="H35" s="5">
        <f t="shared" ref="H35:H66" si="11">F35/100</f>
        <v>0.74483099999999991</v>
      </c>
      <c r="I35" s="5">
        <v>4.899</v>
      </c>
      <c r="J35" s="5">
        <v>29.976800000000001</v>
      </c>
      <c r="K35" s="5">
        <f t="shared" ref="K35:K70" si="12">I35/10.2572</f>
        <v>0.47761572358928367</v>
      </c>
      <c r="L35" s="5">
        <f t="shared" ref="L35:L70" si="13">J35/36.587</f>
        <v>0.81932926995927513</v>
      </c>
      <c r="M35" s="5">
        <v>4.4631800000000004</v>
      </c>
      <c r="N35" s="5">
        <v>19</v>
      </c>
      <c r="O35" s="5">
        <f t="shared" ref="O35:O63" si="14">M35/8.36845</f>
        <v>0.53333412997628005</v>
      </c>
      <c r="P35" s="5">
        <f t="shared" ref="P35:P63" si="15">N35/21</f>
        <v>0.90476190476190477</v>
      </c>
    </row>
    <row r="36" spans="1:16" ht="20" customHeight="1" x14ac:dyDescent="0.15">
      <c r="A36" s="34">
        <v>5.5015000000000001</v>
      </c>
      <c r="B36" s="4">
        <v>76.778300000000002</v>
      </c>
      <c r="C36" s="5">
        <f t="shared" si="8"/>
        <v>0.27049285110232663</v>
      </c>
      <c r="D36" s="5">
        <f t="shared" si="9"/>
        <v>0.8348153318893905</v>
      </c>
      <c r="E36" s="5">
        <v>5.5015000000000001</v>
      </c>
      <c r="F36" s="5">
        <v>76.820400000000006</v>
      </c>
      <c r="G36" s="5">
        <f t="shared" si="10"/>
        <v>0.2391322301476565</v>
      </c>
      <c r="H36" s="5">
        <f t="shared" si="11"/>
        <v>0.76820400000000011</v>
      </c>
      <c r="I36" s="5">
        <v>5.0521000000000003</v>
      </c>
      <c r="J36" s="5">
        <v>25.807099999999998</v>
      </c>
      <c r="K36" s="5">
        <f t="shared" si="12"/>
        <v>0.49254182427953053</v>
      </c>
      <c r="L36" s="5">
        <f t="shared" si="13"/>
        <v>0.70536256047229884</v>
      </c>
      <c r="M36" s="5">
        <v>4.6026499999999997</v>
      </c>
      <c r="N36" s="5">
        <v>21</v>
      </c>
      <c r="O36" s="5">
        <f t="shared" si="14"/>
        <v>0.55000029874110501</v>
      </c>
      <c r="P36" s="5">
        <f t="shared" si="15"/>
        <v>1</v>
      </c>
    </row>
    <row r="37" spans="1:16" ht="20" customHeight="1" x14ac:dyDescent="0.15">
      <c r="A37" s="34">
        <v>5.6681999999999997</v>
      </c>
      <c r="B37" s="4">
        <v>77.537499999999994</v>
      </c>
      <c r="C37" s="5">
        <f t="shared" si="8"/>
        <v>0.27868900820107378</v>
      </c>
      <c r="D37" s="5">
        <f t="shared" si="9"/>
        <v>0.84307016170420046</v>
      </c>
      <c r="E37" s="5">
        <v>5.6681999999999997</v>
      </c>
      <c r="F37" s="5">
        <v>82.388800000000003</v>
      </c>
      <c r="G37" s="5">
        <f t="shared" si="10"/>
        <v>0.24637813449476442</v>
      </c>
      <c r="H37" s="5">
        <f t="shared" si="11"/>
        <v>0.82388800000000006</v>
      </c>
      <c r="I37" s="5">
        <v>5.2051999999999996</v>
      </c>
      <c r="J37" s="5">
        <v>23.6035</v>
      </c>
      <c r="K37" s="5">
        <f t="shared" si="12"/>
        <v>0.50746792496977733</v>
      </c>
      <c r="L37" s="5">
        <f t="shared" si="13"/>
        <v>0.64513351736955749</v>
      </c>
      <c r="M37" s="5">
        <v>4.7421199999999999</v>
      </c>
      <c r="N37" s="5">
        <v>16</v>
      </c>
      <c r="O37" s="5">
        <f t="shared" si="14"/>
        <v>0.56666646750593008</v>
      </c>
      <c r="P37" s="5">
        <f t="shared" si="15"/>
        <v>0.76190476190476186</v>
      </c>
    </row>
    <row r="38" spans="1:16" ht="20" customHeight="1" x14ac:dyDescent="0.15">
      <c r="A38" s="34">
        <v>5.8349000000000002</v>
      </c>
      <c r="B38" s="4">
        <v>70.227099999999993</v>
      </c>
      <c r="C38" s="5">
        <f t="shared" si="8"/>
        <v>0.28688516529982105</v>
      </c>
      <c r="D38" s="5">
        <f t="shared" si="9"/>
        <v>0.76358371823978144</v>
      </c>
      <c r="E38" s="5">
        <v>5.8349000000000002</v>
      </c>
      <c r="F38" s="5">
        <v>76.759500000000003</v>
      </c>
      <c r="G38" s="5">
        <f t="shared" si="10"/>
        <v>0.2536240388418724</v>
      </c>
      <c r="H38" s="5">
        <f t="shared" si="11"/>
        <v>0.76759500000000003</v>
      </c>
      <c r="I38" s="5">
        <v>5.3582000000000001</v>
      </c>
      <c r="J38" s="5">
        <v>25.958600000000001</v>
      </c>
      <c r="K38" s="5">
        <f t="shared" si="12"/>
        <v>0.52238427641071639</v>
      </c>
      <c r="L38" s="5">
        <f t="shared" si="13"/>
        <v>0.7095033755158936</v>
      </c>
      <c r="M38" s="5">
        <v>4.8815999999999997</v>
      </c>
      <c r="N38" s="5">
        <v>19</v>
      </c>
      <c r="O38" s="5">
        <f t="shared" si="14"/>
        <v>0.58333383123517502</v>
      </c>
      <c r="P38" s="5">
        <f t="shared" si="15"/>
        <v>0.90476190476190477</v>
      </c>
    </row>
    <row r="39" spans="1:16" ht="20" customHeight="1" x14ac:dyDescent="0.15">
      <c r="A39" s="34">
        <v>6.0015999999999998</v>
      </c>
      <c r="B39" s="4">
        <v>78.591999999999999</v>
      </c>
      <c r="C39" s="5">
        <f t="shared" si="8"/>
        <v>0.29508132239856827</v>
      </c>
      <c r="D39" s="5">
        <f t="shared" si="9"/>
        <v>0.85453580717274258</v>
      </c>
      <c r="E39" s="5">
        <v>6.0015999999999998</v>
      </c>
      <c r="F39" s="5">
        <v>72.901700000000005</v>
      </c>
      <c r="G39" s="5">
        <f t="shared" si="10"/>
        <v>0.26086994318898032</v>
      </c>
      <c r="H39" s="5">
        <f t="shared" si="11"/>
        <v>0.72901700000000003</v>
      </c>
      <c r="I39" s="5">
        <v>5.5113000000000003</v>
      </c>
      <c r="J39" s="5">
        <v>30.2395</v>
      </c>
      <c r="K39" s="5">
        <f t="shared" si="12"/>
        <v>0.5373103771009633</v>
      </c>
      <c r="L39" s="5">
        <f t="shared" si="13"/>
        <v>0.82650941591275584</v>
      </c>
      <c r="M39" s="5">
        <v>5.0210699999999999</v>
      </c>
      <c r="N39" s="5">
        <v>13</v>
      </c>
      <c r="O39" s="5">
        <f t="shared" si="14"/>
        <v>0.60000000000000009</v>
      </c>
      <c r="P39" s="5">
        <f t="shared" si="15"/>
        <v>0.61904761904761907</v>
      </c>
    </row>
    <row r="40" spans="1:16" ht="20" customHeight="1" x14ac:dyDescent="0.15">
      <c r="A40" s="34">
        <v>6.1683000000000003</v>
      </c>
      <c r="B40" s="4">
        <v>70.811899999999994</v>
      </c>
      <c r="C40" s="5">
        <f t="shared" si="8"/>
        <v>0.30327747949731548</v>
      </c>
      <c r="D40" s="5">
        <f t="shared" si="9"/>
        <v>0.76994228577890278</v>
      </c>
      <c r="E40" s="5">
        <v>6.1683000000000003</v>
      </c>
      <c r="F40" s="5">
        <v>72.7744</v>
      </c>
      <c r="G40" s="5">
        <f t="shared" si="10"/>
        <v>0.26811584753608825</v>
      </c>
      <c r="H40" s="5">
        <f t="shared" si="11"/>
        <v>0.72774399999999995</v>
      </c>
      <c r="I40" s="5">
        <v>5.6643999999999997</v>
      </c>
      <c r="J40" s="5">
        <v>32.694800000000001</v>
      </c>
      <c r="K40" s="5">
        <f t="shared" si="12"/>
        <v>0.5522364777912101</v>
      </c>
      <c r="L40" s="5">
        <f t="shared" si="13"/>
        <v>0.89361795173148928</v>
      </c>
      <c r="M40" s="5">
        <v>5.1605499999999997</v>
      </c>
      <c r="N40" s="5">
        <v>17</v>
      </c>
      <c r="O40" s="5">
        <f t="shared" si="14"/>
        <v>0.61666736372924502</v>
      </c>
      <c r="P40" s="5">
        <f t="shared" si="15"/>
        <v>0.80952380952380953</v>
      </c>
    </row>
    <row r="41" spans="1:16" ht="20" customHeight="1" x14ac:dyDescent="0.15">
      <c r="A41" s="34">
        <v>6.335</v>
      </c>
      <c r="B41" s="4">
        <v>74.134100000000004</v>
      </c>
      <c r="C41" s="5">
        <f t="shared" si="8"/>
        <v>0.3114736365960627</v>
      </c>
      <c r="D41" s="5">
        <f t="shared" si="9"/>
        <v>0.80606477736315163</v>
      </c>
      <c r="E41" s="5">
        <v>6.335</v>
      </c>
      <c r="F41" s="5">
        <v>69.069100000000006</v>
      </c>
      <c r="G41" s="5">
        <f t="shared" si="10"/>
        <v>0.27536175188319617</v>
      </c>
      <c r="H41" s="5">
        <f t="shared" si="11"/>
        <v>0.69069100000000005</v>
      </c>
      <c r="I41" s="5">
        <v>5.8174999999999999</v>
      </c>
      <c r="J41" s="5">
        <v>31.282900000000001</v>
      </c>
      <c r="K41" s="5">
        <f t="shared" si="12"/>
        <v>0.56716257848145701</v>
      </c>
      <c r="L41" s="5">
        <f t="shared" si="13"/>
        <v>0.85502774209418642</v>
      </c>
      <c r="M41" s="5">
        <v>5.30002</v>
      </c>
      <c r="N41" s="5">
        <v>16</v>
      </c>
      <c r="O41" s="5">
        <f t="shared" si="14"/>
        <v>0.63333353249406998</v>
      </c>
      <c r="P41" s="5">
        <f t="shared" si="15"/>
        <v>0.76190476190476186</v>
      </c>
    </row>
    <row r="42" spans="1:16" ht="20" customHeight="1" x14ac:dyDescent="0.15">
      <c r="A42" s="34">
        <v>6.5016999999999996</v>
      </c>
      <c r="B42" s="4">
        <v>78.486699999999999</v>
      </c>
      <c r="C42" s="5">
        <f t="shared" si="8"/>
        <v>0.31966979369480991</v>
      </c>
      <c r="D42" s="5">
        <f t="shared" si="9"/>
        <v>0.85339087358541443</v>
      </c>
      <c r="E42" s="5">
        <v>6.5016999999999996</v>
      </c>
      <c r="F42" s="5">
        <v>83.138000000000005</v>
      </c>
      <c r="G42" s="5">
        <f t="shared" si="10"/>
        <v>0.28260765623030409</v>
      </c>
      <c r="H42" s="5">
        <f t="shared" si="11"/>
        <v>0.83138000000000001</v>
      </c>
      <c r="I42" s="5">
        <v>5.9706000000000001</v>
      </c>
      <c r="J42" s="5">
        <v>32.627800000000001</v>
      </c>
      <c r="K42" s="5">
        <f t="shared" si="12"/>
        <v>0.58208867917170382</v>
      </c>
      <c r="L42" s="5">
        <f t="shared" si="13"/>
        <v>0.89178670019405792</v>
      </c>
      <c r="M42" s="5">
        <v>5.4394999999999998</v>
      </c>
      <c r="N42" s="5">
        <v>13</v>
      </c>
      <c r="O42" s="5">
        <f t="shared" si="14"/>
        <v>0.65000089622331503</v>
      </c>
      <c r="P42" s="5">
        <f t="shared" si="15"/>
        <v>0.61904761904761907</v>
      </c>
    </row>
    <row r="43" spans="1:16" ht="20" customHeight="1" x14ac:dyDescent="0.15">
      <c r="A43" s="34">
        <v>6.6684000000000001</v>
      </c>
      <c r="B43" s="4">
        <v>85.501499999999993</v>
      </c>
      <c r="C43" s="5">
        <f t="shared" si="8"/>
        <v>0.32786595079355718</v>
      </c>
      <c r="D43" s="5">
        <f t="shared" si="9"/>
        <v>0.9296632394770491</v>
      </c>
      <c r="E43" s="5">
        <v>6.6684000000000001</v>
      </c>
      <c r="F43" s="5">
        <v>88.153700000000001</v>
      </c>
      <c r="G43" s="5">
        <f t="shared" si="10"/>
        <v>0.28985356057741207</v>
      </c>
      <c r="H43" s="5">
        <f t="shared" si="11"/>
        <v>0.88153700000000002</v>
      </c>
      <c r="I43" s="5">
        <v>6.1237000000000004</v>
      </c>
      <c r="J43" s="5">
        <v>28.802399999999999</v>
      </c>
      <c r="K43" s="5">
        <f t="shared" si="12"/>
        <v>0.59701477986195073</v>
      </c>
      <c r="L43" s="5">
        <f t="shared" si="13"/>
        <v>0.78723043704047879</v>
      </c>
      <c r="M43" s="5">
        <v>5.57897</v>
      </c>
      <c r="N43" s="5">
        <v>9</v>
      </c>
      <c r="O43" s="5">
        <f t="shared" si="14"/>
        <v>0.66666706498813999</v>
      </c>
      <c r="P43" s="5">
        <f t="shared" si="15"/>
        <v>0.42857142857142855</v>
      </c>
    </row>
    <row r="44" spans="1:16" ht="20" customHeight="1" x14ac:dyDescent="0.15">
      <c r="A44" s="34">
        <v>6.8352000000000004</v>
      </c>
      <c r="B44" s="4">
        <v>79.412300000000002</v>
      </c>
      <c r="C44" s="5">
        <f t="shared" si="8"/>
        <v>0.33606702460322146</v>
      </c>
      <c r="D44" s="5">
        <f t="shared" si="9"/>
        <v>0.86345498116785402</v>
      </c>
      <c r="E44" s="5">
        <v>6.8352000000000004</v>
      </c>
      <c r="F44" s="5">
        <v>71.333299999999994</v>
      </c>
      <c r="G44" s="5">
        <f t="shared" si="10"/>
        <v>0.29710381159779364</v>
      </c>
      <c r="H44" s="5">
        <f t="shared" si="11"/>
        <v>0.71333299999999999</v>
      </c>
      <c r="I44" s="5">
        <v>6.2767999999999997</v>
      </c>
      <c r="J44" s="5">
        <v>30.456900000000001</v>
      </c>
      <c r="K44" s="5">
        <f t="shared" si="12"/>
        <v>0.61194088055219753</v>
      </c>
      <c r="L44" s="5">
        <f t="shared" si="13"/>
        <v>0.83245141717003301</v>
      </c>
      <c r="M44" s="5">
        <v>5.7184400000000002</v>
      </c>
      <c r="N44" s="5">
        <v>11</v>
      </c>
      <c r="O44" s="5">
        <f t="shared" si="14"/>
        <v>0.68333323375296506</v>
      </c>
      <c r="P44" s="5">
        <f t="shared" si="15"/>
        <v>0.52380952380952384</v>
      </c>
    </row>
    <row r="45" spans="1:16" ht="20" customHeight="1" x14ac:dyDescent="0.15">
      <c r="A45" s="34">
        <v>7.0019</v>
      </c>
      <c r="B45" s="4">
        <v>70.955399999999997</v>
      </c>
      <c r="C45" s="5">
        <f t="shared" si="8"/>
        <v>0.34426318170196868</v>
      </c>
      <c r="D45" s="5">
        <f t="shared" si="9"/>
        <v>0.77150257039221315</v>
      </c>
      <c r="E45" s="5">
        <v>7.0019</v>
      </c>
      <c r="F45" s="5">
        <v>76</v>
      </c>
      <c r="G45" s="5">
        <f t="shared" si="10"/>
        <v>0.30434971594490157</v>
      </c>
      <c r="H45" s="5">
        <f t="shared" si="11"/>
        <v>0.76</v>
      </c>
      <c r="I45" s="5">
        <v>6.4298999999999999</v>
      </c>
      <c r="J45" s="5">
        <v>33.225200000000001</v>
      </c>
      <c r="K45" s="5">
        <f t="shared" si="12"/>
        <v>0.62686698124244433</v>
      </c>
      <c r="L45" s="5">
        <f t="shared" si="13"/>
        <v>0.90811490420094565</v>
      </c>
      <c r="M45" s="5">
        <v>5.85792</v>
      </c>
      <c r="N45" s="5">
        <v>17</v>
      </c>
      <c r="O45" s="5">
        <f t="shared" si="14"/>
        <v>0.70000059748221</v>
      </c>
      <c r="P45" s="5">
        <f t="shared" si="15"/>
        <v>0.80952380952380953</v>
      </c>
    </row>
    <row r="46" spans="1:16" ht="20" customHeight="1" x14ac:dyDescent="0.15">
      <c r="A46" s="34">
        <v>7.1685999999999996</v>
      </c>
      <c r="B46" s="4">
        <v>62.332999999999998</v>
      </c>
      <c r="C46" s="5">
        <f t="shared" si="8"/>
        <v>0.35245933880071589</v>
      </c>
      <c r="D46" s="5">
        <f t="shared" si="9"/>
        <v>0.67775066760609937</v>
      </c>
      <c r="E46" s="5">
        <v>7.1685999999999996</v>
      </c>
      <c r="F46" s="5">
        <v>77.100999999999999</v>
      </c>
      <c r="G46" s="5">
        <f t="shared" si="10"/>
        <v>0.31159562029200949</v>
      </c>
      <c r="H46" s="5">
        <f t="shared" si="11"/>
        <v>0.77100999999999997</v>
      </c>
      <c r="I46" s="5">
        <v>6.5830000000000002</v>
      </c>
      <c r="J46" s="5">
        <v>32.551099999999998</v>
      </c>
      <c r="K46" s="5">
        <f t="shared" si="12"/>
        <v>0.64179308193269125</v>
      </c>
      <c r="L46" s="5">
        <f t="shared" si="13"/>
        <v>0.88969032716538643</v>
      </c>
      <c r="M46" s="5">
        <v>5.9973900000000002</v>
      </c>
      <c r="N46" s="5">
        <v>19</v>
      </c>
      <c r="O46" s="5">
        <f t="shared" si="14"/>
        <v>0.71666676624703507</v>
      </c>
      <c r="P46" s="5">
        <f t="shared" si="15"/>
        <v>0.90476190476190477</v>
      </c>
    </row>
    <row r="47" spans="1:16" ht="20" customHeight="1" x14ac:dyDescent="0.15">
      <c r="A47" s="34">
        <v>7.3353000000000002</v>
      </c>
      <c r="B47" s="4">
        <v>58.114800000000002</v>
      </c>
      <c r="C47" s="5">
        <f t="shared" si="8"/>
        <v>0.36065549589946311</v>
      </c>
      <c r="D47" s="5">
        <f t="shared" si="9"/>
        <v>0.63188591111922976</v>
      </c>
      <c r="E47" s="5">
        <v>7.3353000000000002</v>
      </c>
      <c r="F47" s="5">
        <v>71.164000000000001</v>
      </c>
      <c r="G47" s="5">
        <f t="shared" si="10"/>
        <v>0.31884152463911747</v>
      </c>
      <c r="H47" s="5">
        <f t="shared" si="11"/>
        <v>0.71164000000000005</v>
      </c>
      <c r="I47" s="5">
        <v>6.7361000000000004</v>
      </c>
      <c r="J47" s="5">
        <v>22.778300000000002</v>
      </c>
      <c r="K47" s="5">
        <f t="shared" si="12"/>
        <v>0.65671918262293816</v>
      </c>
      <c r="L47" s="5">
        <f t="shared" si="13"/>
        <v>0.62257905813540326</v>
      </c>
      <c r="M47" s="5">
        <v>6.13687</v>
      </c>
      <c r="N47" s="5">
        <v>15</v>
      </c>
      <c r="O47" s="5">
        <f t="shared" si="14"/>
        <v>0.73333412997628</v>
      </c>
      <c r="P47" s="5">
        <f t="shared" si="15"/>
        <v>0.7142857142857143</v>
      </c>
    </row>
    <row r="48" spans="1:16" ht="20" customHeight="1" x14ac:dyDescent="0.15">
      <c r="A48" s="34">
        <v>7.5019999999999998</v>
      </c>
      <c r="B48" s="4">
        <v>69.706500000000005</v>
      </c>
      <c r="C48" s="5">
        <f t="shared" si="8"/>
        <v>0.36885165299821032</v>
      </c>
      <c r="D48" s="5">
        <f t="shared" si="9"/>
        <v>0.75792320137783464</v>
      </c>
      <c r="E48" s="5">
        <v>7.5019999999999998</v>
      </c>
      <c r="F48" s="5">
        <v>72.170100000000005</v>
      </c>
      <c r="G48" s="5">
        <f t="shared" si="10"/>
        <v>0.32608742898622539</v>
      </c>
      <c r="H48" s="5">
        <f t="shared" si="11"/>
        <v>0.72170100000000004</v>
      </c>
      <c r="I48" s="5">
        <v>6.8891999999999998</v>
      </c>
      <c r="J48" s="5">
        <v>22.545300000000001</v>
      </c>
      <c r="K48" s="5">
        <f t="shared" si="12"/>
        <v>0.67164528331318496</v>
      </c>
      <c r="L48" s="5">
        <f t="shared" si="13"/>
        <v>0.61621067592314205</v>
      </c>
      <c r="M48" s="5">
        <v>6.2763400000000003</v>
      </c>
      <c r="N48" s="5">
        <v>13</v>
      </c>
      <c r="O48" s="5">
        <f t="shared" si="14"/>
        <v>0.75000029874110508</v>
      </c>
      <c r="P48" s="5">
        <f t="shared" si="15"/>
        <v>0.61904761904761907</v>
      </c>
    </row>
    <row r="49" spans="1:16" ht="20" customHeight="1" x14ac:dyDescent="0.15">
      <c r="A49" s="34">
        <v>7.6687000000000003</v>
      </c>
      <c r="B49" s="4">
        <v>69.027100000000004</v>
      </c>
      <c r="C49" s="5">
        <f t="shared" si="8"/>
        <v>0.37704781009695759</v>
      </c>
      <c r="D49" s="5">
        <f t="shared" si="9"/>
        <v>0.7505360420309144</v>
      </c>
      <c r="E49" s="5">
        <v>7.6687000000000003</v>
      </c>
      <c r="F49" s="5">
        <v>67</v>
      </c>
      <c r="G49" s="5">
        <f t="shared" si="10"/>
        <v>0.33333333333333337</v>
      </c>
      <c r="H49" s="5">
        <f t="shared" si="11"/>
        <v>0.67</v>
      </c>
      <c r="I49" s="5">
        <v>7.0423</v>
      </c>
      <c r="J49" s="5">
        <v>27.9922</v>
      </c>
      <c r="K49" s="5">
        <f t="shared" si="12"/>
        <v>0.68657138400343176</v>
      </c>
      <c r="L49" s="5">
        <f t="shared" si="13"/>
        <v>0.7650859594938092</v>
      </c>
      <c r="M49" s="5">
        <v>6.4158099999999996</v>
      </c>
      <c r="N49" s="5">
        <v>13</v>
      </c>
      <c r="O49" s="5">
        <f t="shared" si="14"/>
        <v>0.76666646750593004</v>
      </c>
      <c r="P49" s="5">
        <f t="shared" si="15"/>
        <v>0.61904761904761907</v>
      </c>
    </row>
    <row r="50" spans="1:16" ht="20" customHeight="1" x14ac:dyDescent="0.15">
      <c r="A50" s="34">
        <v>7.8353999999999999</v>
      </c>
      <c r="B50" s="4">
        <v>70.337000000000003</v>
      </c>
      <c r="C50" s="5">
        <f t="shared" si="8"/>
        <v>0.38524396719570475</v>
      </c>
      <c r="D50" s="5">
        <f t="shared" si="9"/>
        <v>0.76477866791924365</v>
      </c>
      <c r="E50" s="5">
        <v>7.8353999999999999</v>
      </c>
      <c r="F50" s="5">
        <v>62.456600000000002</v>
      </c>
      <c r="G50" s="5">
        <f t="shared" si="10"/>
        <v>0.34057923768044129</v>
      </c>
      <c r="H50" s="5">
        <f t="shared" si="11"/>
        <v>0.62456600000000007</v>
      </c>
      <c r="I50" s="5">
        <v>7.1954000000000002</v>
      </c>
      <c r="J50" s="5">
        <v>26.151299999999999</v>
      </c>
      <c r="K50" s="5">
        <f t="shared" si="12"/>
        <v>0.70149748469367867</v>
      </c>
      <c r="L50" s="5">
        <f t="shared" si="13"/>
        <v>0.714770273594446</v>
      </c>
      <c r="M50" s="5">
        <v>6.5552900000000003</v>
      </c>
      <c r="N50" s="5">
        <v>15</v>
      </c>
      <c r="O50" s="5">
        <f t="shared" si="14"/>
        <v>0.78333383123517508</v>
      </c>
      <c r="P50" s="5">
        <f t="shared" si="15"/>
        <v>0.7142857142857143</v>
      </c>
    </row>
    <row r="51" spans="1:16" ht="20" customHeight="1" x14ac:dyDescent="0.15">
      <c r="A51" s="34">
        <v>8.0021000000000004</v>
      </c>
      <c r="B51" s="4">
        <v>67.087599999999995</v>
      </c>
      <c r="C51" s="5">
        <f t="shared" si="8"/>
        <v>0.39344012429445202</v>
      </c>
      <c r="D51" s="5">
        <f t="shared" si="9"/>
        <v>0.72944773535833263</v>
      </c>
      <c r="E51" s="5">
        <v>8.0021000000000004</v>
      </c>
      <c r="F51" s="5">
        <v>70.642700000000005</v>
      </c>
      <c r="G51" s="5">
        <f t="shared" si="10"/>
        <v>0.34782514202754922</v>
      </c>
      <c r="H51" s="5">
        <f t="shared" si="11"/>
        <v>0.70642700000000003</v>
      </c>
      <c r="I51" s="5">
        <v>7.3483999999999998</v>
      </c>
      <c r="J51" s="5">
        <v>23.578499999999998</v>
      </c>
      <c r="K51" s="5">
        <f t="shared" si="12"/>
        <v>0.71641383613461762</v>
      </c>
      <c r="L51" s="5">
        <f t="shared" si="13"/>
        <v>0.64445021455708296</v>
      </c>
      <c r="M51" s="5">
        <v>6.6947599999999996</v>
      </c>
      <c r="N51" s="5">
        <v>16</v>
      </c>
      <c r="O51" s="5">
        <f t="shared" si="14"/>
        <v>0.8</v>
      </c>
      <c r="P51" s="5">
        <f t="shared" si="15"/>
        <v>0.76190476190476186</v>
      </c>
    </row>
    <row r="52" spans="1:16" ht="20" customHeight="1" x14ac:dyDescent="0.15">
      <c r="A52" s="34">
        <v>8.1687999999999992</v>
      </c>
      <c r="B52" s="4">
        <v>74.114800000000002</v>
      </c>
      <c r="C52" s="5">
        <f t="shared" si="8"/>
        <v>0.40163628139319918</v>
      </c>
      <c r="D52" s="5">
        <f t="shared" si="9"/>
        <v>0.80585492723745911</v>
      </c>
      <c r="E52" s="5">
        <v>8.1687999999999992</v>
      </c>
      <c r="F52" s="5">
        <v>75.371399999999994</v>
      </c>
      <c r="G52" s="5">
        <f t="shared" si="10"/>
        <v>0.35507104637465714</v>
      </c>
      <c r="H52" s="5">
        <f t="shared" si="11"/>
        <v>0.753714</v>
      </c>
      <c r="I52" s="5">
        <v>7.5015000000000001</v>
      </c>
      <c r="J52" s="5">
        <v>22.814399999999999</v>
      </c>
      <c r="K52" s="5">
        <f t="shared" si="12"/>
        <v>0.73133993682486453</v>
      </c>
      <c r="L52" s="5">
        <f t="shared" si="13"/>
        <v>0.62356574739661619</v>
      </c>
      <c r="M52" s="5">
        <v>6.8342400000000003</v>
      </c>
      <c r="N52" s="5">
        <v>18</v>
      </c>
      <c r="O52" s="5">
        <f t="shared" si="14"/>
        <v>0.81666736372924509</v>
      </c>
      <c r="P52" s="5">
        <f t="shared" si="15"/>
        <v>0.8571428571428571</v>
      </c>
    </row>
    <row r="53" spans="1:16" ht="20" customHeight="1" x14ac:dyDescent="0.15">
      <c r="A53" s="34">
        <v>8.3355999999999995</v>
      </c>
      <c r="B53" s="4">
        <v>65.948400000000007</v>
      </c>
      <c r="C53" s="5">
        <f t="shared" si="8"/>
        <v>0.40983735520286346</v>
      </c>
      <c r="D53" s="5">
        <f t="shared" si="9"/>
        <v>0.71706114141071486</v>
      </c>
      <c r="E53" s="5">
        <v>8.3355999999999995</v>
      </c>
      <c r="F53" s="5">
        <v>78.542500000000004</v>
      </c>
      <c r="G53" s="5">
        <f t="shared" si="10"/>
        <v>0.36232129739503871</v>
      </c>
      <c r="H53" s="5">
        <f t="shared" si="11"/>
        <v>0.78542500000000004</v>
      </c>
      <c r="I53" s="5">
        <v>7.6546000000000003</v>
      </c>
      <c r="J53" s="5">
        <v>24.395</v>
      </c>
      <c r="K53" s="5">
        <f t="shared" si="12"/>
        <v>0.74626603751511145</v>
      </c>
      <c r="L53" s="5">
        <f t="shared" si="13"/>
        <v>0.66676688441249621</v>
      </c>
      <c r="M53" s="5">
        <v>6.9737099999999996</v>
      </c>
      <c r="N53" s="5">
        <v>15</v>
      </c>
      <c r="O53" s="5">
        <f t="shared" si="14"/>
        <v>0.83333353249407005</v>
      </c>
      <c r="P53" s="5">
        <f t="shared" si="15"/>
        <v>0.7142857142857143</v>
      </c>
    </row>
    <row r="54" spans="1:16" ht="20" customHeight="1" x14ac:dyDescent="0.15">
      <c r="A54" s="34">
        <v>8.5023</v>
      </c>
      <c r="B54" s="4">
        <v>65.966899999999995</v>
      </c>
      <c r="C54" s="5">
        <f t="shared" si="8"/>
        <v>0.41803351230161073</v>
      </c>
      <c r="D54" s="5">
        <f t="shared" si="9"/>
        <v>0.71726229308560141</v>
      </c>
      <c r="E54" s="5">
        <v>8.5023</v>
      </c>
      <c r="F54" s="5">
        <v>82.404499999999999</v>
      </c>
      <c r="G54" s="5">
        <f t="shared" si="10"/>
        <v>0.36956720174214663</v>
      </c>
      <c r="H54" s="5">
        <f t="shared" si="11"/>
        <v>0.82404500000000003</v>
      </c>
      <c r="I54" s="5">
        <v>7.8076999999999996</v>
      </c>
      <c r="J54" s="5">
        <v>26.2591</v>
      </c>
      <c r="K54" s="5">
        <f t="shared" si="12"/>
        <v>0.76119213820535825</v>
      </c>
      <c r="L54" s="5">
        <f t="shared" si="13"/>
        <v>0.71771667532183558</v>
      </c>
      <c r="M54" s="5">
        <v>7.1131900000000003</v>
      </c>
      <c r="N54" s="5">
        <v>10</v>
      </c>
      <c r="O54" s="5">
        <f t="shared" si="14"/>
        <v>0.85000089622331509</v>
      </c>
      <c r="P54" s="5">
        <f t="shared" si="15"/>
        <v>0.47619047619047616</v>
      </c>
    </row>
    <row r="55" spans="1:16" ht="20" customHeight="1" x14ac:dyDescent="0.15">
      <c r="A55" s="34">
        <v>8.6690000000000005</v>
      </c>
      <c r="B55" s="4">
        <v>54.4983</v>
      </c>
      <c r="C55" s="5">
        <f t="shared" si="8"/>
        <v>0.426229669400358</v>
      </c>
      <c r="D55" s="5">
        <f t="shared" si="9"/>
        <v>0.5925634769447562</v>
      </c>
      <c r="E55" s="5">
        <v>8.6690000000000005</v>
      </c>
      <c r="F55" s="5">
        <v>72.978800000000007</v>
      </c>
      <c r="G55" s="5">
        <f t="shared" si="10"/>
        <v>0.37681310608925461</v>
      </c>
      <c r="H55" s="5">
        <f t="shared" si="11"/>
        <v>0.7297880000000001</v>
      </c>
      <c r="I55" s="5">
        <v>7.9607999999999999</v>
      </c>
      <c r="J55" s="5">
        <v>22.119399999999999</v>
      </c>
      <c r="K55" s="5">
        <f t="shared" si="12"/>
        <v>0.77611823889560505</v>
      </c>
      <c r="L55" s="5">
        <f t="shared" si="13"/>
        <v>0.60456992920982855</v>
      </c>
      <c r="M55" s="5">
        <v>7.2526599999999997</v>
      </c>
      <c r="N55" s="5">
        <v>15</v>
      </c>
      <c r="O55" s="5">
        <f t="shared" si="14"/>
        <v>0.86666706498814006</v>
      </c>
      <c r="P55" s="5">
        <f t="shared" si="15"/>
        <v>0.7142857142857143</v>
      </c>
    </row>
    <row r="56" spans="1:16" ht="20" customHeight="1" x14ac:dyDescent="0.15">
      <c r="A56" s="34">
        <v>8.8356999999999992</v>
      </c>
      <c r="B56" s="4">
        <v>62.6633</v>
      </c>
      <c r="C56" s="5">
        <f t="shared" si="8"/>
        <v>0.43442582649910516</v>
      </c>
      <c r="D56" s="5">
        <f t="shared" si="9"/>
        <v>0.68134204048259006</v>
      </c>
      <c r="E56" s="5">
        <v>8.8356999999999992</v>
      </c>
      <c r="F56" s="5">
        <v>81.719800000000006</v>
      </c>
      <c r="G56" s="5">
        <f t="shared" si="10"/>
        <v>0.38405901043636248</v>
      </c>
      <c r="H56" s="5">
        <f t="shared" si="11"/>
        <v>0.81719800000000009</v>
      </c>
      <c r="I56" s="5">
        <v>8.1138999999999992</v>
      </c>
      <c r="J56" s="5">
        <v>29.044799999999999</v>
      </c>
      <c r="K56" s="5">
        <f t="shared" si="12"/>
        <v>0.79104433958585185</v>
      </c>
      <c r="L56" s="5">
        <f t="shared" si="13"/>
        <v>0.79385574111023027</v>
      </c>
      <c r="M56" s="5">
        <v>7.3921299999999999</v>
      </c>
      <c r="N56" s="5">
        <v>14</v>
      </c>
      <c r="O56" s="5">
        <f t="shared" si="14"/>
        <v>0.88333323375296502</v>
      </c>
      <c r="P56" s="5">
        <f t="shared" si="15"/>
        <v>0.66666666666666663</v>
      </c>
    </row>
    <row r="57" spans="1:16" ht="20" customHeight="1" x14ac:dyDescent="0.15">
      <c r="A57" s="34">
        <v>9.0023999999999997</v>
      </c>
      <c r="B57" s="4">
        <v>62.411999999999999</v>
      </c>
      <c r="C57" s="5">
        <f t="shared" si="8"/>
        <v>0.44262198359785238</v>
      </c>
      <c r="D57" s="5">
        <f t="shared" si="9"/>
        <v>0.6786096396231831</v>
      </c>
      <c r="E57" s="5">
        <v>9.0023999999999997</v>
      </c>
      <c r="F57" s="5">
        <v>85.198499999999996</v>
      </c>
      <c r="G57" s="5">
        <f t="shared" si="10"/>
        <v>0.39130491478347046</v>
      </c>
      <c r="H57" s="5">
        <f t="shared" si="11"/>
        <v>0.85198499999999999</v>
      </c>
      <c r="I57" s="5">
        <v>8.2669999999999995</v>
      </c>
      <c r="J57" s="5">
        <v>26.9664</v>
      </c>
      <c r="K57" s="5">
        <f t="shared" si="12"/>
        <v>0.80597044027609877</v>
      </c>
      <c r="L57" s="5">
        <f t="shared" si="13"/>
        <v>0.73704867849236066</v>
      </c>
      <c r="M57" s="5">
        <v>7.5316099999999997</v>
      </c>
      <c r="N57" s="5">
        <v>12</v>
      </c>
      <c r="O57" s="5">
        <f t="shared" si="14"/>
        <v>0.90000059748221006</v>
      </c>
      <c r="P57" s="5">
        <f t="shared" si="15"/>
        <v>0.5714285714285714</v>
      </c>
    </row>
    <row r="58" spans="1:16" ht="20" customHeight="1" x14ac:dyDescent="0.15">
      <c r="A58" s="34">
        <v>9.1691000000000003</v>
      </c>
      <c r="B58" s="4">
        <v>66.890100000000004</v>
      </c>
      <c r="C58" s="5">
        <f t="shared" si="8"/>
        <v>0.45081814069659965</v>
      </c>
      <c r="D58" s="5">
        <f t="shared" si="9"/>
        <v>0.7273003053156234</v>
      </c>
      <c r="E58" s="5">
        <v>9.1691000000000003</v>
      </c>
      <c r="F58" s="5">
        <v>79.726100000000002</v>
      </c>
      <c r="G58" s="5">
        <f t="shared" si="10"/>
        <v>0.39855081913057844</v>
      </c>
      <c r="H58" s="5">
        <f t="shared" si="11"/>
        <v>0.797261</v>
      </c>
      <c r="I58" s="5">
        <v>8.4200999999999997</v>
      </c>
      <c r="J58" s="5">
        <v>27.119399999999999</v>
      </c>
      <c r="K58" s="5">
        <f t="shared" si="12"/>
        <v>0.82089654096634568</v>
      </c>
      <c r="L58" s="5">
        <f t="shared" si="13"/>
        <v>0.74123049170470379</v>
      </c>
      <c r="M58" s="5">
        <v>7.6710799999999999</v>
      </c>
      <c r="N58" s="5">
        <v>8</v>
      </c>
      <c r="O58" s="5">
        <f t="shared" si="14"/>
        <v>0.91666676624703503</v>
      </c>
      <c r="P58" s="5">
        <f t="shared" si="15"/>
        <v>0.38095238095238093</v>
      </c>
    </row>
    <row r="59" spans="1:16" ht="20" customHeight="1" x14ac:dyDescent="0.15">
      <c r="A59" s="34">
        <v>9.3358000000000008</v>
      </c>
      <c r="B59" s="4">
        <v>63.909199999999998</v>
      </c>
      <c r="C59" s="5">
        <f t="shared" si="8"/>
        <v>0.45901429779534686</v>
      </c>
      <c r="D59" s="5">
        <f t="shared" si="9"/>
        <v>0.69488879030644646</v>
      </c>
      <c r="E59" s="5">
        <v>9.3358000000000008</v>
      </c>
      <c r="F59" s="5">
        <v>75.703800000000001</v>
      </c>
      <c r="G59" s="5">
        <f t="shared" si="10"/>
        <v>0.40579672347768636</v>
      </c>
      <c r="H59" s="5">
        <f t="shared" si="11"/>
        <v>0.75703799999999999</v>
      </c>
      <c r="I59" s="5">
        <v>8.5731999999999999</v>
      </c>
      <c r="J59" s="5">
        <v>30.231000000000002</v>
      </c>
      <c r="K59" s="5">
        <f t="shared" si="12"/>
        <v>0.83582264165659248</v>
      </c>
      <c r="L59" s="5">
        <f t="shared" si="13"/>
        <v>0.82627709295651453</v>
      </c>
      <c r="M59" s="5">
        <v>7.8105599999999997</v>
      </c>
      <c r="N59" s="5">
        <v>19</v>
      </c>
      <c r="O59" s="5">
        <f t="shared" si="14"/>
        <v>0.93333412997627996</v>
      </c>
      <c r="P59" s="5">
        <f t="shared" si="15"/>
        <v>0.90476190476190477</v>
      </c>
    </row>
    <row r="60" spans="1:16" ht="20" customHeight="1" x14ac:dyDescent="0.15">
      <c r="A60" s="34">
        <v>9.5024999999999995</v>
      </c>
      <c r="B60" s="4">
        <v>66.155900000000003</v>
      </c>
      <c r="C60" s="5">
        <f t="shared" si="8"/>
        <v>0.46721045489409402</v>
      </c>
      <c r="D60" s="5">
        <f t="shared" si="9"/>
        <v>0.71931730208849809</v>
      </c>
      <c r="E60" s="5">
        <v>9.5024999999999995</v>
      </c>
      <c r="F60" s="5">
        <v>74.831800000000001</v>
      </c>
      <c r="G60" s="5">
        <f t="shared" si="10"/>
        <v>0.41304262782479428</v>
      </c>
      <c r="H60" s="5">
        <f t="shared" si="11"/>
        <v>0.74831800000000004</v>
      </c>
      <c r="I60" s="5">
        <v>8.7263000000000002</v>
      </c>
      <c r="J60" s="5">
        <v>36.296900000000001</v>
      </c>
      <c r="K60" s="5">
        <f t="shared" si="12"/>
        <v>0.85074874234683939</v>
      </c>
      <c r="L60" s="5">
        <f t="shared" si="13"/>
        <v>0.99207095416404723</v>
      </c>
      <c r="M60" s="5">
        <v>7.9500299999999999</v>
      </c>
      <c r="N60" s="5">
        <v>11</v>
      </c>
      <c r="O60" s="5">
        <f t="shared" si="14"/>
        <v>0.95000029874110503</v>
      </c>
      <c r="P60" s="5">
        <f t="shared" si="15"/>
        <v>0.52380952380952384</v>
      </c>
    </row>
    <row r="61" spans="1:16" ht="20" customHeight="1" x14ac:dyDescent="0.15">
      <c r="A61" s="34">
        <v>9.6692</v>
      </c>
      <c r="B61" s="4">
        <v>68.939300000000003</v>
      </c>
      <c r="C61" s="5">
        <f t="shared" si="8"/>
        <v>0.47540661199284129</v>
      </c>
      <c r="D61" s="5">
        <f t="shared" si="9"/>
        <v>0.74958138705496558</v>
      </c>
      <c r="E61" s="5">
        <v>9.6692</v>
      </c>
      <c r="F61" s="5">
        <v>73.256200000000007</v>
      </c>
      <c r="G61" s="5">
        <f t="shared" si="10"/>
        <v>0.42028853217190226</v>
      </c>
      <c r="H61" s="5">
        <f t="shared" si="11"/>
        <v>0.73256200000000005</v>
      </c>
      <c r="I61" s="5">
        <v>8.8794000000000004</v>
      </c>
      <c r="J61" s="5">
        <v>29.482700000000001</v>
      </c>
      <c r="K61" s="5">
        <f t="shared" si="12"/>
        <v>0.86567484303708631</v>
      </c>
      <c r="L61" s="5">
        <f t="shared" si="13"/>
        <v>0.80582447317353156</v>
      </c>
      <c r="M61" s="5">
        <v>8.0895100000000006</v>
      </c>
      <c r="N61" s="5">
        <v>15</v>
      </c>
      <c r="O61" s="5">
        <f t="shared" si="14"/>
        <v>0.96666766247035008</v>
      </c>
      <c r="P61" s="5">
        <f t="shared" si="15"/>
        <v>0.7142857142857143</v>
      </c>
    </row>
    <row r="62" spans="1:16" ht="20" customHeight="1" x14ac:dyDescent="0.15">
      <c r="A62" s="34">
        <v>9.8360000000000003</v>
      </c>
      <c r="B62" s="4">
        <v>55.470300000000002</v>
      </c>
      <c r="C62" s="5">
        <f t="shared" si="8"/>
        <v>0.48360768580250557</v>
      </c>
      <c r="D62" s="5">
        <f t="shared" si="9"/>
        <v>0.60313209467393858</v>
      </c>
      <c r="E62" s="5">
        <v>9.8360000000000003</v>
      </c>
      <c r="F62" s="5">
        <v>72.762699999999995</v>
      </c>
      <c r="G62" s="5">
        <f t="shared" si="10"/>
        <v>0.42753878319228378</v>
      </c>
      <c r="H62" s="5">
        <f t="shared" si="11"/>
        <v>0.72762699999999991</v>
      </c>
      <c r="I62" s="5">
        <v>9.0325000000000006</v>
      </c>
      <c r="J62" s="5">
        <v>25.113800000000001</v>
      </c>
      <c r="K62" s="5">
        <f t="shared" si="12"/>
        <v>0.88060094372733311</v>
      </c>
      <c r="L62" s="5">
        <f t="shared" si="13"/>
        <v>0.68641320687675944</v>
      </c>
      <c r="M62" s="5">
        <v>8.22898</v>
      </c>
      <c r="N62" s="5">
        <v>10</v>
      </c>
      <c r="O62" s="5">
        <f t="shared" si="14"/>
        <v>0.98333383123517504</v>
      </c>
      <c r="P62" s="5">
        <f t="shared" si="15"/>
        <v>0.47619047619047616</v>
      </c>
    </row>
    <row r="63" spans="1:16" ht="20" customHeight="1" x14ac:dyDescent="0.15">
      <c r="A63" s="34">
        <v>10.002700000000001</v>
      </c>
      <c r="B63" s="4">
        <v>54.5259</v>
      </c>
      <c r="C63" s="5">
        <f t="shared" si="8"/>
        <v>0.49180384290125284</v>
      </c>
      <c r="D63" s="5">
        <f t="shared" si="9"/>
        <v>0.59286357349756014</v>
      </c>
      <c r="E63" s="5">
        <v>10.002700000000001</v>
      </c>
      <c r="F63" s="5">
        <v>70.724000000000004</v>
      </c>
      <c r="G63" s="5">
        <f t="shared" si="10"/>
        <v>0.43478468753939176</v>
      </c>
      <c r="H63" s="5">
        <f t="shared" si="11"/>
        <v>0.70724000000000009</v>
      </c>
      <c r="I63" s="5">
        <v>9.1856000000000009</v>
      </c>
      <c r="J63" s="5">
        <v>28.6554</v>
      </c>
      <c r="K63" s="5">
        <f t="shared" si="12"/>
        <v>0.89552704441758002</v>
      </c>
      <c r="L63" s="5">
        <f t="shared" si="13"/>
        <v>0.78321261650312946</v>
      </c>
      <c r="M63" s="5">
        <v>8.3684499999999993</v>
      </c>
      <c r="N63" s="5">
        <v>9</v>
      </c>
      <c r="O63" s="5">
        <f t="shared" si="14"/>
        <v>1</v>
      </c>
      <c r="P63" s="5">
        <f t="shared" si="15"/>
        <v>0.42857142857142855</v>
      </c>
    </row>
    <row r="64" spans="1:16" ht="20" customHeight="1" x14ac:dyDescent="0.15">
      <c r="A64" s="34">
        <v>10.1694</v>
      </c>
      <c r="B64" s="4">
        <v>57</v>
      </c>
      <c r="C64" s="5">
        <f t="shared" si="8"/>
        <v>0.5</v>
      </c>
      <c r="D64" s="5">
        <f t="shared" si="9"/>
        <v>0.61976461992119203</v>
      </c>
      <c r="E64" s="5">
        <v>10.1694</v>
      </c>
      <c r="F64" s="5">
        <v>67.653599999999997</v>
      </c>
      <c r="G64" s="5">
        <f t="shared" si="10"/>
        <v>0.44203059188649962</v>
      </c>
      <c r="H64" s="5">
        <f t="shared" si="11"/>
        <v>0.67653600000000003</v>
      </c>
      <c r="I64" s="5">
        <v>9.3386999999999993</v>
      </c>
      <c r="J64" s="5">
        <v>24.651800000000001</v>
      </c>
      <c r="K64" s="5">
        <f t="shared" si="12"/>
        <v>0.91045314510782671</v>
      </c>
      <c r="L64" s="5">
        <f t="shared" si="13"/>
        <v>0.67378577090223302</v>
      </c>
      <c r="M64" s="6"/>
      <c r="N64" s="6"/>
      <c r="O64" s="6"/>
      <c r="P64" s="6"/>
    </row>
    <row r="65" spans="1:16" ht="20" customHeight="1" x14ac:dyDescent="0.15">
      <c r="A65" s="34">
        <v>10.3361</v>
      </c>
      <c r="B65" s="4">
        <v>60.858600000000003</v>
      </c>
      <c r="C65" s="5">
        <f t="shared" si="8"/>
        <v>0.50819615709874721</v>
      </c>
      <c r="D65" s="5">
        <f t="shared" si="9"/>
        <v>0.66171942277080453</v>
      </c>
      <c r="E65" s="5">
        <v>10.3361</v>
      </c>
      <c r="F65" s="5">
        <v>65.839299999999994</v>
      </c>
      <c r="G65" s="5">
        <f t="shared" si="10"/>
        <v>0.4492764962336076</v>
      </c>
      <c r="H65" s="5">
        <f t="shared" si="11"/>
        <v>0.65839299999999989</v>
      </c>
      <c r="I65" s="5">
        <v>9.4916999999999998</v>
      </c>
      <c r="J65" s="5">
        <v>26.5139</v>
      </c>
      <c r="K65" s="5">
        <f t="shared" si="12"/>
        <v>0.92536949654876577</v>
      </c>
      <c r="L65" s="5">
        <f t="shared" si="13"/>
        <v>0.72468089758657439</v>
      </c>
      <c r="M65" s="6"/>
      <c r="N65" s="6"/>
      <c r="O65" s="6"/>
      <c r="P65" s="6"/>
    </row>
    <row r="66" spans="1:16" ht="20" customHeight="1" x14ac:dyDescent="0.15">
      <c r="A66" s="34">
        <v>10.502800000000001</v>
      </c>
      <c r="B66" s="4">
        <v>59.614899999999999</v>
      </c>
      <c r="C66" s="5">
        <f t="shared" si="8"/>
        <v>0.51639231419749454</v>
      </c>
      <c r="D66" s="5">
        <f t="shared" si="9"/>
        <v>0.64819659368666438</v>
      </c>
      <c r="E66" s="5">
        <v>10.502800000000001</v>
      </c>
      <c r="F66" s="5">
        <v>64.565200000000004</v>
      </c>
      <c r="G66" s="5">
        <f t="shared" si="10"/>
        <v>0.45652240058071558</v>
      </c>
      <c r="H66" s="5">
        <f t="shared" si="11"/>
        <v>0.645652</v>
      </c>
      <c r="I66" s="5">
        <v>9.6448</v>
      </c>
      <c r="J66" s="5">
        <v>29.700800000000001</v>
      </c>
      <c r="K66" s="5">
        <f t="shared" si="12"/>
        <v>0.94029559723901268</v>
      </c>
      <c r="L66" s="5">
        <f t="shared" si="13"/>
        <v>0.81178560690955803</v>
      </c>
      <c r="M66" s="6"/>
      <c r="N66" s="6"/>
      <c r="O66" s="6"/>
      <c r="P66" s="6"/>
    </row>
    <row r="67" spans="1:16" ht="20" customHeight="1" x14ac:dyDescent="0.15">
      <c r="A67" s="34">
        <v>10.669499999999999</v>
      </c>
      <c r="B67" s="4">
        <v>55.502000000000002</v>
      </c>
      <c r="C67" s="5">
        <f t="shared" ref="C67:C98" si="16">$A67/20.3388</f>
        <v>0.52458847129624164</v>
      </c>
      <c r="D67" s="5">
        <f t="shared" ref="D67:D98" si="17">B67/91.9704</f>
        <v>0.60347677078712281</v>
      </c>
      <c r="E67" s="5">
        <v>10.669499999999999</v>
      </c>
      <c r="F67" s="5">
        <v>64.907200000000003</v>
      </c>
      <c r="G67" s="5">
        <f t="shared" ref="G67:G98" si="18">E67/23.0061</f>
        <v>0.46376830492782345</v>
      </c>
      <c r="H67" s="5">
        <f t="shared" ref="H67:H98" si="19">F67/100</f>
        <v>0.64907199999999998</v>
      </c>
      <c r="I67" s="5">
        <v>9.7979000000000003</v>
      </c>
      <c r="J67" s="5">
        <v>33.112299999999998</v>
      </c>
      <c r="K67" s="5">
        <f t="shared" si="12"/>
        <v>0.95522169792925959</v>
      </c>
      <c r="L67" s="5">
        <f t="shared" si="13"/>
        <v>0.90502910869981124</v>
      </c>
      <c r="M67" s="6"/>
      <c r="N67" s="6"/>
      <c r="O67" s="6"/>
      <c r="P67" s="6"/>
    </row>
    <row r="68" spans="1:16" ht="20" customHeight="1" x14ac:dyDescent="0.15">
      <c r="A68" s="34">
        <v>10.8362</v>
      </c>
      <c r="B68" s="4">
        <v>58.543100000000003</v>
      </c>
      <c r="C68" s="5">
        <f t="shared" si="16"/>
        <v>0.53278462839498886</v>
      </c>
      <c r="D68" s="5">
        <f t="shared" si="17"/>
        <v>0.63654284421944451</v>
      </c>
      <c r="E68" s="5">
        <v>10.8362</v>
      </c>
      <c r="F68" s="5">
        <v>61.076500000000003</v>
      </c>
      <c r="G68" s="5">
        <f t="shared" si="18"/>
        <v>0.47101420927493143</v>
      </c>
      <c r="H68" s="5">
        <f t="shared" si="19"/>
        <v>0.610765</v>
      </c>
      <c r="I68" s="5">
        <v>9.9510000000000005</v>
      </c>
      <c r="J68" s="5">
        <v>28.261800000000001</v>
      </c>
      <c r="K68" s="5">
        <f t="shared" si="12"/>
        <v>0.9701477986195064</v>
      </c>
      <c r="L68" s="5">
        <f t="shared" si="13"/>
        <v>0.77245469702353287</v>
      </c>
      <c r="M68" s="6"/>
      <c r="N68" s="6"/>
      <c r="O68" s="6"/>
      <c r="P68" s="6"/>
    </row>
    <row r="69" spans="1:16" ht="20" customHeight="1" x14ac:dyDescent="0.15">
      <c r="A69" s="34">
        <v>11.0029</v>
      </c>
      <c r="B69" s="4">
        <v>60.124699999999997</v>
      </c>
      <c r="C69" s="5">
        <f t="shared" si="16"/>
        <v>0.54098078549373618</v>
      </c>
      <c r="D69" s="5">
        <f t="shared" si="17"/>
        <v>0.65373968146273143</v>
      </c>
      <c r="E69" s="5">
        <v>11.0029</v>
      </c>
      <c r="F69" s="5">
        <v>62.497199999999999</v>
      </c>
      <c r="G69" s="5">
        <f t="shared" si="18"/>
        <v>0.47826011362203941</v>
      </c>
      <c r="H69" s="5">
        <f t="shared" si="19"/>
        <v>0.62497199999999997</v>
      </c>
      <c r="I69" s="5">
        <v>10.104100000000001</v>
      </c>
      <c r="J69" s="5">
        <v>25.244800000000001</v>
      </c>
      <c r="K69" s="5">
        <f t="shared" si="12"/>
        <v>0.98507389930975331</v>
      </c>
      <c r="L69" s="5">
        <f t="shared" si="13"/>
        <v>0.6899937136141252</v>
      </c>
      <c r="M69" s="6"/>
      <c r="N69" s="6"/>
      <c r="O69" s="6"/>
      <c r="P69" s="6"/>
    </row>
    <row r="70" spans="1:16" ht="20" customHeight="1" x14ac:dyDescent="0.15">
      <c r="A70" s="34">
        <v>11.169600000000001</v>
      </c>
      <c r="B70" s="4">
        <v>52.514899999999997</v>
      </c>
      <c r="C70" s="5">
        <f t="shared" si="16"/>
        <v>0.5491769425924834</v>
      </c>
      <c r="D70" s="5">
        <f t="shared" si="17"/>
        <v>0.57099784278420007</v>
      </c>
      <c r="E70" s="5">
        <v>11.169600000000001</v>
      </c>
      <c r="F70" s="5">
        <v>73.756100000000004</v>
      </c>
      <c r="G70" s="5">
        <f t="shared" si="18"/>
        <v>0.48550601796914733</v>
      </c>
      <c r="H70" s="5">
        <f t="shared" si="19"/>
        <v>0.73756100000000002</v>
      </c>
      <c r="I70" s="5">
        <v>10.257199999999999</v>
      </c>
      <c r="J70" s="5">
        <v>28</v>
      </c>
      <c r="K70" s="5">
        <f t="shared" si="12"/>
        <v>1</v>
      </c>
      <c r="L70" s="5">
        <f t="shared" si="13"/>
        <v>0.76529914997130122</v>
      </c>
      <c r="M70" s="6"/>
      <c r="N70" s="6"/>
      <c r="O70" s="6"/>
      <c r="P70" s="6"/>
    </row>
    <row r="71" spans="1:16" ht="20" customHeight="1" x14ac:dyDescent="0.15">
      <c r="A71" s="34">
        <v>11.336399999999999</v>
      </c>
      <c r="B71" s="4">
        <v>58.141100000000002</v>
      </c>
      <c r="C71" s="5">
        <f t="shared" si="16"/>
        <v>0.55737801640214757</v>
      </c>
      <c r="D71" s="5">
        <f t="shared" si="17"/>
        <v>0.63217187268947406</v>
      </c>
      <c r="E71" s="5">
        <v>11.336399999999999</v>
      </c>
      <c r="F71" s="5">
        <v>87.826099999999997</v>
      </c>
      <c r="G71" s="5">
        <f t="shared" si="18"/>
        <v>0.49275626898952885</v>
      </c>
      <c r="H71" s="5">
        <f t="shared" si="19"/>
        <v>0.87826099999999996</v>
      </c>
      <c r="I71" s="6"/>
      <c r="J71" s="6"/>
      <c r="K71" s="6"/>
      <c r="L71" s="6"/>
      <c r="M71" s="6"/>
      <c r="N71" s="6"/>
      <c r="O71" s="6"/>
      <c r="P71" s="6"/>
    </row>
    <row r="72" spans="1:16" ht="20" customHeight="1" x14ac:dyDescent="0.15">
      <c r="A72" s="34">
        <v>11.5031</v>
      </c>
      <c r="B72" s="4">
        <v>60.557099999999998</v>
      </c>
      <c r="C72" s="5">
        <f t="shared" si="16"/>
        <v>0.56557417350089489</v>
      </c>
      <c r="D72" s="5">
        <f t="shared" si="17"/>
        <v>0.65844119412332658</v>
      </c>
      <c r="E72" s="5">
        <v>11.5031</v>
      </c>
      <c r="F72" s="5">
        <v>100</v>
      </c>
      <c r="G72" s="5">
        <f t="shared" si="18"/>
        <v>0.50000217333663677</v>
      </c>
      <c r="H72" s="5">
        <f t="shared" si="19"/>
        <v>1</v>
      </c>
      <c r="I72" s="6"/>
      <c r="J72" s="6"/>
      <c r="K72" s="6"/>
      <c r="L72" s="6"/>
      <c r="M72" s="6"/>
      <c r="N72" s="6"/>
      <c r="O72" s="6"/>
      <c r="P72" s="6"/>
    </row>
    <row r="73" spans="1:16" ht="20" customHeight="1" x14ac:dyDescent="0.15">
      <c r="A73" s="34">
        <v>11.6698</v>
      </c>
      <c r="B73" s="4">
        <v>67.402600000000007</v>
      </c>
      <c r="C73" s="5">
        <f t="shared" si="16"/>
        <v>0.57377033059964211</v>
      </c>
      <c r="D73" s="5">
        <f t="shared" si="17"/>
        <v>0.73287275036316046</v>
      </c>
      <c r="E73" s="5">
        <v>11.6698</v>
      </c>
      <c r="F73" s="5">
        <v>79.315700000000007</v>
      </c>
      <c r="G73" s="5">
        <f t="shared" si="18"/>
        <v>0.5072480776837448</v>
      </c>
      <c r="H73" s="5">
        <f t="shared" si="19"/>
        <v>0.79315700000000011</v>
      </c>
      <c r="I73" s="6"/>
      <c r="J73" s="6"/>
      <c r="K73" s="6"/>
      <c r="L73" s="6"/>
      <c r="M73" s="6"/>
      <c r="N73" s="6"/>
      <c r="O73" s="6"/>
      <c r="P73" s="6"/>
    </row>
    <row r="74" spans="1:16" ht="20" customHeight="1" x14ac:dyDescent="0.15">
      <c r="A74" s="34">
        <v>11.836499999999999</v>
      </c>
      <c r="B74" s="4">
        <v>64.972099999999998</v>
      </c>
      <c r="C74" s="5">
        <f t="shared" si="16"/>
        <v>0.58196648769838932</v>
      </c>
      <c r="D74" s="5">
        <f t="shared" si="17"/>
        <v>0.70644576950845051</v>
      </c>
      <c r="E74" s="5">
        <v>11.836499999999999</v>
      </c>
      <c r="F74" s="5">
        <v>74.193200000000004</v>
      </c>
      <c r="G74" s="5">
        <f t="shared" si="18"/>
        <v>0.51449398203085261</v>
      </c>
      <c r="H74" s="5">
        <f t="shared" si="19"/>
        <v>0.74193200000000004</v>
      </c>
      <c r="I74" s="6"/>
      <c r="J74" s="6"/>
      <c r="K74" s="6"/>
      <c r="L74" s="6"/>
      <c r="M74" s="6"/>
      <c r="N74" s="6"/>
      <c r="O74" s="6"/>
      <c r="P74" s="6"/>
    </row>
    <row r="75" spans="1:16" ht="20" customHeight="1" x14ac:dyDescent="0.15">
      <c r="A75" s="34">
        <v>12.0032</v>
      </c>
      <c r="B75" s="4">
        <v>66.569500000000005</v>
      </c>
      <c r="C75" s="5">
        <f t="shared" si="16"/>
        <v>0.59016264479713654</v>
      </c>
      <c r="D75" s="5">
        <f t="shared" si="17"/>
        <v>0.72381440115515439</v>
      </c>
      <c r="E75" s="5">
        <v>12.0032</v>
      </c>
      <c r="F75" s="5">
        <v>73.415899999999993</v>
      </c>
      <c r="G75" s="5">
        <f t="shared" si="18"/>
        <v>0.52173988637796065</v>
      </c>
      <c r="H75" s="5">
        <f t="shared" si="19"/>
        <v>0.7341589999999999</v>
      </c>
      <c r="I75" s="6"/>
      <c r="J75" s="6"/>
      <c r="K75" s="6"/>
      <c r="L75" s="6"/>
      <c r="M75" s="6"/>
      <c r="N75" s="6"/>
      <c r="O75" s="6"/>
      <c r="P75" s="6"/>
    </row>
    <row r="76" spans="1:16" ht="20" customHeight="1" x14ac:dyDescent="0.15">
      <c r="A76" s="34">
        <v>12.1699</v>
      </c>
      <c r="B76" s="4">
        <v>76.819100000000006</v>
      </c>
      <c r="C76" s="5">
        <f t="shared" si="16"/>
        <v>0.59835880189588375</v>
      </c>
      <c r="D76" s="5">
        <f t="shared" si="17"/>
        <v>0.83525895288049212</v>
      </c>
      <c r="E76" s="5">
        <v>12.1699</v>
      </c>
      <c r="F76" s="5">
        <v>69.528000000000006</v>
      </c>
      <c r="G76" s="5">
        <f t="shared" si="18"/>
        <v>0.52898579072506857</v>
      </c>
      <c r="H76" s="5">
        <f t="shared" si="19"/>
        <v>0.69528000000000001</v>
      </c>
      <c r="I76" s="6"/>
      <c r="J76" s="6"/>
      <c r="K76" s="6"/>
      <c r="L76" s="6"/>
      <c r="M76" s="6"/>
      <c r="N76" s="6"/>
      <c r="O76" s="6"/>
      <c r="P76" s="6"/>
    </row>
    <row r="77" spans="1:16" ht="20" customHeight="1" x14ac:dyDescent="0.15">
      <c r="A77" s="34">
        <v>12.336600000000001</v>
      </c>
      <c r="B77" s="4">
        <v>73.635599999999997</v>
      </c>
      <c r="C77" s="5">
        <f t="shared" si="16"/>
        <v>0.60655495899463097</v>
      </c>
      <c r="D77" s="5">
        <f t="shared" si="17"/>
        <v>0.800644555204718</v>
      </c>
      <c r="E77" s="5">
        <v>12.336600000000001</v>
      </c>
      <c r="F77" s="5">
        <v>62.795400000000001</v>
      </c>
      <c r="G77" s="5">
        <f t="shared" si="18"/>
        <v>0.5362316950721765</v>
      </c>
      <c r="H77" s="5">
        <f t="shared" si="19"/>
        <v>0.62795400000000001</v>
      </c>
      <c r="I77" s="6"/>
      <c r="J77" s="6"/>
      <c r="K77" s="6"/>
      <c r="L77" s="6"/>
      <c r="M77" s="6"/>
      <c r="N77" s="6"/>
      <c r="O77" s="6"/>
      <c r="P77" s="6"/>
    </row>
    <row r="78" spans="1:16" ht="20" customHeight="1" x14ac:dyDescent="0.15">
      <c r="A78" s="34">
        <v>12.503299999999999</v>
      </c>
      <c r="B78" s="4">
        <v>64.352900000000005</v>
      </c>
      <c r="C78" s="5">
        <f t="shared" si="16"/>
        <v>0.61475111609337818</v>
      </c>
      <c r="D78" s="5">
        <f t="shared" si="17"/>
        <v>0.69971316858467514</v>
      </c>
      <c r="E78" s="5">
        <v>12.503299999999999</v>
      </c>
      <c r="F78" s="5">
        <v>65.485799999999998</v>
      </c>
      <c r="G78" s="5">
        <f t="shared" si="18"/>
        <v>0.54347759941928442</v>
      </c>
      <c r="H78" s="5">
        <f t="shared" si="19"/>
        <v>0.65485799999999994</v>
      </c>
      <c r="I78" s="6"/>
      <c r="J78" s="6"/>
      <c r="K78" s="6"/>
      <c r="L78" s="6"/>
      <c r="M78" s="6"/>
      <c r="N78" s="6"/>
      <c r="O78" s="6"/>
      <c r="P78" s="6"/>
    </row>
    <row r="79" spans="1:16" ht="20" customHeight="1" x14ac:dyDescent="0.15">
      <c r="A79" s="34">
        <v>12.67</v>
      </c>
      <c r="B79" s="4">
        <v>67.410899999999998</v>
      </c>
      <c r="C79" s="5">
        <f t="shared" si="16"/>
        <v>0.62294727319212539</v>
      </c>
      <c r="D79" s="5">
        <f t="shared" si="17"/>
        <v>0.73296299679027166</v>
      </c>
      <c r="E79" s="5">
        <v>12.67</v>
      </c>
      <c r="F79" s="5">
        <v>69.012</v>
      </c>
      <c r="G79" s="5">
        <f t="shared" si="18"/>
        <v>0.55072350376639234</v>
      </c>
      <c r="H79" s="5">
        <f t="shared" si="19"/>
        <v>0.69011999999999996</v>
      </c>
      <c r="I79" s="6"/>
      <c r="J79" s="6"/>
      <c r="K79" s="6"/>
      <c r="L79" s="6"/>
      <c r="M79" s="6"/>
      <c r="N79" s="6"/>
      <c r="O79" s="6"/>
      <c r="P79" s="6"/>
    </row>
    <row r="80" spans="1:16" ht="20" customHeight="1" x14ac:dyDescent="0.15">
      <c r="A80" s="34">
        <v>12.8368</v>
      </c>
      <c r="B80" s="4">
        <v>71.321700000000007</v>
      </c>
      <c r="C80" s="5">
        <f t="shared" si="16"/>
        <v>0.63114834700178968</v>
      </c>
      <c r="D80" s="5">
        <f t="shared" si="17"/>
        <v>0.77548537355496994</v>
      </c>
      <c r="E80" s="5">
        <v>12.8368</v>
      </c>
      <c r="F80" s="5">
        <v>67.241100000000003</v>
      </c>
      <c r="G80" s="5">
        <f t="shared" si="18"/>
        <v>0.55797375478677391</v>
      </c>
      <c r="H80" s="5">
        <f t="shared" si="19"/>
        <v>0.67241099999999998</v>
      </c>
      <c r="I80" s="6"/>
      <c r="J80" s="6"/>
      <c r="K80" s="6"/>
      <c r="L80" s="6"/>
      <c r="M80" s="6"/>
      <c r="N80" s="6"/>
      <c r="O80" s="6"/>
      <c r="P80" s="6"/>
    </row>
    <row r="81" spans="1:16" ht="20" customHeight="1" x14ac:dyDescent="0.15">
      <c r="A81" s="34">
        <v>13.003500000000001</v>
      </c>
      <c r="B81" s="4">
        <v>63.263399999999997</v>
      </c>
      <c r="C81" s="5">
        <f t="shared" si="16"/>
        <v>0.639344504100537</v>
      </c>
      <c r="D81" s="5">
        <f t="shared" si="17"/>
        <v>0.68786696589337437</v>
      </c>
      <c r="E81" s="5">
        <v>13.003500000000001</v>
      </c>
      <c r="F81" s="5">
        <v>65.790199999999999</v>
      </c>
      <c r="G81" s="5">
        <f t="shared" si="18"/>
        <v>0.56521965913388195</v>
      </c>
      <c r="H81" s="5">
        <f t="shared" si="19"/>
        <v>0.65790199999999999</v>
      </c>
      <c r="I81" s="6"/>
      <c r="J81" s="6"/>
      <c r="K81" s="6"/>
      <c r="L81" s="6"/>
      <c r="M81" s="6"/>
      <c r="N81" s="6"/>
      <c r="O81" s="6"/>
      <c r="P81" s="6"/>
    </row>
    <row r="82" spans="1:16" ht="20" customHeight="1" x14ac:dyDescent="0.15">
      <c r="A82" s="34">
        <v>13.170199999999999</v>
      </c>
      <c r="B82" s="4">
        <v>69.688800000000001</v>
      </c>
      <c r="C82" s="5">
        <f t="shared" si="16"/>
        <v>0.64754066119928411</v>
      </c>
      <c r="D82" s="5">
        <f t="shared" si="17"/>
        <v>0.75773074815375385</v>
      </c>
      <c r="E82" s="5">
        <v>13.170199999999999</v>
      </c>
      <c r="F82" s="5">
        <v>66.0227</v>
      </c>
      <c r="G82" s="5">
        <f t="shared" si="18"/>
        <v>0.57246556348098976</v>
      </c>
      <c r="H82" s="5">
        <f t="shared" si="19"/>
        <v>0.66022700000000001</v>
      </c>
      <c r="I82" s="6"/>
      <c r="J82" s="6"/>
      <c r="K82" s="6"/>
      <c r="L82" s="6"/>
      <c r="M82" s="6"/>
      <c r="N82" s="6"/>
      <c r="O82" s="6"/>
      <c r="P82" s="6"/>
    </row>
    <row r="83" spans="1:16" ht="20" customHeight="1" x14ac:dyDescent="0.15">
      <c r="A83" s="34">
        <v>13.3369</v>
      </c>
      <c r="B83" s="4">
        <v>66.822900000000004</v>
      </c>
      <c r="C83" s="5">
        <f t="shared" si="16"/>
        <v>0.65573681829803143</v>
      </c>
      <c r="D83" s="5">
        <f t="shared" si="17"/>
        <v>0.72656963544792674</v>
      </c>
      <c r="E83" s="5">
        <v>13.3369</v>
      </c>
      <c r="F83" s="5">
        <v>69.046000000000006</v>
      </c>
      <c r="G83" s="5">
        <f t="shared" si="18"/>
        <v>0.57971146782809779</v>
      </c>
      <c r="H83" s="5">
        <f t="shared" si="19"/>
        <v>0.69046000000000007</v>
      </c>
      <c r="I83" s="6"/>
      <c r="J83" s="6"/>
      <c r="K83" s="6"/>
      <c r="L83" s="6"/>
      <c r="M83" s="6"/>
      <c r="N83" s="6"/>
      <c r="O83" s="6"/>
      <c r="P83" s="6"/>
    </row>
    <row r="84" spans="1:16" ht="20" customHeight="1" x14ac:dyDescent="0.15">
      <c r="A84" s="34">
        <v>13.5036</v>
      </c>
      <c r="B84" s="4">
        <v>63.490200000000002</v>
      </c>
      <c r="C84" s="5">
        <f t="shared" si="16"/>
        <v>0.66393297539677865</v>
      </c>
      <c r="D84" s="5">
        <f t="shared" si="17"/>
        <v>0.69033297669685034</v>
      </c>
      <c r="E84" s="5">
        <v>13.5036</v>
      </c>
      <c r="F84" s="5">
        <v>69.100200000000001</v>
      </c>
      <c r="G84" s="5">
        <f t="shared" si="18"/>
        <v>0.58695737217520572</v>
      </c>
      <c r="H84" s="5">
        <f t="shared" si="19"/>
        <v>0.69100200000000001</v>
      </c>
      <c r="I84" s="6"/>
      <c r="J84" s="6"/>
      <c r="K84" s="6"/>
      <c r="L84" s="6"/>
      <c r="M84" s="6"/>
      <c r="N84" s="6"/>
      <c r="O84" s="6"/>
      <c r="P84" s="6"/>
    </row>
    <row r="85" spans="1:16" ht="20" customHeight="1" x14ac:dyDescent="0.15">
      <c r="A85" s="34">
        <v>13.670299999999999</v>
      </c>
      <c r="B85" s="4">
        <v>71.616500000000002</v>
      </c>
      <c r="C85" s="5">
        <f t="shared" si="16"/>
        <v>0.67212913249552575</v>
      </c>
      <c r="D85" s="5">
        <f t="shared" si="17"/>
        <v>0.77869075267694832</v>
      </c>
      <c r="E85" s="5">
        <v>13.670299999999999</v>
      </c>
      <c r="F85" s="5">
        <v>72.034000000000006</v>
      </c>
      <c r="G85" s="5">
        <f t="shared" si="18"/>
        <v>0.59420327652231364</v>
      </c>
      <c r="H85" s="5">
        <f t="shared" si="19"/>
        <v>0.72034000000000009</v>
      </c>
      <c r="I85" s="6"/>
      <c r="J85" s="6"/>
      <c r="K85" s="6"/>
      <c r="L85" s="6"/>
      <c r="M85" s="6"/>
      <c r="N85" s="6"/>
      <c r="O85" s="6"/>
      <c r="P85" s="6"/>
    </row>
    <row r="86" spans="1:16" ht="20" customHeight="1" x14ac:dyDescent="0.15">
      <c r="A86" s="34">
        <v>13.837</v>
      </c>
      <c r="B86" s="4">
        <v>74.228700000000003</v>
      </c>
      <c r="C86" s="5">
        <f t="shared" si="16"/>
        <v>0.68032528959427307</v>
      </c>
      <c r="D86" s="5">
        <f t="shared" si="17"/>
        <v>0.80709336917095076</v>
      </c>
      <c r="E86" s="5">
        <v>13.837</v>
      </c>
      <c r="F86" s="5">
        <v>71.409800000000004</v>
      </c>
      <c r="G86" s="5">
        <f t="shared" si="18"/>
        <v>0.60144918086942156</v>
      </c>
      <c r="H86" s="5">
        <f t="shared" si="19"/>
        <v>0.71409800000000001</v>
      </c>
      <c r="I86" s="6"/>
      <c r="J86" s="6"/>
      <c r="K86" s="6"/>
      <c r="L86" s="6"/>
      <c r="M86" s="6"/>
      <c r="N86" s="6"/>
      <c r="O86" s="6"/>
      <c r="P86" s="6"/>
    </row>
    <row r="87" spans="1:16" ht="20" customHeight="1" x14ac:dyDescent="0.15">
      <c r="A87" s="34">
        <v>14.0037</v>
      </c>
      <c r="B87" s="4">
        <v>78.837400000000002</v>
      </c>
      <c r="C87" s="5">
        <f t="shared" si="16"/>
        <v>0.68852144669302029</v>
      </c>
      <c r="D87" s="5">
        <f t="shared" si="17"/>
        <v>0.85720405695745594</v>
      </c>
      <c r="E87" s="5">
        <v>14.0037</v>
      </c>
      <c r="F87" s="5">
        <v>80.485799999999998</v>
      </c>
      <c r="G87" s="5">
        <f t="shared" si="18"/>
        <v>0.60869508521652949</v>
      </c>
      <c r="H87" s="5">
        <f t="shared" si="19"/>
        <v>0.80485799999999996</v>
      </c>
      <c r="I87" s="6"/>
      <c r="J87" s="6"/>
      <c r="K87" s="6"/>
      <c r="L87" s="6"/>
      <c r="M87" s="6"/>
      <c r="N87" s="6"/>
      <c r="O87" s="6"/>
      <c r="P87" s="6"/>
    </row>
    <row r="88" spans="1:16" ht="20" customHeight="1" x14ac:dyDescent="0.15">
      <c r="A88" s="34">
        <v>14.170400000000001</v>
      </c>
      <c r="B88" s="4">
        <v>77.904899999999998</v>
      </c>
      <c r="C88" s="5">
        <f t="shared" si="16"/>
        <v>0.6967176037917675</v>
      </c>
      <c r="D88" s="5">
        <f t="shared" si="17"/>
        <v>0.84706492523681531</v>
      </c>
      <c r="E88" s="5">
        <v>14.170400000000001</v>
      </c>
      <c r="F88" s="5">
        <v>80.991600000000005</v>
      </c>
      <c r="G88" s="5">
        <f t="shared" si="18"/>
        <v>0.61594098956363752</v>
      </c>
      <c r="H88" s="5">
        <f t="shared" si="19"/>
        <v>0.80991600000000008</v>
      </c>
      <c r="I88" s="6"/>
      <c r="J88" s="6"/>
      <c r="K88" s="6"/>
      <c r="L88" s="6"/>
      <c r="M88" s="6"/>
      <c r="N88" s="6"/>
      <c r="O88" s="6"/>
      <c r="P88" s="6"/>
    </row>
    <row r="89" spans="1:16" ht="20" customHeight="1" x14ac:dyDescent="0.15">
      <c r="A89" s="34">
        <v>14.337199999999999</v>
      </c>
      <c r="B89" s="4">
        <v>66.287000000000006</v>
      </c>
      <c r="C89" s="5">
        <f t="shared" si="16"/>
        <v>0.70491867760143179</v>
      </c>
      <c r="D89" s="5">
        <f t="shared" si="17"/>
        <v>0.72074276071431687</v>
      </c>
      <c r="E89" s="5">
        <v>14.337199999999999</v>
      </c>
      <c r="F89" s="5">
        <v>78.799199999999999</v>
      </c>
      <c r="G89" s="5">
        <f t="shared" si="18"/>
        <v>0.62319124058401898</v>
      </c>
      <c r="H89" s="5">
        <f t="shared" si="19"/>
        <v>0.78799200000000003</v>
      </c>
      <c r="I89" s="6"/>
      <c r="J89" s="6"/>
      <c r="K89" s="6"/>
      <c r="L89" s="6"/>
      <c r="M89" s="6"/>
      <c r="N89" s="6"/>
      <c r="O89" s="6"/>
      <c r="P89" s="6"/>
    </row>
    <row r="90" spans="1:16" ht="20" customHeight="1" x14ac:dyDescent="0.15">
      <c r="A90" s="34">
        <v>14.5039</v>
      </c>
      <c r="B90" s="4">
        <v>58.2682</v>
      </c>
      <c r="C90" s="5">
        <f t="shared" si="16"/>
        <v>0.713114834700179</v>
      </c>
      <c r="D90" s="5">
        <f t="shared" si="17"/>
        <v>0.63355383906126317</v>
      </c>
      <c r="E90" s="5">
        <v>14.5039</v>
      </c>
      <c r="F90" s="5">
        <v>86.243899999999996</v>
      </c>
      <c r="G90" s="5">
        <f t="shared" si="18"/>
        <v>0.6304371449311269</v>
      </c>
      <c r="H90" s="5">
        <f t="shared" si="19"/>
        <v>0.86243899999999996</v>
      </c>
      <c r="I90" s="6"/>
      <c r="J90" s="6"/>
      <c r="K90" s="6"/>
      <c r="L90" s="6"/>
      <c r="M90" s="6"/>
      <c r="N90" s="6"/>
      <c r="O90" s="6"/>
      <c r="P90" s="6"/>
    </row>
    <row r="91" spans="1:16" ht="20" customHeight="1" x14ac:dyDescent="0.15">
      <c r="A91" s="34">
        <v>14.6706</v>
      </c>
      <c r="B91" s="4">
        <v>63.793599999999998</v>
      </c>
      <c r="C91" s="5">
        <f t="shared" si="16"/>
        <v>0.72131099179892622</v>
      </c>
      <c r="D91" s="5">
        <f t="shared" si="17"/>
        <v>0.69363186416499223</v>
      </c>
      <c r="E91" s="5">
        <v>14.6706</v>
      </c>
      <c r="F91" s="5">
        <v>75.558899999999994</v>
      </c>
      <c r="G91" s="5">
        <f t="shared" si="18"/>
        <v>0.63768304927823494</v>
      </c>
      <c r="H91" s="5">
        <f t="shared" si="19"/>
        <v>0.75558899999999996</v>
      </c>
      <c r="I91" s="6"/>
      <c r="J91" s="6"/>
      <c r="K91" s="6"/>
      <c r="L91" s="6"/>
      <c r="M91" s="6"/>
      <c r="N91" s="6"/>
      <c r="O91" s="6"/>
      <c r="P91" s="6"/>
    </row>
    <row r="92" spans="1:16" ht="20" customHeight="1" x14ac:dyDescent="0.15">
      <c r="A92" s="34">
        <v>14.837300000000001</v>
      </c>
      <c r="B92" s="4">
        <v>61.442100000000003</v>
      </c>
      <c r="C92" s="5">
        <f t="shared" si="16"/>
        <v>0.72950714889767343</v>
      </c>
      <c r="D92" s="5">
        <f t="shared" si="17"/>
        <v>0.66806385532736623</v>
      </c>
      <c r="E92" s="5">
        <v>14.837300000000001</v>
      </c>
      <c r="F92" s="5">
        <v>74.106700000000004</v>
      </c>
      <c r="G92" s="5">
        <f t="shared" si="18"/>
        <v>0.64492895362534286</v>
      </c>
      <c r="H92" s="5">
        <f t="shared" si="19"/>
        <v>0.74106700000000003</v>
      </c>
      <c r="I92" s="6"/>
      <c r="J92" s="6"/>
      <c r="K92" s="6"/>
      <c r="L92" s="6"/>
      <c r="M92" s="6"/>
      <c r="N92" s="6"/>
      <c r="O92" s="6"/>
      <c r="P92" s="6"/>
    </row>
    <row r="93" spans="1:16" ht="20" customHeight="1" x14ac:dyDescent="0.15">
      <c r="A93" s="34">
        <v>15.004</v>
      </c>
      <c r="B93" s="4">
        <v>69.203699999999998</v>
      </c>
      <c r="C93" s="5">
        <f t="shared" si="16"/>
        <v>0.73770330599642064</v>
      </c>
      <c r="D93" s="5">
        <f t="shared" si="17"/>
        <v>0.75245622504631926</v>
      </c>
      <c r="E93" s="5">
        <v>15.004</v>
      </c>
      <c r="F93" s="5">
        <v>74.8185</v>
      </c>
      <c r="G93" s="5">
        <f t="shared" si="18"/>
        <v>0.65217485797245078</v>
      </c>
      <c r="H93" s="5">
        <f t="shared" si="19"/>
        <v>0.74818499999999999</v>
      </c>
      <c r="I93" s="6"/>
      <c r="J93" s="6"/>
      <c r="K93" s="6"/>
      <c r="L93" s="6"/>
      <c r="M93" s="6"/>
      <c r="N93" s="6"/>
      <c r="O93" s="6"/>
      <c r="P93" s="6"/>
    </row>
    <row r="94" spans="1:16" ht="20" customHeight="1" x14ac:dyDescent="0.15">
      <c r="A94" s="34">
        <v>15.1707</v>
      </c>
      <c r="B94" s="4">
        <v>69.251499999999993</v>
      </c>
      <c r="C94" s="5">
        <f t="shared" si="16"/>
        <v>0.74589946309516786</v>
      </c>
      <c r="D94" s="5">
        <f t="shared" si="17"/>
        <v>0.75297595748197244</v>
      </c>
      <c r="E94" s="5">
        <v>15.1707</v>
      </c>
      <c r="F94" s="5">
        <v>71.606999999999999</v>
      </c>
      <c r="G94" s="5">
        <f t="shared" si="18"/>
        <v>0.65942076231955871</v>
      </c>
      <c r="H94" s="5">
        <f t="shared" si="19"/>
        <v>0.71606999999999998</v>
      </c>
      <c r="I94" s="6"/>
      <c r="J94" s="6"/>
      <c r="K94" s="6"/>
      <c r="L94" s="6"/>
      <c r="M94" s="6"/>
      <c r="N94" s="6"/>
      <c r="O94" s="6"/>
      <c r="P94" s="6"/>
    </row>
    <row r="95" spans="1:16" ht="20" customHeight="1" x14ac:dyDescent="0.15">
      <c r="A95" s="34">
        <v>15.337400000000001</v>
      </c>
      <c r="B95" s="4">
        <v>57.838799999999999</v>
      </c>
      <c r="C95" s="5">
        <f t="shared" si="16"/>
        <v>0.75409562019391518</v>
      </c>
      <c r="D95" s="5">
        <f t="shared" si="17"/>
        <v>0.62888494559119024</v>
      </c>
      <c r="E95" s="5">
        <v>15.337400000000001</v>
      </c>
      <c r="F95" s="5">
        <v>73.888900000000007</v>
      </c>
      <c r="G95" s="5">
        <f t="shared" si="18"/>
        <v>0.66666666666666674</v>
      </c>
      <c r="H95" s="5">
        <f t="shared" si="19"/>
        <v>0.73888900000000002</v>
      </c>
      <c r="I95" s="6"/>
      <c r="J95" s="6"/>
      <c r="K95" s="6"/>
      <c r="L95" s="6"/>
      <c r="M95" s="6"/>
      <c r="N95" s="6"/>
      <c r="O95" s="6"/>
      <c r="P95" s="6"/>
    </row>
    <row r="96" spans="1:16" ht="20" customHeight="1" x14ac:dyDescent="0.15">
      <c r="A96" s="34">
        <v>15.504099999999999</v>
      </c>
      <c r="B96" s="4">
        <v>53.822600000000001</v>
      </c>
      <c r="C96" s="5">
        <f t="shared" si="16"/>
        <v>0.76229177729266229</v>
      </c>
      <c r="D96" s="5">
        <f t="shared" si="17"/>
        <v>0.58521654793281319</v>
      </c>
      <c r="E96" s="5">
        <v>15.504099999999999</v>
      </c>
      <c r="F96" s="5">
        <v>81.444199999999995</v>
      </c>
      <c r="G96" s="5">
        <f t="shared" si="18"/>
        <v>0.67391257101377455</v>
      </c>
      <c r="H96" s="5">
        <f t="shared" si="19"/>
        <v>0.814442</v>
      </c>
      <c r="I96" s="6"/>
      <c r="J96" s="6"/>
      <c r="K96" s="6"/>
      <c r="L96" s="6"/>
      <c r="M96" s="6"/>
      <c r="N96" s="6"/>
      <c r="O96" s="6"/>
      <c r="P96" s="6"/>
    </row>
    <row r="97" spans="1:16" ht="20" customHeight="1" x14ac:dyDescent="0.15">
      <c r="A97" s="34">
        <v>15.6708</v>
      </c>
      <c r="B97" s="4">
        <v>62.912700000000001</v>
      </c>
      <c r="C97" s="5">
        <f t="shared" si="16"/>
        <v>0.7704879343914095</v>
      </c>
      <c r="D97" s="5">
        <f t="shared" si="17"/>
        <v>0.68405378252133298</v>
      </c>
      <c r="E97" s="5">
        <v>15.6708</v>
      </c>
      <c r="F97" s="5">
        <v>75.692499999999995</v>
      </c>
      <c r="G97" s="5">
        <f t="shared" si="18"/>
        <v>0.68115847536088259</v>
      </c>
      <c r="H97" s="5">
        <f t="shared" si="19"/>
        <v>0.75692499999999996</v>
      </c>
      <c r="I97" s="6"/>
      <c r="J97" s="6"/>
      <c r="K97" s="6"/>
      <c r="L97" s="6"/>
      <c r="M97" s="6"/>
      <c r="N97" s="6"/>
      <c r="O97" s="6"/>
      <c r="P97" s="6"/>
    </row>
    <row r="98" spans="1:16" ht="20" customHeight="1" x14ac:dyDescent="0.15">
      <c r="A98" s="34">
        <v>15.8376</v>
      </c>
      <c r="B98" s="4">
        <v>58.1419</v>
      </c>
      <c r="C98" s="5">
        <f t="shared" si="16"/>
        <v>0.7786890082010739</v>
      </c>
      <c r="D98" s="5">
        <f t="shared" si="17"/>
        <v>0.63218057114027992</v>
      </c>
      <c r="E98" s="5">
        <v>15.8376</v>
      </c>
      <c r="F98" s="5">
        <v>74.657399999999996</v>
      </c>
      <c r="G98" s="5">
        <f t="shared" si="18"/>
        <v>0.68840872638126416</v>
      </c>
      <c r="H98" s="5">
        <f t="shared" si="19"/>
        <v>0.74657399999999996</v>
      </c>
      <c r="I98" s="6"/>
      <c r="J98" s="6"/>
      <c r="K98" s="6"/>
      <c r="L98" s="6"/>
      <c r="M98" s="6"/>
      <c r="N98" s="6"/>
      <c r="O98" s="6"/>
      <c r="P98" s="6"/>
    </row>
    <row r="99" spans="1:16" ht="20" customHeight="1" x14ac:dyDescent="0.15">
      <c r="A99" s="34">
        <v>16.004300000000001</v>
      </c>
      <c r="B99" s="4">
        <v>60.9148</v>
      </c>
      <c r="C99" s="5">
        <f t="shared" ref="C99:C125" si="20">$A99/20.3388</f>
        <v>0.78688516529982111</v>
      </c>
      <c r="D99" s="5">
        <f t="shared" ref="D99:D125" si="21">B99/91.9704</f>
        <v>0.66233048893991986</v>
      </c>
      <c r="E99" s="5">
        <v>16.004300000000001</v>
      </c>
      <c r="F99" s="5">
        <v>70.998099999999994</v>
      </c>
      <c r="G99" s="5">
        <f t="shared" ref="G99:G130" si="22">E99/23.0061</f>
        <v>0.69565463072837208</v>
      </c>
      <c r="H99" s="5">
        <f t="shared" ref="H99:H130" si="23">F99/100</f>
        <v>0.70998099999999997</v>
      </c>
      <c r="I99" s="6"/>
      <c r="J99" s="6"/>
      <c r="K99" s="6"/>
      <c r="L99" s="6"/>
      <c r="M99" s="6"/>
      <c r="N99" s="6"/>
      <c r="O99" s="6"/>
      <c r="P99" s="6"/>
    </row>
    <row r="100" spans="1:16" ht="20" customHeight="1" x14ac:dyDescent="0.15">
      <c r="A100" s="34">
        <v>16.170999999999999</v>
      </c>
      <c r="B100" s="4">
        <v>75.537999999999997</v>
      </c>
      <c r="C100" s="5">
        <f t="shared" si="20"/>
        <v>0.79508132239856821</v>
      </c>
      <c r="D100" s="5">
        <f t="shared" si="21"/>
        <v>0.8213294712211755</v>
      </c>
      <c r="E100" s="5">
        <v>16.170999999999999</v>
      </c>
      <c r="F100" s="5">
        <v>70.095799999999997</v>
      </c>
      <c r="G100" s="5">
        <f t="shared" si="22"/>
        <v>0.70290053507548</v>
      </c>
      <c r="H100" s="5">
        <f t="shared" si="23"/>
        <v>0.70095799999999997</v>
      </c>
      <c r="I100" s="6"/>
      <c r="J100" s="6"/>
      <c r="K100" s="6"/>
      <c r="L100" s="6"/>
      <c r="M100" s="6"/>
      <c r="N100" s="6"/>
      <c r="O100" s="6"/>
      <c r="P100" s="6"/>
    </row>
    <row r="101" spans="1:16" ht="20" customHeight="1" x14ac:dyDescent="0.15">
      <c r="A101" s="34">
        <v>16.337700000000002</v>
      </c>
      <c r="B101" s="4">
        <v>68.221699999999998</v>
      </c>
      <c r="C101" s="5">
        <f t="shared" si="20"/>
        <v>0.80327747949731554</v>
      </c>
      <c r="D101" s="5">
        <f t="shared" si="21"/>
        <v>0.74177887668206288</v>
      </c>
      <c r="E101" s="5">
        <v>16.337700000000002</v>
      </c>
      <c r="F101" s="5">
        <v>65.064499999999995</v>
      </c>
      <c r="G101" s="5">
        <f t="shared" si="22"/>
        <v>0.71014643942258804</v>
      </c>
      <c r="H101" s="5">
        <f t="shared" si="23"/>
        <v>0.65064499999999992</v>
      </c>
      <c r="I101" s="6"/>
      <c r="J101" s="6"/>
      <c r="K101" s="6"/>
      <c r="L101" s="6"/>
      <c r="M101" s="6"/>
      <c r="N101" s="6"/>
      <c r="O101" s="6"/>
      <c r="P101" s="6"/>
    </row>
    <row r="102" spans="1:16" ht="20" customHeight="1" x14ac:dyDescent="0.15">
      <c r="A102" s="34">
        <v>16.5044</v>
      </c>
      <c r="B102" s="4">
        <v>62.52</v>
      </c>
      <c r="C102" s="5">
        <f t="shared" si="20"/>
        <v>0.81147363659606275</v>
      </c>
      <c r="D102" s="5">
        <f t="shared" si="21"/>
        <v>0.67978393048198116</v>
      </c>
      <c r="E102" s="5">
        <v>16.5044</v>
      </c>
      <c r="F102" s="5">
        <v>65.171999999999997</v>
      </c>
      <c r="G102" s="5">
        <f t="shared" si="22"/>
        <v>0.71739234376969585</v>
      </c>
      <c r="H102" s="5">
        <f t="shared" si="23"/>
        <v>0.65171999999999997</v>
      </c>
      <c r="I102" s="6"/>
      <c r="J102" s="6"/>
      <c r="K102" s="6"/>
      <c r="L102" s="6"/>
      <c r="M102" s="6"/>
      <c r="N102" s="6"/>
      <c r="O102" s="6"/>
      <c r="P102" s="6"/>
    </row>
    <row r="103" spans="1:16" ht="20" customHeight="1" x14ac:dyDescent="0.15">
      <c r="A103" s="34">
        <v>16.671099999999999</v>
      </c>
      <c r="B103" s="4">
        <v>70.136300000000006</v>
      </c>
      <c r="C103" s="5">
        <f t="shared" si="20"/>
        <v>0.81966979369480997</v>
      </c>
      <c r="D103" s="5">
        <f t="shared" si="21"/>
        <v>0.76259644407331062</v>
      </c>
      <c r="E103" s="5">
        <v>16.671099999999999</v>
      </c>
      <c r="F103" s="5">
        <v>65.510199999999998</v>
      </c>
      <c r="G103" s="5">
        <f t="shared" si="22"/>
        <v>0.72463824811680377</v>
      </c>
      <c r="H103" s="5">
        <f t="shared" si="23"/>
        <v>0.65510199999999996</v>
      </c>
      <c r="I103" s="6"/>
      <c r="J103" s="6"/>
      <c r="K103" s="6"/>
      <c r="L103" s="6"/>
      <c r="M103" s="6"/>
      <c r="N103" s="6"/>
      <c r="O103" s="6"/>
      <c r="P103" s="6"/>
    </row>
    <row r="104" spans="1:16" ht="20" customHeight="1" x14ac:dyDescent="0.15">
      <c r="A104" s="34">
        <v>16.837800000000001</v>
      </c>
      <c r="B104" s="4">
        <v>78.586699999999993</v>
      </c>
      <c r="C104" s="5">
        <f t="shared" si="20"/>
        <v>0.82786595079355729</v>
      </c>
      <c r="D104" s="5">
        <f t="shared" si="21"/>
        <v>0.85447817993615327</v>
      </c>
      <c r="E104" s="5">
        <v>16.837800000000001</v>
      </c>
      <c r="F104" s="5">
        <v>63.329300000000003</v>
      </c>
      <c r="G104" s="5">
        <f t="shared" si="22"/>
        <v>0.73188415246391181</v>
      </c>
      <c r="H104" s="5">
        <f t="shared" si="23"/>
        <v>0.63329299999999999</v>
      </c>
      <c r="I104" s="6"/>
      <c r="J104" s="6"/>
      <c r="K104" s="6"/>
      <c r="L104" s="6"/>
      <c r="M104" s="6"/>
      <c r="N104" s="6"/>
      <c r="O104" s="6"/>
      <c r="P104" s="6"/>
    </row>
    <row r="105" spans="1:16" ht="20" customHeight="1" x14ac:dyDescent="0.15">
      <c r="A105" s="34">
        <v>17.0045</v>
      </c>
      <c r="B105" s="4">
        <v>91.331100000000006</v>
      </c>
      <c r="C105" s="5">
        <f t="shared" si="20"/>
        <v>0.8360621078923044</v>
      </c>
      <c r="D105" s="5">
        <f t="shared" si="21"/>
        <v>0.99304885049972613</v>
      </c>
      <c r="E105" s="5">
        <v>17.0045</v>
      </c>
      <c r="F105" s="5">
        <v>59.7864</v>
      </c>
      <c r="G105" s="5">
        <f t="shared" si="22"/>
        <v>0.73913005681101973</v>
      </c>
      <c r="H105" s="5">
        <f t="shared" si="23"/>
        <v>0.59786399999999995</v>
      </c>
      <c r="I105" s="6"/>
      <c r="J105" s="6"/>
      <c r="K105" s="6"/>
      <c r="L105" s="6"/>
      <c r="M105" s="6"/>
      <c r="N105" s="6"/>
      <c r="O105" s="6"/>
      <c r="P105" s="6"/>
    </row>
    <row r="106" spans="1:16" ht="20" customHeight="1" x14ac:dyDescent="0.15">
      <c r="A106" s="34">
        <v>17.171199999999999</v>
      </c>
      <c r="B106" s="4">
        <v>81.882000000000005</v>
      </c>
      <c r="C106" s="5">
        <f t="shared" si="20"/>
        <v>0.84425826499105161</v>
      </c>
      <c r="D106" s="5">
        <f t="shared" si="21"/>
        <v>0.89030818611205353</v>
      </c>
      <c r="E106" s="5">
        <v>17.171199999999999</v>
      </c>
      <c r="F106" s="5">
        <v>66.886399999999995</v>
      </c>
      <c r="G106" s="5">
        <f t="shared" si="22"/>
        <v>0.74637596115812754</v>
      </c>
      <c r="H106" s="5">
        <f t="shared" si="23"/>
        <v>0.6688639999999999</v>
      </c>
      <c r="I106" s="6"/>
      <c r="J106" s="6"/>
      <c r="K106" s="6"/>
      <c r="L106" s="6"/>
      <c r="M106" s="6"/>
      <c r="N106" s="6"/>
      <c r="O106" s="6"/>
      <c r="P106" s="6"/>
    </row>
    <row r="107" spans="1:16" ht="20" customHeight="1" x14ac:dyDescent="0.15">
      <c r="A107" s="34">
        <v>17.338000000000001</v>
      </c>
      <c r="B107" s="4">
        <v>79.629900000000006</v>
      </c>
      <c r="C107" s="5">
        <f t="shared" si="20"/>
        <v>0.852459338800716</v>
      </c>
      <c r="D107" s="5">
        <f t="shared" si="21"/>
        <v>0.86582095978706197</v>
      </c>
      <c r="E107" s="5">
        <v>17.338000000000001</v>
      </c>
      <c r="F107" s="5">
        <v>63.8994</v>
      </c>
      <c r="G107" s="5">
        <f t="shared" si="22"/>
        <v>0.75362621217850922</v>
      </c>
      <c r="H107" s="5">
        <f t="shared" si="23"/>
        <v>0.63899399999999995</v>
      </c>
      <c r="I107" s="6"/>
      <c r="J107" s="6"/>
      <c r="K107" s="6"/>
      <c r="L107" s="6"/>
      <c r="M107" s="6"/>
      <c r="N107" s="6"/>
      <c r="O107" s="6"/>
      <c r="P107" s="6"/>
    </row>
    <row r="108" spans="1:16" ht="20" customHeight="1" x14ac:dyDescent="0.15">
      <c r="A108" s="34">
        <v>17.5047</v>
      </c>
      <c r="B108" s="4">
        <v>82.471400000000003</v>
      </c>
      <c r="C108" s="5">
        <f t="shared" si="20"/>
        <v>0.86065549589946311</v>
      </c>
      <c r="D108" s="5">
        <f t="shared" si="21"/>
        <v>0.89671676974330872</v>
      </c>
      <c r="E108" s="5">
        <v>17.5047</v>
      </c>
      <c r="F108" s="5">
        <v>63.368600000000001</v>
      </c>
      <c r="G108" s="5">
        <f t="shared" si="22"/>
        <v>0.76087211652561715</v>
      </c>
      <c r="H108" s="5">
        <f t="shared" si="23"/>
        <v>0.63368599999999997</v>
      </c>
      <c r="I108" s="6"/>
      <c r="J108" s="6"/>
      <c r="K108" s="6"/>
      <c r="L108" s="6"/>
      <c r="M108" s="6"/>
      <c r="N108" s="6"/>
      <c r="O108" s="6"/>
      <c r="P108" s="6"/>
    </row>
    <row r="109" spans="1:16" ht="20" customHeight="1" x14ac:dyDescent="0.15">
      <c r="A109" s="34">
        <v>17.671399999999998</v>
      </c>
      <c r="B109" s="4">
        <v>76.173299999999998</v>
      </c>
      <c r="C109" s="5">
        <f t="shared" si="20"/>
        <v>0.86885165299821032</v>
      </c>
      <c r="D109" s="5">
        <f t="shared" si="21"/>
        <v>0.82823712846741993</v>
      </c>
      <c r="E109" s="5">
        <v>17.671399999999998</v>
      </c>
      <c r="F109" s="5">
        <v>63.6858</v>
      </c>
      <c r="G109" s="5">
        <f t="shared" si="22"/>
        <v>0.76811802087272496</v>
      </c>
      <c r="H109" s="5">
        <f t="shared" si="23"/>
        <v>0.63685800000000004</v>
      </c>
      <c r="I109" s="6"/>
      <c r="J109" s="6"/>
      <c r="K109" s="6"/>
      <c r="L109" s="6"/>
      <c r="M109" s="6"/>
      <c r="N109" s="6"/>
      <c r="O109" s="6"/>
      <c r="P109" s="6"/>
    </row>
    <row r="110" spans="1:16" ht="20" customHeight="1" x14ac:dyDescent="0.15">
      <c r="A110" s="34">
        <v>17.838100000000001</v>
      </c>
      <c r="B110" s="4">
        <v>79.764799999999994</v>
      </c>
      <c r="C110" s="5">
        <f t="shared" si="20"/>
        <v>0.87704781009695765</v>
      </c>
      <c r="D110" s="5">
        <f t="shared" si="21"/>
        <v>0.86728773605420872</v>
      </c>
      <c r="E110" s="5">
        <v>17.838100000000001</v>
      </c>
      <c r="F110" s="5">
        <v>70.438599999999994</v>
      </c>
      <c r="G110" s="5">
        <f t="shared" si="22"/>
        <v>0.77536392521983299</v>
      </c>
      <c r="H110" s="5">
        <f t="shared" si="23"/>
        <v>0.70438599999999996</v>
      </c>
      <c r="I110" s="6"/>
      <c r="J110" s="6"/>
      <c r="K110" s="6"/>
      <c r="L110" s="6"/>
      <c r="M110" s="6"/>
      <c r="N110" s="6"/>
      <c r="O110" s="6"/>
      <c r="P110" s="6"/>
    </row>
    <row r="111" spans="1:16" ht="20" customHeight="1" x14ac:dyDescent="0.15">
      <c r="A111" s="34">
        <v>18.004799999999999</v>
      </c>
      <c r="B111" s="4">
        <v>80.847399999999993</v>
      </c>
      <c r="C111" s="5">
        <f t="shared" si="20"/>
        <v>0.88524396719570475</v>
      </c>
      <c r="D111" s="5">
        <f t="shared" si="21"/>
        <v>0.87905891460730834</v>
      </c>
      <c r="E111" s="5">
        <v>18.004799999999999</v>
      </c>
      <c r="F111" s="5">
        <v>67.444199999999995</v>
      </c>
      <c r="G111" s="5">
        <f t="shared" si="22"/>
        <v>0.78260982956694092</v>
      </c>
      <c r="H111" s="5">
        <f t="shared" si="23"/>
        <v>0.67444199999999999</v>
      </c>
      <c r="I111" s="6"/>
      <c r="J111" s="6"/>
      <c r="K111" s="6"/>
      <c r="L111" s="6"/>
      <c r="M111" s="6"/>
      <c r="N111" s="6"/>
      <c r="O111" s="6"/>
      <c r="P111" s="6"/>
    </row>
    <row r="112" spans="1:16" ht="20" customHeight="1" x14ac:dyDescent="0.15">
      <c r="A112" s="34">
        <v>18.171500000000002</v>
      </c>
      <c r="B112" s="4">
        <v>83.225700000000003</v>
      </c>
      <c r="C112" s="5">
        <f t="shared" si="20"/>
        <v>0.89344012429445208</v>
      </c>
      <c r="D112" s="5">
        <f t="shared" si="21"/>
        <v>0.90491832154693252</v>
      </c>
      <c r="E112" s="5">
        <v>18.171500000000002</v>
      </c>
      <c r="F112" s="5">
        <v>68.1327</v>
      </c>
      <c r="G112" s="5">
        <f t="shared" si="22"/>
        <v>0.78985573391404895</v>
      </c>
      <c r="H112" s="5">
        <f t="shared" si="23"/>
        <v>0.68132700000000002</v>
      </c>
      <c r="I112" s="6"/>
      <c r="J112" s="6"/>
      <c r="K112" s="6"/>
      <c r="L112" s="6"/>
      <c r="M112" s="6"/>
      <c r="N112" s="6"/>
      <c r="O112" s="6"/>
      <c r="P112" s="6"/>
    </row>
    <row r="113" spans="1:16" ht="20" customHeight="1" x14ac:dyDescent="0.15">
      <c r="A113" s="34">
        <v>18.338200000000001</v>
      </c>
      <c r="B113" s="4">
        <v>83.012900000000002</v>
      </c>
      <c r="C113" s="5">
        <f t="shared" si="20"/>
        <v>0.90163628139319929</v>
      </c>
      <c r="D113" s="5">
        <f t="shared" si="21"/>
        <v>0.9026045336325601</v>
      </c>
      <c r="E113" s="5">
        <v>18.338200000000001</v>
      </c>
      <c r="F113" s="5">
        <v>78.693100000000001</v>
      </c>
      <c r="G113" s="5">
        <f t="shared" si="22"/>
        <v>0.79710163826115688</v>
      </c>
      <c r="H113" s="5">
        <f t="shared" si="23"/>
        <v>0.78693100000000005</v>
      </c>
      <c r="I113" s="6"/>
      <c r="J113" s="6"/>
      <c r="K113" s="6"/>
      <c r="L113" s="6"/>
      <c r="M113" s="6"/>
      <c r="N113" s="6"/>
      <c r="O113" s="6"/>
      <c r="P113" s="6"/>
    </row>
    <row r="114" spans="1:16" ht="20" customHeight="1" x14ac:dyDescent="0.15">
      <c r="A114" s="34">
        <v>18.504899999999999</v>
      </c>
      <c r="B114" s="4">
        <v>80.327299999999994</v>
      </c>
      <c r="C114" s="5">
        <f t="shared" si="20"/>
        <v>0.90983243849194639</v>
      </c>
      <c r="D114" s="5">
        <f t="shared" si="21"/>
        <v>0.87340383427711521</v>
      </c>
      <c r="E114" s="5">
        <v>18.504899999999999</v>
      </c>
      <c r="F114" s="5">
        <v>62.385599999999997</v>
      </c>
      <c r="G114" s="5">
        <f t="shared" si="22"/>
        <v>0.80434754260826469</v>
      </c>
      <c r="H114" s="5">
        <f t="shared" si="23"/>
        <v>0.62385599999999997</v>
      </c>
      <c r="I114" s="6"/>
      <c r="J114" s="6"/>
      <c r="K114" s="6"/>
      <c r="L114" s="6"/>
      <c r="M114" s="6"/>
      <c r="N114" s="6"/>
      <c r="O114" s="6"/>
      <c r="P114" s="6"/>
    </row>
    <row r="115" spans="1:16" ht="20" customHeight="1" x14ac:dyDescent="0.15">
      <c r="A115" s="34">
        <v>18.671600000000002</v>
      </c>
      <c r="B115" s="4">
        <v>77.203199999999995</v>
      </c>
      <c r="C115" s="5">
        <f t="shared" si="20"/>
        <v>0.91802859559069372</v>
      </c>
      <c r="D115" s="5">
        <f t="shared" si="21"/>
        <v>0.83943529657368021</v>
      </c>
      <c r="E115" s="5">
        <v>18.671600000000002</v>
      </c>
      <c r="F115" s="5">
        <v>65.988699999999994</v>
      </c>
      <c r="G115" s="5">
        <f t="shared" si="22"/>
        <v>0.81159344695537272</v>
      </c>
      <c r="H115" s="5">
        <f t="shared" si="23"/>
        <v>0.65988699999999989</v>
      </c>
      <c r="I115" s="6"/>
      <c r="J115" s="6"/>
      <c r="K115" s="6"/>
      <c r="L115" s="6"/>
      <c r="M115" s="6"/>
      <c r="N115" s="6"/>
      <c r="O115" s="6"/>
      <c r="P115" s="6"/>
    </row>
    <row r="116" spans="1:16" ht="20" customHeight="1" x14ac:dyDescent="0.15">
      <c r="A116" s="34">
        <v>18.8384</v>
      </c>
      <c r="B116" s="4">
        <v>79.871499999999997</v>
      </c>
      <c r="C116" s="5">
        <f t="shared" si="20"/>
        <v>0.926229669400358</v>
      </c>
      <c r="D116" s="5">
        <f t="shared" si="21"/>
        <v>0.86844789193044714</v>
      </c>
      <c r="E116" s="5">
        <v>18.8384</v>
      </c>
      <c r="F116" s="5">
        <v>65.067800000000005</v>
      </c>
      <c r="G116" s="5">
        <f t="shared" si="22"/>
        <v>0.81884369797575429</v>
      </c>
      <c r="H116" s="5">
        <f t="shared" si="23"/>
        <v>0.65067800000000009</v>
      </c>
      <c r="I116" s="6"/>
      <c r="J116" s="6"/>
      <c r="K116" s="6"/>
      <c r="L116" s="6"/>
      <c r="M116" s="6"/>
      <c r="N116" s="6"/>
      <c r="O116" s="6"/>
      <c r="P116" s="6"/>
    </row>
    <row r="117" spans="1:16" ht="20" customHeight="1" x14ac:dyDescent="0.15">
      <c r="A117" s="34">
        <v>19.005099999999999</v>
      </c>
      <c r="B117" s="4">
        <v>83.975800000000007</v>
      </c>
      <c r="C117" s="5">
        <f t="shared" si="20"/>
        <v>0.93442582649910511</v>
      </c>
      <c r="D117" s="5">
        <f t="shared" si="21"/>
        <v>0.91307420648382531</v>
      </c>
      <c r="E117" s="5">
        <v>19.005099999999999</v>
      </c>
      <c r="F117" s="5">
        <v>75.251400000000004</v>
      </c>
      <c r="G117" s="5">
        <f t="shared" si="22"/>
        <v>0.8260896023228621</v>
      </c>
      <c r="H117" s="5">
        <f t="shared" si="23"/>
        <v>0.75251400000000002</v>
      </c>
      <c r="I117" s="6"/>
      <c r="J117" s="6"/>
      <c r="K117" s="6"/>
      <c r="L117" s="6"/>
      <c r="M117" s="6"/>
      <c r="N117" s="6"/>
      <c r="O117" s="6"/>
      <c r="P117" s="6"/>
    </row>
    <row r="118" spans="1:16" ht="20" customHeight="1" x14ac:dyDescent="0.15">
      <c r="A118" s="34">
        <v>19.171800000000001</v>
      </c>
      <c r="B118" s="4">
        <v>89.676400000000001</v>
      </c>
      <c r="C118" s="5">
        <f t="shared" si="20"/>
        <v>0.94262198359785243</v>
      </c>
      <c r="D118" s="5">
        <f t="shared" si="21"/>
        <v>0.97505719231404886</v>
      </c>
      <c r="E118" s="5">
        <v>19.171800000000001</v>
      </c>
      <c r="F118" s="5">
        <v>71.444400000000002</v>
      </c>
      <c r="G118" s="5">
        <f t="shared" si="22"/>
        <v>0.83333550666997014</v>
      </c>
      <c r="H118" s="5">
        <f t="shared" si="23"/>
        <v>0.71444399999999997</v>
      </c>
      <c r="I118" s="6"/>
      <c r="J118" s="6"/>
      <c r="K118" s="6"/>
      <c r="L118" s="6"/>
      <c r="M118" s="6"/>
      <c r="N118" s="6"/>
      <c r="O118" s="6"/>
      <c r="P118" s="6"/>
    </row>
    <row r="119" spans="1:16" ht="20" customHeight="1" x14ac:dyDescent="0.15">
      <c r="A119" s="34">
        <v>19.3385</v>
      </c>
      <c r="B119" s="4">
        <v>89.8947</v>
      </c>
      <c r="C119" s="5">
        <f t="shared" si="20"/>
        <v>0.95081814069659965</v>
      </c>
      <c r="D119" s="5">
        <f t="shared" si="21"/>
        <v>0.97743078207771195</v>
      </c>
      <c r="E119" s="5">
        <v>19.3385</v>
      </c>
      <c r="F119" s="5">
        <v>71.862200000000001</v>
      </c>
      <c r="G119" s="5">
        <f t="shared" si="22"/>
        <v>0.84058141101707806</v>
      </c>
      <c r="H119" s="5">
        <f t="shared" si="23"/>
        <v>0.71862199999999998</v>
      </c>
      <c r="I119" s="6"/>
      <c r="J119" s="6"/>
      <c r="K119" s="6"/>
      <c r="L119" s="6"/>
      <c r="M119" s="6"/>
      <c r="N119" s="6"/>
      <c r="O119" s="6"/>
      <c r="P119" s="6"/>
    </row>
    <row r="120" spans="1:16" ht="20" customHeight="1" x14ac:dyDescent="0.15">
      <c r="A120" s="34">
        <v>19.505199999999999</v>
      </c>
      <c r="B120" s="4">
        <v>79.162099999999995</v>
      </c>
      <c r="C120" s="5">
        <f t="shared" si="20"/>
        <v>0.95901429779534675</v>
      </c>
      <c r="D120" s="5">
        <f t="shared" si="21"/>
        <v>0.86073454067830513</v>
      </c>
      <c r="E120" s="5">
        <v>19.505199999999999</v>
      </c>
      <c r="F120" s="5">
        <v>73.164500000000004</v>
      </c>
      <c r="G120" s="5">
        <f t="shared" si="22"/>
        <v>0.84782731536418598</v>
      </c>
      <c r="H120" s="5">
        <f t="shared" si="23"/>
        <v>0.73164499999999999</v>
      </c>
      <c r="I120" s="6"/>
      <c r="J120" s="6"/>
      <c r="K120" s="6"/>
      <c r="L120" s="6"/>
      <c r="M120" s="6"/>
      <c r="N120" s="6"/>
      <c r="O120" s="6"/>
      <c r="P120" s="6"/>
    </row>
    <row r="121" spans="1:16" ht="20" customHeight="1" x14ac:dyDescent="0.15">
      <c r="A121" s="34">
        <v>19.671900000000001</v>
      </c>
      <c r="B121" s="4">
        <v>89.131399999999999</v>
      </c>
      <c r="C121" s="5">
        <f t="shared" si="20"/>
        <v>0.96721045489409418</v>
      </c>
      <c r="D121" s="5">
        <f t="shared" si="21"/>
        <v>0.9691313727025217</v>
      </c>
      <c r="E121" s="5">
        <v>19.671900000000001</v>
      </c>
      <c r="F121" s="5">
        <v>72.286100000000005</v>
      </c>
      <c r="G121" s="5">
        <f t="shared" si="22"/>
        <v>0.85507321971129402</v>
      </c>
      <c r="H121" s="5">
        <f t="shared" si="23"/>
        <v>0.72286100000000009</v>
      </c>
      <c r="I121" s="6"/>
      <c r="J121" s="6"/>
      <c r="K121" s="6"/>
      <c r="L121" s="6"/>
      <c r="M121" s="6"/>
      <c r="N121" s="6"/>
      <c r="O121" s="6"/>
      <c r="P121" s="6"/>
    </row>
    <row r="122" spans="1:16" ht="20" customHeight="1" x14ac:dyDescent="0.15">
      <c r="A122" s="34">
        <v>19.8386</v>
      </c>
      <c r="B122" s="4">
        <v>86.175799999999995</v>
      </c>
      <c r="C122" s="5">
        <f t="shared" si="20"/>
        <v>0.97540661199284129</v>
      </c>
      <c r="D122" s="5">
        <f t="shared" si="21"/>
        <v>0.93699494620008172</v>
      </c>
      <c r="E122" s="5">
        <v>19.8386</v>
      </c>
      <c r="F122" s="5">
        <v>70.709900000000005</v>
      </c>
      <c r="G122" s="5">
        <f t="shared" si="22"/>
        <v>0.86231912405840183</v>
      </c>
      <c r="H122" s="5">
        <f t="shared" si="23"/>
        <v>0.70709900000000003</v>
      </c>
      <c r="I122" s="6"/>
      <c r="J122" s="6"/>
      <c r="K122" s="6"/>
      <c r="L122" s="6"/>
      <c r="M122" s="6"/>
      <c r="N122" s="6"/>
      <c r="O122" s="6"/>
      <c r="P122" s="6"/>
    </row>
    <row r="123" spans="1:16" ht="20" customHeight="1" x14ac:dyDescent="0.15">
      <c r="A123" s="34">
        <v>20.005299999999998</v>
      </c>
      <c r="B123" s="4">
        <v>84.318200000000004</v>
      </c>
      <c r="C123" s="5">
        <f t="shared" si="20"/>
        <v>0.9836027690915885</v>
      </c>
      <c r="D123" s="5">
        <f t="shared" si="21"/>
        <v>0.9167971434287554</v>
      </c>
      <c r="E123" s="5">
        <v>20.005299999999998</v>
      </c>
      <c r="F123" s="5">
        <v>76.372399999999999</v>
      </c>
      <c r="G123" s="5">
        <f t="shared" si="22"/>
        <v>0.86956502840550975</v>
      </c>
      <c r="H123" s="5">
        <f t="shared" si="23"/>
        <v>0.76372399999999996</v>
      </c>
      <c r="I123" s="6"/>
      <c r="J123" s="6"/>
      <c r="K123" s="6"/>
      <c r="L123" s="6"/>
      <c r="M123" s="6"/>
      <c r="N123" s="6"/>
      <c r="O123" s="6"/>
      <c r="P123" s="6"/>
    </row>
    <row r="124" spans="1:16" ht="20" customHeight="1" x14ac:dyDescent="0.15">
      <c r="A124" s="34">
        <v>20.172000000000001</v>
      </c>
      <c r="B124" s="4">
        <v>62.209400000000002</v>
      </c>
      <c r="C124" s="5">
        <f t="shared" si="20"/>
        <v>0.99179892619033583</v>
      </c>
      <c r="D124" s="5">
        <f t="shared" si="21"/>
        <v>0.67640675695658603</v>
      </c>
      <c r="E124" s="5">
        <v>20.172000000000001</v>
      </c>
      <c r="F124" s="5">
        <v>80.703800000000001</v>
      </c>
      <c r="G124" s="5">
        <f t="shared" si="22"/>
        <v>0.87681093275261779</v>
      </c>
      <c r="H124" s="5">
        <f t="shared" si="23"/>
        <v>0.80703800000000003</v>
      </c>
      <c r="I124" s="6"/>
      <c r="J124" s="6"/>
      <c r="K124" s="6"/>
      <c r="L124" s="6"/>
      <c r="M124" s="6"/>
      <c r="N124" s="6"/>
      <c r="O124" s="6"/>
      <c r="P124" s="6"/>
    </row>
    <row r="125" spans="1:16" ht="20" customHeight="1" x14ac:dyDescent="0.15">
      <c r="A125" s="34">
        <v>20.338799999999999</v>
      </c>
      <c r="B125" s="4">
        <v>45</v>
      </c>
      <c r="C125" s="5">
        <f t="shared" si="20"/>
        <v>1</v>
      </c>
      <c r="D125" s="5">
        <f t="shared" si="21"/>
        <v>0.48928785783252005</v>
      </c>
      <c r="E125" s="5">
        <v>20.338799999999999</v>
      </c>
      <c r="F125" s="5">
        <v>85.608900000000006</v>
      </c>
      <c r="G125" s="5">
        <f t="shared" si="22"/>
        <v>0.88406118377299925</v>
      </c>
      <c r="H125" s="5">
        <f t="shared" si="23"/>
        <v>0.8560890000000001</v>
      </c>
      <c r="I125" s="6"/>
      <c r="J125" s="6"/>
      <c r="K125" s="6"/>
      <c r="L125" s="6"/>
      <c r="M125" s="6"/>
      <c r="N125" s="6"/>
      <c r="O125" s="6"/>
      <c r="P125" s="6"/>
    </row>
    <row r="126" spans="1:16" ht="20" customHeight="1" x14ac:dyDescent="0.15">
      <c r="A126" s="37"/>
      <c r="B126" s="10"/>
      <c r="C126" s="6"/>
      <c r="D126" s="6"/>
      <c r="E126" s="5">
        <v>20.505500000000001</v>
      </c>
      <c r="F126" s="5">
        <v>72.279799999999994</v>
      </c>
      <c r="G126" s="5">
        <f t="shared" si="22"/>
        <v>0.89130708812010728</v>
      </c>
      <c r="H126" s="5">
        <f t="shared" si="23"/>
        <v>0.72279799999999994</v>
      </c>
      <c r="I126" s="6"/>
      <c r="J126" s="6"/>
      <c r="K126" s="6"/>
      <c r="L126" s="6"/>
      <c r="M126" s="6"/>
      <c r="N126" s="6"/>
      <c r="O126" s="6"/>
      <c r="P126" s="6"/>
    </row>
    <row r="127" spans="1:16" ht="20" customHeight="1" x14ac:dyDescent="0.15">
      <c r="A127" s="37"/>
      <c r="B127" s="10"/>
      <c r="C127" s="6"/>
      <c r="D127" s="6"/>
      <c r="E127" s="5">
        <v>20.6722</v>
      </c>
      <c r="F127" s="5">
        <v>76.727199999999996</v>
      </c>
      <c r="G127" s="5">
        <f t="shared" si="22"/>
        <v>0.89855299246721521</v>
      </c>
      <c r="H127" s="5">
        <f t="shared" si="23"/>
        <v>0.76727199999999995</v>
      </c>
      <c r="I127" s="6"/>
      <c r="J127" s="6"/>
      <c r="K127" s="6"/>
      <c r="L127" s="6"/>
      <c r="M127" s="6"/>
      <c r="N127" s="6"/>
      <c r="O127" s="6"/>
      <c r="P127" s="6"/>
    </row>
    <row r="128" spans="1:16" ht="20" customHeight="1" x14ac:dyDescent="0.15">
      <c r="A128" s="37"/>
      <c r="B128" s="10"/>
      <c r="C128" s="6"/>
      <c r="D128" s="6"/>
      <c r="E128" s="5">
        <v>20.838899999999999</v>
      </c>
      <c r="F128" s="5">
        <v>69.768500000000003</v>
      </c>
      <c r="G128" s="5">
        <f t="shared" si="22"/>
        <v>0.90579889681432313</v>
      </c>
      <c r="H128" s="5">
        <f t="shared" si="23"/>
        <v>0.697685</v>
      </c>
      <c r="I128" s="6"/>
      <c r="J128" s="6"/>
      <c r="K128" s="6"/>
      <c r="L128" s="6"/>
      <c r="M128" s="6"/>
      <c r="N128" s="6"/>
      <c r="O128" s="6"/>
      <c r="P128" s="6"/>
    </row>
    <row r="129" spans="1:16" ht="20" customHeight="1" x14ac:dyDescent="0.15">
      <c r="A129" s="37"/>
      <c r="B129" s="10"/>
      <c r="C129" s="6"/>
      <c r="D129" s="6"/>
      <c r="E129" s="5">
        <v>21.005600000000001</v>
      </c>
      <c r="F129" s="5">
        <v>71.591700000000003</v>
      </c>
      <c r="G129" s="5">
        <f t="shared" si="22"/>
        <v>0.91304480116143116</v>
      </c>
      <c r="H129" s="5">
        <f t="shared" si="23"/>
        <v>0.71591700000000003</v>
      </c>
      <c r="I129" s="6"/>
      <c r="J129" s="6"/>
      <c r="K129" s="6"/>
      <c r="L129" s="6"/>
      <c r="M129" s="6"/>
      <c r="N129" s="6"/>
      <c r="O129" s="6"/>
      <c r="P129" s="6"/>
    </row>
    <row r="130" spans="1:16" ht="20" customHeight="1" x14ac:dyDescent="0.15">
      <c r="A130" s="37"/>
      <c r="B130" s="10"/>
      <c r="C130" s="6"/>
      <c r="D130" s="6"/>
      <c r="E130" s="5">
        <v>21.1723</v>
      </c>
      <c r="F130" s="5">
        <v>74.719200000000001</v>
      </c>
      <c r="G130" s="5">
        <f t="shared" si="22"/>
        <v>0.92029070550853909</v>
      </c>
      <c r="H130" s="5">
        <f t="shared" si="23"/>
        <v>0.74719199999999997</v>
      </c>
      <c r="I130" s="6"/>
      <c r="J130" s="6"/>
      <c r="K130" s="6"/>
      <c r="L130" s="6"/>
      <c r="M130" s="6"/>
      <c r="N130" s="6"/>
      <c r="O130" s="6"/>
      <c r="P130" s="6"/>
    </row>
    <row r="131" spans="1:16" ht="20" customHeight="1" x14ac:dyDescent="0.15">
      <c r="A131" s="37"/>
      <c r="B131" s="10"/>
      <c r="C131" s="6"/>
      <c r="D131" s="6"/>
      <c r="E131" s="5">
        <v>21.338999999999999</v>
      </c>
      <c r="F131" s="5">
        <v>86.801500000000004</v>
      </c>
      <c r="G131" s="5">
        <f t="shared" ref="G131:G141" si="24">E131/23.0061</f>
        <v>0.9275366098556469</v>
      </c>
      <c r="H131" s="5">
        <f t="shared" ref="H131:H141" si="25">F131/100</f>
        <v>0.86801500000000009</v>
      </c>
      <c r="I131" s="6"/>
      <c r="J131" s="6"/>
      <c r="K131" s="6"/>
      <c r="L131" s="6"/>
      <c r="M131" s="6"/>
      <c r="N131" s="6"/>
      <c r="O131" s="6"/>
      <c r="P131" s="6"/>
    </row>
    <row r="132" spans="1:16" ht="20" customHeight="1" x14ac:dyDescent="0.15">
      <c r="A132" s="37"/>
      <c r="B132" s="10"/>
      <c r="C132" s="6"/>
      <c r="D132" s="6"/>
      <c r="E132" s="5">
        <v>21.505700000000001</v>
      </c>
      <c r="F132" s="5">
        <v>86.986800000000002</v>
      </c>
      <c r="G132" s="5">
        <f t="shared" si="24"/>
        <v>0.93478251420275493</v>
      </c>
      <c r="H132" s="5">
        <f t="shared" si="25"/>
        <v>0.86986799999999997</v>
      </c>
      <c r="I132" s="6"/>
      <c r="J132" s="6"/>
      <c r="K132" s="6"/>
      <c r="L132" s="6"/>
      <c r="M132" s="6"/>
      <c r="N132" s="6"/>
      <c r="O132" s="6"/>
      <c r="P132" s="6"/>
    </row>
    <row r="133" spans="1:16" ht="20" customHeight="1" x14ac:dyDescent="0.15">
      <c r="A133" s="37"/>
      <c r="B133" s="10"/>
      <c r="C133" s="6"/>
      <c r="D133" s="6"/>
      <c r="E133" s="5">
        <v>21.6724</v>
      </c>
      <c r="F133" s="5">
        <v>92.427199999999999</v>
      </c>
      <c r="G133" s="5">
        <f t="shared" si="24"/>
        <v>0.94202841854986286</v>
      </c>
      <c r="H133" s="5">
        <f t="shared" si="25"/>
        <v>0.92427199999999998</v>
      </c>
      <c r="I133" s="6"/>
      <c r="J133" s="6"/>
      <c r="K133" s="6"/>
      <c r="L133" s="6"/>
      <c r="M133" s="6"/>
      <c r="N133" s="6"/>
      <c r="O133" s="6"/>
      <c r="P133" s="6"/>
    </row>
    <row r="134" spans="1:16" ht="20" customHeight="1" x14ac:dyDescent="0.15">
      <c r="A134" s="37"/>
      <c r="B134" s="10"/>
      <c r="C134" s="6"/>
      <c r="D134" s="6"/>
      <c r="E134" s="5">
        <v>21.839200000000002</v>
      </c>
      <c r="F134" s="5">
        <v>87.301000000000002</v>
      </c>
      <c r="G134" s="5">
        <f t="shared" si="24"/>
        <v>0.94927866957024454</v>
      </c>
      <c r="H134" s="5">
        <f t="shared" si="25"/>
        <v>0.87301000000000006</v>
      </c>
      <c r="I134" s="6"/>
      <c r="J134" s="6"/>
      <c r="K134" s="6"/>
      <c r="L134" s="6"/>
      <c r="M134" s="6"/>
      <c r="N134" s="6"/>
      <c r="O134" s="6"/>
      <c r="P134" s="6"/>
    </row>
    <row r="135" spans="1:16" ht="20" customHeight="1" x14ac:dyDescent="0.15">
      <c r="A135" s="37"/>
      <c r="B135" s="10"/>
      <c r="C135" s="6"/>
      <c r="D135" s="6"/>
      <c r="E135" s="5">
        <v>22.0059</v>
      </c>
      <c r="F135" s="5">
        <v>79.780699999999996</v>
      </c>
      <c r="G135" s="5">
        <f t="shared" si="24"/>
        <v>0.95652457391735235</v>
      </c>
      <c r="H135" s="5">
        <f t="shared" si="25"/>
        <v>0.79780699999999993</v>
      </c>
      <c r="I135" s="6"/>
      <c r="J135" s="6"/>
      <c r="K135" s="6"/>
      <c r="L135" s="6"/>
      <c r="M135" s="6"/>
      <c r="N135" s="6"/>
      <c r="O135" s="6"/>
      <c r="P135" s="6"/>
    </row>
    <row r="136" spans="1:16" ht="20" customHeight="1" x14ac:dyDescent="0.15">
      <c r="A136" s="37"/>
      <c r="B136" s="10"/>
      <c r="C136" s="6"/>
      <c r="D136" s="6"/>
      <c r="E136" s="5">
        <v>22.172599999999999</v>
      </c>
      <c r="F136" s="5">
        <v>80.953800000000001</v>
      </c>
      <c r="G136" s="5">
        <f t="shared" si="24"/>
        <v>0.96377047826446027</v>
      </c>
      <c r="H136" s="5">
        <f t="shared" si="25"/>
        <v>0.80953799999999998</v>
      </c>
      <c r="I136" s="6"/>
      <c r="J136" s="6"/>
      <c r="K136" s="6"/>
      <c r="L136" s="6"/>
      <c r="M136" s="6"/>
      <c r="N136" s="6"/>
      <c r="O136" s="6"/>
      <c r="P136" s="6"/>
    </row>
    <row r="137" spans="1:16" ht="20" customHeight="1" x14ac:dyDescent="0.15">
      <c r="A137" s="37"/>
      <c r="B137" s="10"/>
      <c r="C137" s="6"/>
      <c r="D137" s="6"/>
      <c r="E137" s="5">
        <v>22.339300000000001</v>
      </c>
      <c r="F137" s="5">
        <v>89.857399999999998</v>
      </c>
      <c r="G137" s="5">
        <f t="shared" si="24"/>
        <v>0.97101638261156831</v>
      </c>
      <c r="H137" s="5">
        <f t="shared" si="25"/>
        <v>0.89857399999999998</v>
      </c>
      <c r="I137" s="6"/>
      <c r="J137" s="6"/>
      <c r="K137" s="6"/>
      <c r="L137" s="6"/>
      <c r="M137" s="6"/>
      <c r="N137" s="6"/>
      <c r="O137" s="6"/>
      <c r="P137" s="6"/>
    </row>
    <row r="138" spans="1:16" ht="20" customHeight="1" x14ac:dyDescent="0.15">
      <c r="A138" s="37"/>
      <c r="B138" s="10"/>
      <c r="C138" s="6"/>
      <c r="D138" s="6"/>
      <c r="E138" s="5">
        <v>22.506</v>
      </c>
      <c r="F138" s="5">
        <v>89.771299999999997</v>
      </c>
      <c r="G138" s="5">
        <f t="shared" si="24"/>
        <v>0.97826228695867623</v>
      </c>
      <c r="H138" s="5">
        <f t="shared" si="25"/>
        <v>0.89771299999999998</v>
      </c>
      <c r="I138" s="6"/>
      <c r="J138" s="6"/>
      <c r="K138" s="6"/>
      <c r="L138" s="6"/>
      <c r="M138" s="6"/>
      <c r="N138" s="6"/>
      <c r="O138" s="6"/>
      <c r="P138" s="6"/>
    </row>
    <row r="139" spans="1:16" ht="20" customHeight="1" x14ac:dyDescent="0.15">
      <c r="A139" s="37"/>
      <c r="B139" s="10"/>
      <c r="C139" s="6"/>
      <c r="D139" s="6"/>
      <c r="E139" s="5">
        <v>22.672699999999999</v>
      </c>
      <c r="F139" s="5">
        <v>86.098500000000001</v>
      </c>
      <c r="G139" s="5">
        <f t="shared" si="24"/>
        <v>0.98550819130578404</v>
      </c>
      <c r="H139" s="5">
        <f t="shared" si="25"/>
        <v>0.860985</v>
      </c>
      <c r="I139" s="6"/>
      <c r="J139" s="6"/>
      <c r="K139" s="6"/>
      <c r="L139" s="6"/>
      <c r="M139" s="6"/>
      <c r="N139" s="6"/>
      <c r="O139" s="6"/>
      <c r="P139" s="6"/>
    </row>
    <row r="140" spans="1:16" ht="20" customHeight="1" x14ac:dyDescent="0.15">
      <c r="A140" s="37"/>
      <c r="B140" s="10"/>
      <c r="C140" s="6"/>
      <c r="D140" s="6"/>
      <c r="E140" s="5">
        <v>22.839400000000001</v>
      </c>
      <c r="F140" s="5">
        <v>79.122</v>
      </c>
      <c r="G140" s="5">
        <f t="shared" si="24"/>
        <v>0.99275409565289208</v>
      </c>
      <c r="H140" s="5">
        <f t="shared" si="25"/>
        <v>0.79122000000000003</v>
      </c>
      <c r="I140" s="6"/>
      <c r="J140" s="6"/>
      <c r="K140" s="6"/>
      <c r="L140" s="6"/>
      <c r="M140" s="6"/>
      <c r="N140" s="6"/>
      <c r="O140" s="6"/>
      <c r="P140" s="6"/>
    </row>
    <row r="141" spans="1:16" ht="20" customHeight="1" x14ac:dyDescent="0.15">
      <c r="A141" s="37"/>
      <c r="B141" s="10"/>
      <c r="C141" s="6"/>
      <c r="D141" s="6"/>
      <c r="E141" s="5">
        <v>23.0061</v>
      </c>
      <c r="F141" s="5">
        <v>50</v>
      </c>
      <c r="G141" s="5">
        <f t="shared" si="24"/>
        <v>1</v>
      </c>
      <c r="H141" s="5">
        <f t="shared" si="25"/>
        <v>0.5</v>
      </c>
      <c r="I141" s="6"/>
      <c r="J141" s="6"/>
      <c r="K141" s="6"/>
      <c r="L141" s="6"/>
      <c r="M141" s="6"/>
      <c r="N141" s="6"/>
      <c r="O141" s="6"/>
      <c r="P141" s="6"/>
    </row>
    <row r="142" spans="1:16" ht="20" customHeight="1" x14ac:dyDescent="0.15">
      <c r="A142" s="36"/>
    </row>
    <row r="143" spans="1:16" ht="20" customHeight="1" x14ac:dyDescent="0.15">
      <c r="A143" s="36"/>
    </row>
    <row r="144" spans="1:16" ht="20" customHeight="1" x14ac:dyDescent="0.15">
      <c r="A144" s="36"/>
    </row>
    <row r="145" spans="1:1" ht="20" customHeight="1" x14ac:dyDescent="0.15">
      <c r="A145" s="36"/>
    </row>
  </sheetData>
  <mergeCells count="4">
    <mergeCell ref="A1:D1"/>
    <mergeCell ref="E1:H1"/>
    <mergeCell ref="I1:L1"/>
    <mergeCell ref="M1:P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1st cleavage</vt:lpstr>
      <vt:lpstr>4-cells telophase</vt:lpstr>
      <vt:lpstr>8-cells telophase</vt:lpstr>
      <vt:lpstr>60-cells metaphase</vt:lpstr>
      <vt:lpstr>60-cells telophase</vt:lpstr>
      <vt:lpstr>3hpf anaphase</vt:lpstr>
      <vt:lpstr>3hpf telophase</vt:lpstr>
      <vt:lpstr>4hpf anaphase</vt:lpstr>
      <vt:lpstr>4hpf telophase</vt:lpstr>
      <vt:lpstr>5hpf anaphase</vt:lpstr>
      <vt:lpstr>5hpf telophase</vt:lpstr>
      <vt:lpstr>6hpf telophase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Salinas Saavedra,Miguel A</cp:lastModifiedBy>
  <dcterms:modified xsi:type="dcterms:W3CDTF">2020-04-01T17:36:58Z</dcterms:modified>
</cp:coreProperties>
</file>