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"/>
    </mc:Choice>
  </mc:AlternateContent>
  <bookViews>
    <workbookView xWindow="0" yWindow="0" windowWidth="25600" windowHeight="14700" tabRatio="500" activeTab="2"/>
  </bookViews>
  <sheets>
    <sheet name="Sox5" sheetId="1" r:id="rId1"/>
    <sheet name="Ctip2" sheetId="2" r:id="rId2"/>
    <sheet name="Rorb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7" i="3" l="1"/>
  <c r="J9" i="1"/>
  <c r="T31" i="3"/>
  <c r="T29" i="3"/>
  <c r="S29" i="3"/>
  <c r="T28" i="3"/>
  <c r="T27" i="3"/>
  <c r="S28" i="3"/>
  <c r="S27" i="3"/>
  <c r="R28" i="3"/>
  <c r="R27" i="3"/>
  <c r="C25" i="3"/>
  <c r="C26" i="3"/>
  <c r="B25" i="3"/>
  <c r="B26" i="3"/>
  <c r="B7" i="3"/>
  <c r="B13" i="3"/>
  <c r="T37" i="2"/>
  <c r="T35" i="2"/>
  <c r="S35" i="2"/>
  <c r="T34" i="2"/>
  <c r="S34" i="2"/>
  <c r="R34" i="2"/>
  <c r="T33" i="2"/>
  <c r="S33" i="2"/>
  <c r="R33" i="2"/>
  <c r="C27" i="2"/>
  <c r="C28" i="2"/>
  <c r="B27" i="2"/>
  <c r="B28" i="2"/>
  <c r="O57" i="1"/>
  <c r="O55" i="1"/>
  <c r="N55" i="1"/>
  <c r="O54" i="1"/>
  <c r="N54" i="1"/>
  <c r="M54" i="1"/>
  <c r="N53" i="1"/>
  <c r="O53" i="1"/>
  <c r="M53" i="1"/>
  <c r="C26" i="1"/>
  <c r="C27" i="1"/>
  <c r="E7" i="1"/>
  <c r="E8" i="1"/>
  <c r="E9" i="1"/>
  <c r="B23" i="1"/>
  <c r="E12" i="1"/>
  <c r="E13" i="1"/>
  <c r="E14" i="1"/>
  <c r="B24" i="1"/>
  <c r="E17" i="1"/>
  <c r="E18" i="1"/>
  <c r="E19" i="1"/>
  <c r="B25" i="1"/>
  <c r="B26" i="1"/>
  <c r="B27" i="1"/>
  <c r="Z15" i="3"/>
  <c r="Z16" i="3"/>
  <c r="Z17" i="3"/>
  <c r="Z18" i="3"/>
  <c r="Y18" i="3"/>
  <c r="X18" i="3"/>
  <c r="Z9" i="3"/>
  <c r="Z10" i="3"/>
  <c r="Z11" i="3"/>
  <c r="Z12" i="3"/>
  <c r="Y12" i="3"/>
  <c r="X12" i="3"/>
  <c r="T14" i="3"/>
  <c r="T15" i="3"/>
  <c r="T16" i="3"/>
  <c r="S16" i="3"/>
  <c r="R16" i="3"/>
  <c r="T9" i="3"/>
  <c r="T10" i="3"/>
  <c r="T11" i="3"/>
  <c r="S11" i="3"/>
  <c r="R11" i="3"/>
  <c r="T4" i="3"/>
  <c r="T5" i="3"/>
  <c r="T6" i="3"/>
  <c r="S6" i="3"/>
  <c r="R6" i="3"/>
  <c r="Z4" i="3"/>
  <c r="Z5" i="3"/>
  <c r="Z6" i="3"/>
  <c r="Y6" i="3"/>
  <c r="X6" i="3"/>
  <c r="O30" i="3"/>
  <c r="O31" i="3"/>
  <c r="O32" i="3"/>
  <c r="N32" i="3"/>
  <c r="M32" i="3"/>
  <c r="O25" i="3"/>
  <c r="O26" i="3"/>
  <c r="O27" i="3"/>
  <c r="N27" i="3"/>
  <c r="M27" i="3"/>
  <c r="O20" i="3"/>
  <c r="O21" i="3"/>
  <c r="O22" i="3"/>
  <c r="N22" i="3"/>
  <c r="M22" i="3"/>
  <c r="O15" i="3"/>
  <c r="O16" i="3"/>
  <c r="N17" i="3"/>
  <c r="M17" i="3"/>
  <c r="O9" i="3"/>
  <c r="O10" i="3"/>
  <c r="O11" i="3"/>
  <c r="N11" i="3"/>
  <c r="M11" i="3"/>
  <c r="O4" i="3"/>
  <c r="O5" i="3"/>
  <c r="O6" i="3"/>
  <c r="N6" i="3"/>
  <c r="M6" i="3"/>
  <c r="E25" i="3"/>
  <c r="I15" i="3"/>
  <c r="I16" i="3"/>
  <c r="I17" i="3"/>
  <c r="H17" i="3"/>
  <c r="G17" i="3"/>
  <c r="I10" i="3"/>
  <c r="I11" i="3"/>
  <c r="I12" i="3"/>
  <c r="H12" i="3"/>
  <c r="G12" i="3"/>
  <c r="I4" i="3"/>
  <c r="I5" i="3"/>
  <c r="I6" i="3"/>
  <c r="I7" i="3"/>
  <c r="H7" i="3"/>
  <c r="G7" i="3"/>
  <c r="D16" i="3"/>
  <c r="D17" i="3"/>
  <c r="D18" i="3"/>
  <c r="D19" i="3"/>
  <c r="C19" i="3"/>
  <c r="B19" i="3"/>
  <c r="D10" i="3"/>
  <c r="D11" i="3"/>
  <c r="D12" i="3"/>
  <c r="D13" i="3"/>
  <c r="C13" i="3"/>
  <c r="D4" i="3"/>
  <c r="D5" i="3"/>
  <c r="D6" i="3"/>
  <c r="D7" i="3"/>
  <c r="C7" i="3"/>
  <c r="M18" i="2"/>
  <c r="U18" i="2"/>
  <c r="U19" i="2"/>
  <c r="U20" i="2"/>
  <c r="U21" i="2"/>
  <c r="T21" i="2"/>
  <c r="S21" i="2"/>
  <c r="U12" i="2"/>
  <c r="U13" i="2"/>
  <c r="U14" i="2"/>
  <c r="U15" i="2"/>
  <c r="T15" i="2"/>
  <c r="S15" i="2"/>
  <c r="U6" i="2"/>
  <c r="U7" i="2"/>
  <c r="U8" i="2"/>
  <c r="U9" i="2"/>
  <c r="T9" i="2"/>
  <c r="S9" i="2"/>
  <c r="AA18" i="2"/>
  <c r="AA19" i="2"/>
  <c r="AA20" i="2"/>
  <c r="AA21" i="2"/>
  <c r="Z21" i="2"/>
  <c r="Y21" i="2"/>
  <c r="AA12" i="2"/>
  <c r="AA13" i="2"/>
  <c r="AA14" i="2"/>
  <c r="AA15" i="2"/>
  <c r="Z15" i="2"/>
  <c r="Y15" i="2"/>
  <c r="AA6" i="2"/>
  <c r="AA7" i="2"/>
  <c r="AA8" i="2"/>
  <c r="AA9" i="2"/>
  <c r="Z9" i="2"/>
  <c r="Y9" i="2"/>
  <c r="O39" i="2"/>
  <c r="O40" i="2"/>
  <c r="O41" i="2"/>
  <c r="O42" i="2"/>
  <c r="N42" i="2"/>
  <c r="M42" i="2"/>
  <c r="O33" i="2"/>
  <c r="O34" i="2"/>
  <c r="O35" i="2"/>
  <c r="O36" i="2"/>
  <c r="N36" i="2"/>
  <c r="M36" i="2"/>
  <c r="O27" i="2"/>
  <c r="O28" i="2"/>
  <c r="O29" i="2"/>
  <c r="O30" i="2"/>
  <c r="N30" i="2"/>
  <c r="M30" i="2"/>
  <c r="O21" i="2"/>
  <c r="O22" i="2"/>
  <c r="O23" i="2"/>
  <c r="O24" i="2"/>
  <c r="N24" i="2"/>
  <c r="M24" i="2"/>
  <c r="O16" i="2"/>
  <c r="O17" i="2"/>
  <c r="O18" i="2"/>
  <c r="N18" i="2"/>
  <c r="O11" i="2"/>
  <c r="O12" i="2"/>
  <c r="O13" i="2"/>
  <c r="N13" i="2"/>
  <c r="M13" i="2"/>
  <c r="O6" i="2"/>
  <c r="O7" i="2"/>
  <c r="O8" i="2"/>
  <c r="N8" i="2"/>
  <c r="M8" i="2"/>
  <c r="D24" i="2"/>
  <c r="J18" i="2"/>
  <c r="J19" i="2"/>
  <c r="J20" i="2"/>
  <c r="J21" i="2"/>
  <c r="I21" i="2"/>
  <c r="H21" i="2"/>
  <c r="J12" i="2"/>
  <c r="J13" i="2"/>
  <c r="J14" i="2"/>
  <c r="J15" i="2"/>
  <c r="I15" i="2"/>
  <c r="H15" i="2"/>
  <c r="J6" i="2"/>
  <c r="J7" i="2"/>
  <c r="J8" i="2"/>
  <c r="J9" i="2"/>
  <c r="I9" i="2"/>
  <c r="H9" i="2"/>
  <c r="E18" i="2"/>
  <c r="E19" i="2"/>
  <c r="E20" i="2"/>
  <c r="E21" i="2"/>
  <c r="D21" i="2"/>
  <c r="C21" i="2"/>
  <c r="E12" i="2"/>
  <c r="E13" i="2"/>
  <c r="E14" i="2"/>
  <c r="E15" i="2"/>
  <c r="D15" i="2"/>
  <c r="C15" i="2"/>
  <c r="D9" i="2"/>
  <c r="E6" i="2"/>
  <c r="E7" i="2"/>
  <c r="E8" i="2"/>
  <c r="E9" i="2"/>
  <c r="C9" i="2"/>
  <c r="E15" i="1"/>
  <c r="D15" i="1"/>
  <c r="C15" i="1"/>
  <c r="E20" i="1"/>
  <c r="D20" i="1"/>
  <c r="C20" i="1"/>
  <c r="E10" i="1"/>
  <c r="D10" i="1"/>
  <c r="C10" i="1"/>
  <c r="P41" i="1"/>
  <c r="P42" i="1"/>
  <c r="P43" i="1"/>
  <c r="P44" i="1"/>
  <c r="O44" i="1"/>
  <c r="N44" i="1"/>
  <c r="P33" i="1"/>
  <c r="P34" i="1"/>
  <c r="P35" i="1"/>
  <c r="P36" i="1"/>
  <c r="P37" i="1"/>
  <c r="O37" i="1"/>
  <c r="N37" i="1"/>
  <c r="P25" i="1"/>
  <c r="P26" i="1"/>
  <c r="P27" i="1"/>
  <c r="P28" i="1"/>
  <c r="O28" i="1"/>
  <c r="N28" i="1"/>
  <c r="P17" i="1"/>
  <c r="P18" i="1"/>
  <c r="P19" i="1"/>
  <c r="P20" i="1"/>
  <c r="P21" i="1"/>
  <c r="O21" i="1"/>
  <c r="N21" i="1"/>
  <c r="P11" i="1"/>
  <c r="P12" i="1"/>
  <c r="P13" i="1"/>
  <c r="P14" i="1"/>
  <c r="O14" i="1"/>
  <c r="N14" i="1"/>
  <c r="O9" i="1"/>
  <c r="P5" i="1"/>
  <c r="P6" i="1"/>
  <c r="P7" i="1"/>
  <c r="P8" i="1"/>
  <c r="P9" i="1"/>
  <c r="N9" i="1"/>
  <c r="U9" i="1"/>
  <c r="U15" i="1"/>
  <c r="U21" i="1"/>
  <c r="V5" i="1"/>
  <c r="V6" i="1"/>
  <c r="V7" i="1"/>
  <c r="V8" i="1"/>
  <c r="V9" i="1"/>
  <c r="V12" i="1"/>
  <c r="V13" i="1"/>
  <c r="V14" i="1"/>
  <c r="V15" i="1"/>
  <c r="V18" i="1"/>
  <c r="V19" i="1"/>
  <c r="V20" i="1"/>
  <c r="V21" i="1"/>
  <c r="T9" i="1"/>
  <c r="T15" i="1"/>
  <c r="T21" i="1"/>
  <c r="J8" i="1"/>
  <c r="J14" i="1"/>
  <c r="J18" i="1"/>
  <c r="J19" i="1"/>
  <c r="J20" i="1"/>
  <c r="D23" i="1"/>
  <c r="AB5" i="1"/>
  <c r="AB6" i="1"/>
  <c r="AB7" i="1"/>
  <c r="AB8" i="1"/>
  <c r="AB11" i="1"/>
  <c r="AB12" i="1"/>
  <c r="AB13" i="1"/>
  <c r="AB14" i="1"/>
  <c r="AB17" i="1"/>
  <c r="AB18" i="1"/>
  <c r="AB19" i="1"/>
  <c r="AB20" i="1"/>
  <c r="AA8" i="1"/>
  <c r="AA14" i="1"/>
  <c r="AA20" i="1"/>
  <c r="Z8" i="1"/>
  <c r="Z14" i="1"/>
  <c r="Z20" i="1"/>
  <c r="J6" i="1"/>
  <c r="J7" i="1"/>
  <c r="J12" i="1"/>
  <c r="J13" i="1"/>
  <c r="J15" i="1"/>
  <c r="I9" i="1"/>
  <c r="I15" i="1"/>
  <c r="I20" i="1"/>
  <c r="H9" i="1"/>
  <c r="H15" i="1"/>
  <c r="H20" i="1"/>
</calcChain>
</file>

<file path=xl/sharedStrings.xml><?xml version="1.0" encoding="utf-8"?>
<sst xmlns="http://schemas.openxmlformats.org/spreadsheetml/2006/main" count="424" uniqueCount="43">
  <si>
    <t>N1</t>
  </si>
  <si>
    <t>GFP</t>
  </si>
  <si>
    <t>GFP SOX5</t>
  </si>
  <si>
    <t>GFP SOX5/GFP</t>
  </si>
  <si>
    <t>N2</t>
  </si>
  <si>
    <t>N3</t>
  </si>
  <si>
    <t>img1</t>
  </si>
  <si>
    <t>img2</t>
  </si>
  <si>
    <t>img3</t>
  </si>
  <si>
    <t>GFP Sox5</t>
  </si>
  <si>
    <t>GFPSOX5/GFP</t>
  </si>
  <si>
    <t>Average</t>
  </si>
  <si>
    <t>N6</t>
  </si>
  <si>
    <t>N7</t>
  </si>
  <si>
    <t>img4</t>
  </si>
  <si>
    <t>Avergae</t>
  </si>
  <si>
    <t>GFPSOX5</t>
  </si>
  <si>
    <t>GFP CTIP2</t>
  </si>
  <si>
    <t>GFP CTIP2/GFP</t>
  </si>
  <si>
    <t>N5</t>
  </si>
  <si>
    <t>N4</t>
  </si>
  <si>
    <t>GFP Ctip2</t>
  </si>
  <si>
    <t>GFP  Ctip2/GFP</t>
  </si>
  <si>
    <t>T-test</t>
  </si>
  <si>
    <r>
      <t xml:space="preserve">Pum 2 flox P0 electroporated at E13 with </t>
    </r>
    <r>
      <rPr>
        <b/>
        <u/>
        <sz val="12"/>
        <color rgb="FFFF0000"/>
        <rFont val="Calibri (Corps)"/>
      </rPr>
      <t>pneuroD GFP</t>
    </r>
  </si>
  <si>
    <r>
      <t xml:space="preserve">Pum 2 flox P0 electroporated at E13 with </t>
    </r>
    <r>
      <rPr>
        <b/>
        <u/>
        <sz val="12"/>
        <color rgb="FFFF0000"/>
        <rFont val="Calibri"/>
        <family val="2"/>
        <scheme val="minor"/>
      </rPr>
      <t xml:space="preserve">pneuroD </t>
    </r>
    <r>
      <rPr>
        <b/>
        <u/>
        <sz val="12"/>
        <color rgb="FFFF0000"/>
        <rFont val="Calibri (Corps)"/>
      </rPr>
      <t>Cre</t>
    </r>
    <r>
      <rPr>
        <b/>
        <u/>
        <sz val="12"/>
        <color rgb="FFFF0000"/>
        <rFont val="Calibri"/>
        <family val="2"/>
        <scheme val="minor"/>
      </rPr>
      <t xml:space="preserve"> GFP</t>
    </r>
  </si>
  <si>
    <t>Error</t>
  </si>
  <si>
    <r>
      <t xml:space="preserve">P0  wt electroporated at E13 with </t>
    </r>
    <r>
      <rPr>
        <b/>
        <u/>
        <sz val="12"/>
        <color rgb="FFFF0000"/>
        <rFont val="Calibri (Corps)"/>
      </rPr>
      <t>pneuroD GFP</t>
    </r>
  </si>
  <si>
    <r>
      <t xml:space="preserve">P0  wt electroporated at E13 with </t>
    </r>
    <r>
      <rPr>
        <b/>
        <u/>
        <sz val="12"/>
        <color rgb="FFFF0000"/>
        <rFont val="Calibri (Corps)"/>
      </rPr>
      <t>pneuroD -hTDP43-GFP</t>
    </r>
  </si>
  <si>
    <r>
      <t xml:space="preserve">P0  wt electroporated at E13 with </t>
    </r>
    <r>
      <rPr>
        <b/>
        <u/>
        <sz val="11"/>
        <color rgb="FFFF0000"/>
        <rFont val="Calibri (Corps)"/>
      </rPr>
      <t>pneuroD -hTDP43-A315T-GFP</t>
    </r>
  </si>
  <si>
    <t>pNeuroD GFP</t>
  </si>
  <si>
    <t>pNeuoD Cre GFP</t>
  </si>
  <si>
    <t>Std Error</t>
  </si>
  <si>
    <t>PNeuroD GFP</t>
  </si>
  <si>
    <t>pNeuroD hTDP-43</t>
  </si>
  <si>
    <t>pNEuroD hTDP-43 A315T</t>
  </si>
  <si>
    <t>***</t>
  </si>
  <si>
    <t>T-test between hTDP-43 and hTD-43 A315T</t>
  </si>
  <si>
    <t>Img3</t>
  </si>
  <si>
    <t>AVERAGE</t>
  </si>
  <si>
    <t>**</t>
  </si>
  <si>
    <t>pNeuroD hTDP-43 A315T</t>
  </si>
  <si>
    <t>Img2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</si>
</sst>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u/>
      <sz val="12"/>
      <color rgb="FFFF0000"/>
      <name val="Calibri (Corps)"/>
    </font>
    <font>
      <b/>
      <u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 (Corps)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">
    <xf numFmtId="0" fontId="0" fillId="0" borderId="0" xfId="0"/>
    <xf numFmtId="0" fontId="0" fillId="2" borderId="0" xfId="0" applyFill="1"/>
    <xf numFmtId="0" fontId="0" fillId="0" borderId="0" xfId="0" applyFont="1"/>
    <xf numFmtId="0" fontId="0" fillId="0" borderId="0" xfId="0" applyFill="1"/>
    <xf numFmtId="0" fontId="3" fillId="0" borderId="0" xfId="0" applyFont="1"/>
    <xf numFmtId="0" fontId="0" fillId="2" borderId="0" xfId="0" applyFont="1" applyFill="1"/>
  </cellXfs>
  <cellStyles count="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'Sox5'!$B$27:$C$27</c:f>
                <c:numCache>
                  <c:formatCode>General</c:formatCode>
                  <c:ptCount val="2"/>
                  <c:pt idx="0">
                    <c:v>0.0130434515563995</c:v>
                  </c:pt>
                  <c:pt idx="1">
                    <c:v>0.0235205582600453</c:v>
                  </c:pt>
                </c:numCache>
              </c:numRef>
            </c:plus>
            <c:minus>
              <c:numRef>
                <c:f>'Sox5'!$B$27:$C$27</c:f>
                <c:numCache>
                  <c:formatCode>General</c:formatCode>
                  <c:ptCount val="2"/>
                  <c:pt idx="0">
                    <c:v>0.0130434515563995</c:v>
                  </c:pt>
                  <c:pt idx="1">
                    <c:v>0.0235205582600453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'Sox5'!$B$22:$C$22</c:f>
              <c:strCache>
                <c:ptCount val="2"/>
                <c:pt idx="0">
                  <c:v>pNeuroD GFP</c:v>
                </c:pt>
                <c:pt idx="1">
                  <c:v>pNeuoD Cre GFP</c:v>
                </c:pt>
              </c:strCache>
            </c:strRef>
          </c:cat>
          <c:val>
            <c:numRef>
              <c:f>'Sox5'!$B$26:$C$26</c:f>
              <c:numCache>
                <c:formatCode>General</c:formatCode>
                <c:ptCount val="2"/>
                <c:pt idx="0">
                  <c:v>0.228237166761595</c:v>
                </c:pt>
                <c:pt idx="1">
                  <c:v>0.443477595828815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36929712"/>
        <c:axId val="-259088848"/>
      </c:barChart>
      <c:catAx>
        <c:axId val="-23692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59088848"/>
        <c:crosses val="autoZero"/>
        <c:auto val="1"/>
        <c:lblAlgn val="ctr"/>
        <c:lblOffset val="100"/>
        <c:noMultiLvlLbl val="0"/>
      </c:catAx>
      <c:valAx>
        <c:axId val="-25908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36929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'Sox5'!$M$54:$O$54</c:f>
                <c:numCache>
                  <c:formatCode>General</c:formatCode>
                  <c:ptCount val="3"/>
                  <c:pt idx="0">
                    <c:v>0.0237811559624617</c:v>
                  </c:pt>
                  <c:pt idx="1">
                    <c:v>0.0397396688429308</c:v>
                  </c:pt>
                  <c:pt idx="2">
                    <c:v>0.0484785174675102</c:v>
                  </c:pt>
                </c:numCache>
              </c:numRef>
            </c:plus>
            <c:minus>
              <c:numRef>
                <c:f>'Sox5'!$M$54:$O$54</c:f>
                <c:numCache>
                  <c:formatCode>General</c:formatCode>
                  <c:ptCount val="3"/>
                  <c:pt idx="0">
                    <c:v>0.0237811559624617</c:v>
                  </c:pt>
                  <c:pt idx="1">
                    <c:v>0.0397396688429308</c:v>
                  </c:pt>
                  <c:pt idx="2">
                    <c:v>0.0484785174675102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'Sox5'!$M$46:$O$46</c:f>
              <c:strCache>
                <c:ptCount val="3"/>
                <c:pt idx="0">
                  <c:v>PNeuroD GFP</c:v>
                </c:pt>
                <c:pt idx="1">
                  <c:v>pNeuroD hTDP-43</c:v>
                </c:pt>
                <c:pt idx="2">
                  <c:v>pNEuroD hTDP-43 A315T</c:v>
                </c:pt>
              </c:strCache>
            </c:strRef>
          </c:cat>
          <c:val>
            <c:numRef>
              <c:f>'Sox5'!$M$53:$O$53</c:f>
              <c:numCache>
                <c:formatCode>General</c:formatCode>
                <c:ptCount val="3"/>
                <c:pt idx="0">
                  <c:v>0.149145748548865</c:v>
                </c:pt>
                <c:pt idx="1">
                  <c:v>0.404063161707219</c:v>
                </c:pt>
                <c:pt idx="2">
                  <c:v>0.483407276437655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26463776"/>
        <c:axId val="-259454208"/>
      </c:barChart>
      <c:catAx>
        <c:axId val="-2264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59454208"/>
        <c:crosses val="autoZero"/>
        <c:auto val="1"/>
        <c:lblAlgn val="ctr"/>
        <c:lblOffset val="100"/>
        <c:noMultiLvlLbl val="0"/>
      </c:catAx>
      <c:valAx>
        <c:axId val="-25945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26463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Ctip2!$B$28:$C$28</c:f>
                <c:numCache>
                  <c:formatCode>General</c:formatCode>
                  <c:ptCount val="2"/>
                  <c:pt idx="0">
                    <c:v>0.000775947732735827</c:v>
                  </c:pt>
                  <c:pt idx="1">
                    <c:v>0.00805764422875922</c:v>
                  </c:pt>
                </c:numCache>
              </c:numRef>
            </c:plus>
            <c:minus>
              <c:numRef>
                <c:f>Ctip2!$B$28:$C$28</c:f>
                <c:numCache>
                  <c:formatCode>General</c:formatCode>
                  <c:ptCount val="2"/>
                  <c:pt idx="0">
                    <c:v>0.000775947732735827</c:v>
                  </c:pt>
                  <c:pt idx="1">
                    <c:v>0.00805764422875922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Ctip2!$B$23:$C$23</c:f>
              <c:strCache>
                <c:ptCount val="2"/>
                <c:pt idx="0">
                  <c:v>pNeuroD GFP</c:v>
                </c:pt>
                <c:pt idx="1">
                  <c:v>pNeuoD Cre GFP</c:v>
                </c:pt>
              </c:strCache>
            </c:strRef>
          </c:cat>
          <c:val>
            <c:numRef>
              <c:f>Ctip2!$B$27:$C$27</c:f>
              <c:numCache>
                <c:formatCode>General</c:formatCode>
                <c:ptCount val="2"/>
                <c:pt idx="0">
                  <c:v>0.0196323285606672</c:v>
                </c:pt>
                <c:pt idx="1">
                  <c:v>0.0772682952648155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52453552"/>
        <c:axId val="-259302832"/>
      </c:barChart>
      <c:catAx>
        <c:axId val="-25245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59302832"/>
        <c:crosses val="autoZero"/>
        <c:auto val="1"/>
        <c:lblAlgn val="ctr"/>
        <c:lblOffset val="100"/>
        <c:noMultiLvlLbl val="0"/>
      </c:catAx>
      <c:valAx>
        <c:axId val="-25930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5245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68724846894138"/>
          <c:y val="0.0694444444444444"/>
          <c:w val="0.877016404199475"/>
          <c:h val="0.8301006124234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Ctip2!$R$34:$T$34</c:f>
                <c:numCache>
                  <c:formatCode>General</c:formatCode>
                  <c:ptCount val="3"/>
                  <c:pt idx="0">
                    <c:v>0.00242231643035523</c:v>
                  </c:pt>
                  <c:pt idx="1">
                    <c:v>0.0148515521373683</c:v>
                  </c:pt>
                  <c:pt idx="2">
                    <c:v>0.00774908754142482</c:v>
                  </c:pt>
                </c:numCache>
              </c:numRef>
            </c:plus>
            <c:minus>
              <c:numRef>
                <c:f>Ctip2!$R$34:$T$34</c:f>
                <c:numCache>
                  <c:formatCode>General</c:formatCode>
                  <c:ptCount val="3"/>
                  <c:pt idx="0">
                    <c:v>0.00242231643035523</c:v>
                  </c:pt>
                  <c:pt idx="1">
                    <c:v>0.0148515521373683</c:v>
                  </c:pt>
                  <c:pt idx="2">
                    <c:v>0.00774908754142482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Ctip2!$R$25:$T$25</c:f>
              <c:strCache>
                <c:ptCount val="3"/>
                <c:pt idx="0">
                  <c:v>PNeuroD GFP</c:v>
                </c:pt>
                <c:pt idx="1">
                  <c:v>pNeuroD hTDP-43</c:v>
                </c:pt>
                <c:pt idx="2">
                  <c:v>pNeuroD hTDP-43 A315T</c:v>
                </c:pt>
              </c:strCache>
            </c:strRef>
          </c:cat>
          <c:val>
            <c:numRef>
              <c:f>Ctip2!$R$33:$T$33</c:f>
              <c:numCache>
                <c:formatCode>General</c:formatCode>
                <c:ptCount val="3"/>
                <c:pt idx="0">
                  <c:v>0.0248228962455332</c:v>
                </c:pt>
                <c:pt idx="1">
                  <c:v>0.0752037552298837</c:v>
                </c:pt>
                <c:pt idx="2">
                  <c:v>0.0956527192268217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53995936"/>
        <c:axId val="-630651376"/>
      </c:barChart>
      <c:catAx>
        <c:axId val="-25399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30651376"/>
        <c:crosses val="autoZero"/>
        <c:auto val="1"/>
        <c:lblAlgn val="ctr"/>
        <c:lblOffset val="100"/>
        <c:noMultiLvlLbl val="0"/>
      </c:catAx>
      <c:valAx>
        <c:axId val="-63065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5399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Rorb!$B$26:$C$26</c:f>
                <c:numCache>
                  <c:formatCode>General</c:formatCode>
                  <c:ptCount val="2"/>
                  <c:pt idx="0">
                    <c:v>0.00928175189537041</c:v>
                  </c:pt>
                  <c:pt idx="1">
                    <c:v>0.0038270481659789</c:v>
                  </c:pt>
                </c:numCache>
              </c:numRef>
            </c:plus>
            <c:minus>
              <c:numRef>
                <c:f>Rorb!$B$26:$C$26</c:f>
                <c:numCache>
                  <c:formatCode>General</c:formatCode>
                  <c:ptCount val="2"/>
                  <c:pt idx="0">
                    <c:v>0.00928175189537041</c:v>
                  </c:pt>
                  <c:pt idx="1">
                    <c:v>0.0038270481659789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Rorb!$B$21:$C$21</c:f>
              <c:strCache>
                <c:ptCount val="2"/>
                <c:pt idx="0">
                  <c:v>pNeuroD GFP</c:v>
                </c:pt>
                <c:pt idx="1">
                  <c:v>pNeuoD Cre GFP</c:v>
                </c:pt>
              </c:strCache>
            </c:strRef>
          </c:cat>
          <c:val>
            <c:numRef>
              <c:f>Rorb!$B$25:$C$25</c:f>
              <c:numCache>
                <c:formatCode>General</c:formatCode>
                <c:ptCount val="2"/>
                <c:pt idx="0">
                  <c:v>0.128991910002173</c:v>
                </c:pt>
                <c:pt idx="1">
                  <c:v>0.0427464294637298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3461632"/>
        <c:axId val="-602136416"/>
      </c:barChart>
      <c:catAx>
        <c:axId val="-17346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02136416"/>
        <c:crosses val="autoZero"/>
        <c:auto val="1"/>
        <c:lblAlgn val="ctr"/>
        <c:lblOffset val="100"/>
        <c:noMultiLvlLbl val="0"/>
      </c:catAx>
      <c:valAx>
        <c:axId val="-60213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34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portrait" horizontalDpi="0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Rorb!$R$28:$T$28</c:f>
                <c:numCache>
                  <c:formatCode>General</c:formatCode>
                  <c:ptCount val="3"/>
                  <c:pt idx="0">
                    <c:v>0.0058000233953019</c:v>
                  </c:pt>
                  <c:pt idx="1">
                    <c:v>0.000528097196311734</c:v>
                  </c:pt>
                  <c:pt idx="2">
                    <c:v>0.00327032846190298</c:v>
                  </c:pt>
                </c:numCache>
              </c:numRef>
            </c:plus>
            <c:minus>
              <c:numRef>
                <c:f>Rorb!$R$28:$T$28</c:f>
                <c:numCache>
                  <c:formatCode>General</c:formatCode>
                  <c:ptCount val="3"/>
                  <c:pt idx="0">
                    <c:v>0.0058000233953019</c:v>
                  </c:pt>
                  <c:pt idx="1">
                    <c:v>0.000528097196311734</c:v>
                  </c:pt>
                  <c:pt idx="2">
                    <c:v>0.00327032846190298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Rorb!$R$20:$T$20</c:f>
              <c:strCache>
                <c:ptCount val="3"/>
                <c:pt idx="0">
                  <c:v>PNeuroD GFP</c:v>
                </c:pt>
                <c:pt idx="1">
                  <c:v>pNeuroD hTDP-43</c:v>
                </c:pt>
                <c:pt idx="2">
                  <c:v>pNeuroD hTDP-43 A315T</c:v>
                </c:pt>
              </c:strCache>
            </c:strRef>
          </c:cat>
          <c:val>
            <c:numRef>
              <c:f>Rorb!$R$27:$T$27</c:f>
              <c:numCache>
                <c:formatCode>General</c:formatCode>
                <c:ptCount val="3"/>
                <c:pt idx="0">
                  <c:v>0.10447492196785</c:v>
                </c:pt>
                <c:pt idx="1">
                  <c:v>0.0584355699085526</c:v>
                </c:pt>
                <c:pt idx="2">
                  <c:v>0.0428173175829921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26025440"/>
        <c:axId val="-255120896"/>
      </c:barChart>
      <c:catAx>
        <c:axId val="-22602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55120896"/>
        <c:crosses val="autoZero"/>
        <c:auto val="1"/>
        <c:lblAlgn val="ctr"/>
        <c:lblOffset val="100"/>
        <c:noMultiLvlLbl val="0"/>
      </c:catAx>
      <c:valAx>
        <c:axId val="-25512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26025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425236</xdr:colOff>
      <xdr:row>24</xdr:row>
      <xdr:rowOff>12557</xdr:rowOff>
    </xdr:from>
    <xdr:to>
      <xdr:col>9</xdr:col>
      <xdr:colOff>787685</xdr:colOff>
      <xdr:row>37</xdr:row>
      <xdr:rowOff>158679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152979</xdr:colOff>
      <xdr:row>45</xdr:row>
      <xdr:rowOff>42719</xdr:rowOff>
    </xdr:from>
    <xdr:to>
      <xdr:col>21</xdr:col>
      <xdr:colOff>539751</xdr:colOff>
      <xdr:row>58</xdr:row>
      <xdr:rowOff>159328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796247</xdr:colOff>
      <xdr:row>24</xdr:row>
      <xdr:rowOff>198062</xdr:rowOff>
    </xdr:from>
    <xdr:to>
      <xdr:col>9</xdr:col>
      <xdr:colOff>316786</xdr:colOff>
      <xdr:row>38</xdr:row>
      <xdr:rowOff>144408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382427</xdr:colOff>
      <xdr:row>39</xdr:row>
      <xdr:rowOff>41098</xdr:rowOff>
    </xdr:from>
    <xdr:to>
      <xdr:col>21</xdr:col>
      <xdr:colOff>402405</xdr:colOff>
      <xdr:row>52</xdr:row>
      <xdr:rowOff>187219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27</xdr:row>
      <xdr:rowOff>38100</xdr:rowOff>
    </xdr:from>
    <xdr:to>
      <xdr:col>5</xdr:col>
      <xdr:colOff>622300</xdr:colOff>
      <xdr:row>40</xdr:row>
      <xdr:rowOff>139700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152400</xdr:colOff>
      <xdr:row>20</xdr:row>
      <xdr:rowOff>25400</xdr:rowOff>
    </xdr:from>
    <xdr:to>
      <xdr:col>26</xdr:col>
      <xdr:colOff>533400</xdr:colOff>
      <xdr:row>33</xdr:row>
      <xdr:rowOff>127000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7"/>
  <sheetViews>
    <sheetView topLeftCell="G1" zoomScale="81" zoomScaleNormal="81" workbookViewId="0">
      <selection activeCell="C27" sqref="C27"/>
    </sheetView>
  </sheetViews>
  <sheetFormatPr baseColWidth="10" defaultColWidth="11" defaultRowHeight="16" x14ac:dyDescent="0.2"/>
  <cols>
    <col min="12" max="12" width="19.33203125" customWidth="1"/>
    <col min="13" max="13" width="14.33203125" customWidth="1"/>
    <col min="14" max="14" width="17.5" customWidth="1"/>
    <col min="15" max="15" width="18.1640625" customWidth="1"/>
    <col min="16" max="16" width="11" customWidth="1"/>
  </cols>
  <sheetData>
    <row r="2" spans="2:28" x14ac:dyDescent="0.2">
      <c r="C2" t="s">
        <v>24</v>
      </c>
      <c r="H2" t="s">
        <v>25</v>
      </c>
      <c r="N2" t="s">
        <v>27</v>
      </c>
      <c r="S2" t="s">
        <v>28</v>
      </c>
      <c r="Z2" s="4" t="s">
        <v>29</v>
      </c>
    </row>
    <row r="4" spans="2:28" x14ac:dyDescent="0.2">
      <c r="H4" t="s">
        <v>1</v>
      </c>
      <c r="I4" t="s">
        <v>9</v>
      </c>
      <c r="J4" t="s">
        <v>10</v>
      </c>
      <c r="M4" s="1" t="s">
        <v>0</v>
      </c>
      <c r="N4" t="s">
        <v>1</v>
      </c>
      <c r="O4" t="s">
        <v>9</v>
      </c>
      <c r="P4" t="s">
        <v>10</v>
      </c>
      <c r="S4" s="1" t="s">
        <v>0</v>
      </c>
      <c r="T4" t="s">
        <v>1</v>
      </c>
      <c r="U4" t="s">
        <v>16</v>
      </c>
      <c r="V4" t="s">
        <v>10</v>
      </c>
      <c r="Y4" s="1" t="s">
        <v>0</v>
      </c>
      <c r="Z4" t="s">
        <v>1</v>
      </c>
      <c r="AA4" t="s">
        <v>16</v>
      </c>
      <c r="AB4" t="s">
        <v>10</v>
      </c>
    </row>
    <row r="5" spans="2:28" x14ac:dyDescent="0.2">
      <c r="C5" t="s">
        <v>1</v>
      </c>
      <c r="D5" t="s">
        <v>2</v>
      </c>
      <c r="E5" t="s">
        <v>3</v>
      </c>
      <c r="G5" s="1" t="s">
        <v>0</v>
      </c>
      <c r="M5" t="s">
        <v>6</v>
      </c>
      <c r="N5">
        <v>341</v>
      </c>
      <c r="O5">
        <v>35</v>
      </c>
      <c r="P5">
        <f>O5/N5</f>
        <v>0.10263929618768329</v>
      </c>
      <c r="S5" t="s">
        <v>6</v>
      </c>
      <c r="T5">
        <v>197</v>
      </c>
      <c r="U5">
        <v>129</v>
      </c>
      <c r="V5">
        <f>U5/T5</f>
        <v>0.65482233502538068</v>
      </c>
      <c r="Y5" t="s">
        <v>6</v>
      </c>
      <c r="Z5">
        <v>326</v>
      </c>
      <c r="AA5">
        <v>105</v>
      </c>
      <c r="AB5">
        <f>AA5/Z5</f>
        <v>0.32208588957055212</v>
      </c>
    </row>
    <row r="6" spans="2:28" x14ac:dyDescent="0.2">
      <c r="B6" s="1" t="s">
        <v>0</v>
      </c>
      <c r="G6" t="s">
        <v>6</v>
      </c>
      <c r="H6" s="3">
        <v>172</v>
      </c>
      <c r="I6" s="3">
        <v>38</v>
      </c>
      <c r="J6" s="3">
        <f>I6/H6</f>
        <v>0.22093023255813954</v>
      </c>
      <c r="M6" t="s">
        <v>7</v>
      </c>
      <c r="N6">
        <v>235</v>
      </c>
      <c r="O6">
        <v>24</v>
      </c>
      <c r="P6">
        <f>O6/N6</f>
        <v>0.10212765957446808</v>
      </c>
      <c r="S6" t="s">
        <v>7</v>
      </c>
      <c r="T6">
        <v>210</v>
      </c>
      <c r="U6">
        <v>88</v>
      </c>
      <c r="V6">
        <f>U6/T6</f>
        <v>0.41904761904761906</v>
      </c>
      <c r="Y6" t="s">
        <v>7</v>
      </c>
      <c r="Z6">
        <v>109</v>
      </c>
      <c r="AA6">
        <v>59</v>
      </c>
      <c r="AB6">
        <f>AA6/Z6</f>
        <v>0.54128440366972475</v>
      </c>
    </row>
    <row r="7" spans="2:28" x14ac:dyDescent="0.2">
      <c r="B7" t="s">
        <v>6</v>
      </c>
      <c r="C7">
        <v>757</v>
      </c>
      <c r="D7">
        <v>99</v>
      </c>
      <c r="E7">
        <f>D7/C7</f>
        <v>0.13077939233817701</v>
      </c>
      <c r="G7" t="s">
        <v>7</v>
      </c>
      <c r="H7" s="3">
        <v>338</v>
      </c>
      <c r="I7" s="3">
        <v>160</v>
      </c>
      <c r="J7" s="3">
        <f>I7/H7</f>
        <v>0.47337278106508873</v>
      </c>
      <c r="M7" t="s">
        <v>8</v>
      </c>
      <c r="N7">
        <v>137</v>
      </c>
      <c r="O7">
        <v>11</v>
      </c>
      <c r="P7">
        <f>O7/N7</f>
        <v>8.0291970802919707E-2</v>
      </c>
      <c r="S7" t="s">
        <v>8</v>
      </c>
      <c r="T7">
        <v>163</v>
      </c>
      <c r="U7">
        <v>68</v>
      </c>
      <c r="V7">
        <f>U7/T7</f>
        <v>0.41717791411042943</v>
      </c>
      <c r="Y7" t="s">
        <v>8</v>
      </c>
      <c r="Z7">
        <v>189</v>
      </c>
      <c r="AA7">
        <v>109</v>
      </c>
      <c r="AB7">
        <f>AA7/Z7</f>
        <v>0.57671957671957674</v>
      </c>
    </row>
    <row r="8" spans="2:28" x14ac:dyDescent="0.2">
      <c r="B8" t="s">
        <v>7</v>
      </c>
      <c r="C8">
        <v>275</v>
      </c>
      <c r="D8">
        <v>85</v>
      </c>
      <c r="E8">
        <f>D8/C8</f>
        <v>0.30909090909090908</v>
      </c>
      <c r="G8" t="s">
        <v>8</v>
      </c>
      <c r="H8" s="3">
        <v>315</v>
      </c>
      <c r="I8" s="3">
        <v>177</v>
      </c>
      <c r="J8" s="3">
        <f>I8/H8</f>
        <v>0.56190476190476191</v>
      </c>
      <c r="M8" t="s">
        <v>14</v>
      </c>
      <c r="N8">
        <v>155</v>
      </c>
      <c r="O8">
        <v>29</v>
      </c>
      <c r="P8">
        <f>O8/N8</f>
        <v>0.18709677419354839</v>
      </c>
      <c r="S8" t="s">
        <v>14</v>
      </c>
      <c r="T8">
        <v>407</v>
      </c>
      <c r="U8">
        <v>174</v>
      </c>
      <c r="V8">
        <f>U8/T8</f>
        <v>0.4275184275184275</v>
      </c>
      <c r="Y8" t="s">
        <v>11</v>
      </c>
      <c r="Z8">
        <f>AVERAGE(Z5:Z7)</f>
        <v>208</v>
      </c>
      <c r="AA8">
        <f t="shared" ref="AA8:AB8" si="0">AVERAGE(AA5:AA7)</f>
        <v>91</v>
      </c>
      <c r="AB8">
        <f t="shared" si="0"/>
        <v>0.48002995665328457</v>
      </c>
    </row>
    <row r="9" spans="2:28" x14ac:dyDescent="0.2">
      <c r="B9" t="s">
        <v>8</v>
      </c>
      <c r="C9">
        <v>300</v>
      </c>
      <c r="D9">
        <v>72</v>
      </c>
      <c r="E9">
        <f>D9/C9</f>
        <v>0.24</v>
      </c>
      <c r="G9" s="3" t="s">
        <v>11</v>
      </c>
      <c r="H9" s="3">
        <f>AVERAGE(H6,H7,H8)</f>
        <v>275</v>
      </c>
      <c r="I9" s="3">
        <f>AVERAGE(I6,I7,I8)</f>
        <v>125</v>
      </c>
      <c r="J9">
        <f t="shared" ref="J9" si="1">AVERAGE(J6:J8)</f>
        <v>0.41873592517599673</v>
      </c>
      <c r="M9" t="s">
        <v>11</v>
      </c>
      <c r="N9">
        <f>AVERAGE(N5:N8)</f>
        <v>217</v>
      </c>
      <c r="O9">
        <f t="shared" ref="O9:P9" si="2">AVERAGE(O5:O8)</f>
        <v>24.75</v>
      </c>
      <c r="P9">
        <f t="shared" si="2"/>
        <v>0.11803892518965486</v>
      </c>
      <c r="S9" t="s">
        <v>11</v>
      </c>
      <c r="T9">
        <f>AVERAGE(T5:T8)</f>
        <v>244.25</v>
      </c>
      <c r="U9">
        <f t="shared" ref="U9:V9" si="3">AVERAGE(U5:U8)</f>
        <v>114.75</v>
      </c>
      <c r="V9">
        <f t="shared" si="3"/>
        <v>0.47964157392546414</v>
      </c>
    </row>
    <row r="10" spans="2:28" x14ac:dyDescent="0.2">
      <c r="B10" t="s">
        <v>11</v>
      </c>
      <c r="C10">
        <f>AVERAGE(C7:C9)</f>
        <v>444</v>
      </c>
      <c r="D10">
        <f t="shared" ref="D10:E10" si="4">AVERAGE(D7:D9)</f>
        <v>85.333333333333329</v>
      </c>
      <c r="E10">
        <f t="shared" si="4"/>
        <v>0.22662343380969538</v>
      </c>
      <c r="H10" s="3"/>
      <c r="I10" s="3"/>
      <c r="J10" s="3"/>
      <c r="M10" s="1" t="s">
        <v>4</v>
      </c>
      <c r="Y10" s="1" t="s">
        <v>4</v>
      </c>
      <c r="Z10" t="s">
        <v>1</v>
      </c>
      <c r="AA10" t="s">
        <v>16</v>
      </c>
      <c r="AB10" t="s">
        <v>10</v>
      </c>
    </row>
    <row r="11" spans="2:28" x14ac:dyDescent="0.2">
      <c r="B11" s="1" t="s">
        <v>4</v>
      </c>
      <c r="G11" s="1" t="s">
        <v>4</v>
      </c>
      <c r="H11" s="3"/>
      <c r="I11" s="3"/>
      <c r="J11" s="3"/>
      <c r="M11" t="s">
        <v>6</v>
      </c>
      <c r="N11">
        <v>230</v>
      </c>
      <c r="O11">
        <v>12</v>
      </c>
      <c r="P11">
        <f>O11/N11</f>
        <v>5.2173913043478258E-2</v>
      </c>
      <c r="S11" s="1" t="s">
        <v>4</v>
      </c>
      <c r="T11" t="s">
        <v>1</v>
      </c>
      <c r="U11" t="s">
        <v>16</v>
      </c>
      <c r="V11" t="s">
        <v>10</v>
      </c>
      <c r="Y11" t="s">
        <v>6</v>
      </c>
      <c r="Z11">
        <v>82</v>
      </c>
      <c r="AA11">
        <v>37</v>
      </c>
      <c r="AB11">
        <f>AA11/Z11</f>
        <v>0.45121951219512196</v>
      </c>
    </row>
    <row r="12" spans="2:28" x14ac:dyDescent="0.2">
      <c r="B12" t="s">
        <v>6</v>
      </c>
      <c r="C12">
        <v>241</v>
      </c>
      <c r="D12">
        <v>67</v>
      </c>
      <c r="E12">
        <f>D12/C12</f>
        <v>0.27800829875518673</v>
      </c>
      <c r="G12" t="s">
        <v>6</v>
      </c>
      <c r="H12" s="3">
        <v>110</v>
      </c>
      <c r="I12" s="3">
        <v>23</v>
      </c>
      <c r="J12" s="3">
        <f>I12/H12</f>
        <v>0.20909090909090908</v>
      </c>
      <c r="M12" t="s">
        <v>7</v>
      </c>
      <c r="N12">
        <v>420</v>
      </c>
      <c r="O12">
        <v>25</v>
      </c>
      <c r="P12">
        <f>O12/N12</f>
        <v>5.9523809523809521E-2</v>
      </c>
      <c r="S12" t="s">
        <v>6</v>
      </c>
      <c r="T12">
        <v>417</v>
      </c>
      <c r="U12">
        <v>201</v>
      </c>
      <c r="V12">
        <f>U12/T12</f>
        <v>0.48201438848920863</v>
      </c>
      <c r="Y12" t="s">
        <v>7</v>
      </c>
      <c r="Z12">
        <v>212</v>
      </c>
      <c r="AA12">
        <v>98</v>
      </c>
      <c r="AB12">
        <f>AA12/Z12</f>
        <v>0.46226415094339623</v>
      </c>
    </row>
    <row r="13" spans="2:28" x14ac:dyDescent="0.2">
      <c r="B13" t="s">
        <v>7</v>
      </c>
      <c r="C13">
        <v>282</v>
      </c>
      <c r="D13">
        <v>73</v>
      </c>
      <c r="E13">
        <f>D13/C13</f>
        <v>0.25886524822695034</v>
      </c>
      <c r="G13" t="s">
        <v>7</v>
      </c>
      <c r="H13" s="3">
        <v>321</v>
      </c>
      <c r="I13" s="3">
        <v>234</v>
      </c>
      <c r="J13" s="3">
        <f>I13/H13</f>
        <v>0.7289719626168224</v>
      </c>
      <c r="M13" t="s">
        <v>8</v>
      </c>
      <c r="N13">
        <v>278</v>
      </c>
      <c r="O13">
        <v>4</v>
      </c>
      <c r="P13">
        <f>O13/N13</f>
        <v>1.4388489208633094E-2</v>
      </c>
      <c r="S13" t="s">
        <v>7</v>
      </c>
      <c r="T13">
        <v>377</v>
      </c>
      <c r="U13">
        <v>145</v>
      </c>
      <c r="V13">
        <f>U13/T13</f>
        <v>0.38461538461538464</v>
      </c>
      <c r="Y13" t="s">
        <v>8</v>
      </c>
      <c r="Z13">
        <v>362</v>
      </c>
      <c r="AA13">
        <v>105</v>
      </c>
      <c r="AB13">
        <f>AA13/Z13</f>
        <v>0.29005524861878451</v>
      </c>
    </row>
    <row r="14" spans="2:28" x14ac:dyDescent="0.2">
      <c r="B14" t="s">
        <v>8</v>
      </c>
      <c r="C14">
        <v>193</v>
      </c>
      <c r="D14">
        <v>45</v>
      </c>
      <c r="E14">
        <f>D14/C14</f>
        <v>0.23316062176165803</v>
      </c>
      <c r="G14" t="s">
        <v>8</v>
      </c>
      <c r="H14" s="3">
        <v>316</v>
      </c>
      <c r="I14" s="3">
        <v>93</v>
      </c>
      <c r="J14" s="3">
        <f>I14/H14</f>
        <v>0.29430379746835444</v>
      </c>
      <c r="M14" t="s">
        <v>11</v>
      </c>
      <c r="N14">
        <f>AVERAGE(N11:N13)</f>
        <v>309.33333333333331</v>
      </c>
      <c r="O14">
        <f t="shared" ref="O14:P14" si="5">AVERAGE(O11:O13)</f>
        <v>13.666666666666666</v>
      </c>
      <c r="P14">
        <f t="shared" si="5"/>
        <v>4.2028737258640286E-2</v>
      </c>
      <c r="S14" t="s">
        <v>8</v>
      </c>
      <c r="T14">
        <v>358</v>
      </c>
      <c r="U14">
        <v>106</v>
      </c>
      <c r="V14">
        <f>U14/T14</f>
        <v>0.29608938547486036</v>
      </c>
      <c r="Y14" t="s">
        <v>11</v>
      </c>
      <c r="Z14">
        <f>AVERAGE(Z11:Z13)</f>
        <v>218.66666666666666</v>
      </c>
      <c r="AA14">
        <f t="shared" ref="AA14:AB14" si="6">AVERAGE(AA11:AA13)</f>
        <v>80</v>
      </c>
      <c r="AB14">
        <f t="shared" si="6"/>
        <v>0.40117963725243416</v>
      </c>
    </row>
    <row r="15" spans="2:28" x14ac:dyDescent="0.2">
      <c r="B15" t="s">
        <v>11</v>
      </c>
      <c r="C15">
        <f>AVERAGE(C12:C14)</f>
        <v>238.66666666666666</v>
      </c>
      <c r="D15">
        <f t="shared" ref="D15:E15" si="7">AVERAGE(D12:D14)</f>
        <v>61.666666666666664</v>
      </c>
      <c r="E15">
        <f t="shared" si="7"/>
        <v>0.25667805624793166</v>
      </c>
      <c r="G15" t="s">
        <v>11</v>
      </c>
      <c r="H15" s="3">
        <f>AVERAGE(H12:H14)</f>
        <v>249</v>
      </c>
      <c r="I15" s="3">
        <f t="shared" ref="I15:J15" si="8">AVERAGE(I12:I14)</f>
        <v>116.66666666666667</v>
      </c>
      <c r="J15" s="3">
        <f t="shared" si="8"/>
        <v>0.41078888972536198</v>
      </c>
      <c r="S15" t="s">
        <v>15</v>
      </c>
      <c r="T15">
        <f>AVERAGE(T12:T14)</f>
        <v>384</v>
      </c>
      <c r="U15">
        <f t="shared" ref="U15:V15" si="9">AVERAGE(U12:U14)</f>
        <v>150.66666666666666</v>
      </c>
      <c r="V15">
        <f t="shared" si="9"/>
        <v>0.38757305285981786</v>
      </c>
    </row>
    <row r="16" spans="2:28" x14ac:dyDescent="0.2">
      <c r="B16" s="1" t="s">
        <v>5</v>
      </c>
      <c r="H16" s="3"/>
      <c r="I16" s="3"/>
      <c r="J16" s="3"/>
      <c r="M16" s="1" t="s">
        <v>5</v>
      </c>
      <c r="Y16" s="1" t="s">
        <v>5</v>
      </c>
      <c r="Z16" t="s">
        <v>1</v>
      </c>
      <c r="AA16" t="s">
        <v>16</v>
      </c>
      <c r="AB16" t="s">
        <v>10</v>
      </c>
    </row>
    <row r="17" spans="1:28" x14ac:dyDescent="0.2">
      <c r="B17" t="s">
        <v>6</v>
      </c>
      <c r="C17">
        <v>863</v>
      </c>
      <c r="D17">
        <v>183</v>
      </c>
      <c r="E17">
        <f>D17/C17</f>
        <v>0.21205098493626884</v>
      </c>
      <c r="G17" s="1" t="s">
        <v>5</v>
      </c>
      <c r="H17" s="3"/>
      <c r="I17" s="3"/>
      <c r="J17" s="3"/>
      <c r="M17" t="s">
        <v>6</v>
      </c>
      <c r="N17">
        <v>223</v>
      </c>
      <c r="O17">
        <v>9</v>
      </c>
      <c r="P17">
        <f>O17/N17</f>
        <v>4.0358744394618833E-2</v>
      </c>
      <c r="S17" s="1" t="s">
        <v>5</v>
      </c>
      <c r="T17" t="s">
        <v>1</v>
      </c>
      <c r="U17" t="s">
        <v>16</v>
      </c>
      <c r="V17" t="s">
        <v>10</v>
      </c>
      <c r="Y17" t="s">
        <v>6</v>
      </c>
      <c r="Z17">
        <v>134</v>
      </c>
      <c r="AA17">
        <v>46</v>
      </c>
      <c r="AB17">
        <f>AA17/Z17</f>
        <v>0.34328358208955223</v>
      </c>
    </row>
    <row r="18" spans="1:28" x14ac:dyDescent="0.2">
      <c r="B18" t="s">
        <v>7</v>
      </c>
      <c r="C18">
        <v>760</v>
      </c>
      <c r="D18">
        <v>156</v>
      </c>
      <c r="E18">
        <f>D18/C18</f>
        <v>0.20526315789473684</v>
      </c>
      <c r="G18" t="s">
        <v>6</v>
      </c>
      <c r="H18" s="3">
        <v>397</v>
      </c>
      <c r="I18" s="3">
        <v>250</v>
      </c>
      <c r="J18" s="3">
        <f>I18/H18</f>
        <v>0.62972292191435764</v>
      </c>
      <c r="M18" t="s">
        <v>7</v>
      </c>
      <c r="N18">
        <v>233</v>
      </c>
      <c r="O18">
        <v>44</v>
      </c>
      <c r="P18">
        <f>O18/N18</f>
        <v>0.18884120171673821</v>
      </c>
      <c r="S18" t="s">
        <v>6</v>
      </c>
      <c r="T18">
        <v>342</v>
      </c>
      <c r="U18">
        <v>100</v>
      </c>
      <c r="V18">
        <f t="shared" ref="V18:V20" si="10">U18/T18</f>
        <v>0.29239766081871343</v>
      </c>
      <c r="Y18" t="s">
        <v>7</v>
      </c>
      <c r="Z18">
        <v>208</v>
      </c>
      <c r="AA18">
        <v>150</v>
      </c>
      <c r="AB18">
        <f>AA18/Z18</f>
        <v>0.72115384615384615</v>
      </c>
    </row>
    <row r="19" spans="1:28" x14ac:dyDescent="0.2">
      <c r="B19" t="s">
        <v>8</v>
      </c>
      <c r="C19">
        <v>642</v>
      </c>
      <c r="D19">
        <v>120</v>
      </c>
      <c r="E19">
        <f>D19/C19</f>
        <v>0.18691588785046728</v>
      </c>
      <c r="G19" t="s">
        <v>7</v>
      </c>
      <c r="H19" s="3">
        <v>86</v>
      </c>
      <c r="I19" s="3">
        <v>32</v>
      </c>
      <c r="J19" s="3">
        <f>I19/H19</f>
        <v>0.37209302325581395</v>
      </c>
      <c r="M19" t="s">
        <v>8</v>
      </c>
      <c r="N19">
        <v>183</v>
      </c>
      <c r="O19">
        <v>31</v>
      </c>
      <c r="P19">
        <f>O19/N19</f>
        <v>0.16939890710382513</v>
      </c>
      <c r="S19" t="s">
        <v>7</v>
      </c>
      <c r="T19">
        <v>413</v>
      </c>
      <c r="U19">
        <v>146</v>
      </c>
      <c r="V19">
        <f t="shared" si="10"/>
        <v>0.35351089588377727</v>
      </c>
      <c r="Y19" t="s">
        <v>8</v>
      </c>
      <c r="Z19">
        <v>277</v>
      </c>
      <c r="AA19">
        <v>178</v>
      </c>
      <c r="AB19">
        <f>AA19/Z19</f>
        <v>0.64259927797833938</v>
      </c>
    </row>
    <row r="20" spans="1:28" x14ac:dyDescent="0.2">
      <c r="B20" t="s">
        <v>11</v>
      </c>
      <c r="C20">
        <f>AVERAGE(C17:C19)</f>
        <v>755</v>
      </c>
      <c r="D20">
        <f t="shared" ref="D20:E20" si="11">AVERAGE(D17:D19)</f>
        <v>153</v>
      </c>
      <c r="E20">
        <f t="shared" si="11"/>
        <v>0.20141001022715765</v>
      </c>
      <c r="G20" t="s">
        <v>11</v>
      </c>
      <c r="H20" s="3">
        <f>AVERAGE(H18:H19)</f>
        <v>241.5</v>
      </c>
      <c r="I20" s="3">
        <f>AVERAGE(I18:I19)</f>
        <v>141</v>
      </c>
      <c r="J20" s="3">
        <f>AVERAGE(J18:J19)</f>
        <v>0.50090797258508579</v>
      </c>
      <c r="M20" t="s">
        <v>14</v>
      </c>
      <c r="N20">
        <v>238</v>
      </c>
      <c r="O20">
        <v>56</v>
      </c>
      <c r="P20">
        <f>O20/N20</f>
        <v>0.23529411764705882</v>
      </c>
      <c r="S20" t="s">
        <v>8</v>
      </c>
      <c r="T20">
        <v>437</v>
      </c>
      <c r="U20">
        <v>170</v>
      </c>
      <c r="V20">
        <f t="shared" si="10"/>
        <v>0.38901601830663618</v>
      </c>
      <c r="Y20" t="s">
        <v>11</v>
      </c>
      <c r="Z20">
        <f>AVERAGE(Z17:Z19)</f>
        <v>206.33333333333334</v>
      </c>
      <c r="AA20">
        <f t="shared" ref="AA20:AB20" si="12">AVERAGE(AA17:AA19)</f>
        <v>124.66666666666667</v>
      </c>
      <c r="AB20">
        <f t="shared" si="12"/>
        <v>0.56901223540724588</v>
      </c>
    </row>
    <row r="21" spans="1:28" x14ac:dyDescent="0.2">
      <c r="M21" t="s">
        <v>11</v>
      </c>
      <c r="N21">
        <f>AVERAGE(N17:N20)</f>
        <v>219.25</v>
      </c>
      <c r="O21">
        <f t="shared" ref="O21" si="13">AVERAGE(O17:O20)</f>
        <v>35</v>
      </c>
      <c r="P21">
        <f t="shared" ref="P21" si="14">AVERAGE(P17:P20)</f>
        <v>0.15847324271556024</v>
      </c>
      <c r="S21" t="s">
        <v>15</v>
      </c>
      <c r="T21">
        <f>AVERAGE(T18:T20)</f>
        <v>397.33333333333331</v>
      </c>
      <c r="U21">
        <f t="shared" ref="U21" si="15">AVERAGE(U18:U20)</f>
        <v>138.66666666666666</v>
      </c>
      <c r="V21">
        <f t="shared" ref="V21" si="16">AVERAGE(V18:V20)</f>
        <v>0.34497485833637564</v>
      </c>
    </row>
    <row r="22" spans="1:28" x14ac:dyDescent="0.2">
      <c r="B22" t="s">
        <v>30</v>
      </c>
      <c r="C22" t="s">
        <v>31</v>
      </c>
      <c r="D22" t="s">
        <v>23</v>
      </c>
    </row>
    <row r="23" spans="1:28" x14ac:dyDescent="0.2">
      <c r="A23" t="s">
        <v>0</v>
      </c>
      <c r="B23">
        <f>AVERAGE(E7:E9)</f>
        <v>0.22662343380969538</v>
      </c>
      <c r="C23">
        <v>0.41873592517599673</v>
      </c>
      <c r="D23">
        <f>_xlfn.T.TEST(B23:B25,C23:C25,2,2)</f>
        <v>2.8339630950772296E-3</v>
      </c>
    </row>
    <row r="24" spans="1:28" x14ac:dyDescent="0.2">
      <c r="A24" t="s">
        <v>4</v>
      </c>
      <c r="B24">
        <f>AVERAGE(E12:E14)</f>
        <v>0.25667805624793166</v>
      </c>
      <c r="C24">
        <v>0.41078888972536198</v>
      </c>
      <c r="M24" s="1" t="s">
        <v>20</v>
      </c>
      <c r="N24" t="s">
        <v>1</v>
      </c>
      <c r="O24" t="s">
        <v>9</v>
      </c>
      <c r="P24" t="s">
        <v>10</v>
      </c>
    </row>
    <row r="25" spans="1:28" x14ac:dyDescent="0.2">
      <c r="A25" t="s">
        <v>5</v>
      </c>
      <c r="B25">
        <f>AVERAGE(E17:E19)</f>
        <v>0.20141001022715765</v>
      </c>
      <c r="C25">
        <v>0.50090797258508579</v>
      </c>
      <c r="M25" t="s">
        <v>6</v>
      </c>
      <c r="N25">
        <v>119</v>
      </c>
      <c r="O25">
        <v>20</v>
      </c>
      <c r="P25">
        <f>O25/N25</f>
        <v>0.16806722689075632</v>
      </c>
    </row>
    <row r="26" spans="1:28" x14ac:dyDescent="0.2">
      <c r="A26" t="s">
        <v>11</v>
      </c>
      <c r="B26">
        <f t="shared" ref="B26:C26" si="17">AVERAGE(B23:B25)</f>
        <v>0.22823716676159489</v>
      </c>
      <c r="C26">
        <f t="shared" si="17"/>
        <v>0.44347759582881485</v>
      </c>
      <c r="M26" t="s">
        <v>7</v>
      </c>
      <c r="N26">
        <v>47</v>
      </c>
      <c r="O26">
        <v>4</v>
      </c>
      <c r="P26">
        <f>O26/N26</f>
        <v>8.5106382978723402E-2</v>
      </c>
    </row>
    <row r="27" spans="1:28" x14ac:dyDescent="0.2">
      <c r="A27" t="s">
        <v>32</v>
      </c>
      <c r="B27">
        <f>STDEV(B23:B26)/SQRT(3)</f>
        <v>1.3043451556399507E-2</v>
      </c>
      <c r="C27">
        <f>STDEV(C23:C26)/SQRT(3)</f>
        <v>2.3520558260045295E-2</v>
      </c>
      <c r="M27" t="s">
        <v>8</v>
      </c>
      <c r="N27">
        <v>135</v>
      </c>
      <c r="O27">
        <v>28</v>
      </c>
      <c r="P27">
        <f>O27/N27</f>
        <v>0.2074074074074074</v>
      </c>
    </row>
    <row r="28" spans="1:28" x14ac:dyDescent="0.2">
      <c r="M28" t="s">
        <v>11</v>
      </c>
      <c r="N28">
        <f>AVERAGE(N25:N27)</f>
        <v>100.33333333333333</v>
      </c>
      <c r="O28">
        <f t="shared" ref="O28:P28" si="18">AVERAGE(O25:O27)</f>
        <v>17.333333333333332</v>
      </c>
      <c r="P28">
        <f t="shared" si="18"/>
        <v>0.15352700575896239</v>
      </c>
    </row>
    <row r="31" spans="1:28" x14ac:dyDescent="0.25">
      <c r="N31" t="s">
        <v>1</v>
      </c>
      <c r="O31" t="s">
        <v>9</v>
      </c>
      <c r="P31" t="s">
        <v>10</v>
      </c>
    </row>
    <row r="32" spans="1:28" x14ac:dyDescent="0.2">
      <c r="M32" s="1" t="s">
        <v>19</v>
      </c>
    </row>
    <row r="33" spans="13:16" x14ac:dyDescent="0.25">
      <c r="M33" t="s">
        <v>6</v>
      </c>
      <c r="N33">
        <v>245</v>
      </c>
      <c r="O33">
        <v>62</v>
      </c>
      <c r="P33">
        <f>O33/N33</f>
        <v>0.2530612244897959</v>
      </c>
    </row>
    <row r="34" spans="13:16" x14ac:dyDescent="0.25">
      <c r="M34" t="s">
        <v>7</v>
      </c>
      <c r="N34">
        <v>455</v>
      </c>
      <c r="O34">
        <v>123</v>
      </c>
      <c r="P34">
        <f>O34/N34</f>
        <v>0.27032967032967031</v>
      </c>
    </row>
    <row r="35" spans="13:16" x14ac:dyDescent="0.25">
      <c r="M35" t="s">
        <v>8</v>
      </c>
      <c r="N35">
        <v>349</v>
      </c>
      <c r="O35">
        <v>34</v>
      </c>
      <c r="P35">
        <f>O35/N35</f>
        <v>9.7421203438395415E-2</v>
      </c>
    </row>
    <row r="36" spans="13:16" x14ac:dyDescent="0.25">
      <c r="M36" t="s">
        <v>14</v>
      </c>
      <c r="N36">
        <v>271</v>
      </c>
      <c r="O36">
        <v>55</v>
      </c>
      <c r="P36">
        <f>O36/N36</f>
        <v>0.2029520295202952</v>
      </c>
    </row>
    <row r="37" spans="13:16" x14ac:dyDescent="0.25">
      <c r="M37" t="s">
        <v>11</v>
      </c>
      <c r="N37">
        <f>AVERAGE(N33:N36)</f>
        <v>330</v>
      </c>
      <c r="O37">
        <f t="shared" ref="O37" si="19">AVERAGE(O33:O36)</f>
        <v>68.5</v>
      </c>
      <c r="P37">
        <f t="shared" ref="P37" si="20">AVERAGE(P33:P36)</f>
        <v>0.20594103194453922</v>
      </c>
    </row>
    <row r="40" spans="13:16" x14ac:dyDescent="0.2">
      <c r="M40" s="1" t="s">
        <v>12</v>
      </c>
      <c r="N40" t="s">
        <v>1</v>
      </c>
      <c r="O40" t="s">
        <v>9</v>
      </c>
      <c r="P40" t="s">
        <v>10</v>
      </c>
    </row>
    <row r="41" spans="13:16" x14ac:dyDescent="0.2">
      <c r="M41" t="s">
        <v>6</v>
      </c>
      <c r="N41">
        <v>235</v>
      </c>
      <c r="O41">
        <v>50</v>
      </c>
      <c r="P41">
        <f>O41/N41</f>
        <v>0.21276595744680851</v>
      </c>
    </row>
    <row r="42" spans="13:16" x14ac:dyDescent="0.2">
      <c r="M42" t="s">
        <v>7</v>
      </c>
      <c r="N42">
        <v>56</v>
      </c>
      <c r="O42">
        <v>17</v>
      </c>
      <c r="P42">
        <f>O42/N42</f>
        <v>0.30357142857142855</v>
      </c>
    </row>
    <row r="43" spans="13:16" x14ac:dyDescent="0.2">
      <c r="M43" t="s">
        <v>8</v>
      </c>
      <c r="N43">
        <v>216</v>
      </c>
      <c r="O43">
        <v>29</v>
      </c>
      <c r="P43">
        <f>O43/N43</f>
        <v>0.13425925925925927</v>
      </c>
    </row>
    <row r="44" spans="13:16" x14ac:dyDescent="0.2">
      <c r="M44" t="s">
        <v>11</v>
      </c>
      <c r="N44">
        <f>AVERAGE(N41:N43)</f>
        <v>169</v>
      </c>
      <c r="O44">
        <f t="shared" ref="O44:P44" si="21">AVERAGE(O41:O43)</f>
        <v>32</v>
      </c>
      <c r="P44">
        <f t="shared" si="21"/>
        <v>0.21686554842583214</v>
      </c>
    </row>
    <row r="46" spans="13:16" x14ac:dyDescent="0.2">
      <c r="M46" t="s">
        <v>33</v>
      </c>
      <c r="N46" t="s">
        <v>34</v>
      </c>
      <c r="O46" t="s">
        <v>35</v>
      </c>
    </row>
    <row r="47" spans="13:16" x14ac:dyDescent="0.2">
      <c r="M47">
        <v>0.11803892518965486</v>
      </c>
      <c r="N47">
        <v>0.47964157392546414</v>
      </c>
      <c r="O47">
        <v>0.48002995665328457</v>
      </c>
    </row>
    <row r="48" spans="13:16" x14ac:dyDescent="0.2">
      <c r="M48">
        <v>4.2028737258640286E-2</v>
      </c>
      <c r="N48">
        <v>0.38757305285981786</v>
      </c>
      <c r="O48">
        <v>0.40117963725243416</v>
      </c>
    </row>
    <row r="49" spans="12:15" x14ac:dyDescent="0.2">
      <c r="M49">
        <v>0.15847324271556024</v>
      </c>
      <c r="N49">
        <v>0.34497485833637564</v>
      </c>
      <c r="O49">
        <v>0.56901223540724588</v>
      </c>
    </row>
    <row r="50" spans="12:15" x14ac:dyDescent="0.2">
      <c r="M50">
        <v>0.15352700575896239</v>
      </c>
    </row>
    <row r="51" spans="12:15" x14ac:dyDescent="0.2">
      <c r="M51">
        <v>0.20594103194453922</v>
      </c>
    </row>
    <row r="52" spans="12:15" x14ac:dyDescent="0.2">
      <c r="M52">
        <v>0.21686554842583214</v>
      </c>
    </row>
    <row r="53" spans="12:15" x14ac:dyDescent="0.2">
      <c r="L53" t="s">
        <v>11</v>
      </c>
      <c r="M53">
        <f>AVERAGE(M47:M52)</f>
        <v>0.14914574854886486</v>
      </c>
      <c r="N53">
        <f>AVERAGE(N47:N49)</f>
        <v>0.40406316170721923</v>
      </c>
      <c r="O53">
        <f>AVERAGE(O47:O49)</f>
        <v>0.48340727643765485</v>
      </c>
    </row>
    <row r="54" spans="12:15" x14ac:dyDescent="0.2">
      <c r="L54" t="s">
        <v>26</v>
      </c>
      <c r="M54">
        <f>STDEV(M47:M53)/SQRT(6)</f>
        <v>2.3781155962461713E-2</v>
      </c>
      <c r="N54">
        <f>STDEV(N47:N49)/SQRT(3)</f>
        <v>3.9739668842930856E-2</v>
      </c>
      <c r="O54">
        <f>STDEV(O47:O49)/SQRT(3)</f>
        <v>4.8478517467510258E-2</v>
      </c>
    </row>
    <row r="55" spans="12:15" x14ac:dyDescent="0.2">
      <c r="L55" t="s">
        <v>23</v>
      </c>
      <c r="N55">
        <f>_xlfn.T.TEST(M47:M52,N47:N49,2,2)</f>
        <v>8.8563683536003286E-4</v>
      </c>
      <c r="O55">
        <f>_xlfn.T.TEST(M47:M52,O47:O49,2,2)</f>
        <v>2.6809450957885554E-4</v>
      </c>
    </row>
    <row r="56" spans="12:15" x14ac:dyDescent="0.2">
      <c r="N56" t="s">
        <v>36</v>
      </c>
      <c r="O56" t="s">
        <v>36</v>
      </c>
    </row>
    <row r="57" spans="12:15" x14ac:dyDescent="0.2">
      <c r="L57" t="s">
        <v>37</v>
      </c>
      <c r="O57">
        <f>_xlfn.T.TEST(N47:N49,O47:O49,2,2)</f>
        <v>0.27430240916064202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C42"/>
  <sheetViews>
    <sheetView zoomScale="87" zoomScaleNormal="87" workbookViewId="0">
      <selection activeCell="C28" sqref="C28"/>
    </sheetView>
  </sheetViews>
  <sheetFormatPr baseColWidth="10" defaultColWidth="11" defaultRowHeight="16" x14ac:dyDescent="0.2"/>
  <cols>
    <col min="1" max="18" width="11" style="2"/>
    <col min="19" max="20" width="13.33203125" style="2" bestFit="1" customWidth="1"/>
    <col min="21" max="16384" width="11" style="2"/>
  </cols>
  <sheetData>
    <row r="3" spans="2:29" x14ac:dyDescent="0.2">
      <c r="B3" t="s">
        <v>24</v>
      </c>
      <c r="C3"/>
      <c r="D3"/>
      <c r="E3"/>
      <c r="F3"/>
      <c r="G3" t="s">
        <v>25</v>
      </c>
      <c r="H3"/>
      <c r="I3"/>
      <c r="J3"/>
      <c r="K3"/>
      <c r="L3"/>
      <c r="M3" t="s">
        <v>27</v>
      </c>
      <c r="N3"/>
      <c r="O3"/>
      <c r="P3"/>
      <c r="Q3"/>
      <c r="R3" t="s">
        <v>28</v>
      </c>
      <c r="S3"/>
      <c r="T3"/>
      <c r="U3"/>
      <c r="V3"/>
      <c r="W3"/>
      <c r="X3" s="4" t="s">
        <v>29</v>
      </c>
      <c r="Y3"/>
      <c r="Z3"/>
      <c r="AA3"/>
      <c r="AC3"/>
    </row>
    <row r="5" spans="2:29" x14ac:dyDescent="0.2">
      <c r="B5" s="5" t="s">
        <v>0</v>
      </c>
      <c r="C5" s="2" t="s">
        <v>1</v>
      </c>
      <c r="D5" s="2" t="s">
        <v>17</v>
      </c>
      <c r="E5" s="2" t="s">
        <v>18</v>
      </c>
      <c r="G5" s="5" t="s">
        <v>0</v>
      </c>
      <c r="H5" s="2" t="s">
        <v>1</v>
      </c>
      <c r="I5" s="2" t="s">
        <v>17</v>
      </c>
      <c r="J5" s="2" t="s">
        <v>18</v>
      </c>
      <c r="L5" s="5" t="s">
        <v>0</v>
      </c>
      <c r="M5" s="2" t="s">
        <v>1</v>
      </c>
      <c r="N5" s="2" t="s">
        <v>17</v>
      </c>
      <c r="O5" s="2" t="s">
        <v>18</v>
      </c>
      <c r="R5" s="5" t="s">
        <v>0</v>
      </c>
      <c r="S5" s="2" t="s">
        <v>1</v>
      </c>
      <c r="T5" s="2" t="s">
        <v>17</v>
      </c>
      <c r="U5" s="2" t="s">
        <v>18</v>
      </c>
      <c r="X5" s="5" t="s">
        <v>0</v>
      </c>
      <c r="Y5" s="2" t="s">
        <v>1</v>
      </c>
      <c r="Z5" s="2" t="s">
        <v>21</v>
      </c>
      <c r="AA5" s="2" t="s">
        <v>22</v>
      </c>
    </row>
    <row r="6" spans="2:29" x14ac:dyDescent="0.2">
      <c r="B6" s="2" t="s">
        <v>6</v>
      </c>
      <c r="C6" s="2">
        <v>666</v>
      </c>
      <c r="D6" s="2">
        <v>14</v>
      </c>
      <c r="E6" s="2">
        <f>D6/C6</f>
        <v>2.1021021021021023E-2</v>
      </c>
      <c r="G6" s="2" t="s">
        <v>6</v>
      </c>
      <c r="H6" s="2">
        <v>374</v>
      </c>
      <c r="I6" s="2">
        <v>24</v>
      </c>
      <c r="J6" s="2">
        <f>I6/H6</f>
        <v>6.4171122994652413E-2</v>
      </c>
      <c r="L6" s="2" t="s">
        <v>6</v>
      </c>
      <c r="M6" s="2">
        <v>537</v>
      </c>
      <c r="N6" s="2">
        <v>3</v>
      </c>
      <c r="O6" s="2">
        <f>N6/M6</f>
        <v>5.5865921787709499E-3</v>
      </c>
      <c r="R6" s="2" t="s">
        <v>6</v>
      </c>
      <c r="S6" s="2">
        <v>313</v>
      </c>
      <c r="T6" s="2">
        <v>17</v>
      </c>
      <c r="U6" s="2">
        <f>T6/S6</f>
        <v>5.4313099041533544E-2</v>
      </c>
      <c r="X6" s="2" t="s">
        <v>6</v>
      </c>
      <c r="Y6" s="2">
        <v>309</v>
      </c>
      <c r="Z6" s="2">
        <v>22</v>
      </c>
      <c r="AA6" s="2">
        <f>Z6/Y6</f>
        <v>7.1197411003236247E-2</v>
      </c>
    </row>
    <row r="7" spans="2:29" x14ac:dyDescent="0.2">
      <c r="B7" s="2" t="s">
        <v>7</v>
      </c>
      <c r="C7" s="2">
        <v>288</v>
      </c>
      <c r="D7" s="2">
        <v>3</v>
      </c>
      <c r="E7" s="2">
        <f>D7/C7</f>
        <v>1.0416666666666666E-2</v>
      </c>
      <c r="G7" s="2" t="s">
        <v>7</v>
      </c>
      <c r="H7" s="2">
        <v>139</v>
      </c>
      <c r="I7" s="2">
        <v>9</v>
      </c>
      <c r="J7" s="2">
        <f>I7/H7</f>
        <v>6.4748201438848921E-2</v>
      </c>
      <c r="L7" s="2" t="s">
        <v>7</v>
      </c>
      <c r="M7" s="2">
        <v>305</v>
      </c>
      <c r="N7" s="2">
        <v>13</v>
      </c>
      <c r="O7" s="2">
        <f>N7/M7</f>
        <v>4.2622950819672129E-2</v>
      </c>
      <c r="R7" s="2" t="s">
        <v>7</v>
      </c>
      <c r="S7" s="2">
        <v>580</v>
      </c>
      <c r="T7" s="2">
        <v>45</v>
      </c>
      <c r="U7" s="2">
        <f>T7/S7</f>
        <v>7.7586206896551727E-2</v>
      </c>
      <c r="X7" s="2" t="s">
        <v>7</v>
      </c>
      <c r="Y7" s="2">
        <v>345</v>
      </c>
      <c r="Z7" s="2">
        <v>51</v>
      </c>
      <c r="AA7" s="2">
        <f>Z7/Y7</f>
        <v>0.14782608695652175</v>
      </c>
    </row>
    <row r="8" spans="2:29" x14ac:dyDescent="0.2">
      <c r="B8" s="2" t="s">
        <v>38</v>
      </c>
      <c r="C8" s="2">
        <v>731</v>
      </c>
      <c r="D8" s="2">
        <v>16</v>
      </c>
      <c r="E8" s="2">
        <f t="shared" ref="E8" si="0">D8/C8</f>
        <v>2.188782489740082E-2</v>
      </c>
      <c r="G8" s="2" t="s">
        <v>8</v>
      </c>
      <c r="H8" s="2">
        <v>415</v>
      </c>
      <c r="I8" s="2">
        <v>25</v>
      </c>
      <c r="J8" s="2">
        <f>I8/H8</f>
        <v>6.0240963855421686E-2</v>
      </c>
      <c r="L8" s="2" t="s">
        <v>11</v>
      </c>
      <c r="M8" s="2">
        <f>AVERAGE(M6:M7)</f>
        <v>421</v>
      </c>
      <c r="N8" s="2">
        <f>AVERAGE(N6:N7)</f>
        <v>8</v>
      </c>
      <c r="O8" s="2">
        <f>AVERAGE(O6:O7)</f>
        <v>2.410477149922154E-2</v>
      </c>
      <c r="R8" s="2" t="s">
        <v>8</v>
      </c>
      <c r="S8" s="2">
        <v>519</v>
      </c>
      <c r="T8" s="2">
        <v>22</v>
      </c>
      <c r="U8" s="2">
        <f>T8/S8</f>
        <v>4.238921001926782E-2</v>
      </c>
      <c r="X8" s="2" t="s">
        <v>8</v>
      </c>
      <c r="Y8" s="2">
        <v>397</v>
      </c>
      <c r="Z8" s="2">
        <v>30</v>
      </c>
      <c r="AA8" s="2">
        <f>Z8/Y8</f>
        <v>7.5566750629722929E-2</v>
      </c>
    </row>
    <row r="9" spans="2:29" x14ac:dyDescent="0.2">
      <c r="B9" s="2" t="s">
        <v>39</v>
      </c>
      <c r="C9" s="2">
        <f>AVERAGE(C6:C8)</f>
        <v>561.66666666666663</v>
      </c>
      <c r="D9" s="2">
        <f t="shared" ref="D9:E9" si="1">AVERAGE(D6:D8)</f>
        <v>11</v>
      </c>
      <c r="E9" s="2">
        <f t="shared" si="1"/>
        <v>1.7775170861696169E-2</v>
      </c>
      <c r="G9" s="2" t="s">
        <v>39</v>
      </c>
      <c r="H9" s="2">
        <f>AVERAGE(H6:H8)</f>
        <v>309.33333333333331</v>
      </c>
      <c r="I9" s="2">
        <f t="shared" ref="I9" si="2">AVERAGE(I6:I8)</f>
        <v>19.333333333333332</v>
      </c>
      <c r="J9" s="2">
        <f t="shared" ref="J9" si="3">AVERAGE(J6:J8)</f>
        <v>6.3053429429641011E-2</v>
      </c>
      <c r="R9" s="2" t="s">
        <v>11</v>
      </c>
      <c r="S9" s="2">
        <f>AVERAGE(S6:S8)</f>
        <v>470.66666666666669</v>
      </c>
      <c r="T9" s="2">
        <f>AVERAGE(T6:T8)</f>
        <v>28</v>
      </c>
      <c r="U9" s="2">
        <f>AVERAGE(U6:U8)</f>
        <v>5.8096171985784366E-2</v>
      </c>
      <c r="X9" s="2" t="s">
        <v>11</v>
      </c>
      <c r="Y9" s="2">
        <f>AVERAGE(Y6:Y8)</f>
        <v>350.33333333333331</v>
      </c>
      <c r="Z9" s="2">
        <f>AVERAGE(Z6:Z8)</f>
        <v>34.333333333333336</v>
      </c>
      <c r="AA9" s="2">
        <f>AVERAGE(AA6:AA8)</f>
        <v>9.8196749529826974E-2</v>
      </c>
    </row>
    <row r="10" spans="2:29" x14ac:dyDescent="0.2">
      <c r="L10" s="5" t="s">
        <v>4</v>
      </c>
      <c r="M10" s="2" t="s">
        <v>1</v>
      </c>
      <c r="N10" s="2" t="s">
        <v>17</v>
      </c>
      <c r="O10" s="2" t="s">
        <v>18</v>
      </c>
    </row>
    <row r="11" spans="2:29" x14ac:dyDescent="0.2">
      <c r="B11" s="5" t="s">
        <v>4</v>
      </c>
      <c r="C11" s="2" t="s">
        <v>1</v>
      </c>
      <c r="D11" s="2" t="s">
        <v>17</v>
      </c>
      <c r="E11" s="2" t="s">
        <v>18</v>
      </c>
      <c r="G11" s="5" t="s">
        <v>4</v>
      </c>
      <c r="H11" s="2" t="s">
        <v>1</v>
      </c>
      <c r="I11" s="2" t="s">
        <v>17</v>
      </c>
      <c r="J11" s="2" t="s">
        <v>18</v>
      </c>
      <c r="L11" s="2" t="s">
        <v>6</v>
      </c>
      <c r="M11" s="2">
        <v>527</v>
      </c>
      <c r="N11" s="2">
        <v>11</v>
      </c>
      <c r="O11" s="2">
        <f>N11/M11</f>
        <v>2.0872865275142316E-2</v>
      </c>
      <c r="R11" s="5" t="s">
        <v>4</v>
      </c>
      <c r="S11" s="2" t="s">
        <v>1</v>
      </c>
      <c r="T11" s="2" t="s">
        <v>17</v>
      </c>
      <c r="U11" s="2" t="s">
        <v>18</v>
      </c>
      <c r="X11" s="5" t="s">
        <v>4</v>
      </c>
      <c r="Y11" s="2" t="s">
        <v>1</v>
      </c>
      <c r="Z11" s="2" t="s">
        <v>17</v>
      </c>
      <c r="AA11" s="2" t="s">
        <v>18</v>
      </c>
    </row>
    <row r="12" spans="2:29" x14ac:dyDescent="0.2">
      <c r="B12" s="2" t="s">
        <v>6</v>
      </c>
      <c r="C12" s="2">
        <v>316</v>
      </c>
      <c r="D12" s="2">
        <v>12</v>
      </c>
      <c r="E12" s="2">
        <f>D12/C12</f>
        <v>3.7974683544303799E-2</v>
      </c>
      <c r="G12" s="2" t="s">
        <v>6</v>
      </c>
      <c r="H12" s="2">
        <v>148</v>
      </c>
      <c r="I12" s="2">
        <v>12</v>
      </c>
      <c r="J12" s="2">
        <f>I12/H12</f>
        <v>8.1081081081081086E-2</v>
      </c>
      <c r="L12" s="2" t="s">
        <v>7</v>
      </c>
      <c r="M12" s="2">
        <v>585</v>
      </c>
      <c r="N12" s="2">
        <v>7</v>
      </c>
      <c r="O12" s="2">
        <f>N12/M12</f>
        <v>1.1965811965811967E-2</v>
      </c>
      <c r="R12" s="2" t="s">
        <v>6</v>
      </c>
      <c r="S12" s="2">
        <v>255</v>
      </c>
      <c r="T12" s="2">
        <v>39</v>
      </c>
      <c r="U12" s="2">
        <f t="shared" ref="U12:U13" si="4">T12/S12</f>
        <v>0.15294117647058825</v>
      </c>
      <c r="X12" s="2" t="s">
        <v>6</v>
      </c>
      <c r="Y12" s="2">
        <v>247</v>
      </c>
      <c r="Z12" s="2">
        <v>36</v>
      </c>
      <c r="AA12" s="2">
        <f>Z12/Y12</f>
        <v>0.145748987854251</v>
      </c>
    </row>
    <row r="13" spans="2:29" x14ac:dyDescent="0.2">
      <c r="B13" s="2" t="s">
        <v>7</v>
      </c>
      <c r="C13" s="2">
        <v>408</v>
      </c>
      <c r="D13" s="2">
        <v>4</v>
      </c>
      <c r="E13" s="2">
        <f>D13/C13</f>
        <v>9.8039215686274508E-3</v>
      </c>
      <c r="G13" s="2" t="s">
        <v>7</v>
      </c>
      <c r="H13" s="2">
        <v>46</v>
      </c>
      <c r="I13" s="2">
        <v>8</v>
      </c>
      <c r="J13" s="2">
        <f>I13/H13</f>
        <v>0.17391304347826086</v>
      </c>
      <c r="L13" s="2" t="s">
        <v>11</v>
      </c>
      <c r="M13" s="2">
        <f>AVERAGE(M11:M12)</f>
        <v>556</v>
      </c>
      <c r="N13" s="2">
        <f>AVERAGE(N11:N12)</f>
        <v>9</v>
      </c>
      <c r="O13" s="2">
        <f>AVERAGE(O11:O12)</f>
        <v>1.641933862047714E-2</v>
      </c>
      <c r="R13" s="2" t="s">
        <v>7</v>
      </c>
      <c r="S13" s="2">
        <v>404</v>
      </c>
      <c r="T13" s="2">
        <v>33</v>
      </c>
      <c r="U13" s="2">
        <f t="shared" si="4"/>
        <v>8.1683168316831686E-2</v>
      </c>
      <c r="X13" s="2" t="s">
        <v>7</v>
      </c>
      <c r="Y13" s="2">
        <v>226</v>
      </c>
      <c r="Z13" s="2">
        <v>23</v>
      </c>
      <c r="AA13" s="2">
        <f>Z13/Y13</f>
        <v>0.10176991150442478</v>
      </c>
    </row>
    <row r="14" spans="2:29" x14ac:dyDescent="0.2">
      <c r="B14" s="2" t="s">
        <v>38</v>
      </c>
      <c r="C14" s="2">
        <v>389</v>
      </c>
      <c r="D14" s="2">
        <v>5</v>
      </c>
      <c r="E14" s="2">
        <f>D14/C14</f>
        <v>1.2853470437017995E-2</v>
      </c>
      <c r="G14" s="2" t="s">
        <v>38</v>
      </c>
      <c r="H14" s="2">
        <v>178</v>
      </c>
      <c r="I14" s="2">
        <v>6</v>
      </c>
      <c r="J14" s="2">
        <f>I14/H14</f>
        <v>3.3707865168539325E-2</v>
      </c>
      <c r="R14" s="2" t="s">
        <v>8</v>
      </c>
      <c r="S14" s="2">
        <v>301</v>
      </c>
      <c r="T14" s="2">
        <v>24</v>
      </c>
      <c r="U14" s="2">
        <f>T14/S14</f>
        <v>7.9734219269102985E-2</v>
      </c>
      <c r="X14" s="2" t="s">
        <v>8</v>
      </c>
      <c r="Y14" s="2">
        <v>584</v>
      </c>
      <c r="Z14" s="2">
        <v>44</v>
      </c>
      <c r="AA14" s="2">
        <f>Z14/Y14</f>
        <v>7.5342465753424653E-2</v>
      </c>
    </row>
    <row r="15" spans="2:29" x14ac:dyDescent="0.2">
      <c r="B15" s="2" t="s">
        <v>39</v>
      </c>
      <c r="C15" s="2">
        <f>AVERAGE(C12:C14)</f>
        <v>371</v>
      </c>
      <c r="D15" s="2">
        <f t="shared" ref="D15" si="5">AVERAGE(D12:D14)</f>
        <v>7</v>
      </c>
      <c r="E15" s="2">
        <f t="shared" ref="E15" si="6">AVERAGE(E12:E14)</f>
        <v>2.0210691849983083E-2</v>
      </c>
      <c r="G15" s="2" t="s">
        <v>39</v>
      </c>
      <c r="H15" s="2">
        <f>AVERAGE(H12:H14)</f>
        <v>124</v>
      </c>
      <c r="I15" s="2">
        <f t="shared" ref="I15" si="7">AVERAGE(I12:I14)</f>
        <v>8.6666666666666661</v>
      </c>
      <c r="J15" s="2">
        <f t="shared" ref="J15" si="8">AVERAGE(J12:J14)</f>
        <v>9.6233996575960434E-2</v>
      </c>
      <c r="L15" s="5" t="s">
        <v>5</v>
      </c>
      <c r="M15" s="2" t="s">
        <v>1</v>
      </c>
      <c r="N15" s="2" t="s">
        <v>17</v>
      </c>
      <c r="O15" s="2" t="s">
        <v>18</v>
      </c>
      <c r="R15" s="2" t="s">
        <v>11</v>
      </c>
      <c r="S15" s="2">
        <f>AVERAGE(S12:S14)</f>
        <v>320</v>
      </c>
      <c r="T15" s="2">
        <f>AVERAGE(T12:T14)</f>
        <v>32</v>
      </c>
      <c r="U15" s="2">
        <f>AVERAGE(U12:U14)</f>
        <v>0.10478618801884099</v>
      </c>
      <c r="X15" s="2" t="s">
        <v>11</v>
      </c>
      <c r="Y15" s="2">
        <f>AVERAGE(Y12:Y14)</f>
        <v>352.33333333333331</v>
      </c>
      <c r="Z15" s="2">
        <f>AVERAGE(Z12:Z14)</f>
        <v>34.333333333333336</v>
      </c>
      <c r="AA15" s="2">
        <f>AVERAGE(AA12:AA14)</f>
        <v>0.10762045503736679</v>
      </c>
    </row>
    <row r="16" spans="2:29" x14ac:dyDescent="0.2">
      <c r="L16" s="2" t="s">
        <v>6</v>
      </c>
      <c r="M16" s="2">
        <v>281</v>
      </c>
      <c r="N16" s="2">
        <v>2</v>
      </c>
      <c r="O16" s="2">
        <f>N16/M16</f>
        <v>7.1174377224199285E-3</v>
      </c>
    </row>
    <row r="17" spans="1:27" x14ac:dyDescent="0.2">
      <c r="B17" s="5" t="s">
        <v>5</v>
      </c>
      <c r="C17" s="2" t="s">
        <v>1</v>
      </c>
      <c r="D17" s="2" t="s">
        <v>17</v>
      </c>
      <c r="E17" s="2" t="s">
        <v>18</v>
      </c>
      <c r="G17" s="5" t="s">
        <v>5</v>
      </c>
      <c r="H17" s="2" t="s">
        <v>1</v>
      </c>
      <c r="I17" s="2" t="s">
        <v>17</v>
      </c>
      <c r="J17" s="2" t="s">
        <v>18</v>
      </c>
      <c r="L17" s="2" t="s">
        <v>7</v>
      </c>
      <c r="M17" s="2">
        <v>363</v>
      </c>
      <c r="N17" s="2">
        <v>18</v>
      </c>
      <c r="O17" s="2">
        <f>N17/M17</f>
        <v>4.9586776859504134E-2</v>
      </c>
      <c r="R17" s="5" t="s">
        <v>5</v>
      </c>
      <c r="S17" s="2" t="s">
        <v>1</v>
      </c>
      <c r="T17" s="2" t="s">
        <v>17</v>
      </c>
      <c r="U17" s="2" t="s">
        <v>18</v>
      </c>
      <c r="X17" s="5" t="s">
        <v>5</v>
      </c>
      <c r="Y17" s="2" t="s">
        <v>1</v>
      </c>
      <c r="Z17" s="2" t="s">
        <v>17</v>
      </c>
      <c r="AA17" s="2" t="s">
        <v>18</v>
      </c>
    </row>
    <row r="18" spans="1:27" x14ac:dyDescent="0.2">
      <c r="B18" s="2" t="s">
        <v>6</v>
      </c>
      <c r="C18" s="2">
        <v>683</v>
      </c>
      <c r="D18" s="2">
        <v>18</v>
      </c>
      <c r="E18" s="2">
        <f>D18/C18</f>
        <v>2.6354319180087848E-2</v>
      </c>
      <c r="G18" s="2" t="s">
        <v>6</v>
      </c>
      <c r="H18" s="2">
        <v>198</v>
      </c>
      <c r="I18" s="2">
        <v>20</v>
      </c>
      <c r="J18" s="2">
        <f>I18/H18</f>
        <v>0.10101010101010101</v>
      </c>
      <c r="L18" s="2" t="s">
        <v>11</v>
      </c>
      <c r="M18" s="2">
        <f>AVERAGE(M16:M17)</f>
        <v>322</v>
      </c>
      <c r="N18" s="2">
        <f>AVERAGE(N16:N17)</f>
        <v>10</v>
      </c>
      <c r="O18" s="2">
        <f>AVERAGE(O16:O17)</f>
        <v>2.835210729096203E-2</v>
      </c>
      <c r="R18" s="2" t="s">
        <v>6</v>
      </c>
      <c r="S18" s="2">
        <v>374</v>
      </c>
      <c r="T18" s="2">
        <v>17</v>
      </c>
      <c r="U18" s="2">
        <f>T18/S18</f>
        <v>4.5454545454545456E-2</v>
      </c>
      <c r="X18" s="2" t="s">
        <v>6</v>
      </c>
      <c r="Y18" s="2">
        <v>578</v>
      </c>
      <c r="Z18" s="2">
        <v>36</v>
      </c>
      <c r="AA18" s="2">
        <f>Z18/Y18</f>
        <v>6.228373702422145E-2</v>
      </c>
    </row>
    <row r="19" spans="1:27" x14ac:dyDescent="0.2">
      <c r="B19" s="2" t="s">
        <v>7</v>
      </c>
      <c r="C19" s="2">
        <v>869</v>
      </c>
      <c r="D19" s="2">
        <v>25</v>
      </c>
      <c r="E19" s="2">
        <f>D19/C19</f>
        <v>2.8768699654775604E-2</v>
      </c>
      <c r="G19" s="2" t="s">
        <v>7</v>
      </c>
      <c r="H19" s="2">
        <v>274</v>
      </c>
      <c r="I19" s="2">
        <v>15</v>
      </c>
      <c r="J19" s="2">
        <f>I19/H19</f>
        <v>5.4744525547445258E-2</v>
      </c>
      <c r="R19" s="2" t="s">
        <v>7</v>
      </c>
      <c r="S19" s="2">
        <v>396</v>
      </c>
      <c r="T19" s="2">
        <v>30</v>
      </c>
      <c r="U19" s="2">
        <f t="shared" ref="U19" si="9">T19/S19</f>
        <v>7.575757575757576E-2</v>
      </c>
      <c r="X19" s="2" t="s">
        <v>7</v>
      </c>
      <c r="Y19" s="2">
        <v>441</v>
      </c>
      <c r="Z19" s="2">
        <v>28</v>
      </c>
      <c r="AA19" s="2">
        <f>Z19/Y19</f>
        <v>6.3492063492063489E-2</v>
      </c>
    </row>
    <row r="20" spans="1:27" x14ac:dyDescent="0.2">
      <c r="B20" s="2" t="s">
        <v>38</v>
      </c>
      <c r="C20" s="2">
        <v>657</v>
      </c>
      <c r="D20" s="2">
        <v>5</v>
      </c>
      <c r="E20" s="2">
        <f>D20/C20</f>
        <v>7.6103500761035003E-3</v>
      </c>
      <c r="G20" s="2" t="s">
        <v>38</v>
      </c>
      <c r="H20" s="2">
        <v>178</v>
      </c>
      <c r="I20" s="2">
        <v>11</v>
      </c>
      <c r="J20" s="2">
        <f>I20/H20</f>
        <v>6.1797752808988762E-2</v>
      </c>
      <c r="L20" s="5" t="s">
        <v>20</v>
      </c>
      <c r="M20" s="2" t="s">
        <v>1</v>
      </c>
      <c r="N20" s="2" t="s">
        <v>17</v>
      </c>
      <c r="O20" s="2" t="s">
        <v>18</v>
      </c>
      <c r="R20" s="2" t="s">
        <v>8</v>
      </c>
      <c r="S20" s="2">
        <v>433</v>
      </c>
      <c r="T20" s="2">
        <v>29</v>
      </c>
      <c r="U20" s="2">
        <f>T20/S20</f>
        <v>6.6974595842956119E-2</v>
      </c>
      <c r="X20" s="2" t="s">
        <v>8</v>
      </c>
      <c r="Y20" s="2">
        <v>204</v>
      </c>
      <c r="Z20" s="2">
        <v>24</v>
      </c>
      <c r="AA20" s="2">
        <f>Z20/Y20</f>
        <v>0.11764705882352941</v>
      </c>
    </row>
    <row r="21" spans="1:27" x14ac:dyDescent="0.2">
      <c r="B21" s="2" t="s">
        <v>39</v>
      </c>
      <c r="C21" s="2">
        <f>AVERAGE(C18:C20)</f>
        <v>736.33333333333337</v>
      </c>
      <c r="D21" s="2">
        <f t="shared" ref="D21" si="10">AVERAGE(D18:D20)</f>
        <v>16</v>
      </c>
      <c r="E21" s="2">
        <f t="shared" ref="E21" si="11">AVERAGE(E18:E20)</f>
        <v>2.0911122970322316E-2</v>
      </c>
      <c r="G21" s="2" t="s">
        <v>39</v>
      </c>
      <c r="H21" s="2">
        <f>AVERAGE(H18:H20)</f>
        <v>216.66666666666666</v>
      </c>
      <c r="I21" s="2">
        <f t="shared" ref="I21" si="12">AVERAGE(I18:I20)</f>
        <v>15.333333333333334</v>
      </c>
      <c r="J21" s="2">
        <f t="shared" ref="J21" si="13">AVERAGE(J18:J20)</f>
        <v>7.251745978884501E-2</v>
      </c>
      <c r="L21" s="2" t="s">
        <v>6</v>
      </c>
      <c r="M21" s="2">
        <v>701</v>
      </c>
      <c r="N21" s="2">
        <v>44</v>
      </c>
      <c r="O21" s="2">
        <f>N21/M21</f>
        <v>6.2767475035663337E-2</v>
      </c>
      <c r="R21" s="2" t="s">
        <v>11</v>
      </c>
      <c r="S21" s="2">
        <f>AVERAGE(S18:S20)</f>
        <v>401</v>
      </c>
      <c r="T21" s="2">
        <f>AVERAGE(T18:T20)</f>
        <v>25.333333333333332</v>
      </c>
      <c r="U21" s="2">
        <f>AVERAGE(U18:U20)</f>
        <v>6.2728905685025774E-2</v>
      </c>
      <c r="X21" s="2" t="s">
        <v>11</v>
      </c>
      <c r="Y21" s="2">
        <f>AVERAGE(Y18:Y20)</f>
        <v>407.66666666666669</v>
      </c>
      <c r="Z21" s="2">
        <f>AVERAGE(Z18:Z20)</f>
        <v>29.333333333333332</v>
      </c>
      <c r="AA21" s="2">
        <f>AVERAGE(AA18:AA20)</f>
        <v>8.114095311327145E-2</v>
      </c>
    </row>
    <row r="22" spans="1:27" x14ac:dyDescent="0.2">
      <c r="L22" s="2" t="s">
        <v>7</v>
      </c>
      <c r="M22" s="2">
        <v>290</v>
      </c>
      <c r="N22" s="2">
        <v>5</v>
      </c>
      <c r="O22" s="2">
        <f>N22/M22</f>
        <v>1.7241379310344827E-2</v>
      </c>
    </row>
    <row r="23" spans="1:27" x14ac:dyDescent="0.2">
      <c r="B23" t="s">
        <v>30</v>
      </c>
      <c r="C23" t="s">
        <v>31</v>
      </c>
      <c r="D23" s="2" t="s">
        <v>23</v>
      </c>
      <c r="L23" s="2" t="s">
        <v>8</v>
      </c>
      <c r="M23" s="2">
        <v>102</v>
      </c>
      <c r="N23" s="2">
        <v>0</v>
      </c>
      <c r="O23" s="2">
        <f>N23/M23</f>
        <v>0</v>
      </c>
    </row>
    <row r="24" spans="1:27" x14ac:dyDescent="0.2">
      <c r="A24" s="2" t="s">
        <v>0</v>
      </c>
      <c r="B24" s="2">
        <v>1.7775170861696169E-2</v>
      </c>
      <c r="C24" s="2">
        <v>6.3053429429641011E-2</v>
      </c>
      <c r="D24" s="2">
        <f>_xlfn.T.TEST(B24:B26,C24:C26,2,2)</f>
        <v>4.3576610098139835E-3</v>
      </c>
      <c r="E24" s="2" t="s">
        <v>40</v>
      </c>
      <c r="L24" s="2" t="s">
        <v>11</v>
      </c>
      <c r="M24" s="2">
        <f>AVERAGE(M21:M23)</f>
        <v>364.33333333333331</v>
      </c>
      <c r="N24" s="2">
        <f>AVERAGE(N21:N23)</f>
        <v>16.333333333333332</v>
      </c>
      <c r="O24" s="2">
        <f>AVERAGE(O21:O23)</f>
        <v>2.6669618115336052E-2</v>
      </c>
    </row>
    <row r="25" spans="1:27" x14ac:dyDescent="0.2">
      <c r="A25" s="2" t="s">
        <v>4</v>
      </c>
      <c r="B25" s="2">
        <v>2.0210691849983083E-2</v>
      </c>
      <c r="C25" s="2">
        <v>9.6233996575960434E-2</v>
      </c>
      <c r="R25" t="s">
        <v>33</v>
      </c>
      <c r="S25" t="s">
        <v>34</v>
      </c>
      <c r="T25" t="s">
        <v>41</v>
      </c>
    </row>
    <row r="26" spans="1:27" x14ac:dyDescent="0.2">
      <c r="A26" s="2" t="s">
        <v>5</v>
      </c>
      <c r="B26" s="2">
        <v>2.0911122970322316E-2</v>
      </c>
      <c r="C26" s="2">
        <v>7.251745978884501E-2</v>
      </c>
      <c r="L26" s="5" t="s">
        <v>19</v>
      </c>
      <c r="M26" s="2" t="s">
        <v>1</v>
      </c>
      <c r="N26" s="2" t="s">
        <v>17</v>
      </c>
      <c r="O26" s="2" t="s">
        <v>18</v>
      </c>
      <c r="R26" s="2">
        <v>2.410477149922154E-2</v>
      </c>
      <c r="S26" s="2">
        <v>5.8096171985784366E-2</v>
      </c>
      <c r="T26" s="2">
        <v>9.8196749529826974E-2</v>
      </c>
    </row>
    <row r="27" spans="1:27" x14ac:dyDescent="0.2">
      <c r="A27" s="2" t="s">
        <v>11</v>
      </c>
      <c r="B27">
        <f t="shared" ref="B27:C27" si="14">AVERAGE(B24:B26)</f>
        <v>1.9632328560667187E-2</v>
      </c>
      <c r="C27">
        <f t="shared" si="14"/>
        <v>7.726829526481549E-2</v>
      </c>
      <c r="L27" s="2" t="s">
        <v>6</v>
      </c>
      <c r="M27" s="2">
        <v>120</v>
      </c>
      <c r="N27" s="2">
        <v>1</v>
      </c>
      <c r="O27" s="2">
        <f>N27/M27</f>
        <v>8.3333333333333332E-3</v>
      </c>
      <c r="R27" s="2">
        <v>1.641933862047714E-2</v>
      </c>
      <c r="S27" s="2">
        <v>0.10478618801884099</v>
      </c>
      <c r="T27" s="2">
        <v>0.10762045503736679</v>
      </c>
    </row>
    <row r="28" spans="1:27" x14ac:dyDescent="0.2">
      <c r="A28" s="2" t="s">
        <v>32</v>
      </c>
      <c r="B28">
        <f>STDEV(B24:B27)/SQRT(3)</f>
        <v>7.7594773273582756E-4</v>
      </c>
      <c r="C28">
        <f>STDEV(C24:C27)/SQRT(3)</f>
        <v>8.0576442287592261E-3</v>
      </c>
      <c r="L28" s="2" t="s">
        <v>7</v>
      </c>
      <c r="M28" s="2">
        <v>444</v>
      </c>
      <c r="N28" s="2">
        <v>24</v>
      </c>
      <c r="O28" s="2">
        <f>N28/M28</f>
        <v>5.4054054054054057E-2</v>
      </c>
      <c r="R28" s="2">
        <v>2.835210729096203E-2</v>
      </c>
      <c r="S28" s="2">
        <v>6.2728905685025774E-2</v>
      </c>
      <c r="T28" s="2">
        <v>8.114095311327145E-2</v>
      </c>
    </row>
    <row r="29" spans="1:27" x14ac:dyDescent="0.2">
      <c r="L29" s="2" t="s">
        <v>8</v>
      </c>
      <c r="M29" s="2">
        <v>538</v>
      </c>
      <c r="N29" s="2">
        <v>24</v>
      </c>
      <c r="O29" s="2">
        <f>N29/M29</f>
        <v>4.4609665427509292E-2</v>
      </c>
      <c r="R29" s="2">
        <v>2.6669618115336052E-2</v>
      </c>
    </row>
    <row r="30" spans="1:27" x14ac:dyDescent="0.2">
      <c r="L30" s="2" t="s">
        <v>11</v>
      </c>
      <c r="M30" s="2">
        <f>AVERAGE(M27:M29)</f>
        <v>367.33333333333331</v>
      </c>
      <c r="N30" s="2">
        <f>AVERAGE(N27:N29)</f>
        <v>16.333333333333332</v>
      </c>
      <c r="O30" s="2">
        <f>AVERAGE(O27:O29)</f>
        <v>3.5665684271632227E-2</v>
      </c>
      <c r="R30" s="2">
        <v>3.5665684271632227E-2</v>
      </c>
    </row>
    <row r="31" spans="1:27" x14ac:dyDescent="0.2">
      <c r="R31" s="2">
        <v>2.4163034325238739E-2</v>
      </c>
    </row>
    <row r="32" spans="1:27" x14ac:dyDescent="0.2">
      <c r="L32" s="5" t="s">
        <v>12</v>
      </c>
      <c r="M32" s="2" t="s">
        <v>1</v>
      </c>
      <c r="N32" s="2" t="s">
        <v>17</v>
      </c>
      <c r="O32" s="2" t="s">
        <v>18</v>
      </c>
      <c r="R32" s="2">
        <v>1.8385719595865019E-2</v>
      </c>
    </row>
    <row r="33" spans="12:20" x14ac:dyDescent="0.2">
      <c r="L33" s="2" t="s">
        <v>6</v>
      </c>
      <c r="M33" s="2">
        <v>294</v>
      </c>
      <c r="N33" s="2">
        <v>4</v>
      </c>
      <c r="O33" s="2">
        <f>N33/M33</f>
        <v>1.3605442176870748E-2</v>
      </c>
      <c r="Q33" s="2" t="s">
        <v>11</v>
      </c>
      <c r="R33" s="2">
        <f>AVERAGE(R26:R32)</f>
        <v>2.4822896245533247E-2</v>
      </c>
      <c r="S33" s="2">
        <f>AVERAGE(S26:S28)</f>
        <v>7.5203755229883706E-2</v>
      </c>
      <c r="T33" s="2">
        <f>AVERAGE(T26:T28)</f>
        <v>9.5652719226821739E-2</v>
      </c>
    </row>
    <row r="34" spans="12:20" x14ac:dyDescent="0.2">
      <c r="L34" s="2" t="s">
        <v>7</v>
      </c>
      <c r="M34" s="2">
        <v>301</v>
      </c>
      <c r="N34" s="2">
        <v>15</v>
      </c>
      <c r="O34" s="2">
        <f>N34/M34</f>
        <v>4.9833887043189369E-2</v>
      </c>
      <c r="Q34" s="2" t="s">
        <v>32</v>
      </c>
      <c r="R34" s="2">
        <f>STDEV(R26:R32)/SQRT(7)</f>
        <v>2.4223164303552275E-3</v>
      </c>
      <c r="S34" s="2">
        <f>STDEV(S26:S28)/SQRT(3)</f>
        <v>1.4851552137368267E-2</v>
      </c>
      <c r="T34" s="2">
        <f>STDEV(T26:T28)/SQRT(3)</f>
        <v>7.7490875414248182E-3</v>
      </c>
    </row>
    <row r="35" spans="12:20" x14ac:dyDescent="0.2">
      <c r="L35" s="2" t="s">
        <v>8</v>
      </c>
      <c r="M35" s="2">
        <v>221</v>
      </c>
      <c r="N35" s="2">
        <v>2</v>
      </c>
      <c r="O35" s="2">
        <f>N35/M35</f>
        <v>9.0497737556561094E-3</v>
      </c>
      <c r="Q35" s="2" t="s">
        <v>23</v>
      </c>
      <c r="S35" s="2">
        <f>_xlfn.T.TEST(R26:R32,S26:S28,2,2)</f>
        <v>8.1060888874558504E-4</v>
      </c>
      <c r="T35" s="2">
        <f>_xlfn.T.TEST(R26:R32,T26:T28,2,2)</f>
        <v>2.4583900420589968E-6</v>
      </c>
    </row>
    <row r="36" spans="12:20" x14ac:dyDescent="0.2">
      <c r="L36" s="2" t="s">
        <v>11</v>
      </c>
      <c r="M36" s="2">
        <f>AVERAGE(M33:M35)</f>
        <v>272</v>
      </c>
      <c r="N36" s="2">
        <f>AVERAGE(N33:N35)</f>
        <v>7</v>
      </c>
      <c r="O36" s="2">
        <f>AVERAGE(O33:O35)</f>
        <v>2.4163034325238739E-2</v>
      </c>
      <c r="S36" s="2" t="s">
        <v>36</v>
      </c>
      <c r="T36" s="2" t="s">
        <v>36</v>
      </c>
    </row>
    <row r="37" spans="12:20" x14ac:dyDescent="0.2">
      <c r="Q37" t="s">
        <v>37</v>
      </c>
      <c r="T37" s="2">
        <f>_xlfn.T.TEST(S26:S28,T26:T28,2,2)</f>
        <v>0.28923044047065588</v>
      </c>
    </row>
    <row r="38" spans="12:20" x14ac:dyDescent="0.2">
      <c r="L38" s="5" t="s">
        <v>13</v>
      </c>
      <c r="M38" s="2" t="s">
        <v>1</v>
      </c>
      <c r="N38" s="2" t="s">
        <v>17</v>
      </c>
      <c r="O38" s="2" t="s">
        <v>18</v>
      </c>
    </row>
    <row r="39" spans="12:20" x14ac:dyDescent="0.2">
      <c r="L39" s="2" t="s">
        <v>6</v>
      </c>
      <c r="M39" s="2">
        <v>151</v>
      </c>
      <c r="N39" s="2">
        <v>2</v>
      </c>
      <c r="O39" s="2">
        <f>N39/M39</f>
        <v>1.3245033112582781E-2</v>
      </c>
    </row>
    <row r="40" spans="12:20" x14ac:dyDescent="0.2">
      <c r="L40" s="2" t="s">
        <v>7</v>
      </c>
      <c r="M40" s="2">
        <v>291</v>
      </c>
      <c r="N40" s="2">
        <v>7</v>
      </c>
      <c r="O40" s="2">
        <f>N40/M40</f>
        <v>2.4054982817869417E-2</v>
      </c>
    </row>
    <row r="41" spans="12:20" x14ac:dyDescent="0.2">
      <c r="L41" s="2" t="s">
        <v>8</v>
      </c>
      <c r="M41" s="2">
        <v>112</v>
      </c>
      <c r="N41" s="2">
        <v>2</v>
      </c>
      <c r="O41" s="2">
        <f>N41/M41</f>
        <v>1.7857142857142856E-2</v>
      </c>
    </row>
    <row r="42" spans="12:20" x14ac:dyDescent="0.2">
      <c r="L42" s="2" t="s">
        <v>11</v>
      </c>
      <c r="M42" s="2">
        <f>AVERAGE(M39:M41)</f>
        <v>184.66666666666666</v>
      </c>
      <c r="N42" s="2">
        <f>AVERAGE(N39:N41)</f>
        <v>3.6666666666666665</v>
      </c>
      <c r="O42" s="2">
        <f>AVERAGE(O39:O41)</f>
        <v>1.8385719595865019E-2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tabSelected="1" topLeftCell="G2" workbookViewId="0">
      <selection activeCell="T35" sqref="T35"/>
    </sheetView>
  </sheetViews>
  <sheetFormatPr baseColWidth="10" defaultColWidth="11" defaultRowHeight="16" x14ac:dyDescent="0.2"/>
  <sheetData>
    <row r="2" spans="1:26" x14ac:dyDescent="0.2">
      <c r="A2" t="s">
        <v>24</v>
      </c>
      <c r="F2" t="s">
        <v>25</v>
      </c>
      <c r="L2" t="s">
        <v>27</v>
      </c>
      <c r="Q2" t="s">
        <v>28</v>
      </c>
      <c r="W2" s="4" t="s">
        <v>29</v>
      </c>
    </row>
    <row r="3" spans="1:26" x14ac:dyDescent="0.25">
      <c r="A3" s="5" t="s">
        <v>0</v>
      </c>
      <c r="F3" s="5" t="s">
        <v>0</v>
      </c>
      <c r="L3" s="5" t="s">
        <v>0</v>
      </c>
      <c r="Q3" s="5" t="s">
        <v>0</v>
      </c>
      <c r="W3" s="5" t="s">
        <v>0</v>
      </c>
    </row>
    <row r="4" spans="1:26" x14ac:dyDescent="0.25">
      <c r="A4" s="2" t="s">
        <v>6</v>
      </c>
      <c r="B4">
        <v>393</v>
      </c>
      <c r="C4">
        <v>35</v>
      </c>
      <c r="D4">
        <f>C4/B4</f>
        <v>8.9058524173027995E-2</v>
      </c>
      <c r="F4" s="2" t="s">
        <v>6</v>
      </c>
      <c r="G4">
        <v>365</v>
      </c>
      <c r="H4">
        <v>8</v>
      </c>
      <c r="I4">
        <f>H4/G4</f>
        <v>2.1917808219178082E-2</v>
      </c>
      <c r="L4" s="2" t="s">
        <v>6</v>
      </c>
      <c r="M4">
        <v>259</v>
      </c>
      <c r="N4">
        <v>33</v>
      </c>
      <c r="O4">
        <f>N4/M4</f>
        <v>0.12741312741312741</v>
      </c>
      <c r="Q4" s="2" t="s">
        <v>6</v>
      </c>
      <c r="R4">
        <v>324</v>
      </c>
      <c r="S4">
        <v>12</v>
      </c>
      <c r="T4">
        <f>S4/R4</f>
        <v>3.7037037037037035E-2</v>
      </c>
      <c r="W4" s="2" t="s">
        <v>6</v>
      </c>
      <c r="X4">
        <v>317</v>
      </c>
      <c r="Y4">
        <v>14</v>
      </c>
      <c r="Z4">
        <f>Y4/X4</f>
        <v>4.4164037854889593E-2</v>
      </c>
    </row>
    <row r="5" spans="1:26" x14ac:dyDescent="0.25">
      <c r="A5" s="2" t="s">
        <v>7</v>
      </c>
      <c r="B5">
        <v>167</v>
      </c>
      <c r="C5">
        <v>36</v>
      </c>
      <c r="D5">
        <f>C5/B5</f>
        <v>0.21556886227544911</v>
      </c>
      <c r="F5" s="2" t="s">
        <v>7</v>
      </c>
      <c r="G5">
        <v>271</v>
      </c>
      <c r="H5">
        <v>8</v>
      </c>
      <c r="I5">
        <f>H5/G5</f>
        <v>2.9520295202952029E-2</v>
      </c>
      <c r="L5" s="2" t="s">
        <v>7</v>
      </c>
      <c r="M5">
        <v>345</v>
      </c>
      <c r="N5">
        <v>35</v>
      </c>
      <c r="O5">
        <f>N5/M5</f>
        <v>0.10144927536231885</v>
      </c>
      <c r="Q5" s="2" t="s">
        <v>7</v>
      </c>
      <c r="R5">
        <v>537</v>
      </c>
      <c r="S5">
        <v>44</v>
      </c>
      <c r="T5">
        <f>S5/R5</f>
        <v>8.1936685288640593E-2</v>
      </c>
      <c r="W5" s="2" t="s">
        <v>7</v>
      </c>
      <c r="X5">
        <v>267</v>
      </c>
      <c r="Y5">
        <v>10</v>
      </c>
      <c r="Z5">
        <f>Y5/X5</f>
        <v>3.7453183520599252E-2</v>
      </c>
    </row>
    <row r="6" spans="1:26" x14ac:dyDescent="0.25">
      <c r="A6" s="2" t="s">
        <v>38</v>
      </c>
      <c r="B6">
        <v>50</v>
      </c>
      <c r="C6">
        <v>5</v>
      </c>
      <c r="D6">
        <f t="shared" ref="D6" si="0">C6/B6</f>
        <v>0.1</v>
      </c>
      <c r="F6" s="2" t="s">
        <v>38</v>
      </c>
      <c r="G6">
        <v>268</v>
      </c>
      <c r="H6">
        <v>14</v>
      </c>
      <c r="I6">
        <f>H6/G6</f>
        <v>5.2238805970149252E-2</v>
      </c>
      <c r="L6" t="s">
        <v>11</v>
      </c>
      <c r="M6">
        <f>AVERAGE(M4:M5)</f>
        <v>302</v>
      </c>
      <c r="N6">
        <f>AVERAGE(N4:N5)</f>
        <v>34</v>
      </c>
      <c r="O6">
        <f>AVERAGE(O4:O5)</f>
        <v>0.11443120138772313</v>
      </c>
      <c r="Q6" t="s">
        <v>11</v>
      </c>
      <c r="R6">
        <f>AVERAGE(R4:R5)</f>
        <v>430.5</v>
      </c>
      <c r="S6">
        <f>AVERAGE(S4:S5)</f>
        <v>28</v>
      </c>
      <c r="T6">
        <f>AVERAGE(T4:T5)</f>
        <v>5.9486861162838814E-2</v>
      </c>
      <c r="W6" t="s">
        <v>11</v>
      </c>
      <c r="X6">
        <f>AVERAGE(X4:X5)</f>
        <v>292</v>
      </c>
      <c r="Y6">
        <f>AVERAGE(Y4:Y5)</f>
        <v>12</v>
      </c>
      <c r="Z6">
        <f>AVERAGE(Z4:Z5)</f>
        <v>4.0808610687744426E-2</v>
      </c>
    </row>
    <row r="7" spans="1:26" x14ac:dyDescent="0.25">
      <c r="A7" s="2" t="s">
        <v>39</v>
      </c>
      <c r="B7">
        <f>AVERAGE(B4:B6)</f>
        <v>203.33333333333334</v>
      </c>
      <c r="C7">
        <f>AVERAGE(C4:C6)</f>
        <v>25.333333333333332</v>
      </c>
      <c r="D7">
        <f>AVERAGE(D4:D6)</f>
        <v>0.13487579548282569</v>
      </c>
      <c r="F7" s="2" t="s">
        <v>39</v>
      </c>
      <c r="G7">
        <f>AVERAGE(G4:G6)</f>
        <v>301.33333333333331</v>
      </c>
      <c r="H7">
        <f>AVERAGE(H4:H6)</f>
        <v>10</v>
      </c>
      <c r="I7">
        <f>AVERAGE(I4:I6)</f>
        <v>3.4558969797426453E-2</v>
      </c>
    </row>
    <row r="8" spans="1:26" x14ac:dyDescent="0.25">
      <c r="L8" s="5" t="s">
        <v>4</v>
      </c>
      <c r="Q8" s="5" t="s">
        <v>4</v>
      </c>
      <c r="W8" s="5" t="s">
        <v>4</v>
      </c>
    </row>
    <row r="9" spans="1:26" x14ac:dyDescent="0.25">
      <c r="A9" s="5" t="s">
        <v>4</v>
      </c>
      <c r="F9" s="5" t="s">
        <v>4</v>
      </c>
      <c r="L9" s="2" t="s">
        <v>6</v>
      </c>
      <c r="M9">
        <v>503</v>
      </c>
      <c r="N9">
        <v>36</v>
      </c>
      <c r="O9">
        <f>N9/M9</f>
        <v>7.1570576540755465E-2</v>
      </c>
      <c r="Q9" s="2" t="s">
        <v>6</v>
      </c>
      <c r="R9">
        <v>503</v>
      </c>
      <c r="S9">
        <v>23</v>
      </c>
      <c r="T9">
        <f>S9/R9</f>
        <v>4.5725646123260438E-2</v>
      </c>
      <c r="W9" s="2" t="s">
        <v>6</v>
      </c>
      <c r="X9">
        <v>170</v>
      </c>
      <c r="Y9">
        <v>6</v>
      </c>
      <c r="Z9">
        <f>Y9/X9</f>
        <v>3.5294117647058823E-2</v>
      </c>
    </row>
    <row r="10" spans="1:26" x14ac:dyDescent="0.25">
      <c r="A10" s="2" t="s">
        <v>6</v>
      </c>
      <c r="B10">
        <v>145</v>
      </c>
      <c r="C10">
        <v>19</v>
      </c>
      <c r="D10">
        <f>C10/B10</f>
        <v>0.1310344827586207</v>
      </c>
      <c r="F10" s="2" t="s">
        <v>6</v>
      </c>
      <c r="G10">
        <v>250</v>
      </c>
      <c r="H10">
        <v>15</v>
      </c>
      <c r="I10">
        <f t="shared" ref="I10:I11" si="1">H10/G10</f>
        <v>0.06</v>
      </c>
      <c r="L10" s="2" t="s">
        <v>7</v>
      </c>
      <c r="M10">
        <v>437</v>
      </c>
      <c r="N10">
        <v>42</v>
      </c>
      <c r="O10">
        <f>N10/M10</f>
        <v>9.6109839816933634E-2</v>
      </c>
      <c r="Q10" s="2" t="s">
        <v>7</v>
      </c>
      <c r="R10">
        <v>555</v>
      </c>
      <c r="S10">
        <v>39</v>
      </c>
      <c r="T10">
        <f>S10/R10</f>
        <v>7.0270270270270274E-2</v>
      </c>
      <c r="W10" s="2" t="s">
        <v>7</v>
      </c>
      <c r="X10">
        <v>344</v>
      </c>
      <c r="Y10">
        <v>14</v>
      </c>
      <c r="Z10">
        <f>Y10/X10</f>
        <v>4.0697674418604654E-2</v>
      </c>
    </row>
    <row r="11" spans="1:26" x14ac:dyDescent="0.25">
      <c r="A11" s="2" t="s">
        <v>7</v>
      </c>
      <c r="B11">
        <v>157</v>
      </c>
      <c r="C11">
        <v>28</v>
      </c>
      <c r="D11">
        <f>C11/B11</f>
        <v>0.17834394904458598</v>
      </c>
      <c r="F11" s="2" t="s">
        <v>7</v>
      </c>
      <c r="G11">
        <v>529</v>
      </c>
      <c r="H11">
        <v>22</v>
      </c>
      <c r="I11">
        <f t="shared" si="1"/>
        <v>4.1587901701323253E-2</v>
      </c>
      <c r="L11" t="s">
        <v>11</v>
      </c>
      <c r="M11">
        <f>AVERAGE(M9:M10)</f>
        <v>470</v>
      </c>
      <c r="N11">
        <f>AVERAGE(N9:N10)</f>
        <v>39</v>
      </c>
      <c r="O11">
        <f>AVERAGE(O9:O10)</f>
        <v>8.384020817884455E-2</v>
      </c>
      <c r="Q11" t="s">
        <v>11</v>
      </c>
      <c r="R11">
        <f>AVERAGE(R9:R10)</f>
        <v>529</v>
      </c>
      <c r="S11">
        <f>AVERAGE(S9:S10)</f>
        <v>31</v>
      </c>
      <c r="T11">
        <f>AVERAGE(T9:T10)</f>
        <v>5.7997958196765356E-2</v>
      </c>
      <c r="W11" t="s">
        <v>8</v>
      </c>
      <c r="X11">
        <v>229</v>
      </c>
      <c r="Y11">
        <v>9</v>
      </c>
      <c r="Z11">
        <f>Y11/X11</f>
        <v>3.9301310043668124E-2</v>
      </c>
    </row>
    <row r="12" spans="1:26" x14ac:dyDescent="0.25">
      <c r="A12" s="2" t="s">
        <v>38</v>
      </c>
      <c r="B12">
        <v>151</v>
      </c>
      <c r="C12">
        <v>19</v>
      </c>
      <c r="D12">
        <f>C12/B12</f>
        <v>0.12582781456953643</v>
      </c>
      <c r="F12" t="s">
        <v>11</v>
      </c>
      <c r="G12">
        <f>AVERAGE(G10:G11)</f>
        <v>389.5</v>
      </c>
      <c r="H12">
        <f>AVERAGE(H10:H11)</f>
        <v>18.5</v>
      </c>
      <c r="I12">
        <f>AVERAGE(I10:I11)</f>
        <v>5.0793950850661629E-2</v>
      </c>
      <c r="W12" t="s">
        <v>11</v>
      </c>
      <c r="X12">
        <f>AVERAGE(X9:X11)</f>
        <v>247.66666666666666</v>
      </c>
      <c r="Y12">
        <f>AVERAGE(Y9:Y11)</f>
        <v>9.6666666666666661</v>
      </c>
      <c r="Z12">
        <f>AVERAGE(Z9:Z11)</f>
        <v>3.8431034036443872E-2</v>
      </c>
    </row>
    <row r="13" spans="1:26" x14ac:dyDescent="0.25">
      <c r="A13" s="2" t="s">
        <v>39</v>
      </c>
      <c r="B13">
        <f>AVERAGE(B10:B12)</f>
        <v>151</v>
      </c>
      <c r="C13">
        <f>AVERAGE(C10:C12)</f>
        <v>22</v>
      </c>
      <c r="D13">
        <f>AVERAGE(D10:D12)</f>
        <v>0.14506874879091436</v>
      </c>
      <c r="Q13" s="5" t="s">
        <v>5</v>
      </c>
    </row>
    <row r="14" spans="1:26" x14ac:dyDescent="0.25">
      <c r="F14" s="5" t="s">
        <v>5</v>
      </c>
      <c r="L14" s="5" t="s">
        <v>5</v>
      </c>
      <c r="Q14" s="2" t="s">
        <v>6</v>
      </c>
      <c r="R14">
        <v>323</v>
      </c>
      <c r="S14">
        <v>15</v>
      </c>
      <c r="T14">
        <f>S14/R14</f>
        <v>4.6439628482972138E-2</v>
      </c>
      <c r="W14" s="5" t="s">
        <v>5</v>
      </c>
    </row>
    <row r="15" spans="1:26" x14ac:dyDescent="0.25">
      <c r="A15" s="5" t="s">
        <v>4</v>
      </c>
      <c r="F15" s="2" t="s">
        <v>6</v>
      </c>
      <c r="G15">
        <v>444</v>
      </c>
      <c r="H15">
        <v>19</v>
      </c>
      <c r="I15">
        <f>H15/G15</f>
        <v>4.2792792792792793E-2</v>
      </c>
      <c r="L15" s="2" t="s">
        <v>6</v>
      </c>
      <c r="M15">
        <v>368</v>
      </c>
      <c r="N15">
        <v>25</v>
      </c>
      <c r="O15">
        <f>N15/M15</f>
        <v>6.7934782608695649E-2</v>
      </c>
      <c r="Q15" s="2" t="s">
        <v>7</v>
      </c>
      <c r="R15">
        <v>289</v>
      </c>
      <c r="S15">
        <v>20</v>
      </c>
      <c r="T15">
        <f>S15/R15</f>
        <v>6.9204152249134954E-2</v>
      </c>
      <c r="W15" s="2" t="s">
        <v>6</v>
      </c>
      <c r="X15">
        <v>699</v>
      </c>
      <c r="Y15">
        <v>30</v>
      </c>
      <c r="Z15">
        <f>Y15/X15</f>
        <v>4.2918454935622317E-2</v>
      </c>
    </row>
    <row r="16" spans="1:26" x14ac:dyDescent="0.25">
      <c r="A16" s="2" t="s">
        <v>6</v>
      </c>
      <c r="B16">
        <v>180</v>
      </c>
      <c r="C16">
        <v>17</v>
      </c>
      <c r="D16">
        <f>C16/B16</f>
        <v>9.4444444444444442E-2</v>
      </c>
      <c r="F16" s="2" t="s">
        <v>7</v>
      </c>
      <c r="G16">
        <v>349</v>
      </c>
      <c r="H16">
        <v>15</v>
      </c>
      <c r="I16">
        <f>H16/G16</f>
        <v>4.2979942693409739E-2</v>
      </c>
      <c r="L16" s="2" t="s">
        <v>42</v>
      </c>
      <c r="M16">
        <v>234</v>
      </c>
      <c r="N16">
        <v>27</v>
      </c>
      <c r="O16">
        <f>N16/M16</f>
        <v>0.11538461538461539</v>
      </c>
      <c r="Q16" t="s">
        <v>11</v>
      </c>
      <c r="R16">
        <f>AVERAGE(R14:R15)</f>
        <v>306</v>
      </c>
      <c r="S16">
        <f>AVERAGE(S14:S15)</f>
        <v>17.5</v>
      </c>
      <c r="T16">
        <f>AVERAGE(T14:T15)</f>
        <v>5.7821890366053549E-2</v>
      </c>
      <c r="W16" s="2" t="s">
        <v>7</v>
      </c>
      <c r="X16">
        <v>424</v>
      </c>
      <c r="Y16">
        <v>23</v>
      </c>
      <c r="Z16">
        <f>Y16/X16</f>
        <v>5.4245283018867926E-2</v>
      </c>
    </row>
    <row r="17" spans="1:26" x14ac:dyDescent="0.25">
      <c r="A17" s="2" t="s">
        <v>7</v>
      </c>
      <c r="B17">
        <v>439</v>
      </c>
      <c r="C17">
        <v>42</v>
      </c>
      <c r="D17">
        <f>C17/B17</f>
        <v>9.5671981776765377E-2</v>
      </c>
      <c r="F17" t="s">
        <v>11</v>
      </c>
      <c r="G17">
        <f>AVERAGE(G15:G16)</f>
        <v>396.5</v>
      </c>
      <c r="H17">
        <f>AVERAGE(H15:H16)</f>
        <v>17</v>
      </c>
      <c r="I17">
        <f>AVERAGE(I15:I16)</f>
        <v>4.288636774310127E-2</v>
      </c>
      <c r="L17" t="s">
        <v>11</v>
      </c>
      <c r="M17">
        <f>AVERAGE(M15:M16)</f>
        <v>301</v>
      </c>
      <c r="N17">
        <f>AVERAGE(N15:N16)</f>
        <v>26</v>
      </c>
      <c r="O17">
        <f>AVERAGE(O15:O16)</f>
        <v>9.165969899665552E-2</v>
      </c>
      <c r="W17" t="s">
        <v>8</v>
      </c>
      <c r="X17">
        <v>317</v>
      </c>
      <c r="Y17">
        <v>16</v>
      </c>
      <c r="Z17">
        <f>Y17/X17</f>
        <v>5.0473186119873815E-2</v>
      </c>
    </row>
    <row r="18" spans="1:26" x14ac:dyDescent="0.25">
      <c r="A18" s="2" t="s">
        <v>38</v>
      </c>
      <c r="B18">
        <v>481</v>
      </c>
      <c r="C18">
        <v>63</v>
      </c>
      <c r="D18">
        <f>C18/B18</f>
        <v>0.13097713097713098</v>
      </c>
      <c r="W18" t="s">
        <v>11</v>
      </c>
      <c r="X18">
        <f>AVERAGE(X15:X17)</f>
        <v>480</v>
      </c>
      <c r="Y18">
        <f>AVERAGE(Y15:Y17)</f>
        <v>23</v>
      </c>
      <c r="Z18">
        <f>AVERAGE(Z15:Z17)</f>
        <v>4.9212308024788015E-2</v>
      </c>
    </row>
    <row r="19" spans="1:26" x14ac:dyDescent="0.2">
      <c r="A19" s="2" t="s">
        <v>39</v>
      </c>
      <c r="B19">
        <f>AVERAGE(B16:B18)</f>
        <v>366.66666666666669</v>
      </c>
      <c r="C19">
        <f>AVERAGE(C16:C18)</f>
        <v>40.666666666666664</v>
      </c>
      <c r="D19">
        <f>AVERAGE(D16:D18)</f>
        <v>0.10703118573278027</v>
      </c>
      <c r="L19" s="5" t="s">
        <v>20</v>
      </c>
    </row>
    <row r="20" spans="1:26" x14ac:dyDescent="0.2">
      <c r="L20" s="2" t="s">
        <v>6</v>
      </c>
      <c r="M20">
        <v>109</v>
      </c>
      <c r="N20">
        <v>15</v>
      </c>
      <c r="O20">
        <f>N20/M20</f>
        <v>0.13761467889908258</v>
      </c>
      <c r="R20" t="s">
        <v>33</v>
      </c>
      <c r="S20" t="s">
        <v>34</v>
      </c>
      <c r="T20" t="s">
        <v>41</v>
      </c>
    </row>
    <row r="21" spans="1:26" x14ac:dyDescent="0.2">
      <c r="B21" t="s">
        <v>30</v>
      </c>
      <c r="C21" t="s">
        <v>31</v>
      </c>
      <c r="L21" s="2" t="s">
        <v>7</v>
      </c>
      <c r="M21">
        <v>539</v>
      </c>
      <c r="N21">
        <v>37</v>
      </c>
      <c r="O21">
        <f>N21/M21</f>
        <v>6.8645640074211506E-2</v>
      </c>
      <c r="R21">
        <v>0.11443120138772313</v>
      </c>
      <c r="S21">
        <v>5.9486861162838814E-2</v>
      </c>
      <c r="T21">
        <v>4.0808610687744426E-2</v>
      </c>
    </row>
    <row r="22" spans="1:26" x14ac:dyDescent="0.2">
      <c r="A22" t="s">
        <v>0</v>
      </c>
      <c r="B22">
        <v>0.13487579548282569</v>
      </c>
      <c r="C22">
        <v>3.4558969797426453E-2</v>
      </c>
      <c r="L22" t="s">
        <v>11</v>
      </c>
      <c r="M22">
        <f>AVERAGE(M20:M21)</f>
        <v>324</v>
      </c>
      <c r="N22">
        <f>AVERAGE(N20:N21)</f>
        <v>26</v>
      </c>
      <c r="O22">
        <f>AVERAGE(O20:O21)</f>
        <v>0.10313015948664704</v>
      </c>
      <c r="R22">
        <v>8.384020817884455E-2</v>
      </c>
      <c r="S22">
        <v>5.7997958196765356E-2</v>
      </c>
      <c r="T22">
        <v>3.8431034036443872E-2</v>
      </c>
    </row>
    <row r="23" spans="1:26" x14ac:dyDescent="0.2">
      <c r="A23" t="s">
        <v>4</v>
      </c>
      <c r="B23">
        <v>0.14506874879091436</v>
      </c>
      <c r="C23">
        <v>5.0793950850661629E-2</v>
      </c>
      <c r="R23">
        <v>9.165969899665552E-2</v>
      </c>
      <c r="S23">
        <v>5.7821890366053549E-2</v>
      </c>
      <c r="T23">
        <v>4.9212308024788015E-2</v>
      </c>
    </row>
    <row r="24" spans="1:26" x14ac:dyDescent="0.2">
      <c r="A24" t="s">
        <v>5</v>
      </c>
      <c r="B24">
        <v>0.10703118573278027</v>
      </c>
      <c r="C24">
        <v>4.288636774310127E-2</v>
      </c>
      <c r="L24" s="5" t="s">
        <v>19</v>
      </c>
      <c r="R24">
        <v>0.10313015948664704</v>
      </c>
    </row>
    <row r="25" spans="1:26" x14ac:dyDescent="0.2">
      <c r="A25" t="s">
        <v>11</v>
      </c>
      <c r="B25">
        <f t="shared" ref="B25:C25" si="2">AVERAGE(B22:B24)</f>
        <v>0.12899191000217344</v>
      </c>
      <c r="C25">
        <f t="shared" si="2"/>
        <v>4.2746429463729786E-2</v>
      </c>
      <c r="D25" t="s">
        <v>23</v>
      </c>
      <c r="E25">
        <f>_xlfn.T.TEST(B22:B24,C22:C24,2,2)</f>
        <v>2.175762128120015E-3</v>
      </c>
      <c r="L25" s="2" t="s">
        <v>6</v>
      </c>
      <c r="M25">
        <v>337</v>
      </c>
      <c r="N25">
        <v>44</v>
      </c>
      <c r="O25">
        <f>N25/M25</f>
        <v>0.13056379821958458</v>
      </c>
      <c r="R25">
        <v>0.11468309671458271</v>
      </c>
    </row>
    <row r="26" spans="1:26" x14ac:dyDescent="0.2">
      <c r="A26" t="s">
        <v>32</v>
      </c>
      <c r="B26">
        <f>STDEV(B22:B25)/SQRT(3)</f>
        <v>9.2817518953704093E-3</v>
      </c>
      <c r="C26">
        <f>STDEV(C22:C25)/SQRT(3)</f>
        <v>3.8270481659788982E-3</v>
      </c>
      <c r="L26" s="2" t="s">
        <v>7</v>
      </c>
      <c r="M26">
        <v>334</v>
      </c>
      <c r="N26">
        <v>33</v>
      </c>
      <c r="O26">
        <f>N26/M26</f>
        <v>9.880239520958084E-2</v>
      </c>
      <c r="R26">
        <v>0.1191051670426469</v>
      </c>
    </row>
    <row r="27" spans="1:26" x14ac:dyDescent="0.2">
      <c r="L27" t="s">
        <v>11</v>
      </c>
      <c r="M27">
        <f>AVERAGE(M25:M26)</f>
        <v>335.5</v>
      </c>
      <c r="N27">
        <f>AVERAGE(N25:N26)</f>
        <v>38.5</v>
      </c>
      <c r="O27">
        <f>AVERAGE(O25:O26)</f>
        <v>0.11468309671458271</v>
      </c>
      <c r="Q27" s="2" t="s">
        <v>11</v>
      </c>
      <c r="R27" s="2">
        <f>AVERAGE(R21:R26)</f>
        <v>0.10447492196784998</v>
      </c>
      <c r="S27" s="2">
        <f>AVERAGE(S21:S23)</f>
        <v>5.8435569908552566E-2</v>
      </c>
      <c r="T27" s="2">
        <f>AVERAGE(T21:T23)</f>
        <v>4.28173175829921E-2</v>
      </c>
    </row>
    <row r="28" spans="1:26" x14ac:dyDescent="0.2">
      <c r="Q28" s="2" t="s">
        <v>32</v>
      </c>
      <c r="R28" s="2">
        <f>STDEV(R21:R26)/SQRT(6)</f>
        <v>5.8000233953018968E-3</v>
      </c>
      <c r="S28" s="2">
        <f>STDEV(S21:S23)/SQRT(3)</f>
        <v>5.2809719631173428E-4</v>
      </c>
      <c r="T28" s="2">
        <f>STDEV(T21:T23)/SQRT(3)</f>
        <v>3.2703284619029827E-3</v>
      </c>
    </row>
    <row r="29" spans="1:26" x14ac:dyDescent="0.2">
      <c r="L29" s="5" t="s">
        <v>12</v>
      </c>
      <c r="Q29" s="2" t="s">
        <v>23</v>
      </c>
      <c r="R29" s="2"/>
      <c r="S29" s="2">
        <f>_xlfn.T.TEST(R21:R26,S21:S23,2,2)</f>
        <v>9.891731004679047E-4</v>
      </c>
      <c r="T29" s="2">
        <f>_xlfn.T.TEST(R21:R26,T21:T23,2,2)</f>
        <v>2.0388648074107758E-4</v>
      </c>
    </row>
    <row r="30" spans="1:26" x14ac:dyDescent="0.2">
      <c r="L30" s="2" t="s">
        <v>6</v>
      </c>
      <c r="M30">
        <v>214</v>
      </c>
      <c r="N30">
        <v>19</v>
      </c>
      <c r="O30">
        <f>N30/M30</f>
        <v>8.8785046728971959E-2</v>
      </c>
      <c r="Q30" s="2"/>
      <c r="R30" s="2"/>
      <c r="S30" s="2" t="s">
        <v>36</v>
      </c>
      <c r="T30" s="2" t="s">
        <v>36</v>
      </c>
    </row>
    <row r="31" spans="1:26" x14ac:dyDescent="0.2">
      <c r="L31" s="2" t="s">
        <v>7</v>
      </c>
      <c r="M31">
        <v>348</v>
      </c>
      <c r="N31">
        <v>52</v>
      </c>
      <c r="O31">
        <f>N31/M31</f>
        <v>0.14942528735632185</v>
      </c>
      <c r="Q31" t="s">
        <v>37</v>
      </c>
      <c r="R31" s="2"/>
      <c r="S31" s="2"/>
      <c r="T31" s="2">
        <f>_xlfn.T.TEST(S21:S23,T21:T23,2,2)</f>
        <v>9.2078103740255747E-3</v>
      </c>
      <c r="U31" t="s">
        <v>40</v>
      </c>
    </row>
    <row r="32" spans="1:26" x14ac:dyDescent="0.2">
      <c r="L32" t="s">
        <v>11</v>
      </c>
      <c r="M32">
        <f>AVERAGE(M30:M31)</f>
        <v>281</v>
      </c>
      <c r="N32">
        <f>AVERAGE(N30:N31)</f>
        <v>35.5</v>
      </c>
      <c r="O32">
        <f>AVERAGE(O30:O31)</f>
        <v>0.1191051670426469</v>
      </c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Sox5</vt:lpstr>
      <vt:lpstr>Ctip2</vt:lpstr>
      <vt:lpstr>Rorb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dcterms:created xsi:type="dcterms:W3CDTF">2021-05-05T14:38:10Z</dcterms:created>
  <dcterms:modified xsi:type="dcterms:W3CDTF">2021-09-30T10:34:31Z</dcterms:modified>
</cp:coreProperties>
</file>