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/>
  <mc:AlternateContent xmlns:mc="http://schemas.openxmlformats.org/markup-compatibility/2006">
    <mc:Choice Requires="x15">
      <x15ac:absPath xmlns:x15ac="http://schemas.microsoft.com/office/spreadsheetml/2010/11/ac" url="/Users/kawthar/Desktop/Fig related source data for Elife 2/fig9/"/>
    </mc:Choice>
  </mc:AlternateContent>
  <bookViews>
    <workbookView xWindow="80" yWindow="1180" windowWidth="24920" windowHeight="12520" activeTab="2"/>
  </bookViews>
  <sheets>
    <sheet name="Sox5 S4" sheetId="6" r:id="rId1"/>
    <sheet name="Ctip2 C1" sheetId="7" r:id="rId2"/>
    <sheet name="Rorb" sheetId="8" r:id="rId3"/>
    <sheet name="Fezf2" sheetId="5" r:id="rId4"/>
  </sheets>
  <externalReferences>
    <externalReference r:id="rId5"/>
  </externalReferenc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2" i="8" l="1"/>
  <c r="B102" i="8"/>
  <c r="G103" i="8"/>
  <c r="G104" i="8"/>
  <c r="F102" i="8"/>
  <c r="F103" i="8"/>
  <c r="F104" i="8"/>
  <c r="E102" i="8"/>
  <c r="E103" i="8"/>
  <c r="E104" i="8"/>
  <c r="D102" i="8"/>
  <c r="C102" i="8"/>
  <c r="C103" i="8"/>
  <c r="C104" i="8"/>
  <c r="D103" i="8"/>
  <c r="D104" i="8"/>
  <c r="C94" i="8"/>
  <c r="B94" i="8"/>
  <c r="C95" i="8"/>
  <c r="C96" i="8"/>
  <c r="F94" i="8"/>
  <c r="F95" i="8"/>
  <c r="F96" i="8"/>
  <c r="B95" i="8"/>
  <c r="B96" i="8"/>
  <c r="G94" i="8"/>
  <c r="G95" i="8"/>
  <c r="G96" i="8"/>
  <c r="E94" i="8"/>
  <c r="E95" i="8"/>
  <c r="E96" i="8"/>
  <c r="D94" i="8"/>
  <c r="D95" i="8"/>
  <c r="D96" i="8"/>
  <c r="C86" i="8"/>
  <c r="B86" i="8"/>
  <c r="C87" i="8"/>
  <c r="C88" i="8"/>
  <c r="G86" i="8"/>
  <c r="G87" i="8"/>
  <c r="G88" i="8"/>
  <c r="F86" i="8"/>
  <c r="F87" i="8"/>
  <c r="F88" i="8"/>
  <c r="E86" i="8"/>
  <c r="D86" i="8"/>
  <c r="E87" i="8"/>
  <c r="E88" i="8"/>
  <c r="G75" i="8"/>
  <c r="B75" i="8"/>
  <c r="G76" i="8"/>
  <c r="G77" i="8"/>
  <c r="F75" i="8"/>
  <c r="F76" i="8"/>
  <c r="F77" i="8"/>
  <c r="E75" i="8"/>
  <c r="E76" i="8"/>
  <c r="E77" i="8"/>
  <c r="B76" i="8"/>
  <c r="B77" i="8"/>
  <c r="D75" i="8"/>
  <c r="D76" i="8"/>
  <c r="D77" i="8"/>
  <c r="C75" i="8"/>
  <c r="C76" i="8"/>
  <c r="C77" i="8"/>
  <c r="G67" i="8"/>
  <c r="F67" i="8"/>
  <c r="B67" i="8"/>
  <c r="F68" i="8"/>
  <c r="F69" i="8"/>
  <c r="E67" i="8"/>
  <c r="E68" i="8"/>
  <c r="E69" i="8"/>
  <c r="D67" i="8"/>
  <c r="C67" i="8"/>
  <c r="C68" i="8"/>
  <c r="C69" i="8"/>
  <c r="D68" i="8"/>
  <c r="D69" i="8"/>
  <c r="C59" i="8"/>
  <c r="B59" i="8"/>
  <c r="C60" i="8"/>
  <c r="C61" i="8"/>
  <c r="F59" i="8"/>
  <c r="F60" i="8"/>
  <c r="F61" i="8"/>
  <c r="G59" i="8"/>
  <c r="G60" i="8"/>
  <c r="G61" i="8"/>
  <c r="E59" i="8"/>
  <c r="E60" i="8"/>
  <c r="E61" i="8"/>
  <c r="D59" i="8"/>
  <c r="D60" i="8"/>
  <c r="D61" i="8"/>
  <c r="B60" i="8"/>
  <c r="B61" i="8"/>
  <c r="C50" i="8"/>
  <c r="B50" i="8"/>
  <c r="C51" i="8"/>
  <c r="C52" i="8"/>
  <c r="G50" i="8"/>
  <c r="G51" i="8"/>
  <c r="G52" i="8"/>
  <c r="F50" i="8"/>
  <c r="F51" i="8"/>
  <c r="F52" i="8"/>
  <c r="E50" i="8"/>
  <c r="E51" i="8"/>
  <c r="E52" i="8"/>
  <c r="D50" i="8"/>
  <c r="D51" i="8"/>
  <c r="D52" i="8"/>
  <c r="B51" i="8"/>
  <c r="B52" i="8"/>
  <c r="O43" i="8"/>
  <c r="N43" i="8"/>
  <c r="M43" i="8"/>
  <c r="L43" i="8"/>
  <c r="K43" i="8"/>
  <c r="J43" i="8"/>
  <c r="E42" i="8"/>
  <c r="B42" i="8"/>
  <c r="E43" i="8"/>
  <c r="E44" i="8"/>
  <c r="C42" i="8"/>
  <c r="C43" i="8"/>
  <c r="C44" i="8"/>
  <c r="P42" i="8"/>
  <c r="W42" i="8"/>
  <c r="U42" i="8"/>
  <c r="T42" i="8"/>
  <c r="R42" i="8"/>
  <c r="V42" i="8"/>
  <c r="G42" i="8"/>
  <c r="G43" i="8"/>
  <c r="G44" i="8"/>
  <c r="F42" i="8"/>
  <c r="F43" i="8"/>
  <c r="F44" i="8"/>
  <c r="D42" i="8"/>
  <c r="D43" i="8"/>
  <c r="D44" i="8"/>
  <c r="B43" i="8"/>
  <c r="B44" i="8"/>
  <c r="P40" i="8"/>
  <c r="U40" i="8"/>
  <c r="S40" i="8"/>
  <c r="R40" i="8"/>
  <c r="V40" i="8"/>
  <c r="O36" i="8"/>
  <c r="N36" i="8"/>
  <c r="M36" i="8"/>
  <c r="L36" i="8"/>
  <c r="K36" i="8"/>
  <c r="J36" i="8"/>
  <c r="P35" i="8"/>
  <c r="T35" i="8"/>
  <c r="R35" i="8"/>
  <c r="C34" i="8"/>
  <c r="B34" i="8"/>
  <c r="C35" i="8"/>
  <c r="C36" i="8"/>
  <c r="G34" i="8"/>
  <c r="G35" i="8"/>
  <c r="G36" i="8"/>
  <c r="F34" i="8"/>
  <c r="F35" i="8"/>
  <c r="F36" i="8"/>
  <c r="E34" i="8"/>
  <c r="E35" i="8"/>
  <c r="E36" i="8"/>
  <c r="D34" i="8"/>
  <c r="D35" i="8"/>
  <c r="D36" i="8"/>
  <c r="B35" i="8"/>
  <c r="B36" i="8"/>
  <c r="P33" i="8"/>
  <c r="U33" i="8"/>
  <c r="V33" i="8"/>
  <c r="O29" i="8"/>
  <c r="N29" i="8"/>
  <c r="M29" i="8"/>
  <c r="L29" i="8"/>
  <c r="K29" i="8"/>
  <c r="J29" i="8"/>
  <c r="P28" i="8"/>
  <c r="V28" i="8"/>
  <c r="S28" i="8"/>
  <c r="T28" i="8"/>
  <c r="P26" i="8"/>
  <c r="V26" i="8"/>
  <c r="S26" i="8"/>
  <c r="T26" i="8"/>
  <c r="G22" i="8"/>
  <c r="B22" i="8"/>
  <c r="G23" i="8"/>
  <c r="G24" i="8"/>
  <c r="F22" i="8"/>
  <c r="F23" i="8"/>
  <c r="F24" i="8"/>
  <c r="E22" i="8"/>
  <c r="E23" i="8"/>
  <c r="E24" i="8"/>
  <c r="D22" i="8"/>
  <c r="D23" i="8"/>
  <c r="D24" i="8"/>
  <c r="C22" i="8"/>
  <c r="C23" i="8"/>
  <c r="C24" i="8"/>
  <c r="J21" i="8"/>
  <c r="K21" i="8"/>
  <c r="L21" i="8"/>
  <c r="M21" i="8"/>
  <c r="N21" i="8"/>
  <c r="O21" i="8"/>
  <c r="P21" i="8"/>
  <c r="V21" i="8"/>
  <c r="W21" i="8"/>
  <c r="U21" i="8"/>
  <c r="T21" i="8"/>
  <c r="S21" i="8"/>
  <c r="R21" i="8"/>
  <c r="P20" i="8"/>
  <c r="V20" i="8"/>
  <c r="S20" i="8"/>
  <c r="T20" i="8"/>
  <c r="AF18" i="8"/>
  <c r="AF19" i="8"/>
  <c r="AE18" i="8"/>
  <c r="AE19" i="8"/>
  <c r="AD18" i="8"/>
  <c r="AD19" i="8"/>
  <c r="AC18" i="8"/>
  <c r="AC19" i="8"/>
  <c r="AB18" i="8"/>
  <c r="AB19" i="8"/>
  <c r="AA18" i="8"/>
  <c r="AA19" i="8"/>
  <c r="P18" i="8"/>
  <c r="S18" i="8"/>
  <c r="W18" i="8"/>
  <c r="AF14" i="8"/>
  <c r="AF16" i="8"/>
  <c r="AA14" i="8"/>
  <c r="AA16" i="8"/>
  <c r="C14" i="8"/>
  <c r="B14" i="8"/>
  <c r="C15" i="8"/>
  <c r="C16" i="8"/>
  <c r="B15" i="8"/>
  <c r="B16" i="8"/>
  <c r="AE14" i="8"/>
  <c r="AE16" i="8"/>
  <c r="AD14" i="8"/>
  <c r="AD16" i="8"/>
  <c r="AC14" i="8"/>
  <c r="AC16" i="8"/>
  <c r="AB14" i="8"/>
  <c r="AB16" i="8"/>
  <c r="O14" i="8"/>
  <c r="J14" i="8"/>
  <c r="K14" i="8"/>
  <c r="L14" i="8"/>
  <c r="M14" i="8"/>
  <c r="N14" i="8"/>
  <c r="P14" i="8"/>
  <c r="W14" i="8"/>
  <c r="U14" i="8"/>
  <c r="G14" i="8"/>
  <c r="G15" i="8"/>
  <c r="G16" i="8"/>
  <c r="F14" i="8"/>
  <c r="F15" i="8"/>
  <c r="F16" i="8"/>
  <c r="E14" i="8"/>
  <c r="E15" i="8"/>
  <c r="E16" i="8"/>
  <c r="D14" i="8"/>
  <c r="D15" i="8"/>
  <c r="D16" i="8"/>
  <c r="AF13" i="8"/>
  <c r="AF15" i="8"/>
  <c r="AE13" i="8"/>
  <c r="AE15" i="8"/>
  <c r="AD13" i="8"/>
  <c r="AD15" i="8"/>
  <c r="AC13" i="8"/>
  <c r="AC15" i="8"/>
  <c r="AB13" i="8"/>
  <c r="AB15" i="8"/>
  <c r="AA13" i="8"/>
  <c r="AA15" i="8"/>
  <c r="P13" i="8"/>
  <c r="S13" i="8"/>
  <c r="W13" i="8"/>
  <c r="AF12" i="8"/>
  <c r="AE12" i="8"/>
  <c r="AD12" i="8"/>
  <c r="AC12" i="8"/>
  <c r="AB12" i="8"/>
  <c r="AA12" i="8"/>
  <c r="AG12" i="8"/>
  <c r="AF11" i="8"/>
  <c r="AE11" i="8"/>
  <c r="AD11" i="8"/>
  <c r="AC11" i="8"/>
  <c r="AB11" i="8"/>
  <c r="AA11" i="8"/>
  <c r="AG11" i="8"/>
  <c r="P11" i="8"/>
  <c r="V11" i="8"/>
  <c r="O7" i="8"/>
  <c r="N7" i="8"/>
  <c r="M7" i="8"/>
  <c r="L7" i="8"/>
  <c r="K7" i="8"/>
  <c r="J7" i="8"/>
  <c r="D6" i="8"/>
  <c r="B6" i="8"/>
  <c r="D7" i="8"/>
  <c r="D8" i="8"/>
  <c r="C6" i="8"/>
  <c r="C7" i="8"/>
  <c r="C8" i="8"/>
  <c r="P6" i="8"/>
  <c r="W6" i="8"/>
  <c r="G6" i="8"/>
  <c r="G7" i="8"/>
  <c r="G8" i="8"/>
  <c r="F6" i="8"/>
  <c r="E6" i="8"/>
  <c r="B7" i="8"/>
  <c r="B8" i="8"/>
  <c r="P4" i="8"/>
  <c r="W4" i="8"/>
  <c r="V4" i="8"/>
  <c r="X22" i="8"/>
  <c r="P43" i="8"/>
  <c r="W43" i="8"/>
  <c r="V14" i="8"/>
  <c r="T14" i="8"/>
  <c r="S14" i="8"/>
  <c r="R14" i="8"/>
  <c r="X15" i="8"/>
  <c r="P29" i="8"/>
  <c r="T29" i="8"/>
  <c r="T43" i="8"/>
  <c r="R29" i="8"/>
  <c r="R43" i="8"/>
  <c r="P36" i="8"/>
  <c r="T36" i="8"/>
  <c r="U43" i="8"/>
  <c r="V29" i="8"/>
  <c r="W29" i="8"/>
  <c r="W11" i="8"/>
  <c r="U20" i="8"/>
  <c r="B23" i="8"/>
  <c r="B24" i="8"/>
  <c r="U26" i="8"/>
  <c r="U28" i="8"/>
  <c r="W33" i="8"/>
  <c r="S35" i="8"/>
  <c r="U35" i="8"/>
  <c r="V35" i="8"/>
  <c r="W35" i="8"/>
  <c r="X42" i="8"/>
  <c r="W40" i="8"/>
  <c r="B87" i="8"/>
  <c r="B88" i="8"/>
  <c r="R13" i="8"/>
  <c r="R18" i="8"/>
  <c r="G68" i="8"/>
  <c r="G69" i="8"/>
  <c r="W20" i="8"/>
  <c r="W26" i="8"/>
  <c r="W28" i="8"/>
  <c r="U29" i="8"/>
  <c r="W36" i="8"/>
  <c r="S42" i="8"/>
  <c r="D87" i="8"/>
  <c r="D88" i="8"/>
  <c r="S6" i="8"/>
  <c r="P7" i="8"/>
  <c r="S7" i="8"/>
  <c r="T18" i="8"/>
  <c r="R33" i="8"/>
  <c r="R6" i="8"/>
  <c r="F7" i="8"/>
  <c r="F8" i="8"/>
  <c r="S33" i="8"/>
  <c r="B68" i="8"/>
  <c r="B69" i="8"/>
  <c r="B103" i="8"/>
  <c r="B104" i="8"/>
  <c r="E7" i="8"/>
  <c r="E8" i="8"/>
  <c r="R4" i="8"/>
  <c r="T6" i="8"/>
  <c r="R11" i="8"/>
  <c r="T13" i="8"/>
  <c r="U6" i="8"/>
  <c r="U18" i="8"/>
  <c r="T4" i="8"/>
  <c r="V6" i="8"/>
  <c r="T11" i="8"/>
  <c r="V13" i="8"/>
  <c r="V18" i="8"/>
  <c r="R20" i="8"/>
  <c r="X21" i="8"/>
  <c r="R26" i="8"/>
  <c r="R28" i="8"/>
  <c r="T33" i="8"/>
  <c r="T40" i="8"/>
  <c r="S4" i="8"/>
  <c r="S11" i="8"/>
  <c r="U13" i="8"/>
  <c r="U4" i="8"/>
  <c r="U11" i="8"/>
  <c r="C24" i="7"/>
  <c r="B22" i="7"/>
  <c r="C23" i="7"/>
  <c r="C14" i="7"/>
  <c r="B14" i="7"/>
  <c r="C15" i="7"/>
  <c r="C16" i="7"/>
  <c r="C22" i="7"/>
  <c r="F102" i="7"/>
  <c r="B102" i="7"/>
  <c r="F103" i="7"/>
  <c r="F104" i="7"/>
  <c r="E102" i="7"/>
  <c r="E103" i="7"/>
  <c r="E104" i="7"/>
  <c r="G102" i="7"/>
  <c r="G103" i="7"/>
  <c r="G104" i="7"/>
  <c r="D102" i="7"/>
  <c r="D103" i="7"/>
  <c r="D104" i="7"/>
  <c r="C102" i="7"/>
  <c r="C103" i="7"/>
  <c r="C104" i="7"/>
  <c r="B103" i="7"/>
  <c r="B104" i="7"/>
  <c r="G94" i="7"/>
  <c r="B94" i="7"/>
  <c r="G95" i="7"/>
  <c r="G96" i="7"/>
  <c r="F94" i="7"/>
  <c r="F95" i="7"/>
  <c r="F96" i="7"/>
  <c r="E94" i="7"/>
  <c r="E95" i="7"/>
  <c r="E96" i="7"/>
  <c r="D94" i="7"/>
  <c r="D95" i="7"/>
  <c r="D96" i="7"/>
  <c r="C94" i="7"/>
  <c r="C95" i="7"/>
  <c r="C96" i="7"/>
  <c r="B95" i="7"/>
  <c r="B96" i="7"/>
  <c r="B86" i="7"/>
  <c r="B87" i="7"/>
  <c r="B88" i="7"/>
  <c r="G86" i="7"/>
  <c r="G87" i="7"/>
  <c r="G88" i="7"/>
  <c r="F86" i="7"/>
  <c r="F87" i="7"/>
  <c r="F88" i="7"/>
  <c r="E86" i="7"/>
  <c r="E87" i="7"/>
  <c r="E88" i="7"/>
  <c r="D86" i="7"/>
  <c r="D87" i="7"/>
  <c r="D88" i="7"/>
  <c r="C86" i="7"/>
  <c r="C87" i="7"/>
  <c r="C88" i="7"/>
  <c r="G75" i="7"/>
  <c r="B75" i="7"/>
  <c r="G76" i="7"/>
  <c r="G77" i="7"/>
  <c r="F75" i="7"/>
  <c r="F76" i="7"/>
  <c r="F77" i="7"/>
  <c r="E75" i="7"/>
  <c r="E76" i="7"/>
  <c r="E77" i="7"/>
  <c r="D75" i="7"/>
  <c r="C75" i="7"/>
  <c r="C76" i="7"/>
  <c r="C77" i="7"/>
  <c r="F67" i="7"/>
  <c r="B67" i="7"/>
  <c r="F68" i="7"/>
  <c r="F69" i="7"/>
  <c r="E67" i="7"/>
  <c r="E68" i="7"/>
  <c r="E69" i="7"/>
  <c r="G67" i="7"/>
  <c r="G68" i="7"/>
  <c r="G69" i="7"/>
  <c r="D67" i="7"/>
  <c r="D68" i="7"/>
  <c r="D69" i="7"/>
  <c r="C67" i="7"/>
  <c r="C68" i="7"/>
  <c r="C69" i="7"/>
  <c r="B68" i="7"/>
  <c r="B69" i="7"/>
  <c r="B59" i="7"/>
  <c r="B60" i="7"/>
  <c r="B61" i="7"/>
  <c r="G59" i="7"/>
  <c r="G60" i="7"/>
  <c r="G61" i="7"/>
  <c r="F59" i="7"/>
  <c r="F60" i="7"/>
  <c r="F61" i="7"/>
  <c r="E59" i="7"/>
  <c r="E60" i="7"/>
  <c r="E61" i="7"/>
  <c r="D59" i="7"/>
  <c r="D60" i="7"/>
  <c r="D61" i="7"/>
  <c r="C59" i="7"/>
  <c r="C60" i="7"/>
  <c r="C61" i="7"/>
  <c r="B50" i="7"/>
  <c r="B51" i="7"/>
  <c r="B52" i="7"/>
  <c r="G50" i="7"/>
  <c r="G51" i="7"/>
  <c r="G52" i="7"/>
  <c r="F50" i="7"/>
  <c r="F51" i="7"/>
  <c r="F52" i="7"/>
  <c r="E50" i="7"/>
  <c r="E51" i="7"/>
  <c r="E52" i="7"/>
  <c r="D50" i="7"/>
  <c r="C50" i="7"/>
  <c r="C51" i="7"/>
  <c r="C52" i="7"/>
  <c r="D51" i="7"/>
  <c r="D52" i="7"/>
  <c r="O43" i="7"/>
  <c r="N43" i="7"/>
  <c r="J43" i="7"/>
  <c r="K43" i="7"/>
  <c r="L43" i="7"/>
  <c r="M43" i="7"/>
  <c r="P43" i="7"/>
  <c r="V43" i="7"/>
  <c r="B42" i="7"/>
  <c r="B43" i="7"/>
  <c r="B44" i="7"/>
  <c r="P42" i="7"/>
  <c r="W42" i="7"/>
  <c r="G42" i="7"/>
  <c r="G43" i="7"/>
  <c r="G44" i="7"/>
  <c r="F42" i="7"/>
  <c r="F43" i="7"/>
  <c r="F44" i="7"/>
  <c r="E42" i="7"/>
  <c r="E43" i="7"/>
  <c r="E44" i="7"/>
  <c r="D42" i="7"/>
  <c r="D43" i="7"/>
  <c r="D44" i="7"/>
  <c r="C42" i="7"/>
  <c r="C43" i="7"/>
  <c r="C44" i="7"/>
  <c r="P40" i="7"/>
  <c r="W40" i="7"/>
  <c r="V40" i="7"/>
  <c r="U40" i="7"/>
  <c r="T40" i="7"/>
  <c r="S40" i="7"/>
  <c r="O36" i="7"/>
  <c r="N36" i="7"/>
  <c r="M36" i="7"/>
  <c r="L36" i="7"/>
  <c r="K36" i="7"/>
  <c r="J36" i="7"/>
  <c r="C34" i="7"/>
  <c r="B34" i="7"/>
  <c r="C35" i="7"/>
  <c r="C36" i="7"/>
  <c r="P35" i="7"/>
  <c r="S35" i="7"/>
  <c r="R35" i="7"/>
  <c r="W35" i="7"/>
  <c r="B35" i="7"/>
  <c r="B36" i="7"/>
  <c r="G34" i="7"/>
  <c r="G35" i="7"/>
  <c r="G36" i="7"/>
  <c r="F34" i="7"/>
  <c r="F35" i="7"/>
  <c r="F36" i="7"/>
  <c r="E34" i="7"/>
  <c r="E35" i="7"/>
  <c r="E36" i="7"/>
  <c r="D34" i="7"/>
  <c r="D35" i="7"/>
  <c r="D36" i="7"/>
  <c r="P33" i="7"/>
  <c r="W33" i="7"/>
  <c r="V33" i="7"/>
  <c r="U33" i="7"/>
  <c r="T33" i="7"/>
  <c r="S33" i="7"/>
  <c r="O29" i="7"/>
  <c r="N29" i="7"/>
  <c r="M29" i="7"/>
  <c r="L29" i="7"/>
  <c r="K29" i="7"/>
  <c r="J29" i="7"/>
  <c r="P28" i="7"/>
  <c r="W28" i="7"/>
  <c r="V28" i="7"/>
  <c r="U28" i="7"/>
  <c r="T28" i="7"/>
  <c r="S28" i="7"/>
  <c r="R28" i="7"/>
  <c r="X35" i="7"/>
  <c r="P26" i="7"/>
  <c r="W26" i="7"/>
  <c r="V26" i="7"/>
  <c r="U26" i="7"/>
  <c r="T26" i="7"/>
  <c r="S26" i="7"/>
  <c r="R26" i="7"/>
  <c r="X26" i="7"/>
  <c r="G22" i="7"/>
  <c r="G23" i="7"/>
  <c r="G24" i="7"/>
  <c r="B23" i="7"/>
  <c r="B24" i="7"/>
  <c r="F22" i="7"/>
  <c r="F23" i="7"/>
  <c r="F24" i="7"/>
  <c r="E22" i="7"/>
  <c r="E23" i="7"/>
  <c r="E24" i="7"/>
  <c r="D22" i="7"/>
  <c r="D23" i="7"/>
  <c r="D24" i="7"/>
  <c r="O21" i="7"/>
  <c r="N21" i="7"/>
  <c r="M21" i="7"/>
  <c r="L21" i="7"/>
  <c r="K21" i="7"/>
  <c r="J21" i="7"/>
  <c r="P20" i="7"/>
  <c r="T20" i="7"/>
  <c r="S20" i="7"/>
  <c r="R20" i="7"/>
  <c r="AF18" i="7"/>
  <c r="AF20" i="7"/>
  <c r="AE18" i="7"/>
  <c r="AE20" i="7"/>
  <c r="AD18" i="7"/>
  <c r="AD20" i="7"/>
  <c r="AC18" i="7"/>
  <c r="AC20" i="7"/>
  <c r="AB18" i="7"/>
  <c r="AB20" i="7"/>
  <c r="AA18" i="7"/>
  <c r="AA20" i="7"/>
  <c r="P18" i="7"/>
  <c r="U18" i="7"/>
  <c r="S18" i="7"/>
  <c r="R18" i="7"/>
  <c r="W18" i="7"/>
  <c r="AA14" i="7"/>
  <c r="AA16" i="7"/>
  <c r="AF13" i="7"/>
  <c r="AF15" i="7"/>
  <c r="AD13" i="7"/>
  <c r="AD15" i="7"/>
  <c r="AA13" i="7"/>
  <c r="AA15" i="7"/>
  <c r="F14" i="7"/>
  <c r="F15" i="7"/>
  <c r="F16" i="7"/>
  <c r="AF14" i="7"/>
  <c r="AF16" i="7"/>
  <c r="AE14" i="7"/>
  <c r="AE16" i="7"/>
  <c r="AD14" i="7"/>
  <c r="AD16" i="7"/>
  <c r="AC14" i="7"/>
  <c r="AC16" i="7"/>
  <c r="AB14" i="7"/>
  <c r="AB16" i="7"/>
  <c r="O14" i="7"/>
  <c r="N14" i="7"/>
  <c r="M14" i="7"/>
  <c r="L14" i="7"/>
  <c r="K14" i="7"/>
  <c r="J14" i="7"/>
  <c r="P14" i="7"/>
  <c r="G14" i="7"/>
  <c r="G15" i="7"/>
  <c r="G16" i="7"/>
  <c r="E14" i="7"/>
  <c r="D14" i="7"/>
  <c r="D15" i="7"/>
  <c r="D16" i="7"/>
  <c r="E15" i="7"/>
  <c r="E16" i="7"/>
  <c r="AE13" i="7"/>
  <c r="AE15" i="7"/>
  <c r="AC13" i="7"/>
  <c r="AC15" i="7"/>
  <c r="AB13" i="7"/>
  <c r="AB15" i="7"/>
  <c r="P13" i="7"/>
  <c r="V13" i="7"/>
  <c r="U13" i="7"/>
  <c r="AF12" i="7"/>
  <c r="AE12" i="7"/>
  <c r="AD12" i="7"/>
  <c r="AC12" i="7"/>
  <c r="AB12" i="7"/>
  <c r="AA12" i="7"/>
  <c r="AF11" i="7"/>
  <c r="AE11" i="7"/>
  <c r="AD11" i="7"/>
  <c r="AC11" i="7"/>
  <c r="AB11" i="7"/>
  <c r="AA11" i="7"/>
  <c r="P11" i="7"/>
  <c r="W11" i="7"/>
  <c r="V11" i="7"/>
  <c r="U11" i="7"/>
  <c r="T11" i="7"/>
  <c r="R11" i="7"/>
  <c r="S11" i="7"/>
  <c r="X12" i="7"/>
  <c r="AG9" i="7"/>
  <c r="AG8" i="7"/>
  <c r="F6" i="7"/>
  <c r="B6" i="7"/>
  <c r="F7" i="7"/>
  <c r="F8" i="7"/>
  <c r="AG7" i="7"/>
  <c r="AG14" i="7"/>
  <c r="AG16" i="7"/>
  <c r="N7" i="7"/>
  <c r="J7" i="7"/>
  <c r="K7" i="7"/>
  <c r="L7" i="7"/>
  <c r="M7" i="7"/>
  <c r="O7" i="7"/>
  <c r="P7" i="7"/>
  <c r="V7" i="7"/>
  <c r="W7" i="7"/>
  <c r="U7" i="7"/>
  <c r="T7" i="7"/>
  <c r="S7" i="7"/>
  <c r="R7" i="7"/>
  <c r="C6" i="7"/>
  <c r="C7" i="7"/>
  <c r="C8" i="7"/>
  <c r="AG6" i="7"/>
  <c r="P6" i="7"/>
  <c r="U6" i="7"/>
  <c r="T6" i="7"/>
  <c r="R6" i="7"/>
  <c r="W6" i="7"/>
  <c r="G6" i="7"/>
  <c r="G7" i="7"/>
  <c r="G8" i="7"/>
  <c r="E6" i="7"/>
  <c r="D6" i="7"/>
  <c r="D7" i="7"/>
  <c r="D8" i="7"/>
  <c r="B7" i="7"/>
  <c r="B8" i="7"/>
  <c r="AG5" i="7"/>
  <c r="AG3" i="7"/>
  <c r="AG4" i="7"/>
  <c r="AG13" i="7"/>
  <c r="AG15" i="7"/>
  <c r="P4" i="7"/>
  <c r="U4" i="7"/>
  <c r="T4" i="7"/>
  <c r="R4" i="7"/>
  <c r="W4" i="7"/>
  <c r="AG18" i="7"/>
  <c r="AG20" i="7"/>
  <c r="G102" i="6"/>
  <c r="F102" i="6"/>
  <c r="B102" i="6"/>
  <c r="F103" i="6"/>
  <c r="F104" i="6"/>
  <c r="E102" i="6"/>
  <c r="E103" i="6"/>
  <c r="E104" i="6"/>
  <c r="D102" i="6"/>
  <c r="C102" i="6"/>
  <c r="D103" i="6"/>
  <c r="D104" i="6"/>
  <c r="F94" i="6"/>
  <c r="B94" i="6"/>
  <c r="F95" i="6"/>
  <c r="F96" i="6"/>
  <c r="E94" i="6"/>
  <c r="E95" i="6"/>
  <c r="E96" i="6"/>
  <c r="B95" i="6"/>
  <c r="B96" i="6"/>
  <c r="G94" i="6"/>
  <c r="G95" i="6"/>
  <c r="G96" i="6"/>
  <c r="D94" i="6"/>
  <c r="D95" i="6"/>
  <c r="D96" i="6"/>
  <c r="C94" i="6"/>
  <c r="C95" i="6"/>
  <c r="C96" i="6"/>
  <c r="G86" i="6"/>
  <c r="F86" i="6"/>
  <c r="B86" i="6"/>
  <c r="F87" i="6"/>
  <c r="F88" i="6"/>
  <c r="E86" i="6"/>
  <c r="E87" i="6"/>
  <c r="E88" i="6"/>
  <c r="D86" i="6"/>
  <c r="C86" i="6"/>
  <c r="G87" i="6"/>
  <c r="G88" i="6"/>
  <c r="F75" i="6"/>
  <c r="B75" i="6"/>
  <c r="F76" i="6"/>
  <c r="F77" i="6"/>
  <c r="E75" i="6"/>
  <c r="E76" i="6"/>
  <c r="E77" i="6"/>
  <c r="B76" i="6"/>
  <c r="B77" i="6"/>
  <c r="G75" i="6"/>
  <c r="G76" i="6"/>
  <c r="G77" i="6"/>
  <c r="D75" i="6"/>
  <c r="D76" i="6"/>
  <c r="D77" i="6"/>
  <c r="C75" i="6"/>
  <c r="C76" i="6"/>
  <c r="C77" i="6"/>
  <c r="G67" i="6"/>
  <c r="F67" i="6"/>
  <c r="B67" i="6"/>
  <c r="F68" i="6"/>
  <c r="F69" i="6"/>
  <c r="E67" i="6"/>
  <c r="E68" i="6"/>
  <c r="E69" i="6"/>
  <c r="D67" i="6"/>
  <c r="C67" i="6"/>
  <c r="D68" i="6"/>
  <c r="D69" i="6"/>
  <c r="F59" i="6"/>
  <c r="B59" i="6"/>
  <c r="F60" i="6"/>
  <c r="F61" i="6"/>
  <c r="E59" i="6"/>
  <c r="E60" i="6"/>
  <c r="E61" i="6"/>
  <c r="B60" i="6"/>
  <c r="B61" i="6"/>
  <c r="G59" i="6"/>
  <c r="G60" i="6"/>
  <c r="G61" i="6"/>
  <c r="D59" i="6"/>
  <c r="D60" i="6"/>
  <c r="D61" i="6"/>
  <c r="C59" i="6"/>
  <c r="C60" i="6"/>
  <c r="C61" i="6"/>
  <c r="G50" i="6"/>
  <c r="F50" i="6"/>
  <c r="B50" i="6"/>
  <c r="F51" i="6"/>
  <c r="F52" i="6"/>
  <c r="E50" i="6"/>
  <c r="E51" i="6"/>
  <c r="E52" i="6"/>
  <c r="D50" i="6"/>
  <c r="C50" i="6"/>
  <c r="G51" i="6"/>
  <c r="G52" i="6"/>
  <c r="O43" i="6"/>
  <c r="N43" i="6"/>
  <c r="M43" i="6"/>
  <c r="L43" i="6"/>
  <c r="K43" i="6"/>
  <c r="J43" i="6"/>
  <c r="P42" i="6"/>
  <c r="W42" i="6"/>
  <c r="V42" i="6"/>
  <c r="S42" i="6"/>
  <c r="R42" i="6"/>
  <c r="U42" i="6"/>
  <c r="G42" i="6"/>
  <c r="F42" i="6"/>
  <c r="B42" i="6"/>
  <c r="F43" i="6"/>
  <c r="F44" i="6"/>
  <c r="E42" i="6"/>
  <c r="E43" i="6"/>
  <c r="E44" i="6"/>
  <c r="D42" i="6"/>
  <c r="C42" i="6"/>
  <c r="G43" i="6"/>
  <c r="G44" i="6"/>
  <c r="P40" i="6"/>
  <c r="V40" i="6"/>
  <c r="J36" i="6"/>
  <c r="K36" i="6"/>
  <c r="L36" i="6"/>
  <c r="M36" i="6"/>
  <c r="N36" i="6"/>
  <c r="O36" i="6"/>
  <c r="P36" i="6"/>
  <c r="U36" i="6"/>
  <c r="W36" i="6"/>
  <c r="V36" i="6"/>
  <c r="T36" i="6"/>
  <c r="S36" i="6"/>
  <c r="R36" i="6"/>
  <c r="P35" i="6"/>
  <c r="R35" i="6"/>
  <c r="G34" i="6"/>
  <c r="F34" i="6"/>
  <c r="B34" i="6"/>
  <c r="F35" i="6"/>
  <c r="F36" i="6"/>
  <c r="E34" i="6"/>
  <c r="E35" i="6"/>
  <c r="E36" i="6"/>
  <c r="D34" i="6"/>
  <c r="C34" i="6"/>
  <c r="G35" i="6"/>
  <c r="G36" i="6"/>
  <c r="P33" i="6"/>
  <c r="V33" i="6"/>
  <c r="O29" i="6"/>
  <c r="N29" i="6"/>
  <c r="M29" i="6"/>
  <c r="L29" i="6"/>
  <c r="K29" i="6"/>
  <c r="J29" i="6"/>
  <c r="P28" i="6"/>
  <c r="W28" i="6"/>
  <c r="V28" i="6"/>
  <c r="S28" i="6"/>
  <c r="R28" i="6"/>
  <c r="T28" i="6"/>
  <c r="P26" i="6"/>
  <c r="W26" i="6"/>
  <c r="V26" i="6"/>
  <c r="S26" i="6"/>
  <c r="R26" i="6"/>
  <c r="T26" i="6"/>
  <c r="D22" i="6"/>
  <c r="B22" i="6"/>
  <c r="D23" i="6"/>
  <c r="D24" i="6"/>
  <c r="G22" i="6"/>
  <c r="G23" i="6"/>
  <c r="G24" i="6"/>
  <c r="F22" i="6"/>
  <c r="F23" i="6"/>
  <c r="F24" i="6"/>
  <c r="E22" i="6"/>
  <c r="E23" i="6"/>
  <c r="E24" i="6"/>
  <c r="C22" i="6"/>
  <c r="C23" i="6"/>
  <c r="C24" i="6"/>
  <c r="B23" i="6"/>
  <c r="B24" i="6"/>
  <c r="O21" i="6"/>
  <c r="N21" i="6"/>
  <c r="M21" i="6"/>
  <c r="L21" i="6"/>
  <c r="K21" i="6"/>
  <c r="J21" i="6"/>
  <c r="P20" i="6"/>
  <c r="V20" i="6"/>
  <c r="R20" i="6"/>
  <c r="S20" i="6"/>
  <c r="AF18" i="6"/>
  <c r="AF20" i="6"/>
  <c r="AE18" i="6"/>
  <c r="AE20" i="6"/>
  <c r="AD18" i="6"/>
  <c r="AD20" i="6"/>
  <c r="AC18" i="6"/>
  <c r="AC20" i="6"/>
  <c r="AB18" i="6"/>
  <c r="AB20" i="6"/>
  <c r="AA18" i="6"/>
  <c r="AA20" i="6"/>
  <c r="P18" i="6"/>
  <c r="R18" i="6"/>
  <c r="AA14" i="6"/>
  <c r="AA16" i="6"/>
  <c r="AD13" i="6"/>
  <c r="AD15" i="6"/>
  <c r="AF14" i="6"/>
  <c r="AF16" i="6"/>
  <c r="AE14" i="6"/>
  <c r="AE16" i="6"/>
  <c r="AD14" i="6"/>
  <c r="AD16" i="6"/>
  <c r="AC14" i="6"/>
  <c r="AC16" i="6"/>
  <c r="AB14" i="6"/>
  <c r="AB16" i="6"/>
  <c r="O14" i="6"/>
  <c r="N14" i="6"/>
  <c r="M14" i="6"/>
  <c r="J14" i="6"/>
  <c r="K14" i="6"/>
  <c r="L14" i="6"/>
  <c r="P14" i="6"/>
  <c r="U14" i="6"/>
  <c r="G14" i="6"/>
  <c r="B14" i="6"/>
  <c r="G15" i="6"/>
  <c r="G16" i="6"/>
  <c r="F14" i="6"/>
  <c r="E14" i="6"/>
  <c r="D14" i="6"/>
  <c r="D15" i="6"/>
  <c r="D16" i="6"/>
  <c r="C14" i="6"/>
  <c r="C15" i="6"/>
  <c r="C16" i="6"/>
  <c r="F15" i="6"/>
  <c r="F16" i="6"/>
  <c r="AF13" i="6"/>
  <c r="AF15" i="6"/>
  <c r="AE13" i="6"/>
  <c r="AE15" i="6"/>
  <c r="AC13" i="6"/>
  <c r="AC15" i="6"/>
  <c r="AB13" i="6"/>
  <c r="AB15" i="6"/>
  <c r="AA13" i="6"/>
  <c r="AA15" i="6"/>
  <c r="P13" i="6"/>
  <c r="V13" i="6"/>
  <c r="T13" i="6"/>
  <c r="U13" i="6"/>
  <c r="AF12" i="6"/>
  <c r="AE12" i="6"/>
  <c r="AD12" i="6"/>
  <c r="AC12" i="6"/>
  <c r="AB12" i="6"/>
  <c r="AA12" i="6"/>
  <c r="AF11" i="6"/>
  <c r="AE11" i="6"/>
  <c r="AD11" i="6"/>
  <c r="AC11" i="6"/>
  <c r="AB11" i="6"/>
  <c r="AA11" i="6"/>
  <c r="P11" i="6"/>
  <c r="W11" i="6"/>
  <c r="V11" i="6"/>
  <c r="U11" i="6"/>
  <c r="T11" i="6"/>
  <c r="S11" i="6"/>
  <c r="R11" i="6"/>
  <c r="X12" i="6"/>
  <c r="O7" i="6"/>
  <c r="N7" i="6"/>
  <c r="M7" i="6"/>
  <c r="L7" i="6"/>
  <c r="K7" i="6"/>
  <c r="J7" i="6"/>
  <c r="E6" i="6"/>
  <c r="B6" i="6"/>
  <c r="E7" i="6"/>
  <c r="E8" i="6"/>
  <c r="P6" i="6"/>
  <c r="T6" i="6"/>
  <c r="R6" i="6"/>
  <c r="W6" i="6"/>
  <c r="G6" i="6"/>
  <c r="G7" i="6"/>
  <c r="G8" i="6"/>
  <c r="F6" i="6"/>
  <c r="D6" i="6"/>
  <c r="D7" i="6"/>
  <c r="D8" i="6"/>
  <c r="C6" i="6"/>
  <c r="C7" i="6"/>
  <c r="C8" i="6"/>
  <c r="B7" i="6"/>
  <c r="B8" i="6"/>
  <c r="W4" i="6"/>
  <c r="V4" i="6"/>
  <c r="U4" i="6"/>
  <c r="T4" i="6"/>
  <c r="S4" i="6"/>
  <c r="R4" i="6"/>
  <c r="X5" i="6"/>
  <c r="G102" i="5"/>
  <c r="B102" i="5"/>
  <c r="G103" i="5"/>
  <c r="G104" i="5"/>
  <c r="F102" i="5"/>
  <c r="F103" i="5"/>
  <c r="F104" i="5"/>
  <c r="E102" i="5"/>
  <c r="D102" i="5"/>
  <c r="C102" i="5"/>
  <c r="C103" i="5"/>
  <c r="C104" i="5"/>
  <c r="E103" i="5"/>
  <c r="E104" i="5"/>
  <c r="G94" i="5"/>
  <c r="B94" i="5"/>
  <c r="G95" i="5"/>
  <c r="G96" i="5"/>
  <c r="F94" i="5"/>
  <c r="F95" i="5"/>
  <c r="F96" i="5"/>
  <c r="B95" i="5"/>
  <c r="B96" i="5"/>
  <c r="E94" i="5"/>
  <c r="E95" i="5"/>
  <c r="E96" i="5"/>
  <c r="D94" i="5"/>
  <c r="D95" i="5"/>
  <c r="D96" i="5"/>
  <c r="C94" i="5"/>
  <c r="C95" i="5"/>
  <c r="C96" i="5"/>
  <c r="G86" i="5"/>
  <c r="B86" i="5"/>
  <c r="G87" i="5"/>
  <c r="G88" i="5"/>
  <c r="F86" i="5"/>
  <c r="F87" i="5"/>
  <c r="F88" i="5"/>
  <c r="E86" i="5"/>
  <c r="E87" i="5"/>
  <c r="E88" i="5"/>
  <c r="D86" i="5"/>
  <c r="C86" i="5"/>
  <c r="D87" i="5"/>
  <c r="D88" i="5"/>
  <c r="E75" i="5"/>
  <c r="B75" i="5"/>
  <c r="E76" i="5"/>
  <c r="E77" i="5"/>
  <c r="F75" i="5"/>
  <c r="F76" i="5"/>
  <c r="F77" i="5"/>
  <c r="C75" i="5"/>
  <c r="C76" i="5"/>
  <c r="C77" i="5"/>
  <c r="B76" i="5"/>
  <c r="B77" i="5"/>
  <c r="G75" i="5"/>
  <c r="G76" i="5"/>
  <c r="G77" i="5"/>
  <c r="D75" i="5"/>
  <c r="D76" i="5"/>
  <c r="D77" i="5"/>
  <c r="E67" i="5"/>
  <c r="B67" i="5"/>
  <c r="E68" i="5"/>
  <c r="E69" i="5"/>
  <c r="G67" i="5"/>
  <c r="F67" i="5"/>
  <c r="F68" i="5"/>
  <c r="F69" i="5"/>
  <c r="D67" i="5"/>
  <c r="C67" i="5"/>
  <c r="C68" i="5"/>
  <c r="C69" i="5"/>
  <c r="D68" i="5"/>
  <c r="D69" i="5"/>
  <c r="G59" i="5"/>
  <c r="B59" i="5"/>
  <c r="G60" i="5"/>
  <c r="G61" i="5"/>
  <c r="F59" i="5"/>
  <c r="F60" i="5"/>
  <c r="F61" i="5"/>
  <c r="B60" i="5"/>
  <c r="B61" i="5"/>
  <c r="E59" i="5"/>
  <c r="E60" i="5"/>
  <c r="E61" i="5"/>
  <c r="D59" i="5"/>
  <c r="D60" i="5"/>
  <c r="D61" i="5"/>
  <c r="C59" i="5"/>
  <c r="C60" i="5"/>
  <c r="C61" i="5"/>
  <c r="D50" i="5"/>
  <c r="B50" i="5"/>
  <c r="D51" i="5"/>
  <c r="D52" i="5"/>
  <c r="G50" i="5"/>
  <c r="F50" i="5"/>
  <c r="F51" i="5"/>
  <c r="F52" i="5"/>
  <c r="E50" i="5"/>
  <c r="E51" i="5"/>
  <c r="E52" i="5"/>
  <c r="C50" i="5"/>
  <c r="C51" i="5"/>
  <c r="C52" i="5"/>
  <c r="B51" i="5"/>
  <c r="B52" i="5"/>
  <c r="O43" i="5"/>
  <c r="J43" i="5"/>
  <c r="K43" i="5"/>
  <c r="L43" i="5"/>
  <c r="M43" i="5"/>
  <c r="N43" i="5"/>
  <c r="P43" i="5"/>
  <c r="W43" i="5"/>
  <c r="S43" i="5"/>
  <c r="G42" i="5"/>
  <c r="B42" i="5"/>
  <c r="G43" i="5"/>
  <c r="G44" i="5"/>
  <c r="F42" i="5"/>
  <c r="F43" i="5"/>
  <c r="F44" i="5"/>
  <c r="B43" i="5"/>
  <c r="B44" i="5"/>
  <c r="P42" i="5"/>
  <c r="V42" i="5"/>
  <c r="U42" i="5"/>
  <c r="T42" i="5"/>
  <c r="E42" i="5"/>
  <c r="E43" i="5"/>
  <c r="E44" i="5"/>
  <c r="D42" i="5"/>
  <c r="D43" i="5"/>
  <c r="D44" i="5"/>
  <c r="C42" i="5"/>
  <c r="C43" i="5"/>
  <c r="C44" i="5"/>
  <c r="P40" i="5"/>
  <c r="W40" i="5"/>
  <c r="V40" i="5"/>
  <c r="T40" i="5"/>
  <c r="S40" i="5"/>
  <c r="R40" i="5"/>
  <c r="U40" i="5"/>
  <c r="O36" i="5"/>
  <c r="N36" i="5"/>
  <c r="M36" i="5"/>
  <c r="L36" i="5"/>
  <c r="K36" i="5"/>
  <c r="J36" i="5"/>
  <c r="P35" i="5"/>
  <c r="W35" i="5"/>
  <c r="V35" i="5"/>
  <c r="T35" i="5"/>
  <c r="S35" i="5"/>
  <c r="R35" i="5"/>
  <c r="U35" i="5"/>
  <c r="G34" i="5"/>
  <c r="B34" i="5"/>
  <c r="G35" i="5"/>
  <c r="G36" i="5"/>
  <c r="F34" i="5"/>
  <c r="F35" i="5"/>
  <c r="F36" i="5"/>
  <c r="B35" i="5"/>
  <c r="B36" i="5"/>
  <c r="E34" i="5"/>
  <c r="E35" i="5"/>
  <c r="E36" i="5"/>
  <c r="D34" i="5"/>
  <c r="D35" i="5"/>
  <c r="D36" i="5"/>
  <c r="C34" i="5"/>
  <c r="C35" i="5"/>
  <c r="C36" i="5"/>
  <c r="P33" i="5"/>
  <c r="W33" i="5"/>
  <c r="V33" i="5"/>
  <c r="T33" i="5"/>
  <c r="S33" i="5"/>
  <c r="R33" i="5"/>
  <c r="U33" i="5"/>
  <c r="O29" i="5"/>
  <c r="N29" i="5"/>
  <c r="M29" i="5"/>
  <c r="L29" i="5"/>
  <c r="K29" i="5"/>
  <c r="J29" i="5"/>
  <c r="P28" i="5"/>
  <c r="R28" i="5"/>
  <c r="W28" i="5"/>
  <c r="P26" i="5"/>
  <c r="R26" i="5"/>
  <c r="W26" i="5"/>
  <c r="G22" i="5"/>
  <c r="B22" i="5"/>
  <c r="G23" i="5"/>
  <c r="G24" i="5"/>
  <c r="B23" i="5"/>
  <c r="B24" i="5"/>
  <c r="F22" i="5"/>
  <c r="F23" i="5"/>
  <c r="F24" i="5"/>
  <c r="E22" i="5"/>
  <c r="E23" i="5"/>
  <c r="E24" i="5"/>
  <c r="D22" i="5"/>
  <c r="D23" i="5"/>
  <c r="D24" i="5"/>
  <c r="C22" i="5"/>
  <c r="C23" i="5"/>
  <c r="C24" i="5"/>
  <c r="O21" i="5"/>
  <c r="N21" i="5"/>
  <c r="M21" i="5"/>
  <c r="L21" i="5"/>
  <c r="K21" i="5"/>
  <c r="J21" i="5"/>
  <c r="P20" i="5"/>
  <c r="R20" i="5"/>
  <c r="W20" i="5"/>
  <c r="AF18" i="5"/>
  <c r="AE18" i="5"/>
  <c r="AD18" i="5"/>
  <c r="AC18" i="5"/>
  <c r="AB18" i="5"/>
  <c r="AA18" i="5"/>
  <c r="P18" i="5"/>
  <c r="S18" i="5"/>
  <c r="W18" i="5"/>
  <c r="AF14" i="5"/>
  <c r="AF16" i="5"/>
  <c r="AE14" i="5"/>
  <c r="AE16" i="5"/>
  <c r="AA14" i="5"/>
  <c r="AA16" i="5"/>
  <c r="AF13" i="5"/>
  <c r="AF15" i="5"/>
  <c r="E14" i="5"/>
  <c r="B14" i="5"/>
  <c r="E15" i="5"/>
  <c r="E16" i="5"/>
  <c r="C14" i="5"/>
  <c r="C15" i="5"/>
  <c r="C16" i="5"/>
  <c r="B15" i="5"/>
  <c r="B16" i="5"/>
  <c r="AD14" i="5"/>
  <c r="AD16" i="5"/>
  <c r="AC14" i="5"/>
  <c r="AC16" i="5"/>
  <c r="AB14" i="5"/>
  <c r="AB16" i="5"/>
  <c r="O14" i="5"/>
  <c r="N14" i="5"/>
  <c r="J14" i="5"/>
  <c r="K14" i="5"/>
  <c r="L14" i="5"/>
  <c r="M14" i="5"/>
  <c r="P14" i="5"/>
  <c r="V14" i="5"/>
  <c r="U14" i="5"/>
  <c r="G14" i="5"/>
  <c r="G15" i="5"/>
  <c r="G16" i="5"/>
  <c r="F14" i="5"/>
  <c r="F15" i="5"/>
  <c r="F16" i="5"/>
  <c r="D14" i="5"/>
  <c r="D15" i="5"/>
  <c r="D16" i="5"/>
  <c r="AE13" i="5"/>
  <c r="AE15" i="5"/>
  <c r="AD13" i="5"/>
  <c r="AD15" i="5"/>
  <c r="AC13" i="5"/>
  <c r="AC15" i="5"/>
  <c r="AB13" i="5"/>
  <c r="AB15" i="5"/>
  <c r="AA13" i="5"/>
  <c r="AA15" i="5"/>
  <c r="P13" i="5"/>
  <c r="S13" i="5"/>
  <c r="W13" i="5"/>
  <c r="AF12" i="5"/>
  <c r="AE12" i="5"/>
  <c r="AD12" i="5"/>
  <c r="AC12" i="5"/>
  <c r="AB12" i="5"/>
  <c r="AA12" i="5"/>
  <c r="AF11" i="5"/>
  <c r="AE11" i="5"/>
  <c r="AD11" i="5"/>
  <c r="AC11" i="5"/>
  <c r="AB11" i="5"/>
  <c r="AA11" i="5"/>
  <c r="P11" i="5"/>
  <c r="W11" i="5"/>
  <c r="V11" i="5"/>
  <c r="U11" i="5"/>
  <c r="T11" i="5"/>
  <c r="S11" i="5"/>
  <c r="O7" i="5"/>
  <c r="N7" i="5"/>
  <c r="M7" i="5"/>
  <c r="L7" i="5"/>
  <c r="K7" i="5"/>
  <c r="J7" i="5"/>
  <c r="G6" i="5"/>
  <c r="B6" i="5"/>
  <c r="G7" i="5"/>
  <c r="G8" i="5"/>
  <c r="C6" i="5"/>
  <c r="C7" i="5"/>
  <c r="C8" i="5"/>
  <c r="B7" i="5"/>
  <c r="P6" i="5"/>
  <c r="W6" i="5"/>
  <c r="V6" i="5"/>
  <c r="U6" i="5"/>
  <c r="T6" i="5"/>
  <c r="F6" i="5"/>
  <c r="F7" i="5"/>
  <c r="F8" i="5"/>
  <c r="E6" i="5"/>
  <c r="E7" i="5"/>
  <c r="E8" i="5"/>
  <c r="D6" i="5"/>
  <c r="D7" i="5"/>
  <c r="D8" i="5"/>
  <c r="P4" i="5"/>
  <c r="W4" i="5"/>
  <c r="V4" i="5"/>
  <c r="U4" i="5"/>
  <c r="T4" i="5"/>
  <c r="S4" i="5"/>
  <c r="R4" i="5"/>
  <c r="X5" i="5"/>
  <c r="R36" i="8"/>
  <c r="X40" i="8"/>
  <c r="V36" i="8"/>
  <c r="S29" i="8"/>
  <c r="X36" i="8"/>
  <c r="X35" i="8"/>
  <c r="X28" i="8"/>
  <c r="X26" i="8"/>
  <c r="X33" i="8"/>
  <c r="S43" i="8"/>
  <c r="V43" i="8"/>
  <c r="R7" i="8"/>
  <c r="T7" i="8"/>
  <c r="U7" i="8"/>
  <c r="V7" i="8"/>
  <c r="W7" i="8"/>
  <c r="X8" i="8"/>
  <c r="X12" i="8"/>
  <c r="X19" i="8"/>
  <c r="X5" i="8"/>
  <c r="X7" i="8"/>
  <c r="U36" i="8"/>
  <c r="S36" i="8"/>
  <c r="X14" i="8"/>
  <c r="X8" i="7"/>
  <c r="V14" i="7"/>
  <c r="T43" i="7"/>
  <c r="T14" i="7"/>
  <c r="R14" i="7"/>
  <c r="W14" i="7"/>
  <c r="U14" i="7"/>
  <c r="W43" i="7"/>
  <c r="S14" i="7"/>
  <c r="P29" i="7"/>
  <c r="R29" i="7"/>
  <c r="R43" i="7"/>
  <c r="U43" i="7"/>
  <c r="U29" i="7"/>
  <c r="S43" i="7"/>
  <c r="S4" i="7"/>
  <c r="V4" i="7"/>
  <c r="X5" i="7"/>
  <c r="S6" i="7"/>
  <c r="W13" i="7"/>
  <c r="D76" i="7"/>
  <c r="D77" i="7"/>
  <c r="E7" i="7"/>
  <c r="E8" i="7"/>
  <c r="AG11" i="7"/>
  <c r="AG12" i="7"/>
  <c r="T18" i="7"/>
  <c r="V18" i="7"/>
  <c r="X19" i="7"/>
  <c r="U20" i="7"/>
  <c r="V20" i="7"/>
  <c r="W20" i="7"/>
  <c r="X21" i="7"/>
  <c r="P21" i="7"/>
  <c r="W21" i="7"/>
  <c r="X33" i="7"/>
  <c r="T35" i="7"/>
  <c r="U35" i="7"/>
  <c r="V35" i="7"/>
  <c r="X42" i="7"/>
  <c r="R42" i="7"/>
  <c r="P36" i="7"/>
  <c r="S42" i="7"/>
  <c r="V6" i="7"/>
  <c r="X7" i="7"/>
  <c r="R13" i="7"/>
  <c r="S13" i="7"/>
  <c r="T13" i="7"/>
  <c r="X14" i="7"/>
  <c r="B15" i="7"/>
  <c r="B16" i="7"/>
  <c r="X28" i="7"/>
  <c r="R33" i="7"/>
  <c r="X40" i="7"/>
  <c r="R40" i="7"/>
  <c r="T42" i="7"/>
  <c r="U42" i="7"/>
  <c r="V42" i="7"/>
  <c r="B76" i="7"/>
  <c r="B77" i="7"/>
  <c r="S14" i="6"/>
  <c r="P29" i="6"/>
  <c r="T29" i="6"/>
  <c r="P43" i="6"/>
  <c r="U43" i="6"/>
  <c r="X43" i="6"/>
  <c r="R29" i="6"/>
  <c r="T14" i="6"/>
  <c r="R14" i="6"/>
  <c r="W14" i="6"/>
  <c r="V14" i="6"/>
  <c r="S6" i="6"/>
  <c r="U6" i="6"/>
  <c r="V6" i="6"/>
  <c r="X7" i="6"/>
  <c r="W13" i="6"/>
  <c r="S18" i="6"/>
  <c r="T18" i="6"/>
  <c r="U18" i="6"/>
  <c r="V18" i="6"/>
  <c r="W18" i="6"/>
  <c r="X19" i="6"/>
  <c r="T20" i="6"/>
  <c r="U20" i="6"/>
  <c r="W20" i="6"/>
  <c r="X21" i="6"/>
  <c r="U26" i="6"/>
  <c r="X26" i="6"/>
  <c r="U28" i="6"/>
  <c r="X35" i="6"/>
  <c r="W33" i="6"/>
  <c r="B35" i="6"/>
  <c r="B36" i="6"/>
  <c r="S35" i="6"/>
  <c r="T35" i="6"/>
  <c r="U35" i="6"/>
  <c r="V35" i="6"/>
  <c r="W35" i="6"/>
  <c r="X42" i="6"/>
  <c r="W40" i="6"/>
  <c r="B43" i="6"/>
  <c r="B44" i="6"/>
  <c r="B51" i="6"/>
  <c r="B52" i="6"/>
  <c r="B87" i="6"/>
  <c r="B88" i="6"/>
  <c r="P21" i="6"/>
  <c r="T21" i="6"/>
  <c r="X33" i="6"/>
  <c r="C35" i="6"/>
  <c r="C36" i="6"/>
  <c r="C43" i="6"/>
  <c r="C44" i="6"/>
  <c r="C51" i="6"/>
  <c r="C52" i="6"/>
  <c r="G68" i="6"/>
  <c r="G69" i="6"/>
  <c r="C87" i="6"/>
  <c r="C88" i="6"/>
  <c r="G103" i="6"/>
  <c r="G104" i="6"/>
  <c r="P7" i="6"/>
  <c r="U29" i="6"/>
  <c r="D35" i="6"/>
  <c r="D36" i="6"/>
  <c r="D43" i="6"/>
  <c r="D44" i="6"/>
  <c r="D51" i="6"/>
  <c r="D52" i="6"/>
  <c r="D87" i="6"/>
  <c r="D88" i="6"/>
  <c r="F7" i="6"/>
  <c r="F8" i="6"/>
  <c r="R13" i="6"/>
  <c r="B15" i="6"/>
  <c r="B16" i="6"/>
  <c r="X28" i="6"/>
  <c r="R33" i="6"/>
  <c r="S33" i="6"/>
  <c r="T33" i="6"/>
  <c r="U33" i="6"/>
  <c r="X40" i="6"/>
  <c r="R40" i="6"/>
  <c r="T42" i="6"/>
  <c r="S13" i="6"/>
  <c r="S40" i="6"/>
  <c r="V43" i="6"/>
  <c r="B68" i="6"/>
  <c r="B69" i="6"/>
  <c r="B103" i="6"/>
  <c r="B104" i="6"/>
  <c r="T40" i="6"/>
  <c r="C68" i="6"/>
  <c r="C69" i="6"/>
  <c r="C103" i="6"/>
  <c r="C104" i="6"/>
  <c r="E15" i="6"/>
  <c r="E16" i="6"/>
  <c r="U40" i="6"/>
  <c r="P21" i="5"/>
  <c r="T21" i="5"/>
  <c r="W14" i="5"/>
  <c r="T14" i="5"/>
  <c r="S14" i="5"/>
  <c r="R14" i="5"/>
  <c r="P29" i="5"/>
  <c r="S29" i="5"/>
  <c r="W21" i="5"/>
  <c r="U29" i="5"/>
  <c r="V29" i="5"/>
  <c r="P36" i="5"/>
  <c r="S36" i="5"/>
  <c r="R43" i="5"/>
  <c r="U43" i="5"/>
  <c r="X42" i="5"/>
  <c r="X40" i="5"/>
  <c r="V36" i="5"/>
  <c r="V43" i="5"/>
  <c r="S20" i="5"/>
  <c r="S26" i="5"/>
  <c r="T26" i="5"/>
  <c r="U26" i="5"/>
  <c r="V26" i="5"/>
  <c r="X33" i="5"/>
  <c r="S28" i="5"/>
  <c r="T28" i="5"/>
  <c r="U28" i="5"/>
  <c r="V28" i="5"/>
  <c r="X35" i="5"/>
  <c r="W42" i="5"/>
  <c r="B87" i="5"/>
  <c r="B88" i="5"/>
  <c r="R13" i="5"/>
  <c r="R18" i="5"/>
  <c r="T18" i="5"/>
  <c r="U18" i="5"/>
  <c r="V18" i="5"/>
  <c r="X19" i="5"/>
  <c r="T20" i="5"/>
  <c r="T43" i="5"/>
  <c r="G68" i="5"/>
  <c r="G69" i="5"/>
  <c r="C87" i="5"/>
  <c r="C88" i="5"/>
  <c r="U20" i="5"/>
  <c r="V20" i="5"/>
  <c r="X21" i="5"/>
  <c r="G51" i="5"/>
  <c r="G52" i="5"/>
  <c r="T13" i="5"/>
  <c r="U21" i="5"/>
  <c r="X28" i="5"/>
  <c r="R42" i="5"/>
  <c r="R6" i="5"/>
  <c r="U13" i="5"/>
  <c r="R36" i="5"/>
  <c r="S42" i="5"/>
  <c r="B68" i="5"/>
  <c r="B69" i="5"/>
  <c r="B103" i="5"/>
  <c r="B104" i="5"/>
  <c r="S6" i="5"/>
  <c r="R11" i="5"/>
  <c r="X12" i="5"/>
  <c r="V13" i="5"/>
  <c r="P7" i="5"/>
  <c r="T7" i="5"/>
  <c r="D103" i="5"/>
  <c r="D104" i="5"/>
  <c r="X29" i="8"/>
  <c r="X43" i="8"/>
  <c r="T36" i="7"/>
  <c r="W36" i="7"/>
  <c r="U21" i="7"/>
  <c r="R21" i="7"/>
  <c r="T21" i="7"/>
  <c r="S21" i="7"/>
  <c r="T29" i="7"/>
  <c r="W29" i="7"/>
  <c r="R36" i="7"/>
  <c r="V36" i="7"/>
  <c r="S36" i="7"/>
  <c r="V29" i="7"/>
  <c r="U36" i="7"/>
  <c r="V21" i="7"/>
  <c r="S29" i="7"/>
  <c r="X36" i="7"/>
  <c r="X15" i="7"/>
  <c r="W29" i="6"/>
  <c r="T43" i="6"/>
  <c r="V7" i="6"/>
  <c r="T7" i="6"/>
  <c r="R7" i="6"/>
  <c r="V21" i="6"/>
  <c r="R21" i="6"/>
  <c r="U7" i="6"/>
  <c r="R43" i="6"/>
  <c r="V29" i="6"/>
  <c r="S21" i="6"/>
  <c r="S29" i="6"/>
  <c r="X36" i="6"/>
  <c r="W7" i="6"/>
  <c r="W21" i="6"/>
  <c r="S43" i="6"/>
  <c r="W43" i="6"/>
  <c r="X14" i="6"/>
  <c r="X15" i="6"/>
  <c r="S7" i="6"/>
  <c r="U21" i="6"/>
  <c r="T29" i="5"/>
  <c r="W29" i="5"/>
  <c r="R21" i="5"/>
  <c r="V21" i="5"/>
  <c r="S21" i="5"/>
  <c r="X26" i="5"/>
  <c r="X7" i="5"/>
  <c r="X15" i="5"/>
  <c r="R29" i="5"/>
  <c r="W7" i="5"/>
  <c r="U7" i="5"/>
  <c r="V7" i="5"/>
  <c r="S7" i="5"/>
  <c r="X14" i="5"/>
  <c r="T36" i="5"/>
  <c r="U36" i="5"/>
  <c r="W36" i="5"/>
  <c r="X43" i="5"/>
  <c r="R7" i="5"/>
  <c r="X43" i="7"/>
  <c r="X29" i="7"/>
  <c r="X22" i="7"/>
  <c r="X22" i="6"/>
  <c r="X8" i="6"/>
  <c r="X29" i="6"/>
  <c r="X36" i="5"/>
  <c r="X29" i="5"/>
  <c r="X8" i="5"/>
  <c r="X22" i="5"/>
</calcChain>
</file>

<file path=xl/sharedStrings.xml><?xml version="1.0" encoding="utf-8"?>
<sst xmlns="http://schemas.openxmlformats.org/spreadsheetml/2006/main" count="838" uniqueCount="120">
  <si>
    <t>rorb</t>
  </si>
  <si>
    <t>CTs</t>
  </si>
  <si>
    <t>WT1 F-1</t>
  </si>
  <si>
    <t>WT1 F-2</t>
  </si>
  <si>
    <t>WT1 F-3</t>
  </si>
  <si>
    <t>WT1 F-4</t>
  </si>
  <si>
    <t>WT1 F-5</t>
  </si>
  <si>
    <t>WT1 F-6</t>
  </si>
  <si>
    <t>WT1</t>
  </si>
  <si>
    <t>Total</t>
  </si>
  <si>
    <t>% in 1/6</t>
  </si>
  <si>
    <t>% in 2/6</t>
  </si>
  <si>
    <t>% in 3/6</t>
  </si>
  <si>
    <t>% in 4/6</t>
  </si>
  <si>
    <t>% in 5/6</t>
  </si>
  <si>
    <t>% in 6/6</t>
  </si>
  <si>
    <t>Normalized % rorb</t>
  </si>
  <si>
    <t>Rluc</t>
  </si>
  <si>
    <t>wt1</t>
  </si>
  <si>
    <t>wt2</t>
  </si>
  <si>
    <t>wt3</t>
  </si>
  <si>
    <t>Mean</t>
  </si>
  <si>
    <t>raw</t>
  </si>
  <si>
    <t xml:space="preserve"> ∆ CT</t>
  </si>
  <si>
    <t>norm.</t>
  </si>
  <si>
    <t>fold change</t>
  </si>
  <si>
    <t>WT2</t>
  </si>
  <si>
    <t>WT2 F-1</t>
  </si>
  <si>
    <t>WT2 F-2</t>
  </si>
  <si>
    <t>WT2 F-3</t>
  </si>
  <si>
    <t>WT2 F-4</t>
  </si>
  <si>
    <t>WT2 F-5</t>
  </si>
  <si>
    <t>stdevwt</t>
  </si>
  <si>
    <t>std error wt</t>
  </si>
  <si>
    <t>WT3</t>
  </si>
  <si>
    <t>WT3 F-1</t>
  </si>
  <si>
    <t>WT3 F-2</t>
  </si>
  <si>
    <t>WT3 F-3</t>
  </si>
  <si>
    <t>WT3 F-4</t>
  </si>
  <si>
    <t>WT3 F-5</t>
  </si>
  <si>
    <t>T-Test</t>
  </si>
  <si>
    <t>Undetermined</t>
  </si>
  <si>
    <t>Average wt Rorbeta/Rluc</t>
  </si>
  <si>
    <t>T1</t>
  </si>
  <si>
    <t>T2</t>
  </si>
  <si>
    <t>T3</t>
  </si>
  <si>
    <t>Stdev T</t>
  </si>
  <si>
    <t>std erro T</t>
  </si>
  <si>
    <t>T1 F-1</t>
  </si>
  <si>
    <t>T1 F-2</t>
  </si>
  <si>
    <t>T1 F-3</t>
  </si>
  <si>
    <t>T1 F-4</t>
  </si>
  <si>
    <t>T1 F-5</t>
  </si>
  <si>
    <t>T1 F-6</t>
  </si>
  <si>
    <t>T2 CxB-1</t>
  </si>
  <si>
    <t>T2 CxB-2</t>
  </si>
  <si>
    <t>T2 CxB-3</t>
  </si>
  <si>
    <t>T2 F-4</t>
  </si>
  <si>
    <t>T2 F-5</t>
  </si>
  <si>
    <t>T2 F-6</t>
  </si>
  <si>
    <t>T3 F-1</t>
  </si>
  <si>
    <t>T3 F-2</t>
  </si>
  <si>
    <t>T3 F-3</t>
  </si>
  <si>
    <t>T3 F-4</t>
  </si>
  <si>
    <t>T3 F-5</t>
  </si>
  <si>
    <t>T3 F-6</t>
  </si>
  <si>
    <t>1 Tail T-test</t>
  </si>
  <si>
    <t>Fezf2</t>
  </si>
  <si>
    <t>Normalized % Fezf2</t>
  </si>
  <si>
    <t>Average wt Fezf2/Rluc</t>
  </si>
  <si>
    <t>Average T  Fezf2/Rluc</t>
  </si>
  <si>
    <t>Sox5 S4</t>
  </si>
  <si>
    <t>Normalized % Sox5 S4</t>
  </si>
  <si>
    <t>315T1</t>
  </si>
  <si>
    <t>315T2</t>
  </si>
  <si>
    <t>315T3</t>
  </si>
  <si>
    <t>Average wt Sox5 S4/Rluc</t>
  </si>
  <si>
    <t>Average 315T Sox5 S4/Rluc</t>
  </si>
  <si>
    <t>Stdev 315T</t>
  </si>
  <si>
    <t>std erro 315T</t>
  </si>
  <si>
    <t>315T1 F-1</t>
  </si>
  <si>
    <t>315T1 F-2</t>
  </si>
  <si>
    <t>315T1 F-3</t>
  </si>
  <si>
    <t>315T1 F-4</t>
  </si>
  <si>
    <t>315T1 F-5</t>
  </si>
  <si>
    <t>315T1 F-6</t>
  </si>
  <si>
    <t>315T2 CxB-1</t>
  </si>
  <si>
    <t>315T2 CxB-2</t>
  </si>
  <si>
    <t>315T2 CxB-3</t>
  </si>
  <si>
    <t>315T2 F-4</t>
  </si>
  <si>
    <t>315T2 F-5</t>
  </si>
  <si>
    <t>315T2 F-6</t>
  </si>
  <si>
    <t>315T3 F-1</t>
  </si>
  <si>
    <t>315T3 F-2</t>
  </si>
  <si>
    <t>315T3 F-3</t>
  </si>
  <si>
    <t>315T3 F-4</t>
  </si>
  <si>
    <t>315T3 F-5</t>
  </si>
  <si>
    <t>315T3 F-6</t>
  </si>
  <si>
    <t>Ctip2 C1</t>
  </si>
  <si>
    <t>Normalized % Ctip2 C1</t>
  </si>
  <si>
    <t>Average wt Ctip2 C1/Rluc</t>
  </si>
  <si>
    <t>Average 315T Ctip2 C1/Rluc</t>
  </si>
  <si>
    <t>*</t>
  </si>
  <si>
    <t>**</t>
  </si>
  <si>
    <t>F1</t>
  </si>
  <si>
    <t>F2</t>
  </si>
  <si>
    <t>F3</t>
  </si>
  <si>
    <t>F4</t>
  </si>
  <si>
    <t>F5</t>
  </si>
  <si>
    <t>F6</t>
  </si>
  <si>
    <t>New F5 (F5+F6)= &gt;7r</t>
  </si>
  <si>
    <t>F1 (0r)</t>
  </si>
  <si>
    <t>F2 (1r)</t>
  </si>
  <si>
    <t>F3 (2&amp;3)</t>
  </si>
  <si>
    <t>F4 (4,5,6)</t>
  </si>
  <si>
    <t>F5 (7-x)</t>
  </si>
  <si>
    <t>F6 (x-y)</t>
  </si>
  <si>
    <t>F3 (2+3 r)</t>
  </si>
  <si>
    <t>Average 315T Rorbeta/Rluc</t>
  </si>
  <si>
    <t>1Tail T-test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</si>
</sst>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#,##0.000"/>
  </numFmts>
  <fonts count="10" x14ac:knownFonts="1">
    <font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9"/>
      <name val="Calibri"/>
      <family val="2"/>
    </font>
    <font>
      <b/>
      <sz val="9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164" fontId="3" fillId="0" borderId="0" xfId="0" applyNumberFormat="1" applyFont="1" applyFill="1" applyBorder="1" applyAlignment="1" applyProtection="1">
      <alignment horizontal="center"/>
    </xf>
    <xf numFmtId="164" fontId="5" fillId="0" borderId="1" xfId="0" applyNumberFormat="1" applyFont="1" applyFill="1" applyBorder="1" applyAlignment="1" applyProtection="1">
      <alignment horizontal="center"/>
    </xf>
    <xf numFmtId="164" fontId="5" fillId="0" borderId="2" xfId="0" applyNumberFormat="1" applyFont="1" applyFill="1" applyBorder="1" applyAlignment="1" applyProtection="1">
      <alignment horizontal="center"/>
    </xf>
    <xf numFmtId="0" fontId="3" fillId="0" borderId="3" xfId="0" applyNumberFormat="1" applyFont="1" applyFill="1" applyBorder="1" applyAlignment="1" applyProtection="1"/>
    <xf numFmtId="0" fontId="3" fillId="0" borderId="4" xfId="0" applyNumberFormat="1" applyFont="1" applyFill="1" applyBorder="1" applyAlignment="1" applyProtection="1">
      <alignment horizontal="center"/>
    </xf>
    <xf numFmtId="164" fontId="3" fillId="0" borderId="4" xfId="0" applyNumberFormat="1" applyFont="1" applyFill="1" applyBorder="1" applyAlignment="1" applyProtection="1">
      <alignment horizontal="center"/>
    </xf>
    <xf numFmtId="0" fontId="3" fillId="0" borderId="5" xfId="0" applyNumberFormat="1" applyFont="1" applyFill="1" applyBorder="1" applyAlignment="1" applyProtection="1">
      <alignment horizontal="center"/>
    </xf>
    <xf numFmtId="0" fontId="3" fillId="0" borderId="6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7" xfId="0" applyNumberFormat="1" applyFont="1" applyFill="1" applyBorder="1" applyAlignment="1" applyProtection="1"/>
    <xf numFmtId="2" fontId="3" fillId="0" borderId="0" xfId="0" applyNumberFormat="1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165" fontId="3" fillId="0" borderId="0" xfId="0" applyNumberFormat="1" applyFont="1" applyFill="1" applyBorder="1" applyAlignment="1" applyProtection="1">
      <alignment horizontal="center"/>
    </xf>
    <xf numFmtId="165" fontId="3" fillId="0" borderId="8" xfId="0" applyNumberFormat="1" applyFont="1" applyFill="1" applyBorder="1" applyAlignment="1" applyProtection="1">
      <alignment horizontal="center"/>
    </xf>
    <xf numFmtId="165" fontId="3" fillId="0" borderId="9" xfId="0" applyNumberFormat="1" applyFont="1" applyFill="1" applyBorder="1" applyAlignment="1" applyProtection="1">
      <alignment horizontal="center"/>
    </xf>
    <xf numFmtId="165" fontId="7" fillId="2" borderId="8" xfId="0" applyNumberFormat="1" applyFont="1" applyFill="1" applyBorder="1" applyAlignment="1" applyProtection="1">
      <alignment horizontal="center"/>
    </xf>
    <xf numFmtId="164" fontId="3" fillId="0" borderId="10" xfId="0" applyNumberFormat="1" applyFont="1" applyFill="1" applyBorder="1" applyAlignment="1" applyProtection="1">
      <alignment horizontal="center"/>
    </xf>
    <xf numFmtId="0" fontId="3" fillId="0" borderId="11" xfId="0" applyNumberFormat="1" applyFont="1" applyFill="1" applyBorder="1" applyAlignment="1" applyProtection="1"/>
    <xf numFmtId="164" fontId="3" fillId="0" borderId="12" xfId="0" applyNumberFormat="1" applyFont="1" applyFill="1" applyBorder="1" applyAlignment="1" applyProtection="1">
      <alignment horizontal="center"/>
    </xf>
    <xf numFmtId="2" fontId="3" fillId="3" borderId="12" xfId="0" applyNumberFormat="1" applyFont="1" applyFill="1" applyBorder="1" applyAlignment="1" applyProtection="1">
      <alignment horizontal="center"/>
    </xf>
    <xf numFmtId="0" fontId="3" fillId="3" borderId="0" xfId="0" applyNumberFormat="1" applyFont="1" applyFill="1" applyBorder="1" applyAlignment="1" applyProtection="1"/>
    <xf numFmtId="0" fontId="0" fillId="3" borderId="0" xfId="0" applyFill="1"/>
    <xf numFmtId="165" fontId="7" fillId="2" borderId="0" xfId="0" applyNumberFormat="1" applyFont="1" applyFill="1" applyBorder="1" applyAlignment="1" applyProtection="1">
      <alignment horizontal="center"/>
    </xf>
    <xf numFmtId="165" fontId="8" fillId="0" borderId="8" xfId="0" applyNumberFormat="1" applyFont="1" applyFill="1" applyBorder="1" applyAlignment="1" applyProtection="1">
      <alignment horizontal="center"/>
    </xf>
    <xf numFmtId="165" fontId="7" fillId="2" borderId="9" xfId="0" applyNumberFormat="1" applyFont="1" applyFill="1" applyBorder="1" applyAlignment="1" applyProtection="1">
      <alignment horizontal="center"/>
    </xf>
    <xf numFmtId="165" fontId="8" fillId="0" borderId="0" xfId="0" applyNumberFormat="1" applyFont="1" applyFill="1" applyBorder="1" applyAlignment="1" applyProtection="1">
      <alignment horizontal="center"/>
    </xf>
    <xf numFmtId="165" fontId="8" fillId="0" borderId="9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0" fontId="3" fillId="4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165" fontId="7" fillId="0" borderId="0" xfId="0" applyNumberFormat="1" applyFont="1" applyFill="1" applyBorder="1" applyAlignment="1" applyProtection="1">
      <alignment horizontal="center"/>
    </xf>
    <xf numFmtId="166" fontId="0" fillId="0" borderId="0" xfId="0" applyNumberFormat="1"/>
    <xf numFmtId="166" fontId="0" fillId="3" borderId="0" xfId="0" applyNumberFormat="1" applyFill="1"/>
    <xf numFmtId="0" fontId="9" fillId="0" borderId="0" xfId="0" applyFont="1"/>
    <xf numFmtId="166" fontId="0" fillId="0" borderId="0" xfId="0" applyNumberForma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externalLink" Target="externalLinks/externalLink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[1]Sheet3!$Z$11</c:f>
              <c:strCache>
                <c:ptCount val="1"/>
                <c:pt idx="0">
                  <c:v>Average wt Sox5 S4/Rluc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[1]Sheet3!$AA$15:$AF$15</c:f>
                <c:numCache>
                  <c:formatCode>General</c:formatCode>
                  <c:ptCount val="6"/>
                  <c:pt idx="0">
                    <c:v>3.021565720247261</c:v>
                  </c:pt>
                  <c:pt idx="1">
                    <c:v>1.517240238464249</c:v>
                  </c:pt>
                  <c:pt idx="2">
                    <c:v>2.314762995401888</c:v>
                  </c:pt>
                  <c:pt idx="3">
                    <c:v>0.80371277703671</c:v>
                  </c:pt>
                  <c:pt idx="4">
                    <c:v>4.257031416376149</c:v>
                  </c:pt>
                  <c:pt idx="5">
                    <c:v>0.991147399916095</c:v>
                  </c:pt>
                </c:numCache>
              </c:numRef>
            </c:plus>
            <c:minus>
              <c:numRef>
                <c:f>[1]Sheet3!$AA$15:$AF$15</c:f>
                <c:numCache>
                  <c:formatCode>General</c:formatCode>
                  <c:ptCount val="6"/>
                  <c:pt idx="0">
                    <c:v>3.021565720247261</c:v>
                  </c:pt>
                  <c:pt idx="1">
                    <c:v>1.517240238464249</c:v>
                  </c:pt>
                  <c:pt idx="2">
                    <c:v>2.314762995401888</c:v>
                  </c:pt>
                  <c:pt idx="3">
                    <c:v>0.80371277703671</c:v>
                  </c:pt>
                  <c:pt idx="4">
                    <c:v>4.257031416376149</c:v>
                  </c:pt>
                  <c:pt idx="5">
                    <c:v>0.991147399916095</c:v>
                  </c:pt>
                </c:numCache>
              </c:numRef>
            </c:minus>
          </c:errBars>
          <c:val>
            <c:numRef>
              <c:f>[1]Sheet3!$AA$11:$AF$11</c:f>
              <c:numCache>
                <c:formatCode>General</c:formatCode>
                <c:ptCount val="6"/>
                <c:pt idx="0">
                  <c:v>19.66116294387907</c:v>
                </c:pt>
                <c:pt idx="1">
                  <c:v>15.29134137932915</c:v>
                </c:pt>
                <c:pt idx="2">
                  <c:v>12.09670191886098</c:v>
                </c:pt>
                <c:pt idx="3">
                  <c:v>9.168627995494276</c:v>
                </c:pt>
                <c:pt idx="4">
                  <c:v>32.18851592627993</c:v>
                </c:pt>
                <c:pt idx="5">
                  <c:v>11.5936498361566</c:v>
                </c:pt>
              </c:numCache>
            </c:numRef>
          </c:val>
        </c:ser>
        <c:ser>
          <c:idx val="1"/>
          <c:order val="1"/>
          <c:tx>
            <c:strRef>
              <c:f>[1]Sheet3!$Z$12</c:f>
              <c:strCache>
                <c:ptCount val="1"/>
                <c:pt idx="0">
                  <c:v>Average 315T Sox5 S4/Rluc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[1]Sheet3!$AA$16:$AF$16</c:f>
                <c:numCache>
                  <c:formatCode>General</c:formatCode>
                  <c:ptCount val="6"/>
                  <c:pt idx="0">
                    <c:v>3.516448324940018</c:v>
                  </c:pt>
                  <c:pt idx="1">
                    <c:v>1.365671857252553</c:v>
                  </c:pt>
                  <c:pt idx="2">
                    <c:v>2.018593247415151</c:v>
                  </c:pt>
                  <c:pt idx="3">
                    <c:v>2.895800439984484</c:v>
                  </c:pt>
                  <c:pt idx="4">
                    <c:v>5.123647766235427</c:v>
                  </c:pt>
                  <c:pt idx="5">
                    <c:v>3.211338575124529</c:v>
                  </c:pt>
                </c:numCache>
              </c:numRef>
            </c:plus>
            <c:minus>
              <c:numRef>
                <c:f>[1]Sheet3!$AA$16:$AF$16</c:f>
                <c:numCache>
                  <c:formatCode>General</c:formatCode>
                  <c:ptCount val="6"/>
                  <c:pt idx="0">
                    <c:v>3.516448324940018</c:v>
                  </c:pt>
                  <c:pt idx="1">
                    <c:v>1.365671857252553</c:v>
                  </c:pt>
                  <c:pt idx="2">
                    <c:v>2.018593247415151</c:v>
                  </c:pt>
                  <c:pt idx="3">
                    <c:v>2.895800439984484</c:v>
                  </c:pt>
                  <c:pt idx="4">
                    <c:v>5.123647766235427</c:v>
                  </c:pt>
                  <c:pt idx="5">
                    <c:v>3.211338575124529</c:v>
                  </c:pt>
                </c:numCache>
              </c:numRef>
            </c:minus>
          </c:errBars>
          <c:val>
            <c:numRef>
              <c:f>[1]Sheet3!$AA$12:$AF$12</c:f>
              <c:numCache>
                <c:formatCode>General</c:formatCode>
                <c:ptCount val="6"/>
                <c:pt idx="0">
                  <c:v>19.32806556976962</c:v>
                </c:pt>
                <c:pt idx="1">
                  <c:v>7.404107287057495</c:v>
                </c:pt>
                <c:pt idx="2">
                  <c:v>13.49539677743612</c:v>
                </c:pt>
                <c:pt idx="3">
                  <c:v>9.649523591913441</c:v>
                </c:pt>
                <c:pt idx="4">
                  <c:v>31.35774335403235</c:v>
                </c:pt>
                <c:pt idx="5">
                  <c:v>18.76516341979097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35176864"/>
        <c:axId val="-600438880"/>
      </c:barChart>
      <c:catAx>
        <c:axId val="-235176864"/>
        <c:scaling>
          <c:orientation val="minMax"/>
        </c:scaling>
        <c:delete val="0"/>
        <c:axPos val="b"/>
        <c:majorTickMark val="out"/>
        <c:minorTickMark val="none"/>
        <c:tickLblPos val="nextTo"/>
        <c:crossAx val="-600438880"/>
        <c:crosses val="autoZero"/>
        <c:auto val="1"/>
        <c:lblAlgn val="ctr"/>
        <c:lblOffset val="100"/>
        <c:noMultiLvlLbl val="0"/>
      </c:catAx>
      <c:valAx>
        <c:axId val="-600438880"/>
        <c:scaling>
          <c:orientation val="minMax"/>
          <c:max val="80.0"/>
        </c:scaling>
        <c:delete val="0"/>
        <c:axPos val="l"/>
        <c:numFmt formatCode="General" sourceLinked="1"/>
        <c:majorTickMark val="out"/>
        <c:minorTickMark val="none"/>
        <c:tickLblPos val="nextTo"/>
        <c:crossAx val="-235176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3152887139108"/>
          <c:y val="0.360343394575678"/>
          <c:w val="0.344069335083115"/>
          <c:h val="0.27931321084864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" l="0.700000000000001" r="0.700000000000001" t="0.750000000000001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[1]Sheet1!$Z$11</c:f>
              <c:strCache>
                <c:ptCount val="1"/>
                <c:pt idx="0">
                  <c:v>Average wt Ctip2 C2/Rluc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[1]Sheet1!$AA$15:$AF$15</c:f>
                <c:numCache>
                  <c:formatCode>General</c:formatCode>
                  <c:ptCount val="6"/>
                  <c:pt idx="0">
                    <c:v>2.931572373983412</c:v>
                  </c:pt>
                  <c:pt idx="1">
                    <c:v>2.029222993079278</c:v>
                  </c:pt>
                  <c:pt idx="2">
                    <c:v>1.472440826073349</c:v>
                  </c:pt>
                  <c:pt idx="3">
                    <c:v>1.373033143250778</c:v>
                  </c:pt>
                  <c:pt idx="4">
                    <c:v>5.226830834745185</c:v>
                  </c:pt>
                  <c:pt idx="5">
                    <c:v>0.640787856033619</c:v>
                  </c:pt>
                </c:numCache>
              </c:numRef>
            </c:plus>
            <c:minus>
              <c:numRef>
                <c:f>[1]Sheet1!$AA$15:$AF$15</c:f>
                <c:numCache>
                  <c:formatCode>General</c:formatCode>
                  <c:ptCount val="6"/>
                  <c:pt idx="0">
                    <c:v>2.931572373983412</c:v>
                  </c:pt>
                  <c:pt idx="1">
                    <c:v>2.029222993079278</c:v>
                  </c:pt>
                  <c:pt idx="2">
                    <c:v>1.472440826073349</c:v>
                  </c:pt>
                  <c:pt idx="3">
                    <c:v>1.373033143250778</c:v>
                  </c:pt>
                  <c:pt idx="4">
                    <c:v>5.226830834745185</c:v>
                  </c:pt>
                  <c:pt idx="5">
                    <c:v>0.640787856033619</c:v>
                  </c:pt>
                </c:numCache>
              </c:numRef>
            </c:minus>
          </c:errBars>
          <c:val>
            <c:numRef>
              <c:f>[1]Sheet1!$AA$11:$AF$11</c:f>
              <c:numCache>
                <c:formatCode>General</c:formatCode>
                <c:ptCount val="6"/>
                <c:pt idx="0">
                  <c:v>10.10069115071015</c:v>
                </c:pt>
                <c:pt idx="1">
                  <c:v>14.92734472349588</c:v>
                </c:pt>
                <c:pt idx="2">
                  <c:v>10.87435452638857</c:v>
                </c:pt>
                <c:pt idx="3">
                  <c:v>19.9470528065246</c:v>
                </c:pt>
                <c:pt idx="4">
                  <c:v>34.93001900161911</c:v>
                </c:pt>
                <c:pt idx="5">
                  <c:v>9.22053779126169</c:v>
                </c:pt>
              </c:numCache>
            </c:numRef>
          </c:val>
        </c:ser>
        <c:ser>
          <c:idx val="1"/>
          <c:order val="1"/>
          <c:tx>
            <c:strRef>
              <c:f>[1]Sheet1!$Z$12</c:f>
              <c:strCache>
                <c:ptCount val="1"/>
                <c:pt idx="0">
                  <c:v>Average 315T Ctip2 C2/Rluc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[1]Sheet1!$AA$16:$AF$16</c:f>
                <c:numCache>
                  <c:formatCode>General</c:formatCode>
                  <c:ptCount val="6"/>
                  <c:pt idx="0">
                    <c:v>2.346281101670064</c:v>
                  </c:pt>
                  <c:pt idx="1">
                    <c:v>0.68298644067933</c:v>
                  </c:pt>
                  <c:pt idx="2">
                    <c:v>2.757848908451399</c:v>
                  </c:pt>
                  <c:pt idx="3">
                    <c:v>2.118128672194836</c:v>
                  </c:pt>
                  <c:pt idx="4">
                    <c:v>1.870965164287342</c:v>
                  </c:pt>
                  <c:pt idx="5">
                    <c:v>3.190342586393232</c:v>
                  </c:pt>
                </c:numCache>
              </c:numRef>
            </c:plus>
            <c:minus>
              <c:numRef>
                <c:f>[1]Sheet1!$AA$16:$AF$16</c:f>
                <c:numCache>
                  <c:formatCode>General</c:formatCode>
                  <c:ptCount val="6"/>
                  <c:pt idx="0">
                    <c:v>2.346281101670064</c:v>
                  </c:pt>
                  <c:pt idx="1">
                    <c:v>0.68298644067933</c:v>
                  </c:pt>
                  <c:pt idx="2">
                    <c:v>2.757848908451399</c:v>
                  </c:pt>
                  <c:pt idx="3">
                    <c:v>2.118128672194836</c:v>
                  </c:pt>
                  <c:pt idx="4">
                    <c:v>1.870965164287342</c:v>
                  </c:pt>
                  <c:pt idx="5">
                    <c:v>3.190342586393232</c:v>
                  </c:pt>
                </c:numCache>
              </c:numRef>
            </c:minus>
          </c:errBars>
          <c:val>
            <c:numRef>
              <c:f>[1]Sheet1!$AA$12:$AF$12</c:f>
              <c:numCache>
                <c:formatCode>General</c:formatCode>
                <c:ptCount val="6"/>
                <c:pt idx="0">
                  <c:v>10.24776229333425</c:v>
                </c:pt>
                <c:pt idx="1">
                  <c:v>5.768349230682328</c:v>
                </c:pt>
                <c:pt idx="2">
                  <c:v>14.12109532131174</c:v>
                </c:pt>
                <c:pt idx="3">
                  <c:v>12.68167973319912</c:v>
                </c:pt>
                <c:pt idx="4">
                  <c:v>44.85479485512794</c:v>
                </c:pt>
                <c:pt idx="5">
                  <c:v>12.32631856634463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57048400"/>
        <c:axId val="-254356640"/>
      </c:barChart>
      <c:catAx>
        <c:axId val="-257048400"/>
        <c:scaling>
          <c:orientation val="minMax"/>
        </c:scaling>
        <c:delete val="0"/>
        <c:axPos val="b"/>
        <c:majorTickMark val="out"/>
        <c:minorTickMark val="none"/>
        <c:tickLblPos val="nextTo"/>
        <c:crossAx val="-254356640"/>
        <c:crosses val="autoZero"/>
        <c:auto val="1"/>
        <c:lblAlgn val="ctr"/>
        <c:lblOffset val="100"/>
        <c:noMultiLvlLbl val="0"/>
      </c:catAx>
      <c:valAx>
        <c:axId val="-254356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-2570484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[1]Sheet1!$Z$11</c:f>
              <c:strCache>
                <c:ptCount val="1"/>
                <c:pt idx="0">
                  <c:v>Average wt Ctip2 C2/Rluc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([1]Sheet1!$AA$15:$AD$15,[1]Sheet1!$AG$15)</c:f>
                <c:numCache>
                  <c:formatCode>General</c:formatCode>
                  <c:ptCount val="5"/>
                  <c:pt idx="0">
                    <c:v>2.931572373983412</c:v>
                  </c:pt>
                  <c:pt idx="1">
                    <c:v>2.029222993079278</c:v>
                  </c:pt>
                  <c:pt idx="2">
                    <c:v>1.472440826073349</c:v>
                  </c:pt>
                  <c:pt idx="3">
                    <c:v>1.373033143250778</c:v>
                  </c:pt>
                  <c:pt idx="4">
                    <c:v>4.926172848686201</c:v>
                  </c:pt>
                </c:numCache>
              </c:numRef>
            </c:plus>
            <c:minus>
              <c:numRef>
                <c:f>([1]Sheet1!$AA$15:$AD$15,[1]Sheet1!$AG$15)</c:f>
                <c:numCache>
                  <c:formatCode>General</c:formatCode>
                  <c:ptCount val="5"/>
                  <c:pt idx="0">
                    <c:v>2.931572373983412</c:v>
                  </c:pt>
                  <c:pt idx="1">
                    <c:v>2.029222993079278</c:v>
                  </c:pt>
                  <c:pt idx="2">
                    <c:v>1.472440826073349</c:v>
                  </c:pt>
                  <c:pt idx="3">
                    <c:v>1.373033143250778</c:v>
                  </c:pt>
                  <c:pt idx="4">
                    <c:v>4.926172848686201</c:v>
                  </c:pt>
                </c:numCache>
              </c:numRef>
            </c:minus>
          </c:errBars>
          <c:val>
            <c:numRef>
              <c:f>([1]Sheet1!$AA$11:$AD$11,[1]Sheet1!$AG$11)</c:f>
              <c:numCache>
                <c:formatCode>General</c:formatCode>
                <c:ptCount val="5"/>
                <c:pt idx="0">
                  <c:v>10.10069115071015</c:v>
                </c:pt>
                <c:pt idx="1">
                  <c:v>14.92734472349588</c:v>
                </c:pt>
                <c:pt idx="2">
                  <c:v>10.87435452638857</c:v>
                </c:pt>
                <c:pt idx="3">
                  <c:v>19.9470528065246</c:v>
                </c:pt>
                <c:pt idx="4">
                  <c:v>44.1505567928808</c:v>
                </c:pt>
              </c:numCache>
            </c:numRef>
          </c:val>
        </c:ser>
        <c:ser>
          <c:idx val="1"/>
          <c:order val="1"/>
          <c:tx>
            <c:strRef>
              <c:f>[1]Sheet1!$Z$12</c:f>
              <c:strCache>
                <c:ptCount val="1"/>
                <c:pt idx="0">
                  <c:v>Average 315T Ctip2 C2/Rluc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([1]Sheet1!$AA$16:$AD$16,[1]Sheet1!$AG$16)</c:f>
                <c:numCache>
                  <c:formatCode>General</c:formatCode>
                  <c:ptCount val="5"/>
                  <c:pt idx="0">
                    <c:v>2.346281101670064</c:v>
                  </c:pt>
                  <c:pt idx="1">
                    <c:v>0.68298644067933</c:v>
                  </c:pt>
                  <c:pt idx="2">
                    <c:v>2.757848908451399</c:v>
                  </c:pt>
                  <c:pt idx="3">
                    <c:v>2.118128672194836</c:v>
                  </c:pt>
                  <c:pt idx="4">
                    <c:v>2.239566831478421</c:v>
                  </c:pt>
                </c:numCache>
              </c:numRef>
            </c:plus>
            <c:minus>
              <c:numRef>
                <c:f>([1]Sheet1!$AA$16:$AD$16,[1]Sheet1!$AG$16)</c:f>
                <c:numCache>
                  <c:formatCode>General</c:formatCode>
                  <c:ptCount val="5"/>
                  <c:pt idx="0">
                    <c:v>2.346281101670064</c:v>
                  </c:pt>
                  <c:pt idx="1">
                    <c:v>0.68298644067933</c:v>
                  </c:pt>
                  <c:pt idx="2">
                    <c:v>2.757848908451399</c:v>
                  </c:pt>
                  <c:pt idx="3">
                    <c:v>2.118128672194836</c:v>
                  </c:pt>
                  <c:pt idx="4">
                    <c:v>2.239566831478421</c:v>
                  </c:pt>
                </c:numCache>
              </c:numRef>
            </c:minus>
          </c:errBars>
          <c:val>
            <c:numRef>
              <c:f>([1]Sheet1!$AA$12:$AD$12,[1]Sheet1!$AG$12)</c:f>
              <c:numCache>
                <c:formatCode>General</c:formatCode>
                <c:ptCount val="5"/>
                <c:pt idx="0">
                  <c:v>10.24776229333425</c:v>
                </c:pt>
                <c:pt idx="1">
                  <c:v>5.768349230682328</c:v>
                </c:pt>
                <c:pt idx="2">
                  <c:v>14.12109532131174</c:v>
                </c:pt>
                <c:pt idx="3">
                  <c:v>12.68167973319912</c:v>
                </c:pt>
                <c:pt idx="4">
                  <c:v>57.18111342147257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0183120"/>
        <c:axId val="-237861424"/>
      </c:barChart>
      <c:catAx>
        <c:axId val="-170183120"/>
        <c:scaling>
          <c:orientation val="minMax"/>
        </c:scaling>
        <c:delete val="0"/>
        <c:axPos val="b"/>
        <c:majorTickMark val="out"/>
        <c:minorTickMark val="none"/>
        <c:tickLblPos val="nextTo"/>
        <c:crossAx val="-237861424"/>
        <c:crosses val="autoZero"/>
        <c:auto val="1"/>
        <c:lblAlgn val="ctr"/>
        <c:lblOffset val="100"/>
        <c:noMultiLvlLbl val="0"/>
      </c:catAx>
      <c:valAx>
        <c:axId val="-237861424"/>
        <c:scaling>
          <c:orientation val="minMax"/>
          <c:max val="80.0"/>
        </c:scaling>
        <c:delete val="0"/>
        <c:axPos val="l"/>
        <c:numFmt formatCode="General" sourceLinked="1"/>
        <c:majorTickMark val="out"/>
        <c:minorTickMark val="none"/>
        <c:tickLblPos val="nextTo"/>
        <c:crossAx val="-1701831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0719884076990376"/>
          <c:y val="0.0514005540974045"/>
          <c:w val="0.910609142607174"/>
          <c:h val="0.8326195683872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'Ctip2 C1'!$Z$11</c:f>
              <c:strCache>
                <c:ptCount val="1"/>
                <c:pt idx="0">
                  <c:v>Average wt Ctip2 C1/Rluc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('Ctip2 C1'!$AA$15:$AD$15,'Ctip2 C1'!$AG$15)</c:f>
                <c:numCache>
                  <c:formatCode>General</c:formatCode>
                  <c:ptCount val="5"/>
                  <c:pt idx="0">
                    <c:v>2.931572373983412</c:v>
                  </c:pt>
                  <c:pt idx="1">
                    <c:v>2.029222993079278</c:v>
                  </c:pt>
                  <c:pt idx="2">
                    <c:v>1.472440826073349</c:v>
                  </c:pt>
                  <c:pt idx="3">
                    <c:v>1.373033143250778</c:v>
                  </c:pt>
                  <c:pt idx="4">
                    <c:v>4.926172848686201</c:v>
                  </c:pt>
                </c:numCache>
              </c:numRef>
            </c:plus>
            <c:minus>
              <c:numRef>
                <c:f>('Ctip2 C1'!$AA$15:$AD$15,'Ctip2 C1'!$AG$15)</c:f>
                <c:numCache>
                  <c:formatCode>General</c:formatCode>
                  <c:ptCount val="5"/>
                  <c:pt idx="0">
                    <c:v>2.931572373983412</c:v>
                  </c:pt>
                  <c:pt idx="1">
                    <c:v>2.029222993079278</c:v>
                  </c:pt>
                  <c:pt idx="2">
                    <c:v>1.472440826073349</c:v>
                  </c:pt>
                  <c:pt idx="3">
                    <c:v>1.373033143250778</c:v>
                  </c:pt>
                  <c:pt idx="4">
                    <c:v>4.926172848686201</c:v>
                  </c:pt>
                </c:numCache>
              </c:numRef>
            </c:minus>
          </c:errBars>
          <c:val>
            <c:numRef>
              <c:f>('Ctip2 C1'!$AA$11:$AD$11,'Ctip2 C1'!$AG$11)</c:f>
              <c:numCache>
                <c:formatCode>General</c:formatCode>
                <c:ptCount val="5"/>
                <c:pt idx="0">
                  <c:v>10.10069115071015</c:v>
                </c:pt>
                <c:pt idx="1">
                  <c:v>14.92734472349588</c:v>
                </c:pt>
                <c:pt idx="2">
                  <c:v>10.87435452638857</c:v>
                </c:pt>
                <c:pt idx="3">
                  <c:v>19.9470528065246</c:v>
                </c:pt>
                <c:pt idx="4">
                  <c:v>44.1505567928808</c:v>
                </c:pt>
              </c:numCache>
            </c:numRef>
          </c:val>
        </c:ser>
        <c:ser>
          <c:idx val="1"/>
          <c:order val="1"/>
          <c:tx>
            <c:strRef>
              <c:f>'Ctip2 C1'!$Z$12</c:f>
              <c:strCache>
                <c:ptCount val="1"/>
                <c:pt idx="0">
                  <c:v>Average 315T Ctip2 C1/Rluc</c:v>
                </c:pt>
              </c:strCache>
            </c:strRef>
          </c:tx>
          <c:spPr>
            <a:solidFill>
              <a:sysClr val="windowText" lastClr="000000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('Ctip2 C1'!$AA$16:$AD$16,'Ctip2 C1'!$AG$16)</c:f>
                <c:numCache>
                  <c:formatCode>General</c:formatCode>
                  <c:ptCount val="5"/>
                  <c:pt idx="0">
                    <c:v>2.346281101670064</c:v>
                  </c:pt>
                  <c:pt idx="1">
                    <c:v>0.68298644067933</c:v>
                  </c:pt>
                  <c:pt idx="2">
                    <c:v>2.757848908451399</c:v>
                  </c:pt>
                  <c:pt idx="3">
                    <c:v>2.118128672194836</c:v>
                  </c:pt>
                  <c:pt idx="4">
                    <c:v>2.239566831478421</c:v>
                  </c:pt>
                </c:numCache>
              </c:numRef>
            </c:plus>
            <c:minus>
              <c:numRef>
                <c:f>('Ctip2 C1'!$AA$16:$AD$16,'Ctip2 C1'!$AG$16)</c:f>
                <c:numCache>
                  <c:formatCode>General</c:formatCode>
                  <c:ptCount val="5"/>
                  <c:pt idx="0">
                    <c:v>2.346281101670064</c:v>
                  </c:pt>
                  <c:pt idx="1">
                    <c:v>0.68298644067933</c:v>
                  </c:pt>
                  <c:pt idx="2">
                    <c:v>2.757848908451399</c:v>
                  </c:pt>
                  <c:pt idx="3">
                    <c:v>2.118128672194836</c:v>
                  </c:pt>
                  <c:pt idx="4">
                    <c:v>2.239566831478421</c:v>
                  </c:pt>
                </c:numCache>
              </c:numRef>
            </c:minus>
          </c:errBars>
          <c:val>
            <c:numRef>
              <c:f>('Ctip2 C1'!$AA$12:$AD$12,'Ctip2 C1'!$AG$12)</c:f>
              <c:numCache>
                <c:formatCode>General</c:formatCode>
                <c:ptCount val="5"/>
                <c:pt idx="0">
                  <c:v>10.24776229333425</c:v>
                </c:pt>
                <c:pt idx="1">
                  <c:v>5.768349230682328</c:v>
                </c:pt>
                <c:pt idx="2">
                  <c:v>14.12109532131174</c:v>
                </c:pt>
                <c:pt idx="3">
                  <c:v>12.68167973319912</c:v>
                </c:pt>
                <c:pt idx="4">
                  <c:v>57.18111342147257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97069360"/>
        <c:axId val="-259132144"/>
      </c:barChart>
      <c:catAx>
        <c:axId val="-59706936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25400">
            <a:solidFill>
              <a:sysClr val="windowText" lastClr="000000"/>
            </a:solidFill>
          </a:ln>
        </c:spPr>
        <c:crossAx val="-259132144"/>
        <c:crosses val="autoZero"/>
        <c:auto val="1"/>
        <c:lblAlgn val="ctr"/>
        <c:lblOffset val="100"/>
        <c:noMultiLvlLbl val="0"/>
      </c:catAx>
      <c:valAx>
        <c:axId val="-259132144"/>
        <c:scaling>
          <c:orientation val="minMax"/>
          <c:max val="80.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25400">
            <a:solidFill>
              <a:sysClr val="windowText" lastClr="000000"/>
            </a:solidFill>
          </a:ln>
        </c:spPr>
        <c:crossAx val="-597069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2597550306212"/>
          <c:y val="0.036269320501604"/>
          <c:w val="0.209069116360455"/>
          <c:h val="0.27931321084864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Rorb!$Z$11</c:f>
              <c:strCache>
                <c:ptCount val="1"/>
                <c:pt idx="0">
                  <c:v>Average wt Rorbeta/Rluc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Rorb!$AA$15:$AF$15</c:f>
                <c:numCache>
                  <c:formatCode>General</c:formatCode>
                  <c:ptCount val="6"/>
                  <c:pt idx="0">
                    <c:v>2.557185651467207</c:v>
                  </c:pt>
                  <c:pt idx="1">
                    <c:v>3.145952427339202</c:v>
                  </c:pt>
                  <c:pt idx="2">
                    <c:v>0.349581023022988</c:v>
                  </c:pt>
                  <c:pt idx="3">
                    <c:v>5.990351852443019</c:v>
                  </c:pt>
                  <c:pt idx="4">
                    <c:v>0.750275272088439</c:v>
                  </c:pt>
                  <c:pt idx="5">
                    <c:v>0.307141548519348</c:v>
                  </c:pt>
                </c:numCache>
              </c:numRef>
            </c:plus>
            <c:minus>
              <c:numRef>
                <c:f>Rorb!$AA$15:$AF$15</c:f>
                <c:numCache>
                  <c:formatCode>General</c:formatCode>
                  <c:ptCount val="6"/>
                  <c:pt idx="0">
                    <c:v>2.557185651467207</c:v>
                  </c:pt>
                  <c:pt idx="1">
                    <c:v>3.145952427339202</c:v>
                  </c:pt>
                  <c:pt idx="2">
                    <c:v>0.349581023022988</c:v>
                  </c:pt>
                  <c:pt idx="3">
                    <c:v>5.990351852443019</c:v>
                  </c:pt>
                  <c:pt idx="4">
                    <c:v>0.750275272088439</c:v>
                  </c:pt>
                  <c:pt idx="5">
                    <c:v>0.307141548519348</c:v>
                  </c:pt>
                </c:numCache>
              </c:numRef>
            </c:minus>
          </c:errBars>
          <c:val>
            <c:numRef>
              <c:f>Rorb!$AA$11:$AF$11</c:f>
              <c:numCache>
                <c:formatCode>General</c:formatCode>
                <c:ptCount val="6"/>
                <c:pt idx="0">
                  <c:v>10.22962068959221</c:v>
                </c:pt>
                <c:pt idx="1">
                  <c:v>14.96501903407381</c:v>
                </c:pt>
                <c:pt idx="2">
                  <c:v>27.57757568909852</c:v>
                </c:pt>
                <c:pt idx="3">
                  <c:v>25.52686914338223</c:v>
                </c:pt>
                <c:pt idx="4">
                  <c:v>20.76331352368018</c:v>
                </c:pt>
                <c:pt idx="5">
                  <c:v>0.937601920173039</c:v>
                </c:pt>
              </c:numCache>
            </c:numRef>
          </c:val>
        </c:ser>
        <c:ser>
          <c:idx val="1"/>
          <c:order val="1"/>
          <c:tx>
            <c:strRef>
              <c:f>Rorb!$Z$12</c:f>
              <c:strCache>
                <c:ptCount val="1"/>
                <c:pt idx="0">
                  <c:v>Average 315T Rorbeta/Rluc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Rorb!$AA$16:$AF$16</c:f>
                <c:numCache>
                  <c:formatCode>General</c:formatCode>
                  <c:ptCount val="6"/>
                  <c:pt idx="0">
                    <c:v>3.22326057373354</c:v>
                  </c:pt>
                  <c:pt idx="1">
                    <c:v>8.066340068644626</c:v>
                  </c:pt>
                  <c:pt idx="2">
                    <c:v>8.600437123368532</c:v>
                  </c:pt>
                  <c:pt idx="3">
                    <c:v>1.46795195444591</c:v>
                  </c:pt>
                  <c:pt idx="4">
                    <c:v>2.193383563311609</c:v>
                  </c:pt>
                  <c:pt idx="5">
                    <c:v>0.0915244858670133</c:v>
                  </c:pt>
                </c:numCache>
              </c:numRef>
            </c:plus>
            <c:minus>
              <c:numRef>
                <c:f>Rorb!$AA$16:$AF$16</c:f>
                <c:numCache>
                  <c:formatCode>General</c:formatCode>
                  <c:ptCount val="6"/>
                  <c:pt idx="0">
                    <c:v>3.22326057373354</c:v>
                  </c:pt>
                  <c:pt idx="1">
                    <c:v>8.066340068644626</c:v>
                  </c:pt>
                  <c:pt idx="2">
                    <c:v>8.600437123368532</c:v>
                  </c:pt>
                  <c:pt idx="3">
                    <c:v>1.46795195444591</c:v>
                  </c:pt>
                  <c:pt idx="4">
                    <c:v>2.193383563311609</c:v>
                  </c:pt>
                  <c:pt idx="5">
                    <c:v>0.0915244858670133</c:v>
                  </c:pt>
                </c:numCache>
              </c:numRef>
            </c:minus>
          </c:errBars>
          <c:val>
            <c:numRef>
              <c:f>Rorb!$AA$12:$AF$12</c:f>
              <c:numCache>
                <c:formatCode>General</c:formatCode>
                <c:ptCount val="6"/>
                <c:pt idx="0">
                  <c:v>10.49421198474582</c:v>
                </c:pt>
                <c:pt idx="1">
                  <c:v>36.00300087520191</c:v>
                </c:pt>
                <c:pt idx="2">
                  <c:v>27.84299387428976</c:v>
                </c:pt>
                <c:pt idx="3">
                  <c:v>14.89362407400594</c:v>
                </c:pt>
                <c:pt idx="4">
                  <c:v>10.45818054480784</c:v>
                </c:pt>
                <c:pt idx="5">
                  <c:v>0.307988646948733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36929712"/>
        <c:axId val="-314787456"/>
      </c:barChart>
      <c:catAx>
        <c:axId val="-236929712"/>
        <c:scaling>
          <c:orientation val="minMax"/>
        </c:scaling>
        <c:delete val="0"/>
        <c:axPos val="b"/>
        <c:majorTickMark val="out"/>
        <c:minorTickMark val="none"/>
        <c:tickLblPos val="nextTo"/>
        <c:crossAx val="-314787456"/>
        <c:crosses val="autoZero"/>
        <c:auto val="1"/>
        <c:lblAlgn val="ctr"/>
        <c:lblOffset val="100"/>
        <c:noMultiLvlLbl val="0"/>
      </c:catAx>
      <c:valAx>
        <c:axId val="-314787456"/>
        <c:scaling>
          <c:orientation val="minMax"/>
          <c:max val="50.0"/>
        </c:scaling>
        <c:delete val="0"/>
        <c:axPos val="l"/>
        <c:numFmt formatCode="General" sourceLinked="1"/>
        <c:majorTickMark val="out"/>
        <c:minorTickMark val="none"/>
        <c:tickLblPos val="nextTo"/>
        <c:crossAx val="-236929712"/>
        <c:crosses val="autoZero"/>
        <c:crossBetween val="between"/>
        <c:majorUnit val="10.0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Fezf2!$Z$11</c:f>
              <c:strCache>
                <c:ptCount val="1"/>
                <c:pt idx="0">
                  <c:v>Average wt Fezf2/Rluc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Fezf2!$AA$15:$AF$15</c:f>
                <c:numCache>
                  <c:formatCode>General</c:formatCode>
                  <c:ptCount val="6"/>
                  <c:pt idx="0">
                    <c:v>3.457915455639814</c:v>
                  </c:pt>
                  <c:pt idx="1">
                    <c:v>2.935774424029294</c:v>
                  </c:pt>
                  <c:pt idx="2">
                    <c:v>4.117441163379232</c:v>
                  </c:pt>
                  <c:pt idx="3">
                    <c:v>1.703490575923243</c:v>
                  </c:pt>
                  <c:pt idx="4">
                    <c:v>4.456529362649148</c:v>
                  </c:pt>
                  <c:pt idx="5">
                    <c:v>0.0784823085907686</c:v>
                  </c:pt>
                </c:numCache>
              </c:numRef>
            </c:plus>
            <c:minus>
              <c:numRef>
                <c:f>Fezf2!$AA$15:$AF$15</c:f>
                <c:numCache>
                  <c:formatCode>General</c:formatCode>
                  <c:ptCount val="6"/>
                  <c:pt idx="0">
                    <c:v>3.457915455639814</c:v>
                  </c:pt>
                  <c:pt idx="1">
                    <c:v>2.935774424029294</c:v>
                  </c:pt>
                  <c:pt idx="2">
                    <c:v>4.117441163379232</c:v>
                  </c:pt>
                  <c:pt idx="3">
                    <c:v>1.703490575923243</c:v>
                  </c:pt>
                  <c:pt idx="4">
                    <c:v>4.456529362649148</c:v>
                  </c:pt>
                  <c:pt idx="5">
                    <c:v>0.0784823085907686</c:v>
                  </c:pt>
                </c:numCache>
              </c:numRef>
            </c:minus>
          </c:errBars>
          <c:val>
            <c:numRef>
              <c:f>Fezf2!$AA$11:$AF$11</c:f>
              <c:numCache>
                <c:formatCode>General</c:formatCode>
                <c:ptCount val="6"/>
                <c:pt idx="0">
                  <c:v>13.95835536681876</c:v>
                </c:pt>
                <c:pt idx="1">
                  <c:v>24.63857503401249</c:v>
                </c:pt>
                <c:pt idx="2">
                  <c:v>24.18364020769544</c:v>
                </c:pt>
                <c:pt idx="3">
                  <c:v>20.00364789500862</c:v>
                </c:pt>
                <c:pt idx="4">
                  <c:v>16.5970989992564</c:v>
                </c:pt>
                <c:pt idx="5">
                  <c:v>0.618682497208297</c:v>
                </c:pt>
              </c:numCache>
            </c:numRef>
          </c:val>
        </c:ser>
        <c:ser>
          <c:idx val="1"/>
          <c:order val="1"/>
          <c:tx>
            <c:strRef>
              <c:f>Fezf2!$Z$12</c:f>
              <c:strCache>
                <c:ptCount val="1"/>
                <c:pt idx="0">
                  <c:v>Average T  Fezf2/Rluc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Fezf2!$AA$16:$AF$16</c:f>
                <c:numCache>
                  <c:formatCode>General</c:formatCode>
                  <c:ptCount val="6"/>
                  <c:pt idx="0">
                    <c:v>1.044274749894224</c:v>
                  </c:pt>
                  <c:pt idx="1">
                    <c:v>5.31340791656659</c:v>
                  </c:pt>
                  <c:pt idx="2">
                    <c:v>2.237712726030075</c:v>
                  </c:pt>
                  <c:pt idx="3">
                    <c:v>3.560033177153976</c:v>
                  </c:pt>
                  <c:pt idx="4">
                    <c:v>1.798280853617321</c:v>
                  </c:pt>
                  <c:pt idx="5">
                    <c:v>0.544237582132962</c:v>
                  </c:pt>
                </c:numCache>
              </c:numRef>
            </c:plus>
            <c:minus>
              <c:numRef>
                <c:f>Fezf2!$AA$16:$AF$16</c:f>
                <c:numCache>
                  <c:formatCode>General</c:formatCode>
                  <c:ptCount val="6"/>
                  <c:pt idx="0">
                    <c:v>1.044274749894224</c:v>
                  </c:pt>
                  <c:pt idx="1">
                    <c:v>5.31340791656659</c:v>
                  </c:pt>
                  <c:pt idx="2">
                    <c:v>2.237712726030075</c:v>
                  </c:pt>
                  <c:pt idx="3">
                    <c:v>3.560033177153976</c:v>
                  </c:pt>
                  <c:pt idx="4">
                    <c:v>1.798280853617321</c:v>
                  </c:pt>
                  <c:pt idx="5">
                    <c:v>0.544237582132962</c:v>
                  </c:pt>
                </c:numCache>
              </c:numRef>
            </c:minus>
          </c:errBars>
          <c:val>
            <c:numRef>
              <c:f>Fezf2!$AA$12:$AF$12</c:f>
              <c:numCache>
                <c:formatCode>General</c:formatCode>
                <c:ptCount val="6"/>
                <c:pt idx="0">
                  <c:v>13.52140956315333</c:v>
                </c:pt>
                <c:pt idx="1">
                  <c:v>22.03665374271404</c:v>
                </c:pt>
                <c:pt idx="2">
                  <c:v>21.23286492675554</c:v>
                </c:pt>
                <c:pt idx="3">
                  <c:v>26.77114952707119</c:v>
                </c:pt>
                <c:pt idx="4">
                  <c:v>14.39230195820523</c:v>
                </c:pt>
                <c:pt idx="5">
                  <c:v>2.045620282100662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1993152"/>
        <c:axId val="-637380960"/>
      </c:barChart>
      <c:catAx>
        <c:axId val="-171993152"/>
        <c:scaling>
          <c:orientation val="minMax"/>
        </c:scaling>
        <c:delete val="0"/>
        <c:axPos val="b"/>
        <c:majorTickMark val="out"/>
        <c:minorTickMark val="none"/>
        <c:tickLblPos val="nextTo"/>
        <c:crossAx val="-637380960"/>
        <c:crosses val="autoZero"/>
        <c:auto val="1"/>
        <c:lblAlgn val="ctr"/>
        <c:lblOffset val="100"/>
        <c:noMultiLvlLbl val="0"/>
      </c:catAx>
      <c:valAx>
        <c:axId val="-637380960"/>
        <c:scaling>
          <c:orientation val="minMax"/>
          <c:max val="50.0"/>
        </c:scaling>
        <c:delete val="0"/>
        <c:axPos val="l"/>
        <c:numFmt formatCode="General" sourceLinked="1"/>
        <c:majorTickMark val="out"/>
        <c:minorTickMark val="none"/>
        <c:tickLblPos val="nextTo"/>
        <c:crossAx val="-171993152"/>
        <c:crosses val="autoZero"/>
        <c:crossBetween val="between"/>
        <c:majorUnit val="10.0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chart" Target="../charts/chart3.xml"/><Relationship Id="rId3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246256</xdr:colOff>
      <xdr:row>27</xdr:row>
      <xdr:rowOff>16492</xdr:rowOff>
    </xdr:from>
    <xdr:to>
      <xdr:col>31</xdr:col>
      <xdr:colOff>32524</xdr:colOff>
      <xdr:row>41</xdr:row>
      <xdr:rowOff>64814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294610</xdr:colOff>
      <xdr:row>22</xdr:row>
      <xdr:rowOff>178982</xdr:rowOff>
    </xdr:from>
    <xdr:to>
      <xdr:col>31</xdr:col>
      <xdr:colOff>93034</xdr:colOff>
      <xdr:row>36</xdr:row>
      <xdr:rowOff>197589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229717</xdr:colOff>
      <xdr:row>39</xdr:row>
      <xdr:rowOff>134678</xdr:rowOff>
    </xdr:from>
    <xdr:to>
      <xdr:col>31</xdr:col>
      <xdr:colOff>28141</xdr:colOff>
      <xdr:row>53</xdr:row>
      <xdr:rowOff>230815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289775</xdr:colOff>
      <xdr:row>57</xdr:row>
      <xdr:rowOff>10196</xdr:rowOff>
    </xdr:from>
    <xdr:to>
      <xdr:col>30</xdr:col>
      <xdr:colOff>85859</xdr:colOff>
      <xdr:row>71</xdr:row>
      <xdr:rowOff>123959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539750</xdr:colOff>
      <xdr:row>23</xdr:row>
      <xdr:rowOff>120650</xdr:rowOff>
    </xdr:from>
    <xdr:to>
      <xdr:col>31</xdr:col>
      <xdr:colOff>349250</xdr:colOff>
      <xdr:row>37</xdr:row>
      <xdr:rowOff>85725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796285</xdr:colOff>
      <xdr:row>22</xdr:row>
      <xdr:rowOff>119182</xdr:rowOff>
    </xdr:from>
    <xdr:to>
      <xdr:col>31</xdr:col>
      <xdr:colOff>587108</xdr:colOff>
      <xdr:row>36</xdr:row>
      <xdr:rowOff>134949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harb/Desktop/Raw%20data%20for%20Elife/To%20do/polysomes/3UTR%20isoforms%20E14S%20polysome%20profiling%20experiment%20delta%20CT%20wt%20and%20315T%2007.11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  <sheetName val="Sheet1"/>
      <sheetName val="Sheet4"/>
      <sheetName val="Sheet5"/>
      <sheetName val="Sheet6"/>
    </sheetNames>
    <sheetDataSet>
      <sheetData sheetId="0"/>
      <sheetData sheetId="1">
        <row r="11">
          <cell r="Z11" t="str">
            <v>Average wt Sox5 S4/Rluc</v>
          </cell>
          <cell r="AA11">
            <v>19.661162943879066</v>
          </cell>
          <cell r="AB11">
            <v>15.291341379329154</v>
          </cell>
          <cell r="AC11">
            <v>12.09670191886098</v>
          </cell>
          <cell r="AD11">
            <v>9.1686279954942762</v>
          </cell>
          <cell r="AE11">
            <v>32.188515926279933</v>
          </cell>
          <cell r="AF11">
            <v>11.593649836156592</v>
          </cell>
        </row>
        <row r="12">
          <cell r="Z12" t="str">
            <v>Average 315T Sox5 S4/Rluc</v>
          </cell>
          <cell r="AA12">
            <v>19.32806556976962</v>
          </cell>
          <cell r="AB12">
            <v>7.4041072870574949</v>
          </cell>
          <cell r="AC12">
            <v>13.495396777436119</v>
          </cell>
          <cell r="AD12">
            <v>9.6495235919134412</v>
          </cell>
          <cell r="AE12">
            <v>31.357743354032355</v>
          </cell>
          <cell r="AF12">
            <v>18.765163419790973</v>
          </cell>
        </row>
        <row r="15">
          <cell r="AA15">
            <v>3.0215657202472612</v>
          </cell>
          <cell r="AB15">
            <v>1.5172402384642489</v>
          </cell>
          <cell r="AC15">
            <v>2.314762995401888</v>
          </cell>
          <cell r="AD15">
            <v>0.80371277703670985</v>
          </cell>
          <cell r="AE15">
            <v>4.2570314163761491</v>
          </cell>
          <cell r="AF15">
            <v>0.99114739991609457</v>
          </cell>
        </row>
        <row r="16">
          <cell r="AA16">
            <v>3.5164483249400185</v>
          </cell>
          <cell r="AB16">
            <v>1.3656718572525532</v>
          </cell>
          <cell r="AC16">
            <v>2.0185932474151511</v>
          </cell>
          <cell r="AD16">
            <v>2.8958004399844843</v>
          </cell>
          <cell r="AE16">
            <v>5.1236477662354272</v>
          </cell>
          <cell r="AF16">
            <v>3.2113385751245294</v>
          </cell>
        </row>
      </sheetData>
      <sheetData sheetId="2">
        <row r="11">
          <cell r="Z11" t="str">
            <v>Average wt Ctip2 C2/Rluc</v>
          </cell>
          <cell r="AA11">
            <v>10.100691150710153</v>
          </cell>
          <cell r="AB11">
            <v>14.927344723495878</v>
          </cell>
          <cell r="AC11">
            <v>10.874354526388574</v>
          </cell>
          <cell r="AD11">
            <v>19.947052806524596</v>
          </cell>
          <cell r="AE11">
            <v>34.930019001619108</v>
          </cell>
          <cell r="AF11">
            <v>9.220537791261691</v>
          </cell>
          <cell r="AG11">
            <v>44.150556792880799</v>
          </cell>
        </row>
        <row r="12">
          <cell r="Z12" t="str">
            <v>Average 315T Ctip2 C2/Rluc</v>
          </cell>
          <cell r="AA12">
            <v>10.247762293334246</v>
          </cell>
          <cell r="AB12">
            <v>5.768349230682329</v>
          </cell>
          <cell r="AC12">
            <v>14.12109532131174</v>
          </cell>
          <cell r="AD12">
            <v>12.681679733199116</v>
          </cell>
          <cell r="AE12">
            <v>44.854794855127942</v>
          </cell>
          <cell r="AF12">
            <v>12.326318566344625</v>
          </cell>
          <cell r="AG12">
            <v>57.181113421472567</v>
          </cell>
        </row>
        <row r="15">
          <cell r="AA15">
            <v>2.9315723739834123</v>
          </cell>
          <cell r="AB15">
            <v>2.0292229930792782</v>
          </cell>
          <cell r="AC15">
            <v>1.4724408260733488</v>
          </cell>
          <cell r="AD15">
            <v>1.3730331432507779</v>
          </cell>
          <cell r="AE15">
            <v>5.2268308347451846</v>
          </cell>
          <cell r="AF15">
            <v>0.64078785603361921</v>
          </cell>
          <cell r="AG15">
            <v>4.9261728486862006</v>
          </cell>
        </row>
        <row r="16">
          <cell r="AA16">
            <v>2.3462811016700642</v>
          </cell>
          <cell r="AB16">
            <v>0.68298644067932979</v>
          </cell>
          <cell r="AC16">
            <v>2.7578489084513991</v>
          </cell>
          <cell r="AD16">
            <v>2.1181286721948358</v>
          </cell>
          <cell r="AE16">
            <v>1.8709651642873422</v>
          </cell>
          <cell r="AF16">
            <v>3.1903425863932324</v>
          </cell>
          <cell r="AG16">
            <v>2.2395668314784212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52"/>
  <sheetViews>
    <sheetView workbookViewId="0">
      <selection activeCell="AH8" sqref="AH8"/>
    </sheetView>
  </sheetViews>
  <sheetFormatPr baseColWidth="10" defaultColWidth="11.5" defaultRowHeight="15" x14ac:dyDescent="0.2"/>
  <cols>
    <col min="1" max="1" width="11.5" style="3"/>
    <col min="2" max="2" width="13.5" style="3" customWidth="1"/>
    <col min="3" max="7" width="11.5" style="3"/>
    <col min="8" max="8" width="5.5" style="3" customWidth="1"/>
    <col min="9" max="9" width="7.6640625" style="3" customWidth="1"/>
    <col min="10" max="10" width="8.83203125" style="3" customWidth="1"/>
    <col min="11" max="11" width="9.5" style="3" customWidth="1"/>
    <col min="12" max="13" width="10.1640625" style="3" customWidth="1"/>
    <col min="14" max="15" width="10" style="3" customWidth="1"/>
    <col min="16" max="16" width="13" style="3" customWidth="1"/>
    <col min="17" max="17" width="8" style="3" customWidth="1"/>
    <col min="18" max="18" width="9.83203125" style="3" customWidth="1"/>
    <col min="19" max="19" width="10" style="3" customWidth="1"/>
    <col min="20" max="21" width="9.33203125" style="3" customWidth="1"/>
    <col min="22" max="23" width="9.1640625" style="3" customWidth="1"/>
    <col min="24" max="25" width="11.5" style="3"/>
    <col min="26" max="26" width="14.33203125" style="3" customWidth="1"/>
    <col min="27" max="16384" width="11.5" style="3"/>
  </cols>
  <sheetData>
    <row r="1" spans="1:40" ht="20" thickBot="1" x14ac:dyDescent="0.3">
      <c r="A1" s="1" t="s">
        <v>71</v>
      </c>
      <c r="B1" s="2" t="s">
        <v>1</v>
      </c>
      <c r="I1" s="4"/>
      <c r="P1" s="5"/>
      <c r="Q1" s="5"/>
      <c r="AA1" s="3" t="s">
        <v>72</v>
      </c>
    </row>
    <row r="2" spans="1:40" x14ac:dyDescent="0.2"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I2" s="8" t="s">
        <v>8</v>
      </c>
      <c r="J2" s="9">
        <v>1</v>
      </c>
      <c r="K2" s="9">
        <v>2</v>
      </c>
      <c r="L2" s="9">
        <v>3</v>
      </c>
      <c r="M2" s="9">
        <v>4</v>
      </c>
      <c r="N2" s="9">
        <v>5</v>
      </c>
      <c r="O2" s="9">
        <v>6</v>
      </c>
      <c r="P2" s="10" t="s">
        <v>9</v>
      </c>
      <c r="Q2" s="10"/>
      <c r="R2" s="9" t="s">
        <v>10</v>
      </c>
      <c r="S2" s="9" t="s">
        <v>11</v>
      </c>
      <c r="T2" s="9" t="s">
        <v>12</v>
      </c>
      <c r="U2" s="9" t="s">
        <v>13</v>
      </c>
      <c r="V2" s="9" t="s">
        <v>14</v>
      </c>
      <c r="W2" s="11" t="s">
        <v>15</v>
      </c>
      <c r="AA2" s="3" t="s">
        <v>104</v>
      </c>
      <c r="AB2" s="3" t="s">
        <v>105</v>
      </c>
      <c r="AC2" s="3" t="s">
        <v>106</v>
      </c>
      <c r="AD2" s="3" t="s">
        <v>107</v>
      </c>
      <c r="AE2" s="3" t="s">
        <v>108</v>
      </c>
      <c r="AF2" s="3" t="s">
        <v>109</v>
      </c>
    </row>
    <row r="3" spans="1:40" x14ac:dyDescent="0.2">
      <c r="B3" s="37"/>
      <c r="C3" s="37">
        <v>26.754152297973633</v>
      </c>
      <c r="D3" s="37">
        <v>28.042427062988281</v>
      </c>
      <c r="E3" s="37"/>
      <c r="F3" s="37"/>
      <c r="G3" s="37"/>
      <c r="I3" s="12"/>
      <c r="J3" s="13" t="s">
        <v>17</v>
      </c>
      <c r="P3" s="5"/>
      <c r="Q3" s="5"/>
      <c r="W3" s="14"/>
      <c r="Z3" s="3" t="s">
        <v>18</v>
      </c>
      <c r="AA3" s="3">
        <v>23.808036724704305</v>
      </c>
      <c r="AB3" s="3">
        <v>18.307619064537338</v>
      </c>
      <c r="AC3" s="3">
        <v>11.074656587475841</v>
      </c>
      <c r="AD3" s="3">
        <v>9.8123866259632475</v>
      </c>
      <c r="AE3" s="3">
        <v>23.679156978109763</v>
      </c>
      <c r="AF3" s="3">
        <v>13.318144019209521</v>
      </c>
      <c r="AI3" s="15"/>
      <c r="AJ3" s="15"/>
      <c r="AK3" s="15"/>
      <c r="AL3" s="15"/>
      <c r="AM3" s="15"/>
      <c r="AN3" s="15"/>
    </row>
    <row r="4" spans="1:40" x14ac:dyDescent="0.2">
      <c r="B4" s="37">
        <v>25.883499145507812</v>
      </c>
      <c r="C4" s="37">
        <v>26.706634521484375</v>
      </c>
      <c r="D4" s="37">
        <v>28.201547622680664</v>
      </c>
      <c r="E4" s="37">
        <v>28.639453887939453</v>
      </c>
      <c r="F4" s="37">
        <v>25.39764404296875</v>
      </c>
      <c r="G4" s="37">
        <v>27.598743438720703</v>
      </c>
      <c r="I4" s="12"/>
      <c r="J4">
        <v>1</v>
      </c>
      <c r="K4" s="3">
        <v>0.73381085357059084</v>
      </c>
      <c r="L4">
        <v>0.49215129819693038</v>
      </c>
      <c r="M4">
        <v>0.36927081096396164</v>
      </c>
      <c r="N4" s="3">
        <v>1.4942280816108318</v>
      </c>
      <c r="O4" s="3">
        <v>0.56612836950351375</v>
      </c>
      <c r="P4" s="5">
        <v>4.6555894138458287</v>
      </c>
      <c r="Q4" s="5"/>
      <c r="R4" s="15">
        <f>J4/P4*100</f>
        <v>21.479557390219533</v>
      </c>
      <c r="S4" s="15">
        <f>K4/P4*100</f>
        <v>15.761932342835488</v>
      </c>
      <c r="T4" s="15">
        <f>L4/P4*100</f>
        <v>10.571192054292014</v>
      </c>
      <c r="U4" s="15">
        <f>M4/P4*100</f>
        <v>7.9317735766333231</v>
      </c>
      <c r="V4" s="15">
        <f>N4/P4*100</f>
        <v>32.095357833037497</v>
      </c>
      <c r="W4" s="15">
        <f>O4/P4*100</f>
        <v>12.160186802982134</v>
      </c>
      <c r="Z4" s="3" t="s">
        <v>19</v>
      </c>
      <c r="AA4" s="3">
        <v>21.394582576865812</v>
      </c>
      <c r="AB4" s="3">
        <v>14.070614293498418</v>
      </c>
      <c r="AC4" s="3">
        <v>8.6973600644491746</v>
      </c>
      <c r="AD4" s="3">
        <v>7.5711924082009325</v>
      </c>
      <c r="AE4" s="3">
        <v>36.688261021042095</v>
      </c>
      <c r="AF4" s="3">
        <v>11.57798963594356</v>
      </c>
      <c r="AI4" s="15"/>
      <c r="AJ4" s="15"/>
      <c r="AK4" s="15"/>
      <c r="AL4" s="15"/>
      <c r="AM4" s="15"/>
      <c r="AN4" s="15"/>
    </row>
    <row r="5" spans="1:40" x14ac:dyDescent="0.2">
      <c r="B5" s="37">
        <v>25.926239013671875</v>
      </c>
      <c r="C5" s="37"/>
      <c r="D5" s="37">
        <v>27.85167121887207</v>
      </c>
      <c r="E5" s="37">
        <v>28.602327346801758</v>
      </c>
      <c r="F5" s="37">
        <v>25.268955230712891</v>
      </c>
      <c r="G5" s="37">
        <v>27.528703689575195</v>
      </c>
      <c r="I5" s="12"/>
      <c r="J5" s="13" t="s">
        <v>71</v>
      </c>
      <c r="P5" s="5"/>
      <c r="Q5" s="5"/>
      <c r="W5" s="14"/>
      <c r="X5" s="16">
        <f>SUM(R4:W4)</f>
        <v>100</v>
      </c>
      <c r="Y5" s="16"/>
      <c r="Z5" s="3" t="s">
        <v>20</v>
      </c>
      <c r="AA5" s="3">
        <v>13.780869530067083</v>
      </c>
      <c r="AB5" s="3">
        <v>13.495790779951708</v>
      </c>
      <c r="AC5" s="3">
        <v>16.518089104657925</v>
      </c>
      <c r="AD5" s="3">
        <v>10.122304952318649</v>
      </c>
      <c r="AE5" s="3">
        <v>36.198129779687939</v>
      </c>
      <c r="AF5" s="3">
        <v>9.8848158533166988</v>
      </c>
      <c r="AI5" s="15"/>
      <c r="AJ5" s="15"/>
      <c r="AK5" s="15"/>
      <c r="AL5" s="15"/>
      <c r="AM5" s="15"/>
      <c r="AN5" s="15"/>
    </row>
    <row r="6" spans="1:40" x14ac:dyDescent="0.2">
      <c r="A6" s="17" t="s">
        <v>21</v>
      </c>
      <c r="B6" s="18">
        <f>AVERAGE(B3:B5)</f>
        <v>25.904869079589844</v>
      </c>
      <c r="C6" s="19">
        <f t="shared" ref="C6:G6" si="0">AVERAGE(C3:C5)</f>
        <v>26.730393409729004</v>
      </c>
      <c r="D6" s="20">
        <f t="shared" si="0"/>
        <v>28.03188196818034</v>
      </c>
      <c r="E6" s="20">
        <f t="shared" si="0"/>
        <v>28.620890617370605</v>
      </c>
      <c r="F6" s="21">
        <f t="shared" si="0"/>
        <v>25.33329963684082</v>
      </c>
      <c r="G6" s="21">
        <f t="shared" si="0"/>
        <v>27.563723564147949</v>
      </c>
      <c r="I6" s="12" t="s">
        <v>22</v>
      </c>
      <c r="J6" s="5">
        <v>1</v>
      </c>
      <c r="K6" s="5">
        <v>0.56427708542020572</v>
      </c>
      <c r="L6" s="5">
        <v>0.22893137639341055</v>
      </c>
      <c r="M6" s="5">
        <v>0.15219348024196996</v>
      </c>
      <c r="N6" s="5">
        <v>1.48613939547769</v>
      </c>
      <c r="O6" s="5">
        <v>0.31669050437008278</v>
      </c>
      <c r="P6" s="5">
        <f>SUM(J6:O6)</f>
        <v>3.7482318419033591</v>
      </c>
      <c r="Q6" s="5"/>
      <c r="R6" s="15">
        <f>J6/P6*100</f>
        <v>26.679246166699176</v>
      </c>
      <c r="S6" s="15">
        <f>K6/P6*100</f>
        <v>15.054487268153208</v>
      </c>
      <c r="T6" s="15">
        <f>L6/P6*100</f>
        <v>6.1077165460810656</v>
      </c>
      <c r="U6" s="15">
        <f>M6/P6*100</f>
        <v>4.0604073243421839</v>
      </c>
      <c r="V6" s="15">
        <f>N6/P6*100</f>
        <v>39.649078769978793</v>
      </c>
      <c r="W6" s="15">
        <f>O6/P6*100</f>
        <v>8.4490639247455608</v>
      </c>
    </row>
    <row r="7" spans="1:40" ht="16" thickBot="1" x14ac:dyDescent="0.25">
      <c r="A7" s="17" t="s">
        <v>23</v>
      </c>
      <c r="B7" s="5">
        <f>B6-B6</f>
        <v>0</v>
      </c>
      <c r="C7" s="22">
        <f>C6-B6</f>
        <v>0.82552433013916016</v>
      </c>
      <c r="D7" s="22">
        <f>D6-B6</f>
        <v>2.127012888590496</v>
      </c>
      <c r="E7" s="22">
        <f>E6-B6</f>
        <v>2.7160215377807617</v>
      </c>
      <c r="F7" s="22">
        <f>F6-B6</f>
        <v>-0.57156944274902344</v>
      </c>
      <c r="G7" s="22">
        <f>G6-B6</f>
        <v>1.6588544845581055</v>
      </c>
      <c r="I7" s="23" t="s">
        <v>24</v>
      </c>
      <c r="J7" s="24">
        <f t="shared" ref="J7:O7" si="1">J6/J4</f>
        <v>1</v>
      </c>
      <c r="K7" s="24">
        <f t="shared" si="1"/>
        <v>0.76896802857921154</v>
      </c>
      <c r="L7" s="24">
        <f t="shared" si="1"/>
        <v>0.46516462972288147</v>
      </c>
      <c r="M7" s="24">
        <f t="shared" si="1"/>
        <v>0.41214597992372332</v>
      </c>
      <c r="N7" s="24">
        <f t="shared" si="1"/>
        <v>0.99458671254229014</v>
      </c>
      <c r="O7" s="24">
        <f t="shared" si="1"/>
        <v>0.5593969873790563</v>
      </c>
      <c r="P7" s="24">
        <f>SUM(J7:O7)</f>
        <v>4.2002623381471622</v>
      </c>
      <c r="Q7" s="24"/>
      <c r="R7" s="25">
        <f>J7/P7*100</f>
        <v>23.808036724704305</v>
      </c>
      <c r="S7" s="25">
        <f>K7/P7*100</f>
        <v>18.307619064537338</v>
      </c>
      <c r="T7" s="25">
        <f>L7/P7*100</f>
        <v>11.074656587475841</v>
      </c>
      <c r="U7" s="25">
        <f>M7/P7*100</f>
        <v>9.8123866259632475</v>
      </c>
      <c r="V7" s="25">
        <f>N7/P7*100</f>
        <v>23.679156978109763</v>
      </c>
      <c r="W7" s="25">
        <f>O7/P7*100</f>
        <v>13.318144019209521</v>
      </c>
      <c r="X7" s="16">
        <f>SUM(R6:W6)</f>
        <v>99.999999999999986</v>
      </c>
      <c r="Y7" s="16"/>
      <c r="Z7" s="3" t="s">
        <v>73</v>
      </c>
      <c r="AA7" s="3">
        <v>26.3136470926435</v>
      </c>
      <c r="AB7" s="3">
        <v>8.9391700020601963</v>
      </c>
      <c r="AC7" s="3">
        <v>9.5036642482650233</v>
      </c>
      <c r="AD7" s="3">
        <v>14.422892319723962</v>
      </c>
      <c r="AE7" s="3">
        <v>27.090252577495662</v>
      </c>
      <c r="AF7" s="3">
        <v>13.730373759811659</v>
      </c>
    </row>
    <row r="8" spans="1:40" ht="16" thickBot="1" x14ac:dyDescent="0.25">
      <c r="A8" s="17" t="s">
        <v>25</v>
      </c>
      <c r="B8" s="5">
        <f t="shared" ref="B8:G8" si="2">2^-B7</f>
        <v>1</v>
      </c>
      <c r="C8" s="22">
        <f t="shared" si="2"/>
        <v>0.56427708542020572</v>
      </c>
      <c r="D8" s="22">
        <f t="shared" si="2"/>
        <v>0.22893137639341055</v>
      </c>
      <c r="E8" s="22">
        <f t="shared" si="2"/>
        <v>0.15219348024196996</v>
      </c>
      <c r="F8" s="22">
        <f t="shared" si="2"/>
        <v>1.48613939547769</v>
      </c>
      <c r="G8" s="22">
        <f t="shared" si="2"/>
        <v>0.31669050437008278</v>
      </c>
      <c r="P8" s="5"/>
      <c r="Q8" s="5"/>
      <c r="X8" s="16">
        <f>SUM(R7:W7)</f>
        <v>100.00000000000003</v>
      </c>
      <c r="Y8" s="16"/>
      <c r="Z8" s="3" t="s">
        <v>74</v>
      </c>
      <c r="AA8" s="3">
        <v>15.129963135111055</v>
      </c>
      <c r="AB8" s="3">
        <v>8.5930691472370349</v>
      </c>
      <c r="AC8" s="3">
        <v>16.014435725939848</v>
      </c>
      <c r="AD8" s="3">
        <v>10.103295847270907</v>
      </c>
      <c r="AE8" s="3">
        <v>25.423236691733699</v>
      </c>
      <c r="AF8" s="3">
        <v>24.735999452707457</v>
      </c>
    </row>
    <row r="9" spans="1:40" x14ac:dyDescent="0.2">
      <c r="B9" s="5"/>
      <c r="C9" s="5"/>
      <c r="D9" s="5"/>
      <c r="E9" s="5"/>
      <c r="F9" s="5"/>
      <c r="G9" s="5"/>
      <c r="I9" s="8" t="s">
        <v>26</v>
      </c>
      <c r="J9" s="9">
        <v>1</v>
      </c>
      <c r="K9" s="9">
        <v>2</v>
      </c>
      <c r="L9" s="9">
        <v>3</v>
      </c>
      <c r="M9" s="9">
        <v>4</v>
      </c>
      <c r="N9" s="9">
        <v>5</v>
      </c>
      <c r="O9" s="9">
        <v>6</v>
      </c>
      <c r="P9" s="10" t="s">
        <v>9</v>
      </c>
      <c r="Q9" s="10"/>
      <c r="R9" s="9" t="s">
        <v>10</v>
      </c>
      <c r="S9" s="9" t="s">
        <v>11</v>
      </c>
      <c r="T9" s="9" t="s">
        <v>12</v>
      </c>
      <c r="U9" s="9" t="s">
        <v>13</v>
      </c>
      <c r="V9" s="9" t="s">
        <v>14</v>
      </c>
      <c r="W9" s="11" t="s">
        <v>15</v>
      </c>
      <c r="Z9" s="3" t="s">
        <v>75</v>
      </c>
      <c r="AA9" s="3">
        <v>16.540586481554303</v>
      </c>
      <c r="AB9" s="3">
        <v>4.6800827118752517</v>
      </c>
      <c r="AC9" s="3">
        <v>14.968090358103481</v>
      </c>
      <c r="AD9" s="3">
        <v>4.4223826087454556</v>
      </c>
      <c r="AE9" s="3">
        <v>41.559740792867707</v>
      </c>
      <c r="AF9" s="3">
        <v>17.829117046853803</v>
      </c>
    </row>
    <row r="10" spans="1:40" x14ac:dyDescent="0.2">
      <c r="B10" s="6" t="s">
        <v>27</v>
      </c>
      <c r="C10" s="7" t="s">
        <v>28</v>
      </c>
      <c r="D10" s="7" t="s">
        <v>29</v>
      </c>
      <c r="E10" s="7" t="s">
        <v>30</v>
      </c>
      <c r="F10" s="7" t="s">
        <v>31</v>
      </c>
      <c r="G10" s="7" t="s">
        <v>7</v>
      </c>
      <c r="I10" s="12"/>
      <c r="J10" s="13" t="s">
        <v>17</v>
      </c>
      <c r="P10" s="5"/>
      <c r="Q10" s="5"/>
      <c r="W10" s="14"/>
    </row>
    <row r="11" spans="1:40" x14ac:dyDescent="0.2">
      <c r="B11" s="37">
        <v>24.92603874206543</v>
      </c>
      <c r="C11" s="37">
        <v>26.719593048095703</v>
      </c>
      <c r="D11" s="37">
        <v>27.378137588500977</v>
      </c>
      <c r="E11" s="37">
        <v>28.503524780273438</v>
      </c>
      <c r="F11" s="37">
        <v>28.687339782714844</v>
      </c>
      <c r="G11" s="37">
        <v>28.342639923095703</v>
      </c>
      <c r="H11" s="37"/>
      <c r="I11" s="12"/>
      <c r="J11" s="37">
        <v>1</v>
      </c>
      <c r="K11" s="37">
        <v>0.43183601180054154</v>
      </c>
      <c r="L11" s="37">
        <v>0.44350166513997424</v>
      </c>
      <c r="M11" s="37">
        <v>0.24121182219643306</v>
      </c>
      <c r="N11" s="37">
        <v>4.0069932143219592E-2</v>
      </c>
      <c r="O11" s="37">
        <v>0.20437565690224435</v>
      </c>
      <c r="P11" s="5">
        <f>SUM(J11:O11)</f>
        <v>2.3609950881824124</v>
      </c>
      <c r="Q11" s="5"/>
      <c r="R11" s="15">
        <f>J11/P11*100</f>
        <v>42.355022465118282</v>
      </c>
      <c r="S11" s="15">
        <f>K11/P11*100</f>
        <v>18.290423981059021</v>
      </c>
      <c r="T11" s="15">
        <f>L11/P11*100</f>
        <v>18.784522990320976</v>
      </c>
      <c r="U11" s="15">
        <f>M11/P11*100</f>
        <v>10.21653214798204</v>
      </c>
      <c r="V11" s="15">
        <f>N11/P11*100</f>
        <v>1.6971628761018309</v>
      </c>
      <c r="W11" s="15">
        <f>O11/P11*100</f>
        <v>8.6563355394178654</v>
      </c>
      <c r="Z11" s="26" t="s">
        <v>76</v>
      </c>
      <c r="AA11" s="26">
        <f>AVERAGE(AA3:AA5)</f>
        <v>19.661162943879066</v>
      </c>
      <c r="AB11" s="26">
        <f t="shared" ref="AB11:AF11" si="3">AVERAGE(AB3:AB5)</f>
        <v>15.291341379329154</v>
      </c>
      <c r="AC11" s="26">
        <f t="shared" si="3"/>
        <v>12.09670191886098</v>
      </c>
      <c r="AD11" s="26">
        <f t="shared" si="3"/>
        <v>9.1686279954942762</v>
      </c>
      <c r="AE11" s="26">
        <f t="shared" si="3"/>
        <v>32.188515926279933</v>
      </c>
      <c r="AF11" s="26">
        <f t="shared" si="3"/>
        <v>11.593649836156592</v>
      </c>
    </row>
    <row r="12" spans="1:40" x14ac:dyDescent="0.2">
      <c r="B12" s="37"/>
      <c r="C12" s="37"/>
      <c r="D12" s="37">
        <v>27.66670036315918</v>
      </c>
      <c r="E12" s="37"/>
      <c r="F12" s="37"/>
      <c r="G12" s="37">
        <v>27.859439849853516</v>
      </c>
      <c r="H12" s="37"/>
      <c r="I12" s="12"/>
      <c r="J12" s="13" t="s">
        <v>71</v>
      </c>
      <c r="P12" s="5"/>
      <c r="Q12" s="5"/>
      <c r="W12" s="14"/>
      <c r="X12" s="16">
        <f>SUM(R11:W11)</f>
        <v>100.00000000000001</v>
      </c>
      <c r="Y12" s="16"/>
      <c r="Z12" s="26" t="s">
        <v>77</v>
      </c>
      <c r="AA12" s="27">
        <f>AVERAGE(AA7:AA9)</f>
        <v>19.32806556976962</v>
      </c>
      <c r="AB12" s="27">
        <f t="shared" ref="AB12:AF12" si="4">AVERAGE(AB7:AB9)</f>
        <v>7.4041072870574949</v>
      </c>
      <c r="AC12" s="27">
        <f t="shared" si="4"/>
        <v>13.495396777436119</v>
      </c>
      <c r="AD12" s="27">
        <f t="shared" si="4"/>
        <v>9.6495235919134412</v>
      </c>
      <c r="AE12" s="27">
        <f t="shared" si="4"/>
        <v>31.357743354032355</v>
      </c>
      <c r="AF12" s="27">
        <f t="shared" si="4"/>
        <v>18.765163419790973</v>
      </c>
      <c r="AG12" s="41"/>
      <c r="AI12" s="41"/>
      <c r="AJ12" s="41"/>
      <c r="AK12" s="41"/>
      <c r="AL12" s="41"/>
      <c r="AM12" s="41"/>
      <c r="AN12" s="41"/>
    </row>
    <row r="13" spans="1:40" x14ac:dyDescent="0.2">
      <c r="B13" s="37">
        <v>24.928302764892578</v>
      </c>
      <c r="C13" s="37">
        <v>26.766757965087891</v>
      </c>
      <c r="D13" s="37">
        <v>27.15142822265625</v>
      </c>
      <c r="E13" s="37">
        <v>28.451377868652344</v>
      </c>
      <c r="F13" s="37">
        <v>28.893527984619141</v>
      </c>
      <c r="G13" s="37">
        <v>28.109128952026367</v>
      </c>
      <c r="H13" s="37"/>
      <c r="I13" s="12" t="s">
        <v>22</v>
      </c>
      <c r="J13" s="5">
        <v>1</v>
      </c>
      <c r="K13" s="5">
        <v>0.28400638050579724</v>
      </c>
      <c r="L13" s="5">
        <v>0.18029300908520904</v>
      </c>
      <c r="M13" s="5">
        <v>8.5360913699559754E-2</v>
      </c>
      <c r="N13" s="5">
        <v>6.871347567937669E-2</v>
      </c>
      <c r="O13" s="5">
        <v>0.11060086023889072</v>
      </c>
      <c r="P13" s="5">
        <f>SUM(J13:O13)</f>
        <v>1.7289746392088337</v>
      </c>
      <c r="Q13" s="5"/>
      <c r="R13" s="15">
        <f>J13/P13*100</f>
        <v>57.837748300206002</v>
      </c>
      <c r="S13" s="15">
        <f>K13/P13*100</f>
        <v>16.42628955134683</v>
      </c>
      <c r="T13" s="15">
        <f>L13/P13*100</f>
        <v>10.427741679757075</v>
      </c>
      <c r="U13" s="15">
        <f>M13/P13*100</f>
        <v>4.9370830412307427</v>
      </c>
      <c r="V13" s="15">
        <f>N13/P13*100</f>
        <v>3.9742327111761155</v>
      </c>
      <c r="W13" s="15">
        <f>O13/P13*100</f>
        <v>6.3969047162832231</v>
      </c>
      <c r="Z13" s="3" t="s">
        <v>32</v>
      </c>
      <c r="AA13">
        <f>STDEV(AA3:AA5)</f>
        <v>5.2335053458767051</v>
      </c>
      <c r="AB13">
        <f t="shared" ref="AB13:AF13" si="5">STDEV(AB3:AB5)</f>
        <v>2.6279371803079981</v>
      </c>
      <c r="AC13">
        <f t="shared" si="5"/>
        <v>4.0092871155163934</v>
      </c>
      <c r="AD13">
        <f t="shared" si="5"/>
        <v>1.3920713645198581</v>
      </c>
      <c r="AE13">
        <f t="shared" si="5"/>
        <v>7.3733947025803905</v>
      </c>
      <c r="AF13">
        <f t="shared" si="5"/>
        <v>1.7167176544444644</v>
      </c>
      <c r="AG13" s="41"/>
      <c r="AI13" s="41"/>
      <c r="AJ13" s="41"/>
      <c r="AK13" s="41"/>
      <c r="AL13" s="41"/>
      <c r="AM13" s="41"/>
      <c r="AN13" s="41"/>
    </row>
    <row r="14" spans="1:40" ht="16" thickBot="1" x14ac:dyDescent="0.25">
      <c r="A14" s="17" t="s">
        <v>21</v>
      </c>
      <c r="B14" s="28">
        <f t="shared" ref="B14:G14" si="6">AVERAGE(B11:B13)</f>
        <v>24.927170753479004</v>
      </c>
      <c r="C14" s="29">
        <f t="shared" si="6"/>
        <v>26.743175506591797</v>
      </c>
      <c r="D14" s="30">
        <f t="shared" si="6"/>
        <v>27.398755391438801</v>
      </c>
      <c r="E14" s="20">
        <f t="shared" si="6"/>
        <v>28.477451324462891</v>
      </c>
      <c r="F14" s="19">
        <f t="shared" si="6"/>
        <v>28.790433883666992</v>
      </c>
      <c r="G14" s="21">
        <f t="shared" si="6"/>
        <v>28.103736241658527</v>
      </c>
      <c r="I14" s="23" t="s">
        <v>24</v>
      </c>
      <c r="J14" s="24">
        <f t="shared" ref="J14:O14" si="7">J13/J11</f>
        <v>1</v>
      </c>
      <c r="K14" s="24">
        <f t="shared" si="7"/>
        <v>0.65767183084530578</v>
      </c>
      <c r="L14" s="24">
        <f t="shared" si="7"/>
        <v>0.40652160579443708</v>
      </c>
      <c r="M14" s="24">
        <f t="shared" si="7"/>
        <v>0.35388362362291392</v>
      </c>
      <c r="N14" s="24">
        <f t="shared" si="7"/>
        <v>1.7148388331125237</v>
      </c>
      <c r="O14" s="24">
        <f t="shared" si="7"/>
        <v>0.54116454921924784</v>
      </c>
      <c r="P14" s="24">
        <f>SUM(J14:O14)</f>
        <v>4.6740804425944287</v>
      </c>
      <c r="Q14" s="24"/>
      <c r="R14" s="25">
        <f>J14/P14*100</f>
        <v>21.394582576865812</v>
      </c>
      <c r="S14" s="25">
        <f>K14/P14*100</f>
        <v>14.070614293498418</v>
      </c>
      <c r="T14" s="25">
        <f>L14/P14*100</f>
        <v>8.6973600644491746</v>
      </c>
      <c r="U14" s="25">
        <f>M14/P14*100</f>
        <v>7.5711924082009325</v>
      </c>
      <c r="V14" s="25">
        <f>N14/P14*100</f>
        <v>36.688261021042095</v>
      </c>
      <c r="W14" s="25">
        <f>O14/P14*100</f>
        <v>11.57798963594356</v>
      </c>
      <c r="X14" s="16">
        <f>SUM(R13:W13)</f>
        <v>99.999999999999972</v>
      </c>
      <c r="Y14" s="16"/>
      <c r="Z14" s="3" t="s">
        <v>78</v>
      </c>
      <c r="AA14">
        <f>STDEV(AA7:AA9)</f>
        <v>6.0906671609865848</v>
      </c>
      <c r="AB14">
        <f t="shared" ref="AB14:AF14" si="8">STDEV(AB7:AB9)</f>
        <v>2.3654130432283731</v>
      </c>
      <c r="AC14">
        <f t="shared" si="8"/>
        <v>3.4963060643384947</v>
      </c>
      <c r="AD14">
        <f t="shared" si="8"/>
        <v>5.0156734906334357</v>
      </c>
      <c r="AE14">
        <f t="shared" si="8"/>
        <v>8.8744182512065457</v>
      </c>
      <c r="AF14">
        <f t="shared" si="8"/>
        <v>5.5622015724215288</v>
      </c>
      <c r="AG14" s="41"/>
      <c r="AI14" s="41"/>
      <c r="AJ14" s="41"/>
      <c r="AK14" s="41"/>
      <c r="AL14" s="41"/>
      <c r="AM14" s="41"/>
      <c r="AN14" s="41"/>
    </row>
    <row r="15" spans="1:40" ht="16" thickBot="1" x14ac:dyDescent="0.25">
      <c r="A15" s="17" t="s">
        <v>23</v>
      </c>
      <c r="B15" s="5">
        <f>B14-B14</f>
        <v>0</v>
      </c>
      <c r="C15" s="22">
        <f>C14-B14</f>
        <v>1.816004753112793</v>
      </c>
      <c r="D15" s="22">
        <f>D14-B14</f>
        <v>2.471584637959797</v>
      </c>
      <c r="E15" s="22">
        <f>E14-B14</f>
        <v>3.5502805709838867</v>
      </c>
      <c r="F15" s="22">
        <f>F14-B14</f>
        <v>3.8632631301879883</v>
      </c>
      <c r="G15" s="22">
        <f>G14-B14</f>
        <v>3.1765654881795236</v>
      </c>
      <c r="K15" s="5"/>
      <c r="L15" s="5"/>
      <c r="M15" s="5"/>
      <c r="N15" s="5"/>
      <c r="O15" s="5"/>
      <c r="P15" s="5"/>
      <c r="Q15" s="5"/>
      <c r="S15" s="15"/>
      <c r="T15" s="15"/>
      <c r="U15" s="15"/>
      <c r="V15" s="15"/>
      <c r="W15" s="15"/>
      <c r="X15" s="16">
        <f>SUM(R14:W14)</f>
        <v>100</v>
      </c>
      <c r="Y15" s="16"/>
      <c r="Z15" s="26" t="s">
        <v>33</v>
      </c>
      <c r="AA15" s="27">
        <f>AA13/SQRT(3)</f>
        <v>3.0215657202472612</v>
      </c>
      <c r="AB15" s="27">
        <f t="shared" ref="AB15:AF16" si="9">AB13/SQRT(3)</f>
        <v>1.5172402384642489</v>
      </c>
      <c r="AC15" s="27">
        <f t="shared" si="9"/>
        <v>2.314762995401888</v>
      </c>
      <c r="AD15" s="27">
        <f t="shared" si="9"/>
        <v>0.80371277703670985</v>
      </c>
      <c r="AE15" s="27">
        <f t="shared" si="9"/>
        <v>4.2570314163761491</v>
      </c>
      <c r="AF15" s="27">
        <f t="shared" si="9"/>
        <v>0.99114739991609457</v>
      </c>
      <c r="AG15" s="41"/>
      <c r="AI15" s="41"/>
      <c r="AJ15" s="41"/>
      <c r="AK15" s="41"/>
      <c r="AL15" s="41"/>
      <c r="AM15" s="41"/>
      <c r="AN15" s="41"/>
    </row>
    <row r="16" spans="1:40" x14ac:dyDescent="0.2">
      <c r="A16" s="17" t="s">
        <v>25</v>
      </c>
      <c r="B16" s="5">
        <f t="shared" ref="B16:G16" si="10">2^-B15</f>
        <v>1</v>
      </c>
      <c r="C16" s="22">
        <f t="shared" si="10"/>
        <v>0.28400638050579724</v>
      </c>
      <c r="D16" s="22">
        <f t="shared" si="10"/>
        <v>0.18029300908520904</v>
      </c>
      <c r="E16" s="22">
        <f t="shared" si="10"/>
        <v>8.5360913699559754E-2</v>
      </c>
      <c r="F16" s="22">
        <f t="shared" si="10"/>
        <v>6.871347567937669E-2</v>
      </c>
      <c r="G16" s="22">
        <f t="shared" si="10"/>
        <v>0.11060086023889072</v>
      </c>
      <c r="I16" s="8" t="s">
        <v>34</v>
      </c>
      <c r="J16" s="9">
        <v>1</v>
      </c>
      <c r="K16" s="9">
        <v>2</v>
      </c>
      <c r="L16" s="9">
        <v>3</v>
      </c>
      <c r="M16" s="9">
        <v>4</v>
      </c>
      <c r="N16" s="9">
        <v>5</v>
      </c>
      <c r="O16" s="9">
        <v>6</v>
      </c>
      <c r="P16" s="10" t="s">
        <v>9</v>
      </c>
      <c r="Q16" s="10"/>
      <c r="R16" s="9" t="s">
        <v>10</v>
      </c>
      <c r="S16" s="9" t="s">
        <v>11</v>
      </c>
      <c r="T16" s="9" t="s">
        <v>12</v>
      </c>
      <c r="U16" s="9" t="s">
        <v>13</v>
      </c>
      <c r="V16" s="9" t="s">
        <v>14</v>
      </c>
      <c r="W16" s="11" t="s">
        <v>15</v>
      </c>
      <c r="Z16" s="26" t="s">
        <v>79</v>
      </c>
      <c r="AA16" s="27">
        <f>AA14/SQRT(3)</f>
        <v>3.5164483249400185</v>
      </c>
      <c r="AB16" s="27">
        <f t="shared" si="9"/>
        <v>1.3656718572525532</v>
      </c>
      <c r="AC16" s="27">
        <f t="shared" si="9"/>
        <v>2.0185932474151511</v>
      </c>
      <c r="AD16" s="27">
        <f t="shared" si="9"/>
        <v>2.8958004399844843</v>
      </c>
      <c r="AE16" s="27">
        <f t="shared" si="9"/>
        <v>5.1236477662354272</v>
      </c>
      <c r="AF16" s="27">
        <f t="shared" si="9"/>
        <v>3.2113385751245294</v>
      </c>
      <c r="AG16" s="41"/>
      <c r="AI16" s="41"/>
      <c r="AJ16" s="41"/>
      <c r="AK16" s="41"/>
      <c r="AL16" s="41"/>
      <c r="AM16" s="41"/>
      <c r="AN16" s="41"/>
    </row>
    <row r="17" spans="1:40" x14ac:dyDescent="0.2">
      <c r="B17" s="5"/>
      <c r="C17" s="5"/>
      <c r="D17" s="5"/>
      <c r="E17" s="5"/>
      <c r="F17" s="5"/>
      <c r="G17" s="5"/>
      <c r="I17" s="12"/>
      <c r="J17" s="13" t="s">
        <v>17</v>
      </c>
      <c r="P17" s="5"/>
      <c r="Q17" s="5"/>
      <c r="W17" s="14"/>
      <c r="AA17"/>
      <c r="AI17" s="41"/>
    </row>
    <row r="18" spans="1:40" x14ac:dyDescent="0.2">
      <c r="B18" s="6" t="s">
        <v>35</v>
      </c>
      <c r="C18" s="7" t="s">
        <v>36</v>
      </c>
      <c r="D18" s="7" t="s">
        <v>37</v>
      </c>
      <c r="E18" s="7" t="s">
        <v>38</v>
      </c>
      <c r="F18" s="7" t="s">
        <v>39</v>
      </c>
      <c r="G18" s="7" t="s">
        <v>7</v>
      </c>
      <c r="I18" s="12"/>
      <c r="J18" s="37">
        <v>1</v>
      </c>
      <c r="K18" s="37">
        <v>0.19333914926763618</v>
      </c>
      <c r="L18" s="37">
        <v>0.44512606301707919</v>
      </c>
      <c r="M18" s="37">
        <v>7.0753759983463935E-2</v>
      </c>
      <c r="N18" s="37">
        <v>0.25987471499015036</v>
      </c>
      <c r="O18" s="37">
        <v>0.12405565861519903</v>
      </c>
      <c r="P18" s="5">
        <f>SUM(J18:O18)</f>
        <v>2.0931493458735289</v>
      </c>
      <c r="Q18" s="5"/>
      <c r="R18" s="15">
        <f>J18/P18*100</f>
        <v>47.774899673136915</v>
      </c>
      <c r="S18" s="15">
        <f>K18/P18*100</f>
        <v>9.2367584591509608</v>
      </c>
      <c r="T18" s="15">
        <f>L18/P18*100</f>
        <v>21.265853002539377</v>
      </c>
      <c r="U18" s="15">
        <f>M18/P18*100</f>
        <v>3.3802537847071989</v>
      </c>
      <c r="V18" s="15">
        <f>N18/P18*100</f>
        <v>12.415488436239484</v>
      </c>
      <c r="W18" s="15">
        <f>O18/P18*100</f>
        <v>5.926746644226057</v>
      </c>
      <c r="Z18" s="3" t="s">
        <v>40</v>
      </c>
      <c r="AA18">
        <f>TTEST(AA3:AA5,AA7:AA9,2,2)</f>
        <v>0.94617371684139284</v>
      </c>
      <c r="AB18">
        <f t="shared" ref="AB18:AF18" si="11">TTEST(AB3:AB5,AB7:AB9,2,2)</f>
        <v>1.8089416224729791E-2</v>
      </c>
      <c r="AC18">
        <f t="shared" si="11"/>
        <v>0.67244000948296345</v>
      </c>
      <c r="AD18">
        <f t="shared" si="11"/>
        <v>0.88062264115961897</v>
      </c>
      <c r="AE18">
        <f t="shared" si="11"/>
        <v>0.90676587447988688</v>
      </c>
      <c r="AF18">
        <f t="shared" si="11"/>
        <v>9.9773640845154166E-2</v>
      </c>
      <c r="AG18" s="41"/>
      <c r="AI18" s="41"/>
      <c r="AJ18" s="41"/>
      <c r="AK18" s="41"/>
      <c r="AL18" s="41"/>
      <c r="AM18" s="41"/>
      <c r="AN18" s="41"/>
    </row>
    <row r="19" spans="1:40" x14ac:dyDescent="0.2">
      <c r="B19" s="37">
        <v>26.249240875244141</v>
      </c>
      <c r="C19" s="37">
        <v>28.662725448608398</v>
      </c>
      <c r="D19" s="37"/>
      <c r="E19" s="37">
        <v>30.588932037353516</v>
      </c>
      <c r="F19" s="37">
        <v>26.913246154785156</v>
      </c>
      <c r="G19" s="37"/>
      <c r="I19" s="12"/>
      <c r="J19" s="13" t="s">
        <v>71</v>
      </c>
      <c r="P19" s="5"/>
      <c r="Q19" s="5"/>
      <c r="W19" s="14"/>
      <c r="X19" s="16">
        <f>SUM(R18:W18)</f>
        <v>99.999999999999986</v>
      </c>
      <c r="Y19" s="16"/>
      <c r="AA19"/>
      <c r="AI19" s="41"/>
    </row>
    <row r="20" spans="1:40" x14ac:dyDescent="0.2">
      <c r="B20" s="37">
        <v>26.416646957397461</v>
      </c>
      <c r="C20" s="37">
        <v>28.806953430175781</v>
      </c>
      <c r="D20" s="37">
        <v>27.293308258056641</v>
      </c>
      <c r="E20" s="37"/>
      <c r="F20" s="37">
        <v>26.856256484985352</v>
      </c>
      <c r="G20" s="37">
        <v>29.739112854003906</v>
      </c>
      <c r="I20" s="12" t="s">
        <v>22</v>
      </c>
      <c r="J20" s="5">
        <v>1</v>
      </c>
      <c r="K20" s="5">
        <v>0.18933962783676175</v>
      </c>
      <c r="L20" s="5">
        <v>0.53353904524527485</v>
      </c>
      <c r="M20" s="5">
        <v>5.1969952513750826E-2</v>
      </c>
      <c r="N20" s="5">
        <v>0.68261140119995634</v>
      </c>
      <c r="O20" s="5">
        <v>8.8983306771586154E-2</v>
      </c>
      <c r="P20" s="5">
        <f>SUM(J20:O20)</f>
        <v>2.5464433335673302</v>
      </c>
      <c r="Q20" s="5"/>
      <c r="R20" s="15">
        <f>J20/P20*100</f>
        <v>39.27045957857986</v>
      </c>
      <c r="S20" s="15">
        <f>K20/P20*100</f>
        <v>7.4354542015869063</v>
      </c>
      <c r="T20" s="15">
        <f>L20/P20*100</f>
        <v>20.952323509898658</v>
      </c>
      <c r="U20" s="15">
        <f>M20/P20*100</f>
        <v>2.040883919491967</v>
      </c>
      <c r="V20" s="15">
        <f>N20/P20*100</f>
        <v>26.806463438700646</v>
      </c>
      <c r="W20" s="15">
        <f>O20/P20*100</f>
        <v>3.4944153517419458</v>
      </c>
      <c r="Z20" s="3" t="s">
        <v>66</v>
      </c>
      <c r="AA20">
        <f>AA18/2</f>
        <v>0.47308685842069642</v>
      </c>
      <c r="AB20">
        <f t="shared" ref="AB20:AF20" si="12">AB18/2</f>
        <v>9.0447081123648954E-3</v>
      </c>
      <c r="AC20">
        <f t="shared" si="12"/>
        <v>0.33622000474148173</v>
      </c>
      <c r="AD20">
        <f t="shared" si="12"/>
        <v>0.44031132057980948</v>
      </c>
      <c r="AE20">
        <f t="shared" si="12"/>
        <v>0.45338293723994344</v>
      </c>
      <c r="AF20">
        <f t="shared" si="12"/>
        <v>4.9886820422577083E-2</v>
      </c>
      <c r="AG20" s="41"/>
      <c r="AI20" s="41"/>
      <c r="AJ20" s="41"/>
      <c r="AK20" s="41"/>
      <c r="AL20" s="41"/>
      <c r="AM20" s="41"/>
      <c r="AN20" s="41"/>
    </row>
    <row r="21" spans="1:40" ht="16" thickBot="1" x14ac:dyDescent="0.25">
      <c r="B21" s="37">
        <v>26.335775375366211</v>
      </c>
      <c r="C21" s="37"/>
      <c r="D21" s="37">
        <v>27.187135696411133</v>
      </c>
      <c r="E21" s="37">
        <v>30.611200332641602</v>
      </c>
      <c r="F21" s="37"/>
      <c r="G21" s="37">
        <v>29.909305572509766</v>
      </c>
      <c r="I21" s="23" t="s">
        <v>24</v>
      </c>
      <c r="J21" s="24">
        <f t="shared" ref="J21:O21" si="13">J20/J18</f>
        <v>1</v>
      </c>
      <c r="K21" s="24">
        <f t="shared" si="13"/>
        <v>0.97931344248681906</v>
      </c>
      <c r="L21" s="24">
        <f t="shared" si="13"/>
        <v>1.1986245910404112</v>
      </c>
      <c r="M21" s="24">
        <f t="shared" si="13"/>
        <v>0.73451859697487276</v>
      </c>
      <c r="N21" s="24">
        <f t="shared" si="13"/>
        <v>2.6266941792541392</v>
      </c>
      <c r="O21" s="24">
        <f t="shared" si="13"/>
        <v>0.71728535211439448</v>
      </c>
      <c r="P21" s="24">
        <f>SUM(J21:O21)</f>
        <v>7.2564361618706368</v>
      </c>
      <c r="Q21" s="24"/>
      <c r="R21" s="25">
        <f>J21/P21*100</f>
        <v>13.780869530067083</v>
      </c>
      <c r="S21" s="25">
        <f>K21/P21*100</f>
        <v>13.495790779951708</v>
      </c>
      <c r="T21" s="25">
        <f>L21/P21*100</f>
        <v>16.518089104657925</v>
      </c>
      <c r="U21" s="25">
        <f>M21/P21*100</f>
        <v>10.122304952318649</v>
      </c>
      <c r="V21" s="25">
        <f>N21/P21*100</f>
        <v>36.198129779687939</v>
      </c>
      <c r="W21" s="25">
        <f>O21/P21*100</f>
        <v>9.8848158533166988</v>
      </c>
      <c r="X21" s="16">
        <f>SUM(R20:W20)</f>
        <v>99.999999999999986</v>
      </c>
      <c r="Y21" s="16"/>
      <c r="AA21"/>
      <c r="AB21" t="s">
        <v>103</v>
      </c>
      <c r="AC21"/>
      <c r="AD21"/>
      <c r="AE21"/>
      <c r="AF21" t="s">
        <v>102</v>
      </c>
      <c r="AI21" s="41"/>
      <c r="AJ21" s="41"/>
      <c r="AK21" s="41"/>
      <c r="AL21" s="41"/>
      <c r="AM21" s="41"/>
      <c r="AN21" s="41"/>
    </row>
    <row r="22" spans="1:40" x14ac:dyDescent="0.2">
      <c r="A22" s="17" t="s">
        <v>21</v>
      </c>
      <c r="B22" s="31">
        <f t="shared" ref="B22:G22" si="14">AVERAGE(B19:B21)</f>
        <v>26.333887736002605</v>
      </c>
      <c r="C22" s="21">
        <f t="shared" si="14"/>
        <v>28.73483943939209</v>
      </c>
      <c r="D22" s="30">
        <f t="shared" si="14"/>
        <v>27.240221977233887</v>
      </c>
      <c r="E22" s="32">
        <f t="shared" si="14"/>
        <v>30.600066184997559</v>
      </c>
      <c r="F22" s="29">
        <f t="shared" si="14"/>
        <v>26.884751319885254</v>
      </c>
      <c r="G22" s="21">
        <f t="shared" si="14"/>
        <v>29.824209213256836</v>
      </c>
      <c r="K22" s="5"/>
      <c r="L22" s="5"/>
      <c r="M22" s="5"/>
      <c r="N22" s="5"/>
      <c r="O22" s="5"/>
      <c r="P22" s="5"/>
      <c r="Q22" s="5"/>
      <c r="S22" s="15"/>
      <c r="T22" s="15"/>
      <c r="U22" s="15"/>
      <c r="V22" s="15"/>
      <c r="W22" s="15"/>
      <c r="X22" s="16">
        <f>SUM(R21:W21)</f>
        <v>100</v>
      </c>
      <c r="Y22" s="16"/>
      <c r="AA22"/>
      <c r="AB22"/>
      <c r="AC22"/>
      <c r="AD22"/>
      <c r="AE22"/>
      <c r="AF22"/>
      <c r="AI22" s="41"/>
      <c r="AJ22" s="41"/>
      <c r="AK22" s="41"/>
      <c r="AL22" s="41"/>
      <c r="AM22" s="41"/>
      <c r="AN22" s="41"/>
    </row>
    <row r="23" spans="1:40" ht="16" thickBot="1" x14ac:dyDescent="0.25">
      <c r="A23" s="17" t="s">
        <v>23</v>
      </c>
      <c r="B23" s="5">
        <f>B22-B22</f>
        <v>0</v>
      </c>
      <c r="C23" s="22">
        <f>C22-B22</f>
        <v>2.4009517033894845</v>
      </c>
      <c r="D23" s="22">
        <f>D22-B22</f>
        <v>0.90633424123128137</v>
      </c>
      <c r="E23" s="22">
        <f>E22-B22</f>
        <v>4.2661784489949532</v>
      </c>
      <c r="F23" s="22">
        <f>F22-B22</f>
        <v>0.55086358388264856</v>
      </c>
      <c r="G23" s="22">
        <f>G22-B22</f>
        <v>3.4903214772542306</v>
      </c>
      <c r="J23" s="13"/>
      <c r="K23" s="13"/>
      <c r="L23" s="13"/>
      <c r="M23" s="13"/>
      <c r="N23" s="13"/>
      <c r="O23" s="13"/>
      <c r="P23" s="5"/>
      <c r="Q23" s="5"/>
      <c r="R23" s="13"/>
      <c r="S23" s="13"/>
      <c r="T23" s="13"/>
      <c r="U23" s="13"/>
      <c r="V23" s="13"/>
      <c r="W23" s="13"/>
      <c r="AA23"/>
      <c r="AB23"/>
      <c r="AC23"/>
      <c r="AD23"/>
      <c r="AE23"/>
      <c r="AF23"/>
      <c r="AI23"/>
      <c r="AJ23"/>
      <c r="AK23"/>
      <c r="AL23"/>
      <c r="AM23"/>
      <c r="AN23"/>
    </row>
    <row r="24" spans="1:40" x14ac:dyDescent="0.2">
      <c r="A24" s="17" t="s">
        <v>25</v>
      </c>
      <c r="B24" s="5">
        <f t="shared" ref="B24:G24" si="15">2^-B23</f>
        <v>1</v>
      </c>
      <c r="C24" s="22">
        <f t="shared" si="15"/>
        <v>0.18933962783676175</v>
      </c>
      <c r="D24" s="22">
        <f t="shared" si="15"/>
        <v>0.53353904524527485</v>
      </c>
      <c r="E24" s="22">
        <f t="shared" si="15"/>
        <v>5.1969952513750826E-2</v>
      </c>
      <c r="F24" s="22">
        <f t="shared" si="15"/>
        <v>0.68261140119995634</v>
      </c>
      <c r="G24" s="22">
        <f t="shared" si="15"/>
        <v>8.8983306771586154E-2</v>
      </c>
      <c r="I24" s="8" t="s">
        <v>73</v>
      </c>
      <c r="J24" s="9">
        <v>1</v>
      </c>
      <c r="K24" s="9">
        <v>2</v>
      </c>
      <c r="L24" s="9">
        <v>3</v>
      </c>
      <c r="M24" s="9">
        <v>4</v>
      </c>
      <c r="N24" s="9">
        <v>5</v>
      </c>
      <c r="O24" s="9">
        <v>6</v>
      </c>
      <c r="P24" s="10" t="s">
        <v>9</v>
      </c>
      <c r="Q24" s="10"/>
      <c r="R24" s="9" t="s">
        <v>10</v>
      </c>
      <c r="S24" s="9" t="s">
        <v>11</v>
      </c>
      <c r="T24" s="9" t="s">
        <v>12</v>
      </c>
      <c r="U24" s="9" t="s">
        <v>13</v>
      </c>
      <c r="V24" s="9" t="s">
        <v>14</v>
      </c>
      <c r="W24" s="11" t="s">
        <v>15</v>
      </c>
      <c r="AA24"/>
    </row>
    <row r="25" spans="1:40" x14ac:dyDescent="0.2">
      <c r="B25" s="5"/>
      <c r="C25" s="5"/>
      <c r="D25" s="5"/>
      <c r="E25" s="5"/>
      <c r="F25" s="5"/>
      <c r="G25" s="5"/>
      <c r="I25" s="12"/>
      <c r="J25" s="13" t="s">
        <v>17</v>
      </c>
      <c r="P25" s="5"/>
      <c r="Q25" s="5"/>
      <c r="W25" s="14"/>
      <c r="AA25"/>
    </row>
    <row r="26" spans="1:40" x14ac:dyDescent="0.2">
      <c r="B26" s="33"/>
      <c r="C26" s="33"/>
      <c r="D26" s="33"/>
      <c r="E26" s="33"/>
      <c r="F26" s="33"/>
      <c r="G26" s="33"/>
      <c r="I26" s="12"/>
      <c r="J26" s="37">
        <v>1</v>
      </c>
      <c r="K26" s="37">
        <v>0.43929829162208478</v>
      </c>
      <c r="L26" s="37">
        <v>0.20255510309275696</v>
      </c>
      <c r="M26" s="37">
        <v>0.12952923329793603</v>
      </c>
      <c r="N26" s="37">
        <v>0.34706597965679215</v>
      </c>
      <c r="O26" s="37">
        <v>0.17739195800353177</v>
      </c>
      <c r="P26" s="5">
        <f>SUM(J26:O26)</f>
        <v>2.2958405656731018</v>
      </c>
      <c r="Q26" s="5"/>
      <c r="R26" s="15">
        <f>J26/P26*100</f>
        <v>43.557031570561904</v>
      </c>
      <c r="S26" s="15">
        <f>K26/P26*100</f>
        <v>19.134529557077055</v>
      </c>
      <c r="T26" s="15">
        <f>L26/P26*100</f>
        <v>8.8226990201896367</v>
      </c>
      <c r="U26" s="15">
        <f>M26/P26*100</f>
        <v>5.6419089040688783</v>
      </c>
      <c r="V26" s="15">
        <f>N26/P26*100</f>
        <v>15.117163832978891</v>
      </c>
      <c r="W26" s="15">
        <f>O26/P26*100</f>
        <v>7.7266671151236253</v>
      </c>
      <c r="X26" s="16">
        <f>SUM(R26:W26)</f>
        <v>100</v>
      </c>
      <c r="Y26" s="16"/>
      <c r="AA26"/>
    </row>
    <row r="27" spans="1:40" x14ac:dyDescent="0.2">
      <c r="A27" s="34"/>
      <c r="B27" s="34"/>
      <c r="C27" s="34"/>
      <c r="D27" s="34"/>
      <c r="E27" s="34"/>
      <c r="F27" s="34"/>
      <c r="G27" s="34"/>
      <c r="I27" s="12"/>
      <c r="J27" s="13" t="s">
        <v>71</v>
      </c>
      <c r="P27" s="5"/>
      <c r="Q27" s="5"/>
      <c r="W27" s="14"/>
      <c r="AA27"/>
    </row>
    <row r="28" spans="1:40" x14ac:dyDescent="0.2">
      <c r="I28" s="12" t="s">
        <v>22</v>
      </c>
      <c r="J28" s="5">
        <v>1</v>
      </c>
      <c r="K28" s="5">
        <v>0.14923670962822527</v>
      </c>
      <c r="L28" s="5">
        <v>7.3156551989497734E-2</v>
      </c>
      <c r="M28" s="5">
        <v>7.0996854884278773E-2</v>
      </c>
      <c r="N28" s="5">
        <v>0.35730908060202016</v>
      </c>
      <c r="O28" s="5">
        <v>9.2562535204564658E-2</v>
      </c>
      <c r="P28" s="5">
        <f>SUM(J28:O28)</f>
        <v>1.7432617323085866</v>
      </c>
      <c r="Q28" s="5"/>
      <c r="R28" s="15">
        <f>J28/P28*100</f>
        <v>57.363732678036158</v>
      </c>
      <c r="S28" s="15">
        <f>K28/P28*100</f>
        <v>8.5607747168632198</v>
      </c>
      <c r="T28" s="15">
        <f>L28/P28*100</f>
        <v>4.196532891972403</v>
      </c>
      <c r="U28" s="15">
        <f>M28/P28*100</f>
        <v>4.0726446045630933</v>
      </c>
      <c r="V28" s="15">
        <f>N28/P28*100</f>
        <v>20.496582583089161</v>
      </c>
      <c r="W28" s="15">
        <f>O28/P28*100</f>
        <v>5.3097325254759582</v>
      </c>
      <c r="X28" s="16">
        <f>SUM(R28:W28)</f>
        <v>100</v>
      </c>
      <c r="Y28" s="16"/>
      <c r="AA28"/>
    </row>
    <row r="29" spans="1:40" ht="20" thickBot="1" x14ac:dyDescent="0.3">
      <c r="A29" s="1"/>
      <c r="B29" s="35" t="s">
        <v>1</v>
      </c>
      <c r="C29" s="13"/>
      <c r="D29" s="13"/>
      <c r="E29" s="13"/>
      <c r="F29" s="13"/>
      <c r="G29" s="13"/>
      <c r="I29" s="23" t="s">
        <v>24</v>
      </c>
      <c r="J29" s="24">
        <f t="shared" ref="J29:O29" si="16">J28/J26</f>
        <v>1</v>
      </c>
      <c r="K29" s="24">
        <f t="shared" si="16"/>
        <v>0.33971611653024403</v>
      </c>
      <c r="L29" s="24">
        <f t="shared" si="16"/>
        <v>0.36116864434660445</v>
      </c>
      <c r="M29" s="24">
        <f t="shared" si="16"/>
        <v>0.54811453041627833</v>
      </c>
      <c r="N29" s="24">
        <f t="shared" si="16"/>
        <v>1.0295134111253348</v>
      </c>
      <c r="O29" s="24">
        <f t="shared" si="16"/>
        <v>0.52179668259099876</v>
      </c>
      <c r="P29" s="24">
        <f>SUM(J29:O29)</f>
        <v>3.8003093850094603</v>
      </c>
      <c r="Q29" s="24"/>
      <c r="R29" s="25">
        <f>J29/P29*100</f>
        <v>26.3136470926435</v>
      </c>
      <c r="S29" s="25">
        <f>K29/P29*100</f>
        <v>8.9391700020601963</v>
      </c>
      <c r="T29" s="25">
        <f>L29/P29*100</f>
        <v>9.5036642482650233</v>
      </c>
      <c r="U29" s="25">
        <f>M29/P29*100</f>
        <v>14.422892319723962</v>
      </c>
      <c r="V29" s="25">
        <f>N29/P29*100</f>
        <v>27.090252577495662</v>
      </c>
      <c r="W29" s="25">
        <f>O29/P29*100</f>
        <v>13.730373759811659</v>
      </c>
      <c r="X29" s="16">
        <f>SUM(R29:W29)</f>
        <v>100</v>
      </c>
      <c r="Y29" s="16"/>
      <c r="AA29"/>
    </row>
    <row r="30" spans="1:40" ht="16" thickBot="1" x14ac:dyDescent="0.25">
      <c r="B30" s="6" t="s">
        <v>80</v>
      </c>
      <c r="C30" s="7" t="s">
        <v>81</v>
      </c>
      <c r="D30" s="7" t="s">
        <v>82</v>
      </c>
      <c r="E30" s="7" t="s">
        <v>83</v>
      </c>
      <c r="F30" s="7" t="s">
        <v>84</v>
      </c>
      <c r="G30" s="7" t="s">
        <v>85</v>
      </c>
      <c r="K30" s="5"/>
      <c r="L30" s="5"/>
      <c r="M30" s="5"/>
      <c r="N30" s="5"/>
      <c r="O30" s="5"/>
      <c r="P30" s="5"/>
      <c r="Q30" s="5"/>
      <c r="S30" s="15"/>
      <c r="T30" s="15"/>
      <c r="U30" s="15"/>
      <c r="V30" s="15"/>
      <c r="W30" s="15"/>
      <c r="AA30"/>
    </row>
    <row r="31" spans="1:40" x14ac:dyDescent="0.2">
      <c r="B31" s="37">
        <v>27.15655517578125</v>
      </c>
      <c r="C31" s="37"/>
      <c r="D31" s="37">
        <v>30.972736358642578</v>
      </c>
      <c r="E31" s="37">
        <v>31.067081451416016</v>
      </c>
      <c r="F31" s="37">
        <v>28.6142578125</v>
      </c>
      <c r="G31" s="37">
        <v>30.408119201660156</v>
      </c>
      <c r="I31" s="8" t="s">
        <v>74</v>
      </c>
      <c r="J31" s="9">
        <v>1</v>
      </c>
      <c r="K31" s="9">
        <v>2</v>
      </c>
      <c r="L31" s="9">
        <v>3</v>
      </c>
      <c r="M31" s="9">
        <v>4</v>
      </c>
      <c r="N31" s="9">
        <v>5</v>
      </c>
      <c r="O31" s="9">
        <v>6</v>
      </c>
      <c r="P31" s="10" t="s">
        <v>9</v>
      </c>
      <c r="Q31" s="10"/>
      <c r="R31" s="9" t="s">
        <v>10</v>
      </c>
      <c r="S31" s="9" t="s">
        <v>11</v>
      </c>
      <c r="T31" s="9" t="s">
        <v>12</v>
      </c>
      <c r="U31" s="9" t="s">
        <v>13</v>
      </c>
      <c r="V31" s="9" t="s">
        <v>14</v>
      </c>
      <c r="W31" s="11" t="s">
        <v>15</v>
      </c>
      <c r="AA31"/>
    </row>
    <row r="32" spans="1:40" x14ac:dyDescent="0.2">
      <c r="B32" s="37">
        <v>27.068342208862305</v>
      </c>
      <c r="C32" s="37">
        <v>29.889841079711914</v>
      </c>
      <c r="D32" s="37">
        <v>30.79789924621582</v>
      </c>
      <c r="E32" s="37"/>
      <c r="F32" s="37"/>
      <c r="G32"/>
      <c r="I32" s="12"/>
      <c r="J32" s="13" t="s">
        <v>17</v>
      </c>
      <c r="P32" s="5"/>
      <c r="Q32" s="5"/>
      <c r="W32" s="14"/>
      <c r="AA32"/>
    </row>
    <row r="33" spans="1:27" x14ac:dyDescent="0.2">
      <c r="B33" s="37"/>
      <c r="C33" s="37">
        <v>29.823707580566406</v>
      </c>
      <c r="D33" s="37"/>
      <c r="E33" s="37">
        <v>30.790018081665039</v>
      </c>
      <c r="F33" s="37">
        <v>28.580150604248047</v>
      </c>
      <c r="G33" s="37">
        <v>30.683633804321289</v>
      </c>
      <c r="I33" s="12"/>
      <c r="J33">
        <v>1</v>
      </c>
      <c r="K33" s="3">
        <v>0.24226814512077335</v>
      </c>
      <c r="L33">
        <v>0.3547728934950139</v>
      </c>
      <c r="M33">
        <v>0.25315085592978703</v>
      </c>
      <c r="N33" s="3">
        <v>0.5791991941322987</v>
      </c>
      <c r="O33" s="3">
        <v>0.23053879239006644</v>
      </c>
      <c r="P33" s="5">
        <f>SUM(J33:O33)</f>
        <v>2.6599298810679395</v>
      </c>
      <c r="Q33" s="5"/>
      <c r="R33" s="15">
        <f>J33/P33*100</f>
        <v>37.594975984799582</v>
      </c>
      <c r="S33" s="15">
        <f>K33/P33*100</f>
        <v>9.1080650976974162</v>
      </c>
      <c r="T33" s="15">
        <f>L33/P33*100</f>
        <v>13.33767841100291</v>
      </c>
      <c r="U33" s="15">
        <f>M33/P33*100</f>
        <v>9.5172003492118034</v>
      </c>
      <c r="V33" s="15">
        <f>N33/P33*100</f>
        <v>21.774979793819043</v>
      </c>
      <c r="W33" s="15">
        <f>O33/P33*100</f>
        <v>8.6671003634692454</v>
      </c>
      <c r="X33" s="16">
        <f>SUM(R26:W26)</f>
        <v>100</v>
      </c>
      <c r="Y33" s="16"/>
      <c r="AA33"/>
    </row>
    <row r="34" spans="1:27" x14ac:dyDescent="0.2">
      <c r="A34" s="17" t="s">
        <v>21</v>
      </c>
      <c r="B34" s="31">
        <f t="shared" ref="B34:G34" si="17">AVERAGE(B31:B33)</f>
        <v>27.112448692321777</v>
      </c>
      <c r="C34" s="29">
        <f t="shared" si="17"/>
        <v>29.85677433013916</v>
      </c>
      <c r="D34" s="32">
        <f t="shared" si="17"/>
        <v>30.885317802429199</v>
      </c>
      <c r="E34" s="20">
        <f t="shared" si="17"/>
        <v>30.928549766540527</v>
      </c>
      <c r="F34" s="21">
        <f t="shared" si="17"/>
        <v>28.597204208374023</v>
      </c>
      <c r="G34" s="21">
        <f t="shared" si="17"/>
        <v>30.545876502990723</v>
      </c>
      <c r="I34" s="12"/>
      <c r="J34" s="13" t="s">
        <v>71</v>
      </c>
      <c r="P34" s="5"/>
      <c r="Q34" s="5"/>
      <c r="W34" s="14"/>
      <c r="AA34"/>
    </row>
    <row r="35" spans="1:27" x14ac:dyDescent="0.2">
      <c r="A35" s="17" t="s">
        <v>23</v>
      </c>
      <c r="B35" s="5">
        <f>B34-B34</f>
        <v>0</v>
      </c>
      <c r="C35" s="22">
        <f>C34-B34</f>
        <v>2.7443256378173828</v>
      </c>
      <c r="D35" s="22">
        <f>D34-B34</f>
        <v>3.7728691101074219</v>
      </c>
      <c r="E35" s="22">
        <f>E34-B34</f>
        <v>3.81610107421875</v>
      </c>
      <c r="F35" s="22">
        <f>F34-B34</f>
        <v>1.4847555160522461</v>
      </c>
      <c r="G35" s="22">
        <f>G34-B34</f>
        <v>3.4334278106689453</v>
      </c>
      <c r="I35" s="12" t="s">
        <v>22</v>
      </c>
      <c r="J35" s="5">
        <v>1</v>
      </c>
      <c r="K35" s="5">
        <v>0.1375962984578932</v>
      </c>
      <c r="L35" s="5">
        <v>0.37551232937223544</v>
      </c>
      <c r="M35" s="5">
        <v>0.16904588389333969</v>
      </c>
      <c r="N35" s="5">
        <v>0.97324217333453278</v>
      </c>
      <c r="O35" s="5">
        <v>0.37690821791593643</v>
      </c>
      <c r="P35" s="5">
        <f>SUM(J35:O35)</f>
        <v>3.0323049029739373</v>
      </c>
      <c r="Q35" s="5"/>
      <c r="R35" s="15">
        <f>J35/P35*100</f>
        <v>32.978213998837937</v>
      </c>
      <c r="S35" s="15">
        <f>K35/P35*100</f>
        <v>4.5376801759923762</v>
      </c>
      <c r="T35" s="15">
        <f>L35/P35*100</f>
        <v>12.383725957239696</v>
      </c>
      <c r="U35" s="15">
        <f>M35/P35*100</f>
        <v>5.5748313346572669</v>
      </c>
      <c r="V35" s="15">
        <f>N35/P35*100</f>
        <v>32.095788664920342</v>
      </c>
      <c r="W35" s="15">
        <f>O35/P35*100</f>
        <v>12.429759868352393</v>
      </c>
      <c r="X35" s="16">
        <f>SUM(R28:W28)</f>
        <v>100</v>
      </c>
      <c r="Y35" s="16"/>
      <c r="AA35"/>
    </row>
    <row r="36" spans="1:27" ht="16" thickBot="1" x14ac:dyDescent="0.25">
      <c r="A36" s="17" t="s">
        <v>25</v>
      </c>
      <c r="B36" s="5">
        <f t="shared" ref="B36:G36" si="18">2^-B35</f>
        <v>1</v>
      </c>
      <c r="C36" s="22">
        <f t="shared" si="18"/>
        <v>0.14923670962822527</v>
      </c>
      <c r="D36" s="22">
        <f t="shared" si="18"/>
        <v>7.3156551989497734E-2</v>
      </c>
      <c r="E36" s="22">
        <f t="shared" si="18"/>
        <v>7.0996854884278773E-2</v>
      </c>
      <c r="F36" s="22">
        <f t="shared" si="18"/>
        <v>0.35730908060202016</v>
      </c>
      <c r="G36" s="22">
        <f t="shared" si="18"/>
        <v>9.2562535204564658E-2</v>
      </c>
      <c r="I36" s="23" t="s">
        <v>24</v>
      </c>
      <c r="J36" s="24">
        <f t="shared" ref="J36:O36" si="19">J35/J33</f>
        <v>1</v>
      </c>
      <c r="K36" s="24">
        <f t="shared" si="19"/>
        <v>0.56795043520599842</v>
      </c>
      <c r="L36" s="24">
        <f t="shared" si="19"/>
        <v>1.0584583440772739</v>
      </c>
      <c r="M36" s="24">
        <f t="shared" si="19"/>
        <v>0.66776738033319394</v>
      </c>
      <c r="N36" s="24">
        <f t="shared" si="19"/>
        <v>1.680323769774148</v>
      </c>
      <c r="O36" s="24">
        <f t="shared" si="19"/>
        <v>1.634901501861848</v>
      </c>
      <c r="P36" s="24">
        <f>SUM(J36:O36)</f>
        <v>6.6094014312524623</v>
      </c>
      <c r="Q36" s="24"/>
      <c r="R36" s="25">
        <f>J36/P36*100</f>
        <v>15.129963135111055</v>
      </c>
      <c r="S36" s="25">
        <f>K36/P36*100</f>
        <v>8.5930691472370349</v>
      </c>
      <c r="T36" s="25">
        <f>L36/P36*100</f>
        <v>16.014435725939848</v>
      </c>
      <c r="U36" s="25">
        <f>M36/P36*100</f>
        <v>10.103295847270907</v>
      </c>
      <c r="V36" s="25">
        <f>N36/P36*100</f>
        <v>25.423236691733699</v>
      </c>
      <c r="W36" s="25">
        <f>O36/P36*100</f>
        <v>24.735999452707457</v>
      </c>
      <c r="X36" s="16">
        <f>SUM(R29:W29)</f>
        <v>100</v>
      </c>
      <c r="Y36" s="16"/>
      <c r="AA36"/>
    </row>
    <row r="37" spans="1:27" ht="16" thickBot="1" x14ac:dyDescent="0.25">
      <c r="B37" s="13"/>
      <c r="C37" s="13"/>
      <c r="D37" s="13"/>
      <c r="E37" s="13"/>
      <c r="F37" s="13"/>
      <c r="G37" s="13"/>
      <c r="K37" s="5"/>
      <c r="L37" s="5"/>
      <c r="M37" s="5"/>
      <c r="N37" s="5"/>
      <c r="O37" s="5"/>
      <c r="P37" s="5"/>
      <c r="Q37" s="5"/>
      <c r="S37" s="15"/>
      <c r="T37" s="15"/>
      <c r="U37" s="15"/>
      <c r="V37" s="15"/>
      <c r="W37" s="15"/>
      <c r="AA37"/>
    </row>
    <row r="38" spans="1:27" x14ac:dyDescent="0.2">
      <c r="B38" s="6" t="s">
        <v>86</v>
      </c>
      <c r="C38" s="7" t="s">
        <v>87</v>
      </c>
      <c r="D38" s="7" t="s">
        <v>88</v>
      </c>
      <c r="E38" s="7" t="s">
        <v>89</v>
      </c>
      <c r="F38" s="7" t="s">
        <v>90</v>
      </c>
      <c r="G38" s="7" t="s">
        <v>91</v>
      </c>
      <c r="I38" s="8" t="s">
        <v>75</v>
      </c>
      <c r="J38" s="9">
        <v>1</v>
      </c>
      <c r="K38" s="9">
        <v>2</v>
      </c>
      <c r="L38" s="9">
        <v>3</v>
      </c>
      <c r="M38" s="9">
        <v>4</v>
      </c>
      <c r="N38" s="9">
        <v>5</v>
      </c>
      <c r="O38" s="9">
        <v>6</v>
      </c>
      <c r="P38" s="10" t="s">
        <v>9</v>
      </c>
      <c r="Q38" s="10"/>
      <c r="R38" s="9" t="s">
        <v>10</v>
      </c>
      <c r="S38" s="9" t="s">
        <v>11</v>
      </c>
      <c r="T38" s="9" t="s">
        <v>12</v>
      </c>
      <c r="U38" s="9" t="s">
        <v>13</v>
      </c>
      <c r="V38" s="9" t="s">
        <v>14</v>
      </c>
      <c r="W38" s="11" t="s">
        <v>15</v>
      </c>
      <c r="AA38"/>
    </row>
    <row r="39" spans="1:27" x14ac:dyDescent="0.2">
      <c r="B39" s="37"/>
      <c r="C39" s="37">
        <v>28.540361404418945</v>
      </c>
      <c r="D39" s="37">
        <v>27.23820686340332</v>
      </c>
      <c r="E39" s="37">
        <v>28.330991744995117</v>
      </c>
      <c r="F39" s="37">
        <v>25.871364593505859</v>
      </c>
      <c r="G39" s="37">
        <v>27.104103088378906</v>
      </c>
      <c r="I39" s="12"/>
      <c r="J39" s="13" t="s">
        <v>17</v>
      </c>
      <c r="P39" s="5"/>
      <c r="Q39" s="5"/>
      <c r="W39" s="14"/>
      <c r="AA39"/>
    </row>
    <row r="40" spans="1:27" x14ac:dyDescent="0.2">
      <c r="B40" s="37">
        <v>25.797004699707031</v>
      </c>
      <c r="C40" s="37"/>
      <c r="D40" s="37"/>
      <c r="E40" s="37"/>
      <c r="F40" s="37"/>
      <c r="G40" s="37"/>
      <c r="I40" s="12"/>
      <c r="J40">
        <v>1</v>
      </c>
      <c r="K40" s="3">
        <v>0.68595158813938328</v>
      </c>
      <c r="L40">
        <v>0.68712382194681254</v>
      </c>
      <c r="M40">
        <v>0.17991223345632515</v>
      </c>
      <c r="N40" s="13">
        <v>0.96129365267745159</v>
      </c>
      <c r="O40" s="13">
        <v>0.54430351335724714</v>
      </c>
      <c r="P40" s="5">
        <f>SUM(J40:O40)</f>
        <v>4.0585848095772192</v>
      </c>
      <c r="Q40" s="5"/>
      <c r="R40" s="15">
        <f>J40/P40*100</f>
        <v>24.639130310650561</v>
      </c>
      <c r="S40" s="15">
        <f>K40/P40*100</f>
        <v>16.90125056696397</v>
      </c>
      <c r="T40" s="15">
        <f>L40/P40*100</f>
        <v>16.930133388499769</v>
      </c>
      <c r="U40" s="15">
        <f>M40/P40*100</f>
        <v>4.4328809646105816</v>
      </c>
      <c r="V40" s="15">
        <f>N40/P40*100</f>
        <v>23.685439575120991</v>
      </c>
      <c r="W40" s="15">
        <f>O40/P40*100</f>
        <v>13.41116519415414</v>
      </c>
      <c r="X40" s="16">
        <f>SUM(R33:W33)</f>
        <v>100</v>
      </c>
      <c r="Y40" s="16"/>
      <c r="AA40"/>
    </row>
    <row r="41" spans="1:27" x14ac:dyDescent="0.2">
      <c r="B41" s="37">
        <v>25.805612564086914</v>
      </c>
      <c r="C41" s="37">
        <v>28.785228729248047</v>
      </c>
      <c r="D41" s="37">
        <v>27.190546035766602</v>
      </c>
      <c r="E41" s="37">
        <v>28.400651931762695</v>
      </c>
      <c r="F41" s="37">
        <v>25.809511184692383</v>
      </c>
      <c r="G41" s="37">
        <v>27.313943862915039</v>
      </c>
      <c r="I41" s="12"/>
      <c r="J41" s="13" t="s">
        <v>71</v>
      </c>
      <c r="P41" s="5"/>
      <c r="Q41" s="5"/>
      <c r="W41" s="14"/>
      <c r="AA41"/>
    </row>
    <row r="42" spans="1:27" x14ac:dyDescent="0.2">
      <c r="A42" s="17" t="s">
        <v>21</v>
      </c>
      <c r="B42" s="18">
        <f t="shared" ref="B42:G42" si="20">AVERAGE(B39:B41)</f>
        <v>25.801308631896973</v>
      </c>
      <c r="C42" s="21">
        <f t="shared" si="20"/>
        <v>28.662795066833496</v>
      </c>
      <c r="D42" s="20">
        <f t="shared" si="20"/>
        <v>27.214376449584961</v>
      </c>
      <c r="E42" s="20">
        <f t="shared" si="20"/>
        <v>28.365821838378906</v>
      </c>
      <c r="F42" s="19">
        <f t="shared" si="20"/>
        <v>25.840437889099121</v>
      </c>
      <c r="G42" s="19">
        <f t="shared" si="20"/>
        <v>27.209023475646973</v>
      </c>
      <c r="I42" s="12" t="s">
        <v>22</v>
      </c>
      <c r="J42" s="5">
        <v>1</v>
      </c>
      <c r="K42" s="5">
        <v>0.19408684041612237</v>
      </c>
      <c r="L42" s="5">
        <v>0.62179968440507394</v>
      </c>
      <c r="M42" s="5">
        <v>4.8102328972741429E-2</v>
      </c>
      <c r="N42" s="5">
        <v>2.4153384812356253</v>
      </c>
      <c r="O42" s="5">
        <v>0.58670537828161651</v>
      </c>
      <c r="P42" s="5">
        <f>SUM(J42:O42)</f>
        <v>4.8660327133111796</v>
      </c>
      <c r="Q42" s="5"/>
      <c r="R42" s="15">
        <f>J42/P42*100</f>
        <v>20.550622219708259</v>
      </c>
      <c r="S42" s="15">
        <f>K42/P42*100</f>
        <v>3.9886053352085353</v>
      </c>
      <c r="T42" s="15">
        <f>L42/P42*100</f>
        <v>12.778370410542497</v>
      </c>
      <c r="U42" s="15">
        <f>M42/P42*100</f>
        <v>0.98853279060693644</v>
      </c>
      <c r="V42" s="15">
        <f>N42/P42*100</f>
        <v>49.636708660597243</v>
      </c>
      <c r="W42" s="15">
        <f>O42/P42*100</f>
        <v>12.057160583336527</v>
      </c>
      <c r="X42" s="16">
        <f>SUM(R35:W35)</f>
        <v>100.00000000000001</v>
      </c>
      <c r="Y42" s="16"/>
      <c r="AA42"/>
    </row>
    <row r="43" spans="1:27" ht="16" thickBot="1" x14ac:dyDescent="0.25">
      <c r="A43" s="17" t="s">
        <v>23</v>
      </c>
      <c r="B43" s="5">
        <f>B42-B42</f>
        <v>0</v>
      </c>
      <c r="C43" s="22">
        <f>C42-B42</f>
        <v>2.8614864349365234</v>
      </c>
      <c r="D43" s="22">
        <f>D42-B42</f>
        <v>1.4130678176879883</v>
      </c>
      <c r="E43" s="22">
        <f>E42-B42</f>
        <v>2.5645132064819336</v>
      </c>
      <c r="F43" s="22">
        <f>F42-B42</f>
        <v>3.9129257202148438E-2</v>
      </c>
      <c r="G43" s="22">
        <f>G42-B42</f>
        <v>1.40771484375</v>
      </c>
      <c r="I43" s="23" t="s">
        <v>24</v>
      </c>
      <c r="J43" s="24">
        <f t="shared" ref="J43:O43" si="21">J42/J40</f>
        <v>1</v>
      </c>
      <c r="K43" s="24">
        <f t="shared" si="21"/>
        <v>0.28294539115008871</v>
      </c>
      <c r="L43" s="24">
        <f t="shared" si="21"/>
        <v>0.90493105397414808</v>
      </c>
      <c r="M43" s="24">
        <f t="shared" si="21"/>
        <v>0.26736552622708992</v>
      </c>
      <c r="N43" s="24">
        <f t="shared" si="21"/>
        <v>2.5125917293932845</v>
      </c>
      <c r="O43" s="24">
        <f t="shared" si="21"/>
        <v>1.0779011413371853</v>
      </c>
      <c r="P43" s="24">
        <f>SUM(J43:O43)</f>
        <v>6.0457348420817967</v>
      </c>
      <c r="Q43" s="24"/>
      <c r="R43" s="25">
        <f>J43/P43*100</f>
        <v>16.540586481554303</v>
      </c>
      <c r="S43" s="25">
        <f>K43/P43*100</f>
        <v>4.6800827118752517</v>
      </c>
      <c r="T43" s="25">
        <f>L43/P43*100</f>
        <v>14.968090358103481</v>
      </c>
      <c r="U43" s="25">
        <f>M43/P43*100</f>
        <v>4.4223826087454556</v>
      </c>
      <c r="V43" s="25">
        <f>N43/P43*100</f>
        <v>41.559740792867707</v>
      </c>
      <c r="W43" s="25">
        <f>O43/P43*100</f>
        <v>17.829117046853803</v>
      </c>
      <c r="X43" s="16">
        <f>SUM(R36:W36)</f>
        <v>100</v>
      </c>
      <c r="Y43" s="16"/>
      <c r="AA43"/>
    </row>
    <row r="44" spans="1:27" x14ac:dyDescent="0.2">
      <c r="A44" s="17" t="s">
        <v>25</v>
      </c>
      <c r="B44" s="5">
        <f t="shared" ref="B44:G44" si="22">2^-B43</f>
        <v>1</v>
      </c>
      <c r="C44" s="22">
        <f t="shared" si="22"/>
        <v>0.1375962984578932</v>
      </c>
      <c r="D44" s="22">
        <f t="shared" si="22"/>
        <v>0.37551232937223544</v>
      </c>
      <c r="E44" s="22">
        <f t="shared" si="22"/>
        <v>0.16904588389333969</v>
      </c>
      <c r="F44" s="22">
        <f t="shared" si="22"/>
        <v>0.97324217333453278</v>
      </c>
      <c r="G44" s="22">
        <f t="shared" si="22"/>
        <v>0.37690821791593643</v>
      </c>
      <c r="AA44"/>
    </row>
    <row r="45" spans="1:27" x14ac:dyDescent="0.2">
      <c r="B45" s="13"/>
      <c r="C45" s="13"/>
      <c r="D45" s="13"/>
      <c r="E45" s="13"/>
      <c r="F45" s="13"/>
      <c r="G45" s="13"/>
      <c r="I45"/>
      <c r="J45"/>
      <c r="L45"/>
      <c r="M45"/>
      <c r="AA45"/>
    </row>
    <row r="46" spans="1:27" x14ac:dyDescent="0.2">
      <c r="B46" s="6" t="s">
        <v>92</v>
      </c>
      <c r="C46" s="7" t="s">
        <v>93</v>
      </c>
      <c r="D46" s="7" t="s">
        <v>94</v>
      </c>
      <c r="E46" s="7" t="s">
        <v>95</v>
      </c>
      <c r="F46" s="7" t="s">
        <v>96</v>
      </c>
      <c r="G46" s="7" t="s">
        <v>97</v>
      </c>
      <c r="I46"/>
      <c r="J46"/>
      <c r="L46"/>
      <c r="M46"/>
      <c r="AA46"/>
    </row>
    <row r="47" spans="1:27" x14ac:dyDescent="0.2">
      <c r="B47" s="37">
        <v>27.899473190307617</v>
      </c>
      <c r="C47" s="37"/>
      <c r="D47" s="37">
        <v>28.592174530029297</v>
      </c>
      <c r="E47" s="37">
        <v>32.395439147949219</v>
      </c>
      <c r="F47" s="37">
        <v>26.710054397583008</v>
      </c>
      <c r="G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X47" s="16"/>
      <c r="Y47" s="16"/>
      <c r="AA47"/>
    </row>
    <row r="48" spans="1:27" x14ac:dyDescent="0.2">
      <c r="B48" s="37">
        <v>27.875938415527344</v>
      </c>
      <c r="C48" s="37">
        <v>30.371105194091797</v>
      </c>
      <c r="D48" s="37">
        <v>28.554193496704102</v>
      </c>
      <c r="E48" s="37"/>
      <c r="F48" s="37">
        <v>26.520906448364258</v>
      </c>
      <c r="G48" s="37">
        <v>28.64729118347168</v>
      </c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AA48"/>
    </row>
    <row r="49" spans="1:35" x14ac:dyDescent="0.2">
      <c r="B49" s="37"/>
      <c r="C49" s="37">
        <v>30.134757995605469</v>
      </c>
      <c r="D49" s="37"/>
      <c r="E49" s="37">
        <v>32.135471343994141</v>
      </c>
      <c r="F49" s="37"/>
      <c r="G49" s="37">
        <v>28.666704177856445</v>
      </c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X49" s="16"/>
      <c r="Y49" s="16"/>
      <c r="AA49"/>
    </row>
    <row r="50" spans="1:35" x14ac:dyDescent="0.2">
      <c r="A50" s="17" t="s">
        <v>21</v>
      </c>
      <c r="B50" s="28">
        <f t="shared" ref="B50:G50" si="23">AVERAGE(B47:B49)</f>
        <v>27.88770580291748</v>
      </c>
      <c r="C50" s="29">
        <f t="shared" si="23"/>
        <v>30.252931594848633</v>
      </c>
      <c r="D50" s="30">
        <f t="shared" si="23"/>
        <v>28.573184013366699</v>
      </c>
      <c r="E50" s="20">
        <f t="shared" si="23"/>
        <v>32.26545524597168</v>
      </c>
      <c r="F50" s="19">
        <f t="shared" si="23"/>
        <v>26.615480422973633</v>
      </c>
      <c r="G50" s="19">
        <f t="shared" si="23"/>
        <v>28.656997680664062</v>
      </c>
      <c r="I50"/>
      <c r="J50"/>
      <c r="L50"/>
      <c r="M50"/>
      <c r="X50" s="16"/>
      <c r="Y50" s="16"/>
      <c r="Z50"/>
      <c r="AA50"/>
    </row>
    <row r="51" spans="1:35" x14ac:dyDescent="0.2">
      <c r="A51" s="17" t="s">
        <v>23</v>
      </c>
      <c r="B51" s="5">
        <f>B50-B50</f>
        <v>0</v>
      </c>
      <c r="C51" s="22">
        <f>C50-B50</f>
        <v>2.3652257919311523</v>
      </c>
      <c r="D51" s="22">
        <f>D50-B50</f>
        <v>0.68547821044921875</v>
      </c>
      <c r="E51" s="22">
        <f>E50-B50</f>
        <v>4.3777494430541992</v>
      </c>
      <c r="F51" s="22">
        <f>F50-B50</f>
        <v>-1.2722253799438477</v>
      </c>
      <c r="G51" s="22">
        <f>G50-B50</f>
        <v>0.76929187774658203</v>
      </c>
      <c r="I51"/>
      <c r="J51"/>
      <c r="L51"/>
      <c r="M51"/>
      <c r="N51" s="13"/>
      <c r="O51" s="13"/>
      <c r="P51" s="5"/>
      <c r="Q51" s="5"/>
      <c r="R51" s="13"/>
      <c r="S51" s="13"/>
      <c r="T51" s="13"/>
      <c r="U51" s="13"/>
      <c r="V51" s="13"/>
      <c r="W51" s="13"/>
      <c r="Z51"/>
      <c r="AA51"/>
    </row>
    <row r="52" spans="1:35" x14ac:dyDescent="0.2">
      <c r="A52" s="17" t="s">
        <v>25</v>
      </c>
      <c r="B52" s="5">
        <f t="shared" ref="B52:G52" si="24">2^-B51</f>
        <v>1</v>
      </c>
      <c r="C52" s="22">
        <f t="shared" si="24"/>
        <v>0.19408684041612237</v>
      </c>
      <c r="D52" s="22">
        <f t="shared" si="24"/>
        <v>0.62179968440507394</v>
      </c>
      <c r="E52" s="22">
        <f t="shared" si="24"/>
        <v>4.8102328972741429E-2</v>
      </c>
      <c r="F52" s="22">
        <f t="shared" si="24"/>
        <v>2.4153384812356253</v>
      </c>
      <c r="G52" s="22">
        <f t="shared" si="24"/>
        <v>0.58670537828161651</v>
      </c>
      <c r="I52"/>
      <c r="J52"/>
      <c r="L52"/>
      <c r="M52"/>
      <c r="P52" s="5"/>
      <c r="Q52" s="5"/>
      <c r="Z52"/>
      <c r="AA52"/>
    </row>
    <row r="53" spans="1:35" x14ac:dyDescent="0.2">
      <c r="I53"/>
      <c r="J53"/>
      <c r="L53"/>
      <c r="M53"/>
      <c r="N53" s="5"/>
      <c r="O53" s="5"/>
      <c r="P53" s="5"/>
      <c r="Q53" s="5"/>
      <c r="R53" s="15"/>
      <c r="S53" s="15"/>
      <c r="T53" s="15"/>
      <c r="U53" s="15"/>
      <c r="V53" s="15"/>
      <c r="W53" s="15"/>
      <c r="Z53"/>
      <c r="AA53"/>
      <c r="AB53"/>
      <c r="AC53"/>
      <c r="AD53"/>
      <c r="AE53"/>
      <c r="AF53"/>
    </row>
    <row r="54" spans="1:35" ht="19" x14ac:dyDescent="0.25">
      <c r="A54" s="1" t="s">
        <v>17</v>
      </c>
      <c r="B54" s="2" t="s">
        <v>1</v>
      </c>
      <c r="I54"/>
      <c r="J54"/>
      <c r="L54"/>
      <c r="M54"/>
      <c r="P54" s="5"/>
      <c r="Q54" s="5"/>
      <c r="X54" s="16"/>
      <c r="Y54" s="16"/>
      <c r="Z54"/>
      <c r="AA54"/>
      <c r="AB54"/>
      <c r="AC54"/>
      <c r="AD54"/>
      <c r="AE54"/>
      <c r="AF54"/>
    </row>
    <row r="55" spans="1:35" x14ac:dyDescent="0.2">
      <c r="B55" s="6" t="s">
        <v>2</v>
      </c>
      <c r="C55" s="7" t="s">
        <v>3</v>
      </c>
      <c r="D55" s="7" t="s">
        <v>4</v>
      </c>
      <c r="E55" s="7" t="s">
        <v>5</v>
      </c>
      <c r="F55" s="7" t="s">
        <v>6</v>
      </c>
      <c r="G55" s="7" t="s">
        <v>7</v>
      </c>
      <c r="I55"/>
      <c r="J55"/>
      <c r="L55"/>
      <c r="M55"/>
      <c r="N55" s="5"/>
      <c r="O55" s="5"/>
      <c r="P55" s="5"/>
      <c r="Q55" s="5"/>
      <c r="R55" s="15"/>
      <c r="S55" s="15"/>
      <c r="T55" s="15"/>
      <c r="U55" s="15"/>
      <c r="V55" s="15"/>
      <c r="W55" s="15"/>
      <c r="Z55"/>
      <c r="AA55"/>
    </row>
    <row r="56" spans="1:35" x14ac:dyDescent="0.2">
      <c r="B56" s="37">
        <v>20.417844772338867</v>
      </c>
      <c r="C56" s="37">
        <v>20.896835327148438</v>
      </c>
      <c r="D56" s="37">
        <v>21.484565734863281</v>
      </c>
      <c r="E56" s="37">
        <v>21.896318435668945</v>
      </c>
      <c r="F56" s="37">
        <v>19.802740097045898</v>
      </c>
      <c r="G56" s="37"/>
      <c r="I56"/>
      <c r="J56"/>
      <c r="L56"/>
      <c r="M56"/>
      <c r="N56" s="5"/>
      <c r="O56" s="5"/>
      <c r="P56" s="5"/>
      <c r="Q56" s="5"/>
      <c r="R56" s="15"/>
      <c r="S56" s="15"/>
      <c r="T56" s="15"/>
      <c r="U56" s="15"/>
      <c r="V56" s="15"/>
      <c r="W56" s="15"/>
      <c r="X56" s="16"/>
      <c r="Y56" s="16"/>
      <c r="Z56"/>
      <c r="AA56"/>
    </row>
    <row r="57" spans="1:35" x14ac:dyDescent="0.2">
      <c r="B57" s="37">
        <v>20.466020584106445</v>
      </c>
      <c r="C57" s="37">
        <v>20.880069732666016</v>
      </c>
      <c r="D57" s="37"/>
      <c r="E57" s="37">
        <v>21.881244659423828</v>
      </c>
      <c r="F57" s="37">
        <v>19.84984016418457</v>
      </c>
      <c r="G57" s="37">
        <v>21.299163818359375</v>
      </c>
      <c r="I57"/>
      <c r="J57"/>
      <c r="L57"/>
      <c r="M57"/>
      <c r="X57" s="16"/>
      <c r="Y57" s="16"/>
      <c r="Z57"/>
      <c r="AA57"/>
    </row>
    <row r="58" spans="1:35" x14ac:dyDescent="0.2">
      <c r="B58" s="37"/>
      <c r="C58" s="37"/>
      <c r="D58" s="37">
        <v>21.444952011108398</v>
      </c>
      <c r="E58" s="37">
        <v>21.859981536865234</v>
      </c>
      <c r="F58" s="37">
        <v>19.935016632080078</v>
      </c>
      <c r="G58" s="37">
        <v>21.226299285888672</v>
      </c>
      <c r="I58"/>
      <c r="J58"/>
      <c r="L58"/>
      <c r="M58"/>
      <c r="O58"/>
      <c r="Z58"/>
      <c r="AA58"/>
    </row>
    <row r="59" spans="1:35" x14ac:dyDescent="0.2">
      <c r="A59" s="17" t="s">
        <v>21</v>
      </c>
      <c r="B59" s="18">
        <f t="shared" ref="B59:G59" si="25">AVERAGE(B56:B58)</f>
        <v>20.441932678222656</v>
      </c>
      <c r="C59" s="19">
        <f t="shared" si="25"/>
        <v>20.888452529907227</v>
      </c>
      <c r="D59" s="20">
        <f t="shared" si="25"/>
        <v>21.46475887298584</v>
      </c>
      <c r="E59" s="20">
        <f t="shared" si="25"/>
        <v>21.879181543986004</v>
      </c>
      <c r="F59" s="21">
        <f t="shared" si="25"/>
        <v>19.862532297770183</v>
      </c>
      <c r="G59" s="21">
        <f t="shared" si="25"/>
        <v>21.262731552124023</v>
      </c>
      <c r="I59"/>
      <c r="J59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</row>
    <row r="60" spans="1:35" x14ac:dyDescent="0.2">
      <c r="A60" s="17" t="s">
        <v>23</v>
      </c>
      <c r="B60" s="5">
        <f>B59-B59</f>
        <v>0</v>
      </c>
      <c r="C60" s="22">
        <f>C59-B59</f>
        <v>0.44651985168457031</v>
      </c>
      <c r="D60" s="22">
        <f>D59-B59</f>
        <v>1.0228261947631836</v>
      </c>
      <c r="E60" s="22">
        <f>E59-B59</f>
        <v>1.4372488657633475</v>
      </c>
      <c r="F60" s="22">
        <f>F59-B59</f>
        <v>-0.57940038045247277</v>
      </c>
      <c r="G60" s="22">
        <f>G59-B59</f>
        <v>0.82079887390136719</v>
      </c>
      <c r="I60"/>
      <c r="J60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/>
      <c r="AD60" s="37"/>
      <c r="AE60" s="37"/>
      <c r="AF60" s="37"/>
      <c r="AG60" s="37"/>
      <c r="AH60" s="37"/>
      <c r="AI60" s="37"/>
    </row>
    <row r="61" spans="1:35" x14ac:dyDescent="0.2">
      <c r="A61" s="17" t="s">
        <v>25</v>
      </c>
      <c r="B61" s="5">
        <f>2^AB82-B60</f>
        <v>1</v>
      </c>
      <c r="C61" s="22">
        <f>2^-C60</f>
        <v>0.73381085357059084</v>
      </c>
      <c r="D61" s="22">
        <f>2^-D60</f>
        <v>0.49215129819693038</v>
      </c>
      <c r="E61" s="22">
        <f>2^-E60</f>
        <v>0.36927081096396164</v>
      </c>
      <c r="F61" s="22">
        <f>2^-F60</f>
        <v>1.4942280816108318</v>
      </c>
      <c r="G61" s="22">
        <f>2^-G60</f>
        <v>0.56612836950351375</v>
      </c>
      <c r="I61"/>
      <c r="J61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</row>
    <row r="62" spans="1:35" x14ac:dyDescent="0.2">
      <c r="B62" s="5"/>
      <c r="C62" s="5"/>
      <c r="D62" s="5"/>
      <c r="E62" s="5"/>
      <c r="F62" s="5"/>
      <c r="G62" s="5"/>
      <c r="I62"/>
      <c r="J62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Z62"/>
      <c r="AA62"/>
    </row>
    <row r="63" spans="1:35" x14ac:dyDescent="0.2">
      <c r="B63" s="6" t="s">
        <v>27</v>
      </c>
      <c r="C63" s="7" t="s">
        <v>28</v>
      </c>
      <c r="D63" s="7" t="s">
        <v>29</v>
      </c>
      <c r="E63" s="7" t="s">
        <v>30</v>
      </c>
      <c r="F63" s="7" t="s">
        <v>31</v>
      </c>
      <c r="G63" s="7" t="s">
        <v>7</v>
      </c>
      <c r="I63"/>
      <c r="J63"/>
      <c r="L63" s="37"/>
      <c r="M63" s="37"/>
      <c r="N63" s="37"/>
      <c r="O63" s="37"/>
      <c r="P63" s="37"/>
      <c r="Q63"/>
      <c r="R63" s="37"/>
      <c r="S63" s="37"/>
      <c r="T63" s="37"/>
      <c r="U63" s="37"/>
      <c r="V63" s="37"/>
      <c r="W63"/>
      <c r="Z63"/>
      <c r="AA63"/>
    </row>
    <row r="64" spans="1:35" x14ac:dyDescent="0.2">
      <c r="B64" s="37">
        <v>19.454557418823242</v>
      </c>
      <c r="C64" s="37"/>
      <c r="D64" s="37"/>
      <c r="E64" s="37">
        <v>21.615226745605469</v>
      </c>
      <c r="F64" s="37">
        <v>24.186384201049805</v>
      </c>
      <c r="G64" s="37">
        <v>21.879262924194336</v>
      </c>
      <c r="I64"/>
      <c r="J64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/>
      <c r="Z64"/>
      <c r="AA64"/>
    </row>
    <row r="65" spans="1:27" x14ac:dyDescent="0.2">
      <c r="B65" s="37">
        <v>19.590618133544922</v>
      </c>
      <c r="C65" s="37">
        <v>20.790111541748047</v>
      </c>
      <c r="D65" s="37">
        <v>20.749944686889648</v>
      </c>
      <c r="E65" s="37">
        <v>21.619508743286133</v>
      </c>
      <c r="F65" s="37">
        <v>24.242137908935547</v>
      </c>
      <c r="G65" s="37">
        <v>21.850933074951172</v>
      </c>
      <c r="I65"/>
      <c r="J65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Z65"/>
      <c r="AA65"/>
    </row>
    <row r="66" spans="1:27" x14ac:dyDescent="0.2">
      <c r="B66" s="37">
        <v>19.673599243164062</v>
      </c>
      <c r="C66" s="37">
        <v>20.778627395629883</v>
      </c>
      <c r="D66" s="37">
        <v>20.74188232421875</v>
      </c>
      <c r="E66" s="37">
        <v>21.638921737670898</v>
      </c>
      <c r="F66" s="37"/>
      <c r="G66" s="37">
        <v>21.860692977905273</v>
      </c>
      <c r="I66"/>
      <c r="J66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Z66"/>
      <c r="AA66"/>
    </row>
    <row r="67" spans="1:27" x14ac:dyDescent="0.2">
      <c r="A67" s="17" t="s">
        <v>21</v>
      </c>
      <c r="B67" s="28">
        <f t="shared" ref="B67:G67" si="26">AVERAGE(B64:B66)</f>
        <v>19.572924931844074</v>
      </c>
      <c r="C67" s="29">
        <f t="shared" si="26"/>
        <v>20.784369468688965</v>
      </c>
      <c r="D67" s="30">
        <f t="shared" si="26"/>
        <v>20.745913505554199</v>
      </c>
      <c r="E67" s="20">
        <f t="shared" si="26"/>
        <v>21.624552408854168</v>
      </c>
      <c r="F67" s="19">
        <f t="shared" si="26"/>
        <v>24.214261054992676</v>
      </c>
      <c r="G67" s="21">
        <f t="shared" si="26"/>
        <v>21.863629659016926</v>
      </c>
      <c r="I67"/>
      <c r="J6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Z67"/>
      <c r="AA67"/>
    </row>
    <row r="68" spans="1:27" x14ac:dyDescent="0.2">
      <c r="A68" s="17" t="s">
        <v>23</v>
      </c>
      <c r="B68" s="5">
        <f>B67-B67</f>
        <v>0</v>
      </c>
      <c r="C68" s="22">
        <f>C67-B67</f>
        <v>1.2114445368448905</v>
      </c>
      <c r="D68" s="22">
        <f>D67-B67</f>
        <v>1.1729885737101249</v>
      </c>
      <c r="E68" s="22">
        <f>E67-B67</f>
        <v>2.0516274770100935</v>
      </c>
      <c r="F68" s="22">
        <f>F67-B67</f>
        <v>4.6413361231486014</v>
      </c>
      <c r="G68" s="22">
        <f>G67-B67</f>
        <v>2.2907047271728516</v>
      </c>
      <c r="I68"/>
      <c r="J68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AA68"/>
    </row>
    <row r="69" spans="1:27" x14ac:dyDescent="0.2">
      <c r="A69" s="17" t="s">
        <v>25</v>
      </c>
      <c r="B69" s="5">
        <f t="shared" ref="B69:G69" si="27">2^-B68</f>
        <v>1</v>
      </c>
      <c r="C69" s="22">
        <f t="shared" si="27"/>
        <v>0.43183601180054154</v>
      </c>
      <c r="D69" s="22">
        <f t="shared" si="27"/>
        <v>0.44350166513997424</v>
      </c>
      <c r="E69" s="22">
        <f t="shared" si="27"/>
        <v>0.24121182219643306</v>
      </c>
      <c r="F69" s="22">
        <f t="shared" si="27"/>
        <v>4.0069932143219592E-2</v>
      </c>
      <c r="G69" s="22">
        <f t="shared" si="27"/>
        <v>0.20437565690224435</v>
      </c>
      <c r="I69"/>
      <c r="J69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AA69"/>
    </row>
    <row r="70" spans="1:27" x14ac:dyDescent="0.2">
      <c r="B70" s="5"/>
      <c r="C70" s="5"/>
      <c r="D70" s="5"/>
      <c r="E70" s="5"/>
      <c r="F70" s="5"/>
      <c r="G70" s="5"/>
      <c r="I70"/>
      <c r="J70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AA70"/>
    </row>
    <row r="71" spans="1:27" x14ac:dyDescent="0.2">
      <c r="B71" s="6" t="s">
        <v>35</v>
      </c>
      <c r="C71" s="7" t="s">
        <v>36</v>
      </c>
      <c r="D71" s="7" t="s">
        <v>37</v>
      </c>
      <c r="E71" s="7" t="s">
        <v>38</v>
      </c>
      <c r="F71" s="7" t="s">
        <v>39</v>
      </c>
      <c r="G71" s="7" t="s">
        <v>7</v>
      </c>
      <c r="I71"/>
      <c r="J71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AA71"/>
    </row>
    <row r="72" spans="1:27" x14ac:dyDescent="0.2">
      <c r="B72" s="37">
        <v>18.162805557250977</v>
      </c>
      <c r="C72" s="37">
        <v>20.474479675292969</v>
      </c>
      <c r="D72" s="37">
        <v>19.264299392700195</v>
      </c>
      <c r="E72" s="37">
        <v>21.867156982421875</v>
      </c>
      <c r="F72" s="37">
        <v>19.956047058105469</v>
      </c>
      <c r="G72" s="37">
        <v>21.059713363647461</v>
      </c>
      <c r="I72"/>
      <c r="J72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AA72"/>
    </row>
    <row r="73" spans="1:27" x14ac:dyDescent="0.2">
      <c r="B73" s="37">
        <v>17.994144439697266</v>
      </c>
      <c r="C73" s="37">
        <v>20.441432952880859</v>
      </c>
      <c r="D73" s="37">
        <v>19.245452880859375</v>
      </c>
      <c r="E73" s="37">
        <v>21.905435562133789</v>
      </c>
      <c r="F73" s="37">
        <v>20.106500625610352</v>
      </c>
      <c r="G73" s="37">
        <v>21.136491775512695</v>
      </c>
      <c r="I73"/>
      <c r="J73"/>
      <c r="L73"/>
      <c r="M73"/>
      <c r="AA73"/>
    </row>
    <row r="74" spans="1:27" x14ac:dyDescent="0.2">
      <c r="B74" s="37">
        <v>18.104536056518555</v>
      </c>
      <c r="C74" s="37"/>
      <c r="D74" s="37"/>
      <c r="E74" s="37">
        <v>21.952041625976562</v>
      </c>
      <c r="F74" s="37"/>
      <c r="G74" s="37"/>
      <c r="I74"/>
      <c r="J74"/>
      <c r="L74"/>
      <c r="M74"/>
      <c r="AA74"/>
    </row>
    <row r="75" spans="1:27" x14ac:dyDescent="0.2">
      <c r="A75" s="17" t="s">
        <v>21</v>
      </c>
      <c r="B75" s="31">
        <f t="shared" ref="B75:G75" si="28">AVERAGE(B72:B74)</f>
        <v>18.087162017822266</v>
      </c>
      <c r="C75" s="21">
        <f t="shared" si="28"/>
        <v>20.457956314086914</v>
      </c>
      <c r="D75" s="30">
        <f t="shared" si="28"/>
        <v>19.254876136779785</v>
      </c>
      <c r="E75" s="32">
        <f t="shared" si="28"/>
        <v>21.90821139017741</v>
      </c>
      <c r="F75" s="29">
        <f t="shared" si="28"/>
        <v>20.03127384185791</v>
      </c>
      <c r="G75" s="21">
        <f t="shared" si="28"/>
        <v>21.098102569580078</v>
      </c>
      <c r="I75"/>
      <c r="J75"/>
      <c r="L75"/>
      <c r="M75"/>
      <c r="AA75"/>
    </row>
    <row r="76" spans="1:27" x14ac:dyDescent="0.2">
      <c r="A76" s="17" t="s">
        <v>23</v>
      </c>
      <c r="B76" s="5">
        <f>B75-B75</f>
        <v>0</v>
      </c>
      <c r="C76" s="22">
        <f>C75-B75</f>
        <v>2.3707942962646484</v>
      </c>
      <c r="D76" s="22">
        <f>D75-B75</f>
        <v>1.1677141189575195</v>
      </c>
      <c r="E76" s="22">
        <f>E75-B75</f>
        <v>3.8210493723551444</v>
      </c>
      <c r="F76" s="22">
        <f>F75-B75</f>
        <v>1.9441118240356445</v>
      </c>
      <c r="G76" s="22">
        <f>G75-B75</f>
        <v>3.0109405517578125</v>
      </c>
      <c r="I76"/>
      <c r="J76"/>
      <c r="L76"/>
      <c r="M76"/>
      <c r="AA76"/>
    </row>
    <row r="77" spans="1:27" x14ac:dyDescent="0.2">
      <c r="A77" s="17" t="s">
        <v>25</v>
      </c>
      <c r="B77" s="5">
        <f t="shared" ref="B77:G77" si="29">2^-B76</f>
        <v>1</v>
      </c>
      <c r="C77" s="22">
        <f t="shared" si="29"/>
        <v>0.19333914926763618</v>
      </c>
      <c r="D77" s="22">
        <f t="shared" si="29"/>
        <v>0.44512606301707919</v>
      </c>
      <c r="E77" s="22">
        <f t="shared" si="29"/>
        <v>7.0753759983463935E-2</v>
      </c>
      <c r="F77" s="22">
        <f t="shared" si="29"/>
        <v>0.25987471499015036</v>
      </c>
      <c r="G77" s="22">
        <f t="shared" si="29"/>
        <v>0.12405565861519903</v>
      </c>
      <c r="I77"/>
      <c r="J77"/>
      <c r="L77"/>
      <c r="M77"/>
      <c r="AA77"/>
    </row>
    <row r="78" spans="1:27" x14ac:dyDescent="0.2">
      <c r="I78"/>
      <c r="J78"/>
      <c r="L78"/>
      <c r="M78"/>
      <c r="AA78"/>
    </row>
    <row r="79" spans="1:27" x14ac:dyDescent="0.2">
      <c r="A79" s="34"/>
      <c r="B79" s="34"/>
      <c r="C79" s="34"/>
      <c r="D79" s="34"/>
      <c r="E79" s="34"/>
      <c r="F79" s="34"/>
      <c r="G79" s="34"/>
      <c r="I79"/>
      <c r="J79"/>
      <c r="L79"/>
      <c r="M79"/>
      <c r="AA79"/>
    </row>
    <row r="80" spans="1:27" x14ac:dyDescent="0.2">
      <c r="I80"/>
      <c r="J80"/>
      <c r="L80"/>
      <c r="M80"/>
      <c r="AA80"/>
    </row>
    <row r="81" spans="1:27" ht="19" x14ac:dyDescent="0.25">
      <c r="A81" s="1"/>
      <c r="B81" s="35" t="s">
        <v>1</v>
      </c>
      <c r="C81" s="13"/>
      <c r="D81" s="13"/>
      <c r="E81" s="13"/>
      <c r="F81" s="13"/>
      <c r="G81" s="13"/>
      <c r="I81"/>
      <c r="L81"/>
      <c r="M81"/>
      <c r="AA81"/>
    </row>
    <row r="82" spans="1:27" x14ac:dyDescent="0.2">
      <c r="B82" s="6" t="s">
        <v>80</v>
      </c>
      <c r="C82" s="7" t="s">
        <v>81</v>
      </c>
      <c r="D82" s="7" t="s">
        <v>82</v>
      </c>
      <c r="E82" s="7" t="s">
        <v>83</v>
      </c>
      <c r="F82" s="7" t="s">
        <v>84</v>
      </c>
      <c r="G82" s="7" t="s">
        <v>85</v>
      </c>
      <c r="I82"/>
      <c r="L82"/>
      <c r="M82"/>
      <c r="AA82"/>
    </row>
    <row r="83" spans="1:27" x14ac:dyDescent="0.2">
      <c r="B83" s="37">
        <v>19.468120574951172</v>
      </c>
      <c r="C83" s="37">
        <v>20.669437408447266</v>
      </c>
      <c r="D83" s="37">
        <v>21.800426483154297</v>
      </c>
      <c r="E83" s="37">
        <v>22.38702392578125</v>
      </c>
      <c r="F83" s="37">
        <v>20.972976684570312</v>
      </c>
      <c r="G83" s="37"/>
      <c r="I83"/>
      <c r="L83"/>
      <c r="M83"/>
      <c r="AA83"/>
    </row>
    <row r="84" spans="1:27" x14ac:dyDescent="0.2">
      <c r="B84" s="37">
        <v>19.45020866394043</v>
      </c>
      <c r="C84" s="37">
        <v>20.642459869384766</v>
      </c>
      <c r="D84" s="37">
        <v>21.725130081176758</v>
      </c>
      <c r="E84" s="37">
        <v>22.428606033325195</v>
      </c>
      <c r="F84" s="37">
        <v>20.998788833618164</v>
      </c>
      <c r="G84" s="37">
        <v>21.954828262329102</v>
      </c>
      <c r="I84"/>
      <c r="L84"/>
      <c r="M84"/>
      <c r="AA84"/>
    </row>
    <row r="85" spans="1:27" x14ac:dyDescent="0.2">
      <c r="B85" s="37"/>
      <c r="C85" s="37">
        <v>20.625778198242188</v>
      </c>
      <c r="D85" s="37"/>
      <c r="E85" s="37"/>
      <c r="F85" s="37"/>
      <c r="G85" s="37">
        <v>21.953475952148438</v>
      </c>
      <c r="I85"/>
      <c r="L85"/>
      <c r="M85"/>
    </row>
    <row r="86" spans="1:27" x14ac:dyDescent="0.2">
      <c r="A86" s="17" t="s">
        <v>21</v>
      </c>
      <c r="B86" s="31">
        <f t="shared" ref="B86:G86" si="30">AVERAGE(B83:B85)</f>
        <v>19.459164619445801</v>
      </c>
      <c r="C86" s="29">
        <f t="shared" si="30"/>
        <v>20.645891825358074</v>
      </c>
      <c r="D86" s="32">
        <f t="shared" si="30"/>
        <v>21.762778282165527</v>
      </c>
      <c r="E86" s="20">
        <f t="shared" si="30"/>
        <v>22.407814979553223</v>
      </c>
      <c r="F86" s="21">
        <f t="shared" si="30"/>
        <v>20.985882759094238</v>
      </c>
      <c r="G86" s="21">
        <f t="shared" si="30"/>
        <v>21.95415210723877</v>
      </c>
      <c r="I86"/>
      <c r="K86"/>
      <c r="L86"/>
      <c r="M86"/>
    </row>
    <row r="87" spans="1:27" x14ac:dyDescent="0.2">
      <c r="A87" s="17" t="s">
        <v>23</v>
      </c>
      <c r="B87" s="5">
        <f>B86-B86</f>
        <v>0</v>
      </c>
      <c r="C87" s="22">
        <f>C86-B86</f>
        <v>1.1867272059122733</v>
      </c>
      <c r="D87" s="22">
        <f>D86-B86</f>
        <v>2.3036136627197266</v>
      </c>
      <c r="E87" s="22">
        <f>E86-B86</f>
        <v>2.9486503601074219</v>
      </c>
      <c r="F87" s="22">
        <f>F86-B86</f>
        <v>1.5267181396484375</v>
      </c>
      <c r="G87" s="22">
        <f>G86-B86</f>
        <v>2.4949874877929688</v>
      </c>
      <c r="I87"/>
      <c r="K87"/>
      <c r="L87"/>
    </row>
    <row r="88" spans="1:27" x14ac:dyDescent="0.2">
      <c r="A88" s="17" t="s">
        <v>25</v>
      </c>
      <c r="B88" s="5">
        <f t="shared" ref="B88:G88" si="31">2^-B87</f>
        <v>1</v>
      </c>
      <c r="C88" s="22">
        <f t="shared" si="31"/>
        <v>0.43929829162208478</v>
      </c>
      <c r="D88" s="22">
        <f t="shared" si="31"/>
        <v>0.20255510309275696</v>
      </c>
      <c r="E88" s="22">
        <f t="shared" si="31"/>
        <v>0.12952923329793603</v>
      </c>
      <c r="F88" s="22">
        <f t="shared" si="31"/>
        <v>0.34706597965679215</v>
      </c>
      <c r="G88" s="22">
        <f t="shared" si="31"/>
        <v>0.17739195800353177</v>
      </c>
      <c r="I88"/>
      <c r="K88"/>
      <c r="L88"/>
    </row>
    <row r="89" spans="1:27" x14ac:dyDescent="0.2">
      <c r="B89" s="13"/>
      <c r="C89" s="13"/>
      <c r="D89" s="13"/>
      <c r="E89" s="13"/>
      <c r="F89" s="13"/>
      <c r="G89" s="13"/>
      <c r="I89"/>
      <c r="K89"/>
      <c r="L89"/>
    </row>
    <row r="90" spans="1:27" x14ac:dyDescent="0.2">
      <c r="B90" s="6" t="s">
        <v>86</v>
      </c>
      <c r="C90" s="7" t="s">
        <v>87</v>
      </c>
      <c r="D90" s="7" t="s">
        <v>88</v>
      </c>
      <c r="E90" s="7" t="s">
        <v>89</v>
      </c>
      <c r="F90" s="7" t="s">
        <v>90</v>
      </c>
      <c r="G90" s="7" t="s">
        <v>91</v>
      </c>
      <c r="I90"/>
      <c r="L90"/>
    </row>
    <row r="91" spans="1:27" x14ac:dyDescent="0.2">
      <c r="B91" s="37">
        <v>19.796201705932617</v>
      </c>
      <c r="C91" s="37"/>
      <c r="D91" s="37"/>
      <c r="E91" s="37"/>
      <c r="F91" s="37">
        <v>20.578374862670898</v>
      </c>
      <c r="G91" s="37"/>
      <c r="I91"/>
      <c r="L91"/>
    </row>
    <row r="92" spans="1:27" x14ac:dyDescent="0.2">
      <c r="B92" s="37"/>
      <c r="C92" s="37">
        <v>21.867626190185547</v>
      </c>
      <c r="D92" s="37">
        <v>21.345108032226562</v>
      </c>
      <c r="E92" s="37">
        <v>21.801876068115234</v>
      </c>
      <c r="F92" s="37">
        <v>20.633481979370117</v>
      </c>
      <c r="G92" s="37">
        <v>21.935771942138672</v>
      </c>
      <c r="I92"/>
      <c r="L92"/>
    </row>
    <row r="93" spans="1:27" x14ac:dyDescent="0.2">
      <c r="B93" s="37">
        <v>19.83991813659668</v>
      </c>
      <c r="C93" s="37">
        <v>21.859140396118164</v>
      </c>
      <c r="D93" s="37">
        <v>21.281076431274414</v>
      </c>
      <c r="E93" s="37">
        <v>21.798105239868164</v>
      </c>
      <c r="F93" s="37"/>
      <c r="G93" s="37">
        <v>21.934185028076172</v>
      </c>
      <c r="I93"/>
    </row>
    <row r="94" spans="1:27" x14ac:dyDescent="0.2">
      <c r="A94" s="17" t="s">
        <v>21</v>
      </c>
      <c r="B94" s="18">
        <f t="shared" ref="B94:G94" si="32">AVERAGE(B91:B93)</f>
        <v>19.818059921264648</v>
      </c>
      <c r="C94" s="21">
        <f t="shared" si="32"/>
        <v>21.863383293151855</v>
      </c>
      <c r="D94" s="20">
        <f t="shared" si="32"/>
        <v>21.313092231750488</v>
      </c>
      <c r="E94" s="20">
        <f t="shared" si="32"/>
        <v>21.799990653991699</v>
      </c>
      <c r="F94" s="19">
        <f t="shared" si="32"/>
        <v>20.605928421020508</v>
      </c>
      <c r="G94" s="19">
        <f t="shared" si="32"/>
        <v>21.934978485107422</v>
      </c>
      <c r="I94"/>
    </row>
    <row r="95" spans="1:27" x14ac:dyDescent="0.2">
      <c r="A95" s="17" t="s">
        <v>23</v>
      </c>
      <c r="B95" s="5">
        <f>B94-B94</f>
        <v>0</v>
      </c>
      <c r="C95" s="22">
        <f>C94-B94</f>
        <v>2.045323371887207</v>
      </c>
      <c r="D95" s="22">
        <f>D94-B94</f>
        <v>1.4950323104858398</v>
      </c>
      <c r="E95" s="22">
        <f>E94-B94</f>
        <v>1.9819307327270508</v>
      </c>
      <c r="F95" s="22">
        <f>F94-B94</f>
        <v>0.78786849975585938</v>
      </c>
      <c r="G95" s="22">
        <f>G94-B94</f>
        <v>2.1169185638427734</v>
      </c>
      <c r="I95"/>
    </row>
    <row r="96" spans="1:27" x14ac:dyDescent="0.2">
      <c r="A96" s="17" t="s">
        <v>25</v>
      </c>
      <c r="B96" s="5">
        <f t="shared" ref="B96:G96" si="33">2^-B95</f>
        <v>1</v>
      </c>
      <c r="C96" s="22">
        <f t="shared" si="33"/>
        <v>0.24226814512077335</v>
      </c>
      <c r="D96" s="22">
        <f t="shared" si="33"/>
        <v>0.3547728934950139</v>
      </c>
      <c r="E96" s="22">
        <f t="shared" si="33"/>
        <v>0.25315085592978703</v>
      </c>
      <c r="F96" s="22">
        <f t="shared" si="33"/>
        <v>0.5791991941322987</v>
      </c>
      <c r="G96" s="22">
        <f t="shared" si="33"/>
        <v>0.23053879239006644</v>
      </c>
      <c r="I96"/>
    </row>
    <row r="97" spans="1:11" x14ac:dyDescent="0.2">
      <c r="B97" s="13"/>
      <c r="C97" s="13"/>
      <c r="D97" s="13"/>
      <c r="E97" s="13"/>
      <c r="F97" s="13"/>
      <c r="G97" s="13"/>
      <c r="I97"/>
    </row>
    <row r="98" spans="1:11" x14ac:dyDescent="0.2">
      <c r="B98" s="6" t="s">
        <v>92</v>
      </c>
      <c r="C98" s="7" t="s">
        <v>93</v>
      </c>
      <c r="D98" s="7" t="s">
        <v>94</v>
      </c>
      <c r="E98" s="7" t="s">
        <v>95</v>
      </c>
      <c r="F98" s="7" t="s">
        <v>96</v>
      </c>
      <c r="G98" s="7" t="s">
        <v>97</v>
      </c>
      <c r="I98"/>
    </row>
    <row r="99" spans="1:11" x14ac:dyDescent="0.2">
      <c r="B99" s="37"/>
      <c r="C99" s="37">
        <v>20.519304275512695</v>
      </c>
      <c r="D99" s="37">
        <v>20.53203010559082</v>
      </c>
      <c r="E99" s="37">
        <v>22.473428726196289</v>
      </c>
      <c r="F99" s="37">
        <v>20.056169509887695</v>
      </c>
      <c r="G99" s="37">
        <v>20.861886978149414</v>
      </c>
      <c r="I99"/>
    </row>
    <row r="100" spans="1:11" x14ac:dyDescent="0.2">
      <c r="B100" s="37">
        <v>19.980199813842773</v>
      </c>
      <c r="C100" s="37">
        <v>20.514627456665039</v>
      </c>
      <c r="D100" s="37">
        <v>20.496974945068359</v>
      </c>
      <c r="E100" s="37">
        <v>22.423011779785156</v>
      </c>
      <c r="F100" s="37">
        <v>20.034887313842773</v>
      </c>
      <c r="G100" s="37"/>
      <c r="I100"/>
    </row>
    <row r="101" spans="1:11" x14ac:dyDescent="0.2">
      <c r="B101" s="37">
        <v>19.966089248657227</v>
      </c>
      <c r="C101" s="37"/>
      <c r="D101" s="37"/>
      <c r="E101" s="37">
        <v>22.446897506713867</v>
      </c>
      <c r="F101" s="37">
        <v>19.999229431152344</v>
      </c>
      <c r="G101" s="37">
        <v>20.839435577392578</v>
      </c>
      <c r="I101"/>
    </row>
    <row r="102" spans="1:11" x14ac:dyDescent="0.2">
      <c r="A102" s="17" t="s">
        <v>21</v>
      </c>
      <c r="B102" s="28">
        <f>AVERAGE(B99:B101)</f>
        <v>19.97314453125</v>
      </c>
      <c r="C102" s="29">
        <f t="shared" ref="C102:G102" si="34">AVERAGE(C99:C101)</f>
        <v>20.516965866088867</v>
      </c>
      <c r="D102" s="30">
        <f t="shared" si="34"/>
        <v>20.51450252532959</v>
      </c>
      <c r="E102" s="20">
        <f t="shared" si="34"/>
        <v>22.447779337565105</v>
      </c>
      <c r="F102" s="19">
        <f t="shared" si="34"/>
        <v>20.03009541829427</v>
      </c>
      <c r="G102" s="19">
        <f t="shared" si="34"/>
        <v>20.850661277770996</v>
      </c>
    </row>
    <row r="103" spans="1:11" x14ac:dyDescent="0.2">
      <c r="A103" s="17" t="s">
        <v>23</v>
      </c>
      <c r="B103" s="5">
        <f>B102-B102</f>
        <v>0</v>
      </c>
      <c r="C103" s="22">
        <f>C102-B102</f>
        <v>0.54382133483886719</v>
      </c>
      <c r="D103" s="22">
        <f>D102-B102</f>
        <v>0.54135799407958984</v>
      </c>
      <c r="E103" s="22">
        <f>E102-B102</f>
        <v>2.4746348063151054</v>
      </c>
      <c r="F103" s="22">
        <f>F102-B102</f>
        <v>5.6950887044269649E-2</v>
      </c>
      <c r="G103" s="22">
        <f>G102-B102</f>
        <v>0.87751674652099609</v>
      </c>
    </row>
    <row r="104" spans="1:11" x14ac:dyDescent="0.2">
      <c r="A104" s="17" t="s">
        <v>25</v>
      </c>
      <c r="B104" s="5">
        <f t="shared" ref="B104:G104" si="35">2^-B103</f>
        <v>1</v>
      </c>
      <c r="C104" s="22">
        <f t="shared" si="35"/>
        <v>0.68595158813938328</v>
      </c>
      <c r="D104" s="22">
        <f t="shared" si="35"/>
        <v>0.68712382194681254</v>
      </c>
      <c r="E104" s="22">
        <f t="shared" si="35"/>
        <v>0.17991223345632515</v>
      </c>
      <c r="F104" s="22">
        <f t="shared" si="35"/>
        <v>0.96129365267745159</v>
      </c>
      <c r="G104" s="22">
        <f t="shared" si="35"/>
        <v>0.54430351335724714</v>
      </c>
    </row>
    <row r="108" spans="1:11" x14ac:dyDescent="0.2">
      <c r="K108"/>
    </row>
    <row r="109" spans="1:11" x14ac:dyDescent="0.2">
      <c r="K109"/>
    </row>
    <row r="110" spans="1:11" x14ac:dyDescent="0.2">
      <c r="K110"/>
    </row>
    <row r="129" spans="1:11" x14ac:dyDescent="0.2">
      <c r="K129"/>
    </row>
    <row r="130" spans="1:11" x14ac:dyDescent="0.2">
      <c r="B130" s="33"/>
      <c r="C130" s="33"/>
      <c r="D130" s="33"/>
      <c r="E130" s="33"/>
      <c r="F130" s="33"/>
      <c r="G130" s="33"/>
      <c r="K130"/>
    </row>
    <row r="131" spans="1:11" x14ac:dyDescent="0.2">
      <c r="K131"/>
    </row>
    <row r="134" spans="1:11" x14ac:dyDescent="0.2">
      <c r="A134" s="17"/>
      <c r="B134" s="31"/>
      <c r="C134" s="36"/>
      <c r="D134" s="36"/>
      <c r="E134" s="18"/>
      <c r="F134" s="36"/>
      <c r="G134" s="36"/>
    </row>
    <row r="135" spans="1:11" x14ac:dyDescent="0.2">
      <c r="A135" s="17"/>
      <c r="B135" s="5"/>
      <c r="C135" s="5"/>
      <c r="D135" s="5"/>
      <c r="E135" s="5"/>
      <c r="F135" s="5"/>
      <c r="G135" s="5"/>
    </row>
    <row r="136" spans="1:11" x14ac:dyDescent="0.2">
      <c r="A136" s="17"/>
      <c r="B136" s="5"/>
      <c r="C136" s="5"/>
      <c r="D136" s="5"/>
      <c r="E136" s="5"/>
      <c r="F136" s="5"/>
      <c r="G136" s="5"/>
    </row>
    <row r="150" spans="10:11" x14ac:dyDescent="0.2">
      <c r="J150"/>
      <c r="K150"/>
    </row>
    <row r="151" spans="10:11" x14ac:dyDescent="0.2">
      <c r="J151"/>
      <c r="K151"/>
    </row>
    <row r="152" spans="10:11" x14ac:dyDescent="0.2">
      <c r="J152"/>
      <c r="K15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52"/>
  <sheetViews>
    <sheetView topLeftCell="A46" zoomScale="81" zoomScaleNormal="81" workbookViewId="0">
      <selection activeCell="AE1" sqref="AE1"/>
    </sheetView>
  </sheetViews>
  <sheetFormatPr baseColWidth="10" defaultColWidth="11.5" defaultRowHeight="15" x14ac:dyDescent="0.2"/>
  <cols>
    <col min="1" max="1" width="11.5" style="3"/>
    <col min="2" max="2" width="13.5" style="3" customWidth="1"/>
    <col min="3" max="7" width="11.5" style="3"/>
    <col min="8" max="8" width="5.5" style="3" customWidth="1"/>
    <col min="9" max="9" width="7.6640625" style="3" customWidth="1"/>
    <col min="10" max="10" width="8.83203125" style="3" customWidth="1"/>
    <col min="11" max="11" width="9.5" style="3" customWidth="1"/>
    <col min="12" max="13" width="10.1640625" style="3" customWidth="1"/>
    <col min="14" max="15" width="10" style="3" customWidth="1"/>
    <col min="16" max="16" width="13" style="3" customWidth="1"/>
    <col min="17" max="17" width="8" style="3" customWidth="1"/>
    <col min="18" max="18" width="9.83203125" style="3" customWidth="1"/>
    <col min="19" max="19" width="10" style="3" customWidth="1"/>
    <col min="20" max="21" width="9.33203125" style="3" customWidth="1"/>
    <col min="22" max="23" width="9.1640625" style="3" customWidth="1"/>
    <col min="24" max="25" width="11.5" style="3"/>
    <col min="26" max="26" width="14.33203125" style="3" customWidth="1"/>
    <col min="27" max="16384" width="11.5" style="3"/>
  </cols>
  <sheetData>
    <row r="1" spans="1:40" ht="20" thickBot="1" x14ac:dyDescent="0.3">
      <c r="A1" s="1" t="s">
        <v>98</v>
      </c>
      <c r="B1" s="2" t="s">
        <v>1</v>
      </c>
      <c r="I1" s="4"/>
      <c r="P1" s="5"/>
      <c r="Q1" s="5"/>
      <c r="AA1" s="3" t="s">
        <v>99</v>
      </c>
    </row>
    <row r="2" spans="1:40" x14ac:dyDescent="0.2"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I2" s="8" t="s">
        <v>8</v>
      </c>
      <c r="J2" s="9">
        <v>1</v>
      </c>
      <c r="K2" s="9">
        <v>2</v>
      </c>
      <c r="L2" s="9">
        <v>3</v>
      </c>
      <c r="M2" s="9">
        <v>4</v>
      </c>
      <c r="N2" s="9">
        <v>5</v>
      </c>
      <c r="O2" s="9">
        <v>6</v>
      </c>
      <c r="P2" s="10" t="s">
        <v>9</v>
      </c>
      <c r="Q2" s="10"/>
      <c r="R2" s="9" t="s">
        <v>10</v>
      </c>
      <c r="S2" s="9" t="s">
        <v>11</v>
      </c>
      <c r="T2" s="9" t="s">
        <v>12</v>
      </c>
      <c r="U2" s="9" t="s">
        <v>13</v>
      </c>
      <c r="V2" s="9" t="s">
        <v>14</v>
      </c>
      <c r="W2" s="11" t="s">
        <v>15</v>
      </c>
      <c r="AA2" s="3" t="s">
        <v>111</v>
      </c>
      <c r="AB2" s="3" t="s">
        <v>112</v>
      </c>
      <c r="AC2" s="3" t="s">
        <v>113</v>
      </c>
      <c r="AD2" s="3" t="s">
        <v>114</v>
      </c>
      <c r="AE2" s="3" t="s">
        <v>115</v>
      </c>
      <c r="AF2" s="3" t="s">
        <v>116</v>
      </c>
      <c r="AG2" s="3" t="s">
        <v>110</v>
      </c>
    </row>
    <row r="3" spans="1:40" x14ac:dyDescent="0.2">
      <c r="B3" s="38">
        <v>25.188308715820312</v>
      </c>
      <c r="C3" s="38"/>
      <c r="D3" s="38"/>
      <c r="E3" s="38">
        <v>25.568674087524414</v>
      </c>
      <c r="F3" s="38">
        <v>22.988414764404297</v>
      </c>
      <c r="G3" s="38">
        <v>26.384227752685547</v>
      </c>
      <c r="I3" s="12"/>
      <c r="J3" s="13" t="s">
        <v>17</v>
      </c>
      <c r="P3" s="5"/>
      <c r="Q3" s="5"/>
      <c r="W3" s="14"/>
      <c r="Z3" s="3" t="s">
        <v>18</v>
      </c>
      <c r="AA3" s="3">
        <v>10.843818366994535</v>
      </c>
      <c r="AB3" s="3">
        <v>16.045768281583605</v>
      </c>
      <c r="AC3" s="3">
        <v>8.5308283554028197</v>
      </c>
      <c r="AD3" s="3">
        <v>22.031913186143658</v>
      </c>
      <c r="AE3" s="3">
        <v>34.388334087718015</v>
      </c>
      <c r="AF3" s="3">
        <v>8.1593377221573729</v>
      </c>
      <c r="AG3" s="3">
        <f>AE3+AF3</f>
        <v>42.547671809875389</v>
      </c>
      <c r="AI3" s="15"/>
      <c r="AJ3" s="15"/>
      <c r="AK3" s="15"/>
      <c r="AL3" s="15"/>
      <c r="AM3" s="15"/>
      <c r="AN3" s="15"/>
    </row>
    <row r="4" spans="1:40" x14ac:dyDescent="0.2">
      <c r="B4" s="38"/>
      <c r="C4" s="38">
        <v>25.008901596069336</v>
      </c>
      <c r="D4" s="38">
        <v>26.676345825195312</v>
      </c>
      <c r="E4" s="38"/>
      <c r="F4" s="38">
        <v>22.825613021850586</v>
      </c>
      <c r="G4" s="38">
        <v>25.97941780090332</v>
      </c>
      <c r="I4" s="12"/>
      <c r="J4">
        <v>1</v>
      </c>
      <c r="K4" s="3">
        <v>0.73381085357059084</v>
      </c>
      <c r="L4">
        <v>0.49215129819693038</v>
      </c>
      <c r="M4">
        <v>0.36927081096396164</v>
      </c>
      <c r="N4" s="3">
        <v>1.4942280816108318</v>
      </c>
      <c r="O4" s="3">
        <v>0.56612836950351375</v>
      </c>
      <c r="P4" s="5">
        <f>SUM(J4:O4)</f>
        <v>4.6555894138458287</v>
      </c>
      <c r="Q4" s="5"/>
      <c r="R4" s="15">
        <f>J4/P4*100</f>
        <v>21.479557390219533</v>
      </c>
      <c r="S4" s="15">
        <f>K4/P4*100</f>
        <v>15.761932342835488</v>
      </c>
      <c r="T4" s="15">
        <f>L4/P4*100</f>
        <v>10.571192054292014</v>
      </c>
      <c r="U4" s="15">
        <f>M4/P4*100</f>
        <v>7.9317735766333231</v>
      </c>
      <c r="V4" s="15">
        <f>N4/P4*100</f>
        <v>32.095357833037497</v>
      </c>
      <c r="W4" s="15">
        <f>O4/P4*100</f>
        <v>12.160186802982134</v>
      </c>
      <c r="Z4" s="3" t="s">
        <v>19</v>
      </c>
      <c r="AA4" s="3">
        <v>14.765810102251598</v>
      </c>
      <c r="AB4" s="3">
        <v>17.746754619848733</v>
      </c>
      <c r="AC4" s="3">
        <v>10.501721363086675</v>
      </c>
      <c r="AD4" s="3">
        <v>20.452420386294907</v>
      </c>
      <c r="AE4" s="3">
        <v>26.159887240286107</v>
      </c>
      <c r="AF4" s="3">
        <v>10.373406288231985</v>
      </c>
      <c r="AG4" s="3">
        <f t="shared" ref="AG4:AG9" si="0">AE4+AF4</f>
        <v>36.533293528518094</v>
      </c>
      <c r="AI4" s="15"/>
      <c r="AJ4" s="15"/>
      <c r="AK4" s="15"/>
      <c r="AL4" s="15"/>
      <c r="AM4" s="15"/>
      <c r="AN4" s="15"/>
    </row>
    <row r="5" spans="1:40" x14ac:dyDescent="0.2">
      <c r="B5" s="38">
        <v>25.114612579345703</v>
      </c>
      <c r="C5" s="38">
        <v>25.056419372558594</v>
      </c>
      <c r="D5" s="38">
        <v>26.364458084106445</v>
      </c>
      <c r="E5" s="38">
        <v>25.563301086425781</v>
      </c>
      <c r="F5" s="38"/>
      <c r="G5" s="38">
        <v>26.7841796875</v>
      </c>
      <c r="I5" s="12"/>
      <c r="J5" s="13" t="s">
        <v>98</v>
      </c>
      <c r="P5" s="5"/>
      <c r="Q5" s="5"/>
      <c r="W5" s="14"/>
      <c r="X5" s="16">
        <f>SUM(R4:W4)</f>
        <v>100</v>
      </c>
      <c r="Y5" s="16"/>
      <c r="Z5" s="3" t="s">
        <v>20</v>
      </c>
      <c r="AA5" s="3">
        <v>4.6924449828843287</v>
      </c>
      <c r="AB5" s="3">
        <v>10.989511269055303</v>
      </c>
      <c r="AC5" s="3">
        <v>13.590513860676227</v>
      </c>
      <c r="AD5" s="3">
        <v>17.356824847135226</v>
      </c>
      <c r="AE5" s="3">
        <v>44.241835676853206</v>
      </c>
      <c r="AF5" s="3">
        <v>9.128869363395717</v>
      </c>
      <c r="AG5" s="3">
        <f t="shared" si="0"/>
        <v>53.370705040248922</v>
      </c>
      <c r="AI5" s="15"/>
      <c r="AJ5" s="15"/>
      <c r="AK5" s="15"/>
      <c r="AL5" s="15"/>
      <c r="AM5" s="15"/>
      <c r="AN5" s="15"/>
    </row>
    <row r="6" spans="1:40" x14ac:dyDescent="0.2">
      <c r="A6" s="17" t="s">
        <v>21</v>
      </c>
      <c r="B6" s="18">
        <f>AVERAGE(B3:B5)</f>
        <v>25.151460647583008</v>
      </c>
      <c r="C6" s="19">
        <f t="shared" ref="C6:G6" si="1">AVERAGE(C3:C5)</f>
        <v>25.032660484313965</v>
      </c>
      <c r="D6" s="20">
        <f t="shared" si="1"/>
        <v>26.520401954650879</v>
      </c>
      <c r="E6" s="20">
        <f t="shared" si="1"/>
        <v>25.565987586975098</v>
      </c>
      <c r="F6" s="21">
        <f t="shared" si="1"/>
        <v>22.907013893127441</v>
      </c>
      <c r="G6" s="21">
        <f t="shared" si="1"/>
        <v>26.382608413696289</v>
      </c>
      <c r="I6" s="12" t="s">
        <v>22</v>
      </c>
      <c r="J6" s="5">
        <v>1</v>
      </c>
      <c r="K6" s="5">
        <v>1.0858314405876763</v>
      </c>
      <c r="L6" s="5">
        <v>0.38717526499573085</v>
      </c>
      <c r="M6" s="5">
        <v>0.75026546683018314</v>
      </c>
      <c r="N6" s="5">
        <v>4.7385535919783965</v>
      </c>
      <c r="O6" s="5">
        <v>0.42597841503257589</v>
      </c>
      <c r="P6" s="5">
        <f>SUM(J6:O6)</f>
        <v>8.3878041794245632</v>
      </c>
      <c r="Q6" s="5"/>
      <c r="R6" s="15">
        <f>J6/P6*100</f>
        <v>11.922071362288337</v>
      </c>
      <c r="S6" s="15">
        <f>K6/P6*100</f>
        <v>12.945359922102625</v>
      </c>
      <c r="T6" s="15">
        <f>L6/P6*100</f>
        <v>4.6159311389919999</v>
      </c>
      <c r="U6" s="15">
        <f>M6/P6*100</f>
        <v>8.9447184362100156</v>
      </c>
      <c r="V6" s="15">
        <f>N6/P6*100</f>
        <v>56.493374077594169</v>
      </c>
      <c r="W6" s="15">
        <f>O6/P6*100</f>
        <v>5.0785450628128483</v>
      </c>
      <c r="AG6" s="3">
        <f t="shared" si="0"/>
        <v>0</v>
      </c>
    </row>
    <row r="7" spans="1:40" ht="16" thickBot="1" x14ac:dyDescent="0.25">
      <c r="A7" s="17" t="s">
        <v>23</v>
      </c>
      <c r="B7" s="5">
        <f>B6-B6</f>
        <v>0</v>
      </c>
      <c r="C7" s="22">
        <f>C6-B6</f>
        <v>-0.11880016326904297</v>
      </c>
      <c r="D7" s="22">
        <f>D6-B6</f>
        <v>1.3689413070678711</v>
      </c>
      <c r="E7" s="22">
        <f>E6-B6</f>
        <v>0.41452693939208984</v>
      </c>
      <c r="F7" s="22">
        <f>F6-B6</f>
        <v>-2.2444467544555664</v>
      </c>
      <c r="G7" s="22">
        <f>G6-B6</f>
        <v>1.2311477661132812</v>
      </c>
      <c r="I7" s="23" t="s">
        <v>24</v>
      </c>
      <c r="J7" s="24">
        <f t="shared" ref="J7:O7" si="2">J6/J4</f>
        <v>1</v>
      </c>
      <c r="K7" s="24">
        <f t="shared" si="2"/>
        <v>1.4797156996305205</v>
      </c>
      <c r="L7" s="24">
        <f t="shared" si="2"/>
        <v>0.78669967226380411</v>
      </c>
      <c r="M7" s="24">
        <f t="shared" si="2"/>
        <v>2.0317486369194886</v>
      </c>
      <c r="N7" s="24">
        <f t="shared" si="2"/>
        <v>3.1712384811226841</v>
      </c>
      <c r="O7" s="24">
        <f t="shared" si="2"/>
        <v>0.75244138605198796</v>
      </c>
      <c r="P7" s="24">
        <f>SUM(J7:O7)</f>
        <v>9.2218438759884851</v>
      </c>
      <c r="Q7" s="24"/>
      <c r="R7" s="25">
        <f>J7/P7*100</f>
        <v>10.843818366994535</v>
      </c>
      <c r="S7" s="25">
        <f>K7/P7*100</f>
        <v>16.045768281583605</v>
      </c>
      <c r="T7" s="25">
        <f>L7/P7*100</f>
        <v>8.5308283554028197</v>
      </c>
      <c r="U7" s="25">
        <f>M7/P7*100</f>
        <v>22.031913186143658</v>
      </c>
      <c r="V7" s="25">
        <f>N7/P7*100</f>
        <v>34.388334087718015</v>
      </c>
      <c r="W7" s="25">
        <f>O7/P7*100</f>
        <v>8.1593377221573729</v>
      </c>
      <c r="X7" s="16">
        <f>SUM(R6:W6)</f>
        <v>100</v>
      </c>
      <c r="Y7" s="16"/>
      <c r="Z7" s="3" t="s">
        <v>73</v>
      </c>
      <c r="AA7" s="3">
        <v>12.811319803113278</v>
      </c>
      <c r="AB7" s="3">
        <v>4.8306445155909765</v>
      </c>
      <c r="AC7" s="3">
        <v>9.3207483866048069</v>
      </c>
      <c r="AD7" s="3">
        <v>16.726251497387405</v>
      </c>
      <c r="AE7" s="3">
        <v>48.596692716748528</v>
      </c>
      <c r="AF7" s="3">
        <v>7.7143430805550111</v>
      </c>
      <c r="AG7" s="3">
        <f t="shared" si="0"/>
        <v>56.311035797303539</v>
      </c>
    </row>
    <row r="8" spans="1:40" ht="16" thickBot="1" x14ac:dyDescent="0.25">
      <c r="A8" s="17" t="s">
        <v>25</v>
      </c>
      <c r="B8" s="5">
        <f t="shared" ref="B8:G8" si="3">2^-B7</f>
        <v>1</v>
      </c>
      <c r="C8" s="22">
        <f t="shared" si="3"/>
        <v>1.0858314405876763</v>
      </c>
      <c r="D8" s="22">
        <f t="shared" si="3"/>
        <v>0.38717526499573085</v>
      </c>
      <c r="E8" s="22">
        <f t="shared" si="3"/>
        <v>0.75026546683018314</v>
      </c>
      <c r="F8" s="22">
        <f t="shared" si="3"/>
        <v>4.7385535919783965</v>
      </c>
      <c r="G8" s="22">
        <f t="shared" si="3"/>
        <v>0.42597841503257589</v>
      </c>
      <c r="P8" s="5"/>
      <c r="Q8" s="5"/>
      <c r="X8" s="16">
        <f>SUM(R7:W7)</f>
        <v>100</v>
      </c>
      <c r="Y8" s="16"/>
      <c r="Z8" s="3" t="s">
        <v>74</v>
      </c>
      <c r="AA8" s="3">
        <v>5.5621276815224787</v>
      </c>
      <c r="AB8" s="3">
        <v>7.0974014690272593</v>
      </c>
      <c r="AC8" s="3">
        <v>14.168675796799201</v>
      </c>
      <c r="AD8" s="3">
        <v>11.750488095049871</v>
      </c>
      <c r="AE8" s="3">
        <v>42.970346560267423</v>
      </c>
      <c r="AF8" s="3">
        <v>18.450960397333763</v>
      </c>
      <c r="AG8" s="3">
        <f t="shared" si="0"/>
        <v>61.421306957601189</v>
      </c>
    </row>
    <row r="9" spans="1:40" x14ac:dyDescent="0.2">
      <c r="B9" s="5"/>
      <c r="C9" s="5"/>
      <c r="D9" s="5"/>
      <c r="E9" s="5"/>
      <c r="F9" s="5"/>
      <c r="G9" s="5"/>
      <c r="I9" s="8" t="s">
        <v>26</v>
      </c>
      <c r="J9" s="9">
        <v>1</v>
      </c>
      <c r="K9" s="9">
        <v>2</v>
      </c>
      <c r="L9" s="9">
        <v>3</v>
      </c>
      <c r="M9" s="9">
        <v>4</v>
      </c>
      <c r="N9" s="9">
        <v>5</v>
      </c>
      <c r="O9" s="9">
        <v>6</v>
      </c>
      <c r="P9" s="10" t="s">
        <v>9</v>
      </c>
      <c r="Q9" s="10"/>
      <c r="R9" s="9" t="s">
        <v>10</v>
      </c>
      <c r="S9" s="9" t="s">
        <v>11</v>
      </c>
      <c r="T9" s="9" t="s">
        <v>12</v>
      </c>
      <c r="U9" s="9" t="s">
        <v>13</v>
      </c>
      <c r="V9" s="9" t="s">
        <v>14</v>
      </c>
      <c r="W9" s="11" t="s">
        <v>15</v>
      </c>
      <c r="Z9" s="3" t="s">
        <v>75</v>
      </c>
      <c r="AA9" s="3">
        <v>12.369839395366977</v>
      </c>
      <c r="AB9" s="3">
        <v>5.3770017074287502</v>
      </c>
      <c r="AC9" s="3">
        <v>18.873861780531211</v>
      </c>
      <c r="AD9" s="3">
        <v>9.5682996071600694</v>
      </c>
      <c r="AE9" s="3">
        <v>42.997345288367882</v>
      </c>
      <c r="AF9" s="3">
        <v>10.813652221145098</v>
      </c>
      <c r="AG9" s="3">
        <f t="shared" si="0"/>
        <v>53.81099750951298</v>
      </c>
    </row>
    <row r="10" spans="1:40" x14ac:dyDescent="0.2">
      <c r="B10" s="6" t="s">
        <v>27</v>
      </c>
      <c r="C10" s="7" t="s">
        <v>28</v>
      </c>
      <c r="D10" s="7" t="s">
        <v>29</v>
      </c>
      <c r="E10" s="7" t="s">
        <v>30</v>
      </c>
      <c r="F10" s="7" t="s">
        <v>31</v>
      </c>
      <c r="G10" s="7" t="s">
        <v>7</v>
      </c>
      <c r="I10" s="12"/>
      <c r="J10" s="13" t="s">
        <v>17</v>
      </c>
      <c r="P10" s="5"/>
      <c r="Q10" s="5"/>
      <c r="W10" s="14"/>
    </row>
    <row r="11" spans="1:40" x14ac:dyDescent="0.2">
      <c r="B11" s="38">
        <v>23.821102142333984</v>
      </c>
      <c r="C11" s="38">
        <v>24.773311614990234</v>
      </c>
      <c r="D11" s="38">
        <v>25.621129989624023</v>
      </c>
      <c r="E11" s="38">
        <v>25.362144470214844</v>
      </c>
      <c r="F11" s="38"/>
      <c r="G11" s="38">
        <v>26.645786285400391</v>
      </c>
      <c r="I11" s="12"/>
      <c r="J11" s="37">
        <v>1</v>
      </c>
      <c r="K11" s="37">
        <v>0.43183601180054154</v>
      </c>
      <c r="L11" s="37">
        <v>0.44350166513997424</v>
      </c>
      <c r="M11" s="37">
        <v>0.24121182219643306</v>
      </c>
      <c r="N11" s="37">
        <v>4.0069932143219592E-2</v>
      </c>
      <c r="O11" s="37">
        <v>0.20437565690224435</v>
      </c>
      <c r="P11" s="5">
        <f>SUM(J11:O11)</f>
        <v>2.3609950881824124</v>
      </c>
      <c r="Q11" s="5"/>
      <c r="R11" s="15">
        <f>J11/P11*100</f>
        <v>42.355022465118282</v>
      </c>
      <c r="S11" s="15">
        <f>K11/P11*100</f>
        <v>18.290423981059021</v>
      </c>
      <c r="T11" s="15">
        <f>L11/P11*100</f>
        <v>18.784522990320976</v>
      </c>
      <c r="U11" s="15">
        <f>M11/P11*100</f>
        <v>10.21653214798204</v>
      </c>
      <c r="V11" s="15">
        <f>N11/P11*100</f>
        <v>1.6971628761018309</v>
      </c>
      <c r="W11" s="15">
        <f>O11/P11*100</f>
        <v>8.6563355394178654</v>
      </c>
      <c r="Z11" s="26" t="s">
        <v>100</v>
      </c>
      <c r="AA11" s="26">
        <f>AVERAGE(AA3:AA5)</f>
        <v>10.100691150710153</v>
      </c>
      <c r="AB11" s="26">
        <f t="shared" ref="AB11:AG11" si="4">AVERAGE(AB3:AB5)</f>
        <v>14.927344723495878</v>
      </c>
      <c r="AC11" s="26">
        <f t="shared" si="4"/>
        <v>10.874354526388574</v>
      </c>
      <c r="AD11" s="26">
        <f t="shared" si="4"/>
        <v>19.947052806524596</v>
      </c>
      <c r="AE11" s="3">
        <f t="shared" si="4"/>
        <v>34.930019001619108</v>
      </c>
      <c r="AF11" s="3">
        <f t="shared" si="4"/>
        <v>9.220537791261691</v>
      </c>
      <c r="AG11" s="26">
        <f t="shared" si="4"/>
        <v>44.150556792880799</v>
      </c>
      <c r="AH11" s="26"/>
      <c r="AI11" s="26"/>
      <c r="AJ11" s="26"/>
      <c r="AK11" s="26"/>
      <c r="AL11" s="26"/>
      <c r="AM11" s="26"/>
      <c r="AN11" s="26"/>
    </row>
    <row r="12" spans="1:40" x14ac:dyDescent="0.2">
      <c r="B12" s="38">
        <v>23.835287094116211</v>
      </c>
      <c r="C12" s="38">
        <v>24.77537727355957</v>
      </c>
      <c r="D12" s="38">
        <v>25.364505767822266</v>
      </c>
      <c r="E12" s="38"/>
      <c r="F12" s="38">
        <v>27.563320159912109</v>
      </c>
      <c r="G12" s="38">
        <v>26.610754013061523</v>
      </c>
      <c r="I12" s="12"/>
      <c r="J12" s="13" t="s">
        <v>98</v>
      </c>
      <c r="P12" s="5"/>
      <c r="Q12" s="5"/>
      <c r="W12" s="14"/>
      <c r="X12" s="16">
        <f>SUM(R11:W11)</f>
        <v>100.00000000000001</v>
      </c>
      <c r="Y12" s="16"/>
      <c r="Z12" s="26" t="s">
        <v>101</v>
      </c>
      <c r="AA12" s="27">
        <f>AVERAGE(AA7:AA9)</f>
        <v>10.247762293334246</v>
      </c>
      <c r="AB12" s="27">
        <f t="shared" ref="AB12:AG12" si="5">AVERAGE(AB7:AB9)</f>
        <v>5.768349230682329</v>
      </c>
      <c r="AC12" s="27">
        <f t="shared" si="5"/>
        <v>14.12109532131174</v>
      </c>
      <c r="AD12" s="27">
        <f t="shared" si="5"/>
        <v>12.681679733199116</v>
      </c>
      <c r="AE12" s="41">
        <f t="shared" si="5"/>
        <v>44.854794855127942</v>
      </c>
      <c r="AF12" s="41">
        <f t="shared" si="5"/>
        <v>12.326318566344625</v>
      </c>
      <c r="AG12" s="27">
        <f t="shared" si="5"/>
        <v>57.181113421472567</v>
      </c>
      <c r="AH12" s="26"/>
      <c r="AI12" s="27"/>
      <c r="AJ12" s="27"/>
      <c r="AK12" s="27"/>
      <c r="AL12" s="27"/>
      <c r="AM12" s="27"/>
      <c r="AN12" s="27"/>
    </row>
    <row r="13" spans="1:40" x14ac:dyDescent="0.2">
      <c r="B13" s="38"/>
      <c r="C13" s="38"/>
      <c r="D13" s="38"/>
      <c r="E13" s="38">
        <v>25.457477569580078</v>
      </c>
      <c r="F13" s="38">
        <v>27.725549697875977</v>
      </c>
      <c r="G13" s="38"/>
      <c r="I13" s="12" t="s">
        <v>22</v>
      </c>
      <c r="J13" s="5">
        <v>1</v>
      </c>
      <c r="K13" s="5">
        <v>0.5190157319082479</v>
      </c>
      <c r="L13" s="5">
        <v>0.31542671069938566</v>
      </c>
      <c r="M13" s="5">
        <v>0.3341073436230495</v>
      </c>
      <c r="N13" s="5">
        <v>7.0990003212400746E-2</v>
      </c>
      <c r="O13" s="5">
        <v>0.14357977718730114</v>
      </c>
      <c r="P13" s="5">
        <f>SUM(J13:O13)</f>
        <v>2.3831195666303846</v>
      </c>
      <c r="Q13" s="5"/>
      <c r="R13" s="15">
        <f>J13/P13*100</f>
        <v>41.961805609860839</v>
      </c>
      <c r="S13" s="15">
        <f>K13/P13*100</f>
        <v>21.778837250793543</v>
      </c>
      <c r="T13" s="15">
        <f>L13/P13*100</f>
        <v>13.235874318525431</v>
      </c>
      <c r="U13" s="15">
        <f>M13/P13*100</f>
        <v>14.01974740593738</v>
      </c>
      <c r="V13" s="15">
        <f>N13/P13*100</f>
        <v>2.9788687150421564</v>
      </c>
      <c r="W13" s="15">
        <f>O13/P13*100</f>
        <v>6.0248666998406621</v>
      </c>
      <c r="Z13" s="3" t="s">
        <v>32</v>
      </c>
      <c r="AA13">
        <f>STDEV(AA3:AA5)</f>
        <v>5.0776322978045796</v>
      </c>
      <c r="AB13">
        <f t="shared" ref="AB13:AG13" si="6">STDEV(AB3:AB5)</f>
        <v>3.5147173239002978</v>
      </c>
      <c r="AC13">
        <f t="shared" si="6"/>
        <v>2.5503423218977286</v>
      </c>
      <c r="AD13">
        <f t="shared" si="6"/>
        <v>2.3781631645863435</v>
      </c>
      <c r="AE13" s="41">
        <f t="shared" si="6"/>
        <v>9.0531365683463054</v>
      </c>
      <c r="AF13" s="41">
        <f t="shared" si="6"/>
        <v>1.1098771235233595</v>
      </c>
      <c r="AG13">
        <f t="shared" si="6"/>
        <v>8.5323816607908096</v>
      </c>
      <c r="AI13"/>
      <c r="AJ13"/>
      <c r="AK13"/>
      <c r="AL13"/>
      <c r="AM13"/>
      <c r="AN13"/>
    </row>
    <row r="14" spans="1:40" ht="16" thickBot="1" x14ac:dyDescent="0.25">
      <c r="A14" s="17" t="s">
        <v>21</v>
      </c>
      <c r="B14" s="28">
        <f t="shared" ref="B14:G14" si="7">AVERAGE(B11:B13)</f>
        <v>23.828194618225098</v>
      </c>
      <c r="C14" s="29">
        <f t="shared" si="7"/>
        <v>24.774344444274902</v>
      </c>
      <c r="D14" s="30">
        <f t="shared" si="7"/>
        <v>25.492817878723145</v>
      </c>
      <c r="E14" s="20">
        <f t="shared" si="7"/>
        <v>25.409811019897461</v>
      </c>
      <c r="F14" s="19">
        <f t="shared" si="7"/>
        <v>27.644434928894043</v>
      </c>
      <c r="G14" s="21">
        <f t="shared" si="7"/>
        <v>26.628270149230957</v>
      </c>
      <c r="I14" s="23" t="s">
        <v>24</v>
      </c>
      <c r="J14" s="24">
        <f t="shared" ref="J14:O14" si="8">J13/J11</f>
        <v>1</v>
      </c>
      <c r="K14" s="24">
        <f t="shared" si="8"/>
        <v>1.2018815423572717</v>
      </c>
      <c r="L14" s="24">
        <f t="shared" si="8"/>
        <v>0.71121877434176795</v>
      </c>
      <c r="M14" s="24">
        <f t="shared" si="8"/>
        <v>1.385120101414292</v>
      </c>
      <c r="N14" s="24">
        <f t="shared" si="8"/>
        <v>1.771652693562479</v>
      </c>
      <c r="O14" s="24">
        <f t="shared" si="8"/>
        <v>0.70252876180834634</v>
      </c>
      <c r="P14" s="24">
        <f>SUM(J14:O14)</f>
        <v>6.7724018734841565</v>
      </c>
      <c r="Q14" s="24"/>
      <c r="R14" s="25">
        <f>J14/P14*100</f>
        <v>14.765810102251598</v>
      </c>
      <c r="S14" s="25">
        <f>K14/P14*100</f>
        <v>17.746754619848733</v>
      </c>
      <c r="T14" s="25">
        <f>L14/P14*100</f>
        <v>10.501721363086675</v>
      </c>
      <c r="U14" s="25">
        <f>M14/P14*100</f>
        <v>20.452420386294907</v>
      </c>
      <c r="V14" s="25">
        <f>N14/P14*100</f>
        <v>26.159887240286107</v>
      </c>
      <c r="W14" s="25">
        <f>O14/P14*100</f>
        <v>10.373406288231985</v>
      </c>
      <c r="X14" s="16">
        <f>SUM(R13:W13)</f>
        <v>100</v>
      </c>
      <c r="Y14" s="16"/>
      <c r="Z14" s="3" t="s">
        <v>78</v>
      </c>
      <c r="AA14">
        <f>STDEV(AA7:AA9)</f>
        <v>4.0638780769312293</v>
      </c>
      <c r="AB14">
        <f t="shared" ref="AB14:AG14" si="9">STDEV(AB7:AB9)</f>
        <v>1.1829672161372262</v>
      </c>
      <c r="AC14">
        <f t="shared" si="9"/>
        <v>4.7767344290361926</v>
      </c>
      <c r="AD14">
        <f t="shared" si="9"/>
        <v>3.668706477209859</v>
      </c>
      <c r="AE14" s="41">
        <f t="shared" si="9"/>
        <v>3.2406067237371281</v>
      </c>
      <c r="AF14" s="41">
        <f t="shared" si="9"/>
        <v>5.5258354531837783</v>
      </c>
      <c r="AG14">
        <f t="shared" si="9"/>
        <v>3.8790435390666707</v>
      </c>
      <c r="AI14"/>
      <c r="AJ14"/>
      <c r="AK14"/>
      <c r="AL14"/>
      <c r="AM14"/>
      <c r="AN14"/>
    </row>
    <row r="15" spans="1:40" ht="16" thickBot="1" x14ac:dyDescent="0.25">
      <c r="A15" s="17" t="s">
        <v>23</v>
      </c>
      <c r="B15" s="5">
        <f>B14-B14</f>
        <v>0</v>
      </c>
      <c r="C15" s="22">
        <f>C14-B14</f>
        <v>0.94614982604980469</v>
      </c>
      <c r="D15" s="22">
        <f>D14-B14</f>
        <v>1.6646232604980469</v>
      </c>
      <c r="E15" s="22">
        <f>E14-B14</f>
        <v>1.5816164016723633</v>
      </c>
      <c r="F15" s="22">
        <f>F14-B14</f>
        <v>3.8162403106689453</v>
      </c>
      <c r="G15" s="22">
        <f>G14-B14</f>
        <v>2.8000755310058594</v>
      </c>
      <c r="K15" s="5"/>
      <c r="L15" s="5"/>
      <c r="M15" s="5"/>
      <c r="N15" s="5"/>
      <c r="O15" s="5"/>
      <c r="P15" s="5"/>
      <c r="Q15" s="5"/>
      <c r="S15" s="15"/>
      <c r="T15" s="15"/>
      <c r="U15" s="15"/>
      <c r="V15" s="15"/>
      <c r="W15" s="15"/>
      <c r="X15" s="16">
        <f>SUM(R14:W14)</f>
        <v>100.00000000000001</v>
      </c>
      <c r="Y15" s="16"/>
      <c r="Z15" s="26" t="s">
        <v>33</v>
      </c>
      <c r="AA15" s="27">
        <f>AA13/SQRT(3)</f>
        <v>2.9315723739834123</v>
      </c>
      <c r="AB15" s="27">
        <f t="shared" ref="AB15:AG16" si="10">AB13/SQRT(3)</f>
        <v>2.0292229930792782</v>
      </c>
      <c r="AC15" s="27">
        <f t="shared" si="10"/>
        <v>1.4724408260733488</v>
      </c>
      <c r="AD15" s="27">
        <f t="shared" si="10"/>
        <v>1.3730331432507779</v>
      </c>
      <c r="AE15" s="41">
        <f t="shared" si="10"/>
        <v>5.2268308347451846</v>
      </c>
      <c r="AF15" s="41">
        <f t="shared" si="10"/>
        <v>0.64078785603361921</v>
      </c>
      <c r="AG15" s="27">
        <f t="shared" si="10"/>
        <v>4.9261728486862006</v>
      </c>
      <c r="AH15" s="26"/>
      <c r="AI15" s="27"/>
      <c r="AJ15" s="27"/>
      <c r="AK15" s="27"/>
      <c r="AL15" s="27"/>
      <c r="AM15" s="27"/>
      <c r="AN15" s="27"/>
    </row>
    <row r="16" spans="1:40" x14ac:dyDescent="0.2">
      <c r="A16" s="17" t="s">
        <v>25</v>
      </c>
      <c r="B16" s="5">
        <f t="shared" ref="B16:G16" si="11">2^-B15</f>
        <v>1</v>
      </c>
      <c r="C16" s="22">
        <f t="shared" si="11"/>
        <v>0.5190157319082479</v>
      </c>
      <c r="D16" s="22">
        <f t="shared" si="11"/>
        <v>0.31542671069938566</v>
      </c>
      <c r="E16" s="22">
        <f t="shared" si="11"/>
        <v>0.3341073436230495</v>
      </c>
      <c r="F16" s="22">
        <f t="shared" si="11"/>
        <v>7.0990003212400746E-2</v>
      </c>
      <c r="G16" s="22">
        <f t="shared" si="11"/>
        <v>0.14357977718730114</v>
      </c>
      <c r="I16" s="8" t="s">
        <v>34</v>
      </c>
      <c r="J16" s="9">
        <v>1</v>
      </c>
      <c r="K16" s="9">
        <v>2</v>
      </c>
      <c r="L16" s="9">
        <v>3</v>
      </c>
      <c r="M16" s="9">
        <v>4</v>
      </c>
      <c r="N16" s="9">
        <v>5</v>
      </c>
      <c r="O16" s="9">
        <v>6</v>
      </c>
      <c r="P16" s="10" t="s">
        <v>9</v>
      </c>
      <c r="Q16" s="10"/>
      <c r="R16" s="9" t="s">
        <v>10</v>
      </c>
      <c r="S16" s="9" t="s">
        <v>11</v>
      </c>
      <c r="T16" s="9" t="s">
        <v>12</v>
      </c>
      <c r="U16" s="9" t="s">
        <v>13</v>
      </c>
      <c r="V16" s="9" t="s">
        <v>14</v>
      </c>
      <c r="W16" s="11" t="s">
        <v>15</v>
      </c>
      <c r="Z16" s="26" t="s">
        <v>79</v>
      </c>
      <c r="AA16" s="27">
        <f>AA14/SQRT(3)</f>
        <v>2.3462811016700642</v>
      </c>
      <c r="AB16" s="27">
        <f t="shared" si="10"/>
        <v>0.68298644067932979</v>
      </c>
      <c r="AC16" s="27">
        <f t="shared" si="10"/>
        <v>2.7578489084513991</v>
      </c>
      <c r="AD16" s="27">
        <f t="shared" si="10"/>
        <v>2.1181286721948358</v>
      </c>
      <c r="AE16" s="41">
        <f t="shared" si="10"/>
        <v>1.8709651642873422</v>
      </c>
      <c r="AF16" s="41">
        <f t="shared" si="10"/>
        <v>3.1903425863932324</v>
      </c>
      <c r="AG16" s="27">
        <f t="shared" si="10"/>
        <v>2.2395668314784212</v>
      </c>
      <c r="AH16" s="26"/>
      <c r="AI16" s="27"/>
      <c r="AJ16" s="27"/>
      <c r="AK16" s="27"/>
      <c r="AL16" s="27"/>
      <c r="AM16" s="27"/>
      <c r="AN16" s="27"/>
    </row>
    <row r="17" spans="1:40" x14ac:dyDescent="0.2">
      <c r="B17" s="5"/>
      <c r="C17" s="5"/>
      <c r="D17" s="5"/>
      <c r="E17" s="5"/>
      <c r="F17" s="5"/>
      <c r="G17" s="5"/>
      <c r="I17" s="12"/>
      <c r="J17" s="13" t="s">
        <v>17</v>
      </c>
      <c r="P17" s="5"/>
      <c r="Q17" s="5"/>
      <c r="W17" s="14"/>
      <c r="AA17"/>
      <c r="AI17"/>
    </row>
    <row r="18" spans="1:40" x14ac:dyDescent="0.2">
      <c r="B18" s="6" t="s">
        <v>35</v>
      </c>
      <c r="C18" s="7" t="s">
        <v>36</v>
      </c>
      <c r="D18" s="7" t="s">
        <v>37</v>
      </c>
      <c r="E18" s="7" t="s">
        <v>38</v>
      </c>
      <c r="F18" s="7" t="s">
        <v>39</v>
      </c>
      <c r="G18" s="7" t="s">
        <v>7</v>
      </c>
      <c r="I18" s="12"/>
      <c r="J18" s="37">
        <v>1</v>
      </c>
      <c r="K18" s="37">
        <v>0.19333914926763618</v>
      </c>
      <c r="L18" s="37">
        <v>0.44512606301707919</v>
      </c>
      <c r="M18" s="37">
        <v>7.0753759983463935E-2</v>
      </c>
      <c r="N18" s="37">
        <v>0.25987471499015036</v>
      </c>
      <c r="O18" s="37">
        <v>0.12405565861519903</v>
      </c>
      <c r="P18" s="5">
        <f>SUM(J18:O18)</f>
        <v>2.0931493458735289</v>
      </c>
      <c r="Q18" s="5"/>
      <c r="R18" s="15">
        <f>J18/P18*100</f>
        <v>47.774899673136915</v>
      </c>
      <c r="S18" s="15">
        <f>K18/P18*100</f>
        <v>9.2367584591509608</v>
      </c>
      <c r="T18" s="15">
        <f>L18/P18*100</f>
        <v>21.265853002539377</v>
      </c>
      <c r="U18" s="15">
        <f>M18/P18*100</f>
        <v>3.3802537847071989</v>
      </c>
      <c r="V18" s="15">
        <f>N18/P18*100</f>
        <v>12.415488436239484</v>
      </c>
      <c r="W18" s="15">
        <f>O18/P18*100</f>
        <v>5.926746644226057</v>
      </c>
      <c r="Z18" s="3" t="s">
        <v>40</v>
      </c>
      <c r="AA18">
        <f>TTEST(AA3:AA5,AA7:AA9,2,2)</f>
        <v>0.97063341346417598</v>
      </c>
      <c r="AB18">
        <f t="shared" ref="AB18:AG18" si="12">TTEST(AB3:AB5,AB7:AB9,2,2)</f>
        <v>1.2870639123935674E-2</v>
      </c>
      <c r="AC18">
        <f t="shared" si="12"/>
        <v>0.35767943888626247</v>
      </c>
      <c r="AD18">
        <f t="shared" si="12"/>
        <v>4.5091799355529261E-2</v>
      </c>
      <c r="AE18">
        <f t="shared" si="12"/>
        <v>0.14834188833131517</v>
      </c>
      <c r="AF18">
        <f t="shared" si="12"/>
        <v>0.3939122791406432</v>
      </c>
      <c r="AG18">
        <f t="shared" si="12"/>
        <v>7.3714359991675332E-2</v>
      </c>
      <c r="AI18"/>
      <c r="AJ18"/>
      <c r="AK18"/>
      <c r="AL18"/>
      <c r="AM18"/>
      <c r="AN18"/>
    </row>
    <row r="19" spans="1:40" x14ac:dyDescent="0.2">
      <c r="B19" s="38"/>
      <c r="C19" s="38">
        <v>26.923589706420898</v>
      </c>
      <c r="D19" s="38"/>
      <c r="E19" s="38">
        <v>27.72175407409668</v>
      </c>
      <c r="F19" s="38">
        <v>24.415470123291016</v>
      </c>
      <c r="G19" s="38">
        <v>27.708320617675781</v>
      </c>
      <c r="I19" s="12"/>
      <c r="J19" s="13" t="s">
        <v>98</v>
      </c>
      <c r="P19" s="5"/>
      <c r="Q19" s="5"/>
      <c r="W19" s="14"/>
      <c r="X19" s="16">
        <f>SUM(R18:W18)</f>
        <v>99.999999999999986</v>
      </c>
      <c r="Y19" s="16"/>
      <c r="AA19"/>
      <c r="AI19"/>
    </row>
    <row r="20" spans="1:40" x14ac:dyDescent="0.2">
      <c r="B20" s="38">
        <v>25.714910507202148</v>
      </c>
      <c r="C20" s="38">
        <v>26.830381393432617</v>
      </c>
      <c r="D20" s="38">
        <v>25.406274795532227</v>
      </c>
      <c r="E20" s="38"/>
      <c r="F20" s="38"/>
      <c r="G20" s="38">
        <v>27.861181259155273</v>
      </c>
      <c r="I20" s="12" t="s">
        <v>22</v>
      </c>
      <c r="J20" s="5">
        <v>1</v>
      </c>
      <c r="K20" s="5">
        <v>0.45279225806079693</v>
      </c>
      <c r="L20" s="5">
        <v>1.2891982647100493</v>
      </c>
      <c r="M20" s="5">
        <v>0.26171017961607951</v>
      </c>
      <c r="N20" s="5">
        <v>2.4501799124123496</v>
      </c>
      <c r="O20" s="5">
        <v>0.24134281923792666</v>
      </c>
      <c r="P20" s="5">
        <f>SUM(J20:O20)</f>
        <v>5.6952234340372021</v>
      </c>
      <c r="Q20" s="5"/>
      <c r="R20" s="15">
        <f>J20/P20*100</f>
        <v>17.558573628973935</v>
      </c>
      <c r="S20" s="15">
        <f>K20/P20*100</f>
        <v>7.9503862017898701</v>
      </c>
      <c r="T20" s="15">
        <f>L20/P20*100</f>
        <v>22.636482653256831</v>
      </c>
      <c r="U20" s="15">
        <f>M20/P20*100</f>
        <v>4.5952574582409254</v>
      </c>
      <c r="V20" s="15">
        <f>N20/P20*100</f>
        <v>43.02166439632515</v>
      </c>
      <c r="W20" s="15">
        <f>O20/P20*100</f>
        <v>4.2376356614132824</v>
      </c>
      <c r="Z20" s="3" t="s">
        <v>119</v>
      </c>
      <c r="AA20" s="39">
        <f>AA18/2</f>
        <v>0.48531670673208799</v>
      </c>
      <c r="AB20" s="39">
        <f t="shared" ref="AB20:AG20" si="13">AB18/2</f>
        <v>6.435319561967837E-3</v>
      </c>
      <c r="AC20" s="39">
        <f t="shared" si="13"/>
        <v>0.17883971944313123</v>
      </c>
      <c r="AD20" s="39">
        <f t="shared" si="13"/>
        <v>2.254589967776463E-2</v>
      </c>
      <c r="AE20">
        <f t="shared" si="13"/>
        <v>7.4170944165657587E-2</v>
      </c>
      <c r="AF20">
        <f t="shared" si="13"/>
        <v>0.1969561395703216</v>
      </c>
      <c r="AG20" s="39">
        <f t="shared" si="13"/>
        <v>3.6857179995837666E-2</v>
      </c>
      <c r="AI20"/>
      <c r="AJ20"/>
      <c r="AK20"/>
      <c r="AL20"/>
      <c r="AM20"/>
      <c r="AN20"/>
    </row>
    <row r="21" spans="1:40" ht="16" thickBot="1" x14ac:dyDescent="0.25">
      <c r="B21" s="38">
        <v>25.752902984619141</v>
      </c>
      <c r="C21" s="38"/>
      <c r="D21" s="38">
        <v>25.328590393066406</v>
      </c>
      <c r="E21" s="38">
        <v>27.613975524902344</v>
      </c>
      <c r="F21" s="38">
        <v>24.466567993164062</v>
      </c>
      <c r="G21" s="38"/>
      <c r="I21" s="23" t="s">
        <v>24</v>
      </c>
      <c r="J21" s="24">
        <f t="shared" ref="J21:O21" si="14">J20/J18</f>
        <v>1</v>
      </c>
      <c r="K21" s="24">
        <f t="shared" si="14"/>
        <v>2.3419584692286204</v>
      </c>
      <c r="L21" s="24">
        <f t="shared" si="14"/>
        <v>2.8962542790054142</v>
      </c>
      <c r="M21" s="24">
        <f t="shared" si="14"/>
        <v>3.6988872347878692</v>
      </c>
      <c r="N21" s="24">
        <f t="shared" si="14"/>
        <v>9.428312071473421</v>
      </c>
      <c r="O21" s="24">
        <f t="shared" si="14"/>
        <v>1.945439828637997</v>
      </c>
      <c r="P21" s="24">
        <f>SUM(J21:O21)</f>
        <v>21.310851883133321</v>
      </c>
      <c r="Q21" s="24"/>
      <c r="R21" s="25">
        <f>J21/P21*100</f>
        <v>4.6924449828843287</v>
      </c>
      <c r="S21" s="25">
        <f>K21/P21*100</f>
        <v>10.989511269055303</v>
      </c>
      <c r="T21" s="25">
        <f>L21/P21*100</f>
        <v>13.590513860676227</v>
      </c>
      <c r="U21" s="25">
        <f>M21/P21*100</f>
        <v>17.356824847135226</v>
      </c>
      <c r="V21" s="25">
        <f>N21/P21*100</f>
        <v>44.241835676853206</v>
      </c>
      <c r="W21" s="25">
        <f>O21/P21*100</f>
        <v>9.128869363395717</v>
      </c>
      <c r="X21" s="16">
        <f>SUM(R20:W20)</f>
        <v>99.999999999999986</v>
      </c>
      <c r="Y21" s="16"/>
      <c r="AA21"/>
      <c r="AB21" t="s">
        <v>103</v>
      </c>
      <c r="AC21"/>
      <c r="AD21" t="s">
        <v>102</v>
      </c>
      <c r="AE21"/>
      <c r="AF21"/>
      <c r="AG21" s="3" t="s">
        <v>102</v>
      </c>
      <c r="AI21"/>
      <c r="AJ21"/>
      <c r="AK21"/>
      <c r="AL21"/>
      <c r="AM21"/>
      <c r="AN21"/>
    </row>
    <row r="22" spans="1:40" x14ac:dyDescent="0.2">
      <c r="A22" s="17" t="s">
        <v>21</v>
      </c>
      <c r="B22" s="31">
        <f t="shared" ref="B22:G22" si="15">AVERAGE(B19:B21)</f>
        <v>25.733906745910645</v>
      </c>
      <c r="C22" s="21">
        <f>AVERAGE(C11:C19)</f>
        <v>17.118631432867279</v>
      </c>
      <c r="D22" s="30">
        <f t="shared" si="15"/>
        <v>25.367432594299316</v>
      </c>
      <c r="E22" s="32">
        <f t="shared" si="15"/>
        <v>27.667864799499512</v>
      </c>
      <c r="F22" s="29">
        <f t="shared" si="15"/>
        <v>24.441019058227539</v>
      </c>
      <c r="G22" s="21">
        <f t="shared" si="15"/>
        <v>27.784750938415527</v>
      </c>
      <c r="K22" s="5"/>
      <c r="L22" s="5"/>
      <c r="M22" s="5"/>
      <c r="N22" s="5"/>
      <c r="O22" s="5"/>
      <c r="P22" s="5"/>
      <c r="Q22" s="5"/>
      <c r="S22" s="15"/>
      <c r="T22" s="15"/>
      <c r="U22" s="15"/>
      <c r="V22" s="15"/>
      <c r="W22" s="15"/>
      <c r="X22" s="16">
        <f>SUM(R21:W21)</f>
        <v>100</v>
      </c>
      <c r="Y22" s="16"/>
      <c r="AA22"/>
      <c r="AB22"/>
      <c r="AC22"/>
      <c r="AD22"/>
      <c r="AE22"/>
      <c r="AF22"/>
      <c r="AI22"/>
      <c r="AJ22"/>
      <c r="AK22"/>
      <c r="AL22"/>
      <c r="AM22"/>
      <c r="AN22"/>
    </row>
    <row r="23" spans="1:40" ht="16" thickBot="1" x14ac:dyDescent="0.25">
      <c r="A23" s="17" t="s">
        <v>23</v>
      </c>
      <c r="B23" s="5">
        <f>B22-B22</f>
        <v>0</v>
      </c>
      <c r="C23" s="22">
        <f>C12-B22</f>
        <v>-0.95852947235107422</v>
      </c>
      <c r="D23" s="22">
        <f>D22-B22</f>
        <v>-0.36647415161132812</v>
      </c>
      <c r="E23" s="22">
        <f>E22-B22</f>
        <v>1.9339580535888672</v>
      </c>
      <c r="F23" s="22">
        <f>F22-B22</f>
        <v>-1.2928876876831055</v>
      </c>
      <c r="G23" s="22">
        <f>G22-B22</f>
        <v>2.0508441925048828</v>
      </c>
      <c r="J23" s="13"/>
      <c r="K23" s="13"/>
      <c r="L23" s="13"/>
      <c r="M23" s="13"/>
      <c r="N23" s="13"/>
      <c r="O23" s="13"/>
      <c r="P23" s="5"/>
      <c r="Q23" s="5"/>
      <c r="R23" s="13"/>
      <c r="S23" s="13"/>
      <c r="T23" s="13"/>
      <c r="U23" s="13"/>
      <c r="V23" s="13"/>
      <c r="W23" s="13"/>
      <c r="AA23"/>
      <c r="AB23"/>
      <c r="AC23"/>
      <c r="AD23"/>
      <c r="AE23"/>
      <c r="AF23"/>
      <c r="AI23"/>
      <c r="AJ23"/>
      <c r="AK23"/>
      <c r="AL23"/>
      <c r="AM23"/>
      <c r="AN23"/>
    </row>
    <row r="24" spans="1:40" x14ac:dyDescent="0.2">
      <c r="A24" s="17" t="s">
        <v>25</v>
      </c>
      <c r="B24" s="5">
        <f t="shared" ref="B24:G24" si="16">2^-B23</f>
        <v>1</v>
      </c>
      <c r="C24" s="22">
        <f>2^-C13</f>
        <v>1</v>
      </c>
      <c r="D24" s="22">
        <f t="shared" si="16"/>
        <v>1.2891982647100493</v>
      </c>
      <c r="E24" s="22">
        <f t="shared" si="16"/>
        <v>0.26171017961607951</v>
      </c>
      <c r="F24" s="22">
        <f t="shared" si="16"/>
        <v>2.4501799124123496</v>
      </c>
      <c r="G24" s="22">
        <f t="shared" si="16"/>
        <v>0.24134281923792666</v>
      </c>
      <c r="I24" s="8" t="s">
        <v>73</v>
      </c>
      <c r="J24" s="9">
        <v>1</v>
      </c>
      <c r="K24" s="9">
        <v>2</v>
      </c>
      <c r="L24" s="9">
        <v>3</v>
      </c>
      <c r="M24" s="9">
        <v>4</v>
      </c>
      <c r="N24" s="9">
        <v>5</v>
      </c>
      <c r="O24" s="9">
        <v>6</v>
      </c>
      <c r="P24" s="10" t="s">
        <v>9</v>
      </c>
      <c r="Q24" s="10"/>
      <c r="R24" s="9" t="s">
        <v>10</v>
      </c>
      <c r="S24" s="9" t="s">
        <v>11</v>
      </c>
      <c r="T24" s="9" t="s">
        <v>12</v>
      </c>
      <c r="U24" s="9" t="s">
        <v>13</v>
      </c>
      <c r="V24" s="9" t="s">
        <v>14</v>
      </c>
      <c r="W24" s="11" t="s">
        <v>15</v>
      </c>
      <c r="AA24"/>
    </row>
    <row r="25" spans="1:40" x14ac:dyDescent="0.2">
      <c r="B25" s="5"/>
      <c r="C25" s="5"/>
      <c r="D25" s="5"/>
      <c r="E25" s="5"/>
      <c r="F25" s="5"/>
      <c r="G25" s="5"/>
      <c r="I25" s="12"/>
      <c r="J25" s="13" t="s">
        <v>17</v>
      </c>
      <c r="P25" s="5"/>
      <c r="Q25" s="5"/>
      <c r="W25" s="14"/>
      <c r="AA25"/>
    </row>
    <row r="26" spans="1:40" x14ac:dyDescent="0.2">
      <c r="B26" s="33"/>
      <c r="C26" s="33"/>
      <c r="D26" s="33"/>
      <c r="E26" s="33"/>
      <c r="F26" s="33"/>
      <c r="G26" s="33"/>
      <c r="I26" s="12"/>
      <c r="J26" s="37">
        <v>1</v>
      </c>
      <c r="K26" s="37">
        <v>0.43929829162208478</v>
      </c>
      <c r="L26" s="37">
        <v>0.20255510309275696</v>
      </c>
      <c r="M26" s="37">
        <v>0.12952923329793603</v>
      </c>
      <c r="N26" s="37">
        <v>0.34706597965679215</v>
      </c>
      <c r="O26" s="37">
        <v>0.17739195800353177</v>
      </c>
      <c r="P26" s="5">
        <f>SUM(J26:O26)</f>
        <v>2.2958405656731018</v>
      </c>
      <c r="Q26" s="5"/>
      <c r="R26" s="15">
        <f>J26/P26*100</f>
        <v>43.557031570561904</v>
      </c>
      <c r="S26" s="15">
        <f>K26/P26*100</f>
        <v>19.134529557077055</v>
      </c>
      <c r="T26" s="15">
        <f>L26/P26*100</f>
        <v>8.8226990201896367</v>
      </c>
      <c r="U26" s="15">
        <f>M26/P26*100</f>
        <v>5.6419089040688783</v>
      </c>
      <c r="V26" s="15">
        <f>N26/P26*100</f>
        <v>15.117163832978891</v>
      </c>
      <c r="W26" s="15">
        <f>O26/P26*100</f>
        <v>7.7266671151236253</v>
      </c>
      <c r="X26" s="16">
        <f>SUM(R26:W26)</f>
        <v>100</v>
      </c>
      <c r="Y26" s="16"/>
      <c r="AA26"/>
    </row>
    <row r="27" spans="1:40" x14ac:dyDescent="0.2">
      <c r="A27" s="34"/>
      <c r="B27" s="34"/>
      <c r="C27" s="34"/>
      <c r="D27" s="34"/>
      <c r="E27" s="34"/>
      <c r="F27" s="34"/>
      <c r="G27" s="34"/>
      <c r="I27" s="12"/>
      <c r="J27" s="13" t="s">
        <v>98</v>
      </c>
      <c r="P27" s="5"/>
      <c r="Q27" s="5"/>
      <c r="W27" s="14"/>
      <c r="AA27"/>
    </row>
    <row r="28" spans="1:40" x14ac:dyDescent="0.2">
      <c r="I28" s="12" t="s">
        <v>22</v>
      </c>
      <c r="J28" s="5">
        <v>1</v>
      </c>
      <c r="K28" s="5">
        <v>0.16564209743769095</v>
      </c>
      <c r="L28" s="5">
        <v>0.14736695198972319</v>
      </c>
      <c r="M28" s="5">
        <v>0.1691112676680317</v>
      </c>
      <c r="N28" s="5">
        <v>1.3165121958566481</v>
      </c>
      <c r="O28" s="5">
        <v>0.10681666251420095</v>
      </c>
      <c r="P28" s="5">
        <f>SUM(J28:O28)</f>
        <v>2.9054491754662948</v>
      </c>
      <c r="Q28" s="5"/>
      <c r="R28" s="15">
        <f>J28/P28*100</f>
        <v>34.41808614117334</v>
      </c>
      <c r="S28" s="15">
        <f>K28/P28*100</f>
        <v>5.7010839782150757</v>
      </c>
      <c r="T28" s="15">
        <f>L28/P28*100</f>
        <v>5.0720884479444495</v>
      </c>
      <c r="U28" s="15">
        <f>M28/P28*100</f>
        <v>5.8204861780413379</v>
      </c>
      <c r="V28" s="15">
        <f>N28/P28*100</f>
        <v>45.311830162899383</v>
      </c>
      <c r="W28" s="15">
        <f>O28/P28*100</f>
        <v>3.6764250917264105</v>
      </c>
      <c r="X28" s="16">
        <f>SUM(R28:W28)</f>
        <v>100</v>
      </c>
      <c r="Y28" s="16"/>
      <c r="AA28"/>
    </row>
    <row r="29" spans="1:40" ht="20" thickBot="1" x14ac:dyDescent="0.3">
      <c r="A29" s="1"/>
      <c r="B29" s="35" t="s">
        <v>1</v>
      </c>
      <c r="C29" s="13"/>
      <c r="D29" s="13"/>
      <c r="E29" s="13"/>
      <c r="F29" s="13"/>
      <c r="G29" s="13"/>
      <c r="I29" s="23" t="s">
        <v>24</v>
      </c>
      <c r="J29" s="24">
        <f t="shared" ref="J29:O29" si="17">J28/J26</f>
        <v>1</v>
      </c>
      <c r="K29" s="24">
        <f t="shared" si="17"/>
        <v>0.37706064557197938</v>
      </c>
      <c r="L29" s="24">
        <f t="shared" si="17"/>
        <v>0.72754006065321786</v>
      </c>
      <c r="M29" s="24">
        <f t="shared" si="17"/>
        <v>1.3055837926489633</v>
      </c>
      <c r="N29" s="24">
        <f t="shared" si="17"/>
        <v>3.7932620107523229</v>
      </c>
      <c r="O29" s="24">
        <f t="shared" si="17"/>
        <v>0.60215053555062681</v>
      </c>
      <c r="P29" s="24">
        <f>SUM(J29:O29)</f>
        <v>7.8055970451771097</v>
      </c>
      <c r="Q29" s="24"/>
      <c r="R29" s="25">
        <f>J29/P29*100</f>
        <v>12.811319803113278</v>
      </c>
      <c r="S29" s="25">
        <f>K29/P29*100</f>
        <v>4.8306445155909765</v>
      </c>
      <c r="T29" s="25">
        <f>L29/P29*100</f>
        <v>9.3207483866048069</v>
      </c>
      <c r="U29" s="25">
        <f>M29/P29*100</f>
        <v>16.726251497387405</v>
      </c>
      <c r="V29" s="25">
        <f>N29/P29*100</f>
        <v>48.596692716748528</v>
      </c>
      <c r="W29" s="25">
        <f>O29/P29*100</f>
        <v>7.7143430805550111</v>
      </c>
      <c r="X29" s="16">
        <f>SUM(R29:W29)</f>
        <v>100</v>
      </c>
      <c r="Y29" s="16"/>
      <c r="AA29"/>
    </row>
    <row r="30" spans="1:40" ht="16" thickBot="1" x14ac:dyDescent="0.25">
      <c r="B30" s="6" t="s">
        <v>80</v>
      </c>
      <c r="C30" s="7" t="s">
        <v>81</v>
      </c>
      <c r="D30" s="7" t="s">
        <v>82</v>
      </c>
      <c r="E30" s="7" t="s">
        <v>83</v>
      </c>
      <c r="F30" s="7" t="s">
        <v>84</v>
      </c>
      <c r="G30" s="7" t="s">
        <v>85</v>
      </c>
      <c r="K30" s="5"/>
      <c r="L30" s="5"/>
      <c r="M30" s="5"/>
      <c r="N30" s="5"/>
      <c r="O30" s="5"/>
      <c r="P30" s="5"/>
      <c r="Q30" s="5"/>
      <c r="S30" s="15"/>
      <c r="T30" s="15"/>
      <c r="U30" s="15"/>
      <c r="V30" s="15"/>
      <c r="W30" s="15"/>
      <c r="AA30"/>
    </row>
    <row r="31" spans="1:40" x14ac:dyDescent="0.2">
      <c r="B31" s="38">
        <v>26.092857360839844</v>
      </c>
      <c r="C31" s="38">
        <v>28.790216445922852</v>
      </c>
      <c r="D31" s="38">
        <v>28.745538711547852</v>
      </c>
      <c r="E31" s="38">
        <v>28.753068923950195</v>
      </c>
      <c r="F31" s="38">
        <v>25.990930557250977</v>
      </c>
      <c r="G31" s="38">
        <v>29.376779556274414</v>
      </c>
      <c r="I31" s="8" t="s">
        <v>74</v>
      </c>
      <c r="J31" s="9">
        <v>1</v>
      </c>
      <c r="K31" s="9">
        <v>2</v>
      </c>
      <c r="L31" s="9">
        <v>3</v>
      </c>
      <c r="M31" s="9">
        <v>4</v>
      </c>
      <c r="N31" s="9">
        <v>5</v>
      </c>
      <c r="O31" s="9">
        <v>6</v>
      </c>
      <c r="P31" s="10" t="s">
        <v>9</v>
      </c>
      <c r="Q31" s="10"/>
      <c r="R31" s="9" t="s">
        <v>10</v>
      </c>
      <c r="S31" s="9" t="s">
        <v>11</v>
      </c>
      <c r="T31" s="9" t="s">
        <v>12</v>
      </c>
      <c r="U31" s="9" t="s">
        <v>13</v>
      </c>
      <c r="V31" s="9" t="s">
        <v>14</v>
      </c>
      <c r="W31" s="11" t="s">
        <v>15</v>
      </c>
      <c r="AA31"/>
    </row>
    <row r="32" spans="1:40" x14ac:dyDescent="0.2">
      <c r="B32" s="38">
        <v>26.121274948120117</v>
      </c>
      <c r="C32" s="38"/>
      <c r="D32" s="38"/>
      <c r="E32" s="38"/>
      <c r="F32" s="38">
        <v>25.514081954956055</v>
      </c>
      <c r="G32" s="38">
        <v>29.37525749206543</v>
      </c>
      <c r="I32" s="12"/>
      <c r="J32" s="13" t="s">
        <v>17</v>
      </c>
      <c r="P32" s="5"/>
      <c r="Q32" s="5"/>
      <c r="W32" s="14"/>
      <c r="AA32"/>
    </row>
    <row r="33" spans="1:27" x14ac:dyDescent="0.2">
      <c r="B33" s="38">
        <v>26.233549118041992</v>
      </c>
      <c r="C33" s="38">
        <v>28.695955276489258</v>
      </c>
      <c r="D33" s="38">
        <v>29.077945709228516</v>
      </c>
      <c r="E33" s="38">
        <v>28.673295974731445</v>
      </c>
      <c r="F33" s="38"/>
      <c r="G33" s="38"/>
      <c r="I33" s="12"/>
      <c r="J33">
        <v>1</v>
      </c>
      <c r="K33" s="3">
        <v>0.24226814512077335</v>
      </c>
      <c r="L33">
        <v>0.3547728934950139</v>
      </c>
      <c r="M33">
        <v>0.25315085592978703</v>
      </c>
      <c r="N33" s="3">
        <v>0.5791991941322987</v>
      </c>
      <c r="O33" s="3">
        <v>0.23053879239006644</v>
      </c>
      <c r="P33" s="5">
        <f>SUM(J33:O33)</f>
        <v>2.6599298810679395</v>
      </c>
      <c r="Q33" s="5"/>
      <c r="R33" s="15">
        <f>J33/P33*100</f>
        <v>37.594975984799582</v>
      </c>
      <c r="S33" s="15">
        <f>K33/P33*100</f>
        <v>9.1080650976974162</v>
      </c>
      <c r="T33" s="15">
        <f>L33/P33*100</f>
        <v>13.33767841100291</v>
      </c>
      <c r="U33" s="15">
        <f>M33/P33*100</f>
        <v>9.5172003492118034</v>
      </c>
      <c r="V33" s="15">
        <f>N33/P33*100</f>
        <v>21.774979793819043</v>
      </c>
      <c r="W33" s="15">
        <f>O33/P33*100</f>
        <v>8.6671003634692454</v>
      </c>
      <c r="X33" s="16">
        <f>SUM(R26:W26)</f>
        <v>100</v>
      </c>
      <c r="Y33" s="16"/>
      <c r="AA33"/>
    </row>
    <row r="34" spans="1:27" x14ac:dyDescent="0.2">
      <c r="A34" s="17" t="s">
        <v>21</v>
      </c>
      <c r="B34" s="31">
        <f t="shared" ref="B34:G34" si="18">AVERAGE(B31:B33)</f>
        <v>26.149227142333984</v>
      </c>
      <c r="C34" s="29">
        <f t="shared" si="18"/>
        <v>28.743085861206055</v>
      </c>
      <c r="D34" s="32">
        <f t="shared" si="18"/>
        <v>28.911742210388184</v>
      </c>
      <c r="E34" s="20">
        <f t="shared" si="18"/>
        <v>28.71318244934082</v>
      </c>
      <c r="F34" s="21">
        <f t="shared" si="18"/>
        <v>25.752506256103516</v>
      </c>
      <c r="G34" s="21">
        <f t="shared" si="18"/>
        <v>29.376018524169922</v>
      </c>
      <c r="I34" s="12"/>
      <c r="J34" s="13" t="s">
        <v>98</v>
      </c>
      <c r="P34" s="5"/>
      <c r="Q34" s="5"/>
      <c r="W34" s="14"/>
      <c r="AA34"/>
    </row>
    <row r="35" spans="1:27" x14ac:dyDescent="0.2">
      <c r="A35" s="17" t="s">
        <v>23</v>
      </c>
      <c r="B35" s="5">
        <f>B34-B34</f>
        <v>0</v>
      </c>
      <c r="C35" s="22">
        <f>C34-B34</f>
        <v>2.5938587188720703</v>
      </c>
      <c r="D35" s="22">
        <f>D34-B34</f>
        <v>2.7625150680541992</v>
      </c>
      <c r="E35" s="22">
        <f>E34-B34</f>
        <v>2.5639553070068359</v>
      </c>
      <c r="F35" s="22">
        <f>F34-B34</f>
        <v>-0.39672088623046875</v>
      </c>
      <c r="G35" s="22">
        <f>G34-B34</f>
        <v>3.2267913818359375</v>
      </c>
      <c r="I35" s="12" t="s">
        <v>22</v>
      </c>
      <c r="J35" s="5">
        <v>1</v>
      </c>
      <c r="K35" s="5">
        <v>0.30913966516641117</v>
      </c>
      <c r="L35" s="5">
        <v>0.90373008266637178</v>
      </c>
      <c r="M35" s="5">
        <v>0.53480363795611763</v>
      </c>
      <c r="N35" s="5">
        <v>4.4746168236972181</v>
      </c>
      <c r="O35" s="5">
        <v>0.7647544918051834</v>
      </c>
      <c r="P35" s="5">
        <f>SUM(J35:O35)</f>
        <v>7.9870447012913015</v>
      </c>
      <c r="Q35" s="5"/>
      <c r="R35" s="15">
        <f>J35/P35*100</f>
        <v>12.520275488608764</v>
      </c>
      <c r="S35" s="15">
        <f>K35/P35*100</f>
        <v>3.8705137723397383</v>
      </c>
      <c r="T35" s="15">
        <f>L35/P35*100</f>
        <v>11.314949602326148</v>
      </c>
      <c r="U35" s="15">
        <f>M35/P35*100</f>
        <v>6.6958888795207754</v>
      </c>
      <c r="V35" s="15">
        <f>N35/P35*100</f>
        <v>56.023435338652696</v>
      </c>
      <c r="W35" s="15">
        <f>O35/P35*100</f>
        <v>9.5749369185518916</v>
      </c>
      <c r="X35" s="16">
        <f>SUM(R28:W28)</f>
        <v>100</v>
      </c>
      <c r="Y35" s="16"/>
      <c r="AA35"/>
    </row>
    <row r="36" spans="1:27" ht="16" thickBot="1" x14ac:dyDescent="0.25">
      <c r="A36" s="17" t="s">
        <v>25</v>
      </c>
      <c r="B36" s="5">
        <f t="shared" ref="B36:G36" si="19">2^-B35</f>
        <v>1</v>
      </c>
      <c r="C36" s="22">
        <f t="shared" si="19"/>
        <v>0.16564209743769095</v>
      </c>
      <c r="D36" s="22">
        <f t="shared" si="19"/>
        <v>0.14736695198972319</v>
      </c>
      <c r="E36" s="22">
        <f t="shared" si="19"/>
        <v>0.1691112676680317</v>
      </c>
      <c r="F36" s="22">
        <f t="shared" si="19"/>
        <v>1.3165121958566481</v>
      </c>
      <c r="G36" s="22">
        <f t="shared" si="19"/>
        <v>0.10681666251420095</v>
      </c>
      <c r="I36" s="23" t="s">
        <v>24</v>
      </c>
      <c r="J36" s="24">
        <f t="shared" ref="J36:O36" si="20">J35/J33</f>
        <v>1</v>
      </c>
      <c r="K36" s="24">
        <f t="shared" si="20"/>
        <v>1.2760227516180538</v>
      </c>
      <c r="L36" s="24">
        <f t="shared" si="20"/>
        <v>2.5473481746684605</v>
      </c>
      <c r="M36" s="24">
        <f t="shared" si="20"/>
        <v>2.1125887012779794</v>
      </c>
      <c r="N36" s="24">
        <f t="shared" si="20"/>
        <v>7.7255232207300715</v>
      </c>
      <c r="O36" s="24">
        <f t="shared" si="20"/>
        <v>3.3172486238725325</v>
      </c>
      <c r="P36" s="24">
        <f>SUM(J36:O36)</f>
        <v>17.978731472167098</v>
      </c>
      <c r="Q36" s="24"/>
      <c r="R36" s="25">
        <f>J36/P36*100</f>
        <v>5.5621276815224787</v>
      </c>
      <c r="S36" s="25">
        <f>K36/P36*100</f>
        <v>7.0974014690272593</v>
      </c>
      <c r="T36" s="25">
        <f>L36/P36*100</f>
        <v>14.168675796799201</v>
      </c>
      <c r="U36" s="25">
        <f>M36/P36*100</f>
        <v>11.750488095049871</v>
      </c>
      <c r="V36" s="25">
        <f>N36/P36*100</f>
        <v>42.970346560267423</v>
      </c>
      <c r="W36" s="25">
        <f>O36/P36*100</f>
        <v>18.450960397333763</v>
      </c>
      <c r="X36" s="16">
        <f>SUM(R29:W29)</f>
        <v>100</v>
      </c>
      <c r="Y36" s="16"/>
      <c r="AA36"/>
    </row>
    <row r="37" spans="1:27" ht="16" thickBot="1" x14ac:dyDescent="0.25">
      <c r="B37" s="13"/>
      <c r="C37" s="13"/>
      <c r="D37" s="13"/>
      <c r="E37" s="13"/>
      <c r="F37" s="13"/>
      <c r="G37" s="13"/>
      <c r="K37" s="5"/>
      <c r="L37" s="5"/>
      <c r="M37" s="5"/>
      <c r="N37" s="5"/>
      <c r="O37" s="5"/>
      <c r="P37" s="5"/>
      <c r="Q37" s="5"/>
      <c r="S37" s="15"/>
      <c r="T37" s="15"/>
      <c r="U37" s="15"/>
      <c r="V37" s="15"/>
      <c r="W37" s="15"/>
      <c r="AA37"/>
    </row>
    <row r="38" spans="1:27" x14ac:dyDescent="0.2">
      <c r="B38" s="6" t="s">
        <v>86</v>
      </c>
      <c r="C38" s="7" t="s">
        <v>87</v>
      </c>
      <c r="D38" s="7" t="s">
        <v>88</v>
      </c>
      <c r="E38" s="7" t="s">
        <v>89</v>
      </c>
      <c r="F38" s="7" t="s">
        <v>90</v>
      </c>
      <c r="G38" s="7" t="s">
        <v>91</v>
      </c>
      <c r="I38" s="8" t="s">
        <v>75</v>
      </c>
      <c r="J38" s="9">
        <v>1</v>
      </c>
      <c r="K38" s="9">
        <v>2</v>
      </c>
      <c r="L38" s="9">
        <v>3</v>
      </c>
      <c r="M38" s="9">
        <v>4</v>
      </c>
      <c r="N38" s="9">
        <v>5</v>
      </c>
      <c r="O38" s="9">
        <v>6</v>
      </c>
      <c r="P38" s="10" t="s">
        <v>9</v>
      </c>
      <c r="Q38" s="10"/>
      <c r="R38" s="9" t="s">
        <v>10</v>
      </c>
      <c r="S38" s="9" t="s">
        <v>11</v>
      </c>
      <c r="T38" s="9" t="s">
        <v>12</v>
      </c>
      <c r="U38" s="9" t="s">
        <v>13</v>
      </c>
      <c r="V38" s="9" t="s">
        <v>14</v>
      </c>
      <c r="W38" s="11" t="s">
        <v>15</v>
      </c>
      <c r="AA38"/>
    </row>
    <row r="39" spans="1:27" x14ac:dyDescent="0.2">
      <c r="B39" s="38"/>
      <c r="C39" s="38">
        <v>26.477397918701172</v>
      </c>
      <c r="D39" s="38">
        <v>24.80186653137207</v>
      </c>
      <c r="E39" s="38">
        <v>25.49761962890625</v>
      </c>
      <c r="F39" s="38">
        <v>22.616617202758789</v>
      </c>
      <c r="G39" s="38">
        <v>25.386081695556641</v>
      </c>
      <c r="I39" s="12"/>
      <c r="J39" s="13" t="s">
        <v>17</v>
      </c>
      <c r="P39" s="5"/>
      <c r="Q39" s="5"/>
      <c r="W39" s="14"/>
      <c r="AA39"/>
    </row>
    <row r="40" spans="1:27" x14ac:dyDescent="0.2">
      <c r="B40" s="38">
        <v>24.703603744506836</v>
      </c>
      <c r="C40" s="38">
        <v>26.499212265014648</v>
      </c>
      <c r="D40" s="38">
        <v>24.925085067749023</v>
      </c>
      <c r="E40" s="38"/>
      <c r="F40" s="38">
        <v>22.649126052856445</v>
      </c>
      <c r="G40" s="38">
        <v>24.977052688598633</v>
      </c>
      <c r="I40" s="12"/>
      <c r="J40">
        <v>1</v>
      </c>
      <c r="K40" s="3">
        <v>0.68595158813938328</v>
      </c>
      <c r="L40">
        <v>0.68712382194681254</v>
      </c>
      <c r="M40">
        <v>0.17991223345632515</v>
      </c>
      <c r="N40" s="13">
        <v>0.96129365267745159</v>
      </c>
      <c r="O40" s="13">
        <v>0.54430351335724714</v>
      </c>
      <c r="P40" s="5">
        <f>SUM(J40:O40)</f>
        <v>4.0585848095772192</v>
      </c>
      <c r="Q40" s="5"/>
      <c r="R40" s="15">
        <f>J40/P40*100</f>
        <v>24.639130310650561</v>
      </c>
      <c r="S40" s="15">
        <f>K40/P40*100</f>
        <v>16.90125056696397</v>
      </c>
      <c r="T40" s="15">
        <f>L40/P40*100</f>
        <v>16.930133388499769</v>
      </c>
      <c r="U40" s="15">
        <f>M40/P40*100</f>
        <v>4.4328809646105816</v>
      </c>
      <c r="V40" s="15">
        <f>N40/P40*100</f>
        <v>23.685439575120991</v>
      </c>
      <c r="W40" s="15">
        <f>O40/P40*100</f>
        <v>13.41116519415414</v>
      </c>
      <c r="X40" s="16">
        <f>SUM(R33:W33)</f>
        <v>100</v>
      </c>
      <c r="Y40" s="16"/>
      <c r="AA40"/>
    </row>
    <row r="41" spans="1:27" x14ac:dyDescent="0.2">
      <c r="B41" s="38">
        <v>24.88566780090332</v>
      </c>
      <c r="C41" s="38"/>
      <c r="D41" s="38">
        <v>25.095064163208008</v>
      </c>
      <c r="E41" s="38">
        <v>25.897489547729492</v>
      </c>
      <c r="F41" s="38"/>
      <c r="G41" s="38"/>
      <c r="I41" s="12"/>
      <c r="J41" s="13" t="s">
        <v>98</v>
      </c>
      <c r="P41" s="5"/>
      <c r="Q41" s="5"/>
      <c r="W41" s="14"/>
      <c r="AA41"/>
    </row>
    <row r="42" spans="1:27" x14ac:dyDescent="0.2">
      <c r="A42" s="17" t="s">
        <v>21</v>
      </c>
      <c r="B42" s="18">
        <f t="shared" ref="B42:G42" si="21">AVERAGE(B39:B41)</f>
        <v>24.794635772705078</v>
      </c>
      <c r="C42" s="21">
        <f t="shared" si="21"/>
        <v>26.48830509185791</v>
      </c>
      <c r="D42" s="20">
        <f t="shared" si="21"/>
        <v>24.940671920776367</v>
      </c>
      <c r="E42" s="20">
        <f t="shared" si="21"/>
        <v>25.697554588317871</v>
      </c>
      <c r="F42" s="19">
        <f t="shared" si="21"/>
        <v>22.632871627807617</v>
      </c>
      <c r="G42" s="19">
        <f t="shared" si="21"/>
        <v>25.181567192077637</v>
      </c>
      <c r="I42" s="12" t="s">
        <v>22</v>
      </c>
      <c r="J42" s="5">
        <v>1</v>
      </c>
      <c r="K42" s="5">
        <v>0.29817386812801894</v>
      </c>
      <c r="L42" s="5">
        <v>1.0484113517586811</v>
      </c>
      <c r="M42" s="5">
        <v>0.13916544085028323</v>
      </c>
      <c r="N42" s="5">
        <v>3.341439915797916</v>
      </c>
      <c r="O42" s="5">
        <v>0.47582743058064236</v>
      </c>
      <c r="P42" s="5">
        <f>SUM(J42:O42)</f>
        <v>6.3030180071155417</v>
      </c>
      <c r="Q42" s="5"/>
      <c r="R42" s="15">
        <f>J42/P42*100</f>
        <v>15.865415565544788</v>
      </c>
      <c r="S42" s="15">
        <f>K42/P42*100</f>
        <v>4.7306523286369702</v>
      </c>
      <c r="T42" s="15">
        <f>L42/P42*100</f>
        <v>16.633481779286029</v>
      </c>
      <c r="U42" s="15">
        <f>M42/P42*100</f>
        <v>2.207917551451986</v>
      </c>
      <c r="V42" s="15">
        <f>N42/P42*100</f>
        <v>53.013332851432914</v>
      </c>
      <c r="W42" s="15">
        <f>O42/P42*100</f>
        <v>7.5491999236473051</v>
      </c>
      <c r="X42" s="16">
        <f>SUM(R35:W35)</f>
        <v>100</v>
      </c>
      <c r="Y42" s="16"/>
      <c r="AA42"/>
    </row>
    <row r="43" spans="1:27" ht="16" thickBot="1" x14ac:dyDescent="0.25">
      <c r="A43" s="17" t="s">
        <v>23</v>
      </c>
      <c r="B43" s="5">
        <f>B42-B42</f>
        <v>0</v>
      </c>
      <c r="C43" s="22">
        <f>C42-B42</f>
        <v>1.693669319152832</v>
      </c>
      <c r="D43" s="22">
        <f>D42-B42</f>
        <v>0.14603614807128906</v>
      </c>
      <c r="E43" s="22">
        <f>E42-B42</f>
        <v>0.90291881561279297</v>
      </c>
      <c r="F43" s="22">
        <f>F42-B42</f>
        <v>-2.1617641448974609</v>
      </c>
      <c r="G43" s="22">
        <f>G42-B42</f>
        <v>0.38693141937255859</v>
      </c>
      <c r="I43" s="23" t="s">
        <v>24</v>
      </c>
      <c r="J43" s="24">
        <f t="shared" ref="J43:O43" si="22">J42/J40</f>
        <v>1</v>
      </c>
      <c r="K43" s="24">
        <f t="shared" si="22"/>
        <v>0.43468646079937484</v>
      </c>
      <c r="L43" s="24">
        <f t="shared" si="22"/>
        <v>1.5257968335142866</v>
      </c>
      <c r="M43" s="24">
        <f t="shared" si="22"/>
        <v>0.77351849941914341</v>
      </c>
      <c r="N43" s="24">
        <f t="shared" si="22"/>
        <v>3.4759825017996748</v>
      </c>
      <c r="O43" s="24">
        <f t="shared" si="22"/>
        <v>0.87419503806939181</v>
      </c>
      <c r="P43" s="24">
        <f>SUM(J43:O43)</f>
        <v>8.0841793336018721</v>
      </c>
      <c r="Q43" s="24"/>
      <c r="R43" s="25">
        <f>J43/P43*100</f>
        <v>12.369839395366977</v>
      </c>
      <c r="S43" s="25">
        <f>K43/P43*100</f>
        <v>5.3770017074287502</v>
      </c>
      <c r="T43" s="25">
        <f>L43/P43*100</f>
        <v>18.873861780531211</v>
      </c>
      <c r="U43" s="25">
        <f>M43/P43*100</f>
        <v>9.5682996071600694</v>
      </c>
      <c r="V43" s="25">
        <f>N43/P43*100</f>
        <v>42.997345288367882</v>
      </c>
      <c r="W43" s="25">
        <f>O43/P43*100</f>
        <v>10.813652221145098</v>
      </c>
      <c r="X43" s="16">
        <f>SUM(R36:W36)</f>
        <v>99.999999999999986</v>
      </c>
      <c r="Y43" s="16"/>
      <c r="AA43"/>
    </row>
    <row r="44" spans="1:27" x14ac:dyDescent="0.2">
      <c r="A44" s="17" t="s">
        <v>25</v>
      </c>
      <c r="B44" s="5">
        <f t="shared" ref="B44:G44" si="23">2^-B43</f>
        <v>1</v>
      </c>
      <c r="C44" s="22">
        <f t="shared" si="23"/>
        <v>0.30913966516641117</v>
      </c>
      <c r="D44" s="22">
        <f t="shared" si="23"/>
        <v>0.90373008266637178</v>
      </c>
      <c r="E44" s="22">
        <f t="shared" si="23"/>
        <v>0.53480363795611763</v>
      </c>
      <c r="F44" s="22">
        <f t="shared" si="23"/>
        <v>4.4746168236972181</v>
      </c>
      <c r="G44" s="22">
        <f t="shared" si="23"/>
        <v>0.7647544918051834</v>
      </c>
      <c r="AA44"/>
    </row>
    <row r="45" spans="1:27" x14ac:dyDescent="0.2">
      <c r="B45" s="13"/>
      <c r="C45" s="13"/>
      <c r="D45" s="13"/>
      <c r="E45" s="13"/>
      <c r="F45" s="13"/>
      <c r="G45" s="13"/>
      <c r="I45"/>
      <c r="J45"/>
      <c r="L45"/>
      <c r="M45"/>
      <c r="AA45"/>
    </row>
    <row r="46" spans="1:27" x14ac:dyDescent="0.2">
      <c r="B46" s="6" t="s">
        <v>92</v>
      </c>
      <c r="C46" s="7" t="s">
        <v>93</v>
      </c>
      <c r="D46" s="7" t="s">
        <v>94</v>
      </c>
      <c r="E46" s="7" t="s">
        <v>95</v>
      </c>
      <c r="F46" s="7" t="s">
        <v>96</v>
      </c>
      <c r="G46" s="7" t="s">
        <v>97</v>
      </c>
      <c r="I46"/>
      <c r="J46"/>
      <c r="L46"/>
      <c r="M46"/>
      <c r="AA46"/>
    </row>
    <row r="47" spans="1:27" x14ac:dyDescent="0.2">
      <c r="B47" s="38">
        <v>26.264196395874023</v>
      </c>
      <c r="C47" s="38"/>
      <c r="D47" s="38"/>
      <c r="E47" s="38">
        <v>29.23411750793457</v>
      </c>
      <c r="F47" s="38"/>
      <c r="G47" s="38">
        <v>27.160882949829102</v>
      </c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X47" s="16"/>
      <c r="Y47" s="16"/>
      <c r="AA47"/>
    </row>
    <row r="48" spans="1:27" x14ac:dyDescent="0.2">
      <c r="B48" s="38">
        <v>26.133926391601562</v>
      </c>
      <c r="C48" s="38">
        <v>28.061347961425781</v>
      </c>
      <c r="D48" s="38">
        <v>26.120340347290039</v>
      </c>
      <c r="E48" s="38">
        <v>28.854259490966797</v>
      </c>
      <c r="F48" s="38">
        <v>24.458354949951172</v>
      </c>
      <c r="G48" s="38">
        <v>27.273809432983398</v>
      </c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AA48"/>
    </row>
    <row r="49" spans="1:32" x14ac:dyDescent="0.2">
      <c r="B49" s="38"/>
      <c r="C49" s="38">
        <v>27.828323364257812</v>
      </c>
      <c r="D49" s="38">
        <v>26.141372680664062</v>
      </c>
      <c r="E49" s="38"/>
      <c r="F49" s="38">
        <v>24.458827972412109</v>
      </c>
      <c r="G49" s="38">
        <v>27.376960754394531</v>
      </c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X49" s="16"/>
      <c r="Y49" s="16"/>
      <c r="AA49"/>
    </row>
    <row r="50" spans="1:32" x14ac:dyDescent="0.2">
      <c r="A50" s="17" t="s">
        <v>21</v>
      </c>
      <c r="B50" s="28">
        <f t="shared" ref="B50:G50" si="24">AVERAGE(B47:B49)</f>
        <v>26.199061393737793</v>
      </c>
      <c r="C50" s="29">
        <f t="shared" si="24"/>
        <v>27.944835662841797</v>
      </c>
      <c r="D50" s="30">
        <f t="shared" si="24"/>
        <v>26.130856513977051</v>
      </c>
      <c r="E50" s="20">
        <f t="shared" si="24"/>
        <v>29.044188499450684</v>
      </c>
      <c r="F50" s="19">
        <f t="shared" si="24"/>
        <v>24.458591461181641</v>
      </c>
      <c r="G50" s="19">
        <f t="shared" si="24"/>
        <v>27.270551045735676</v>
      </c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X50" s="16"/>
      <c r="Y50" s="16"/>
      <c r="Z50"/>
      <c r="AA50"/>
    </row>
    <row r="51" spans="1:32" x14ac:dyDescent="0.2">
      <c r="A51" s="17" t="s">
        <v>23</v>
      </c>
      <c r="B51" s="5">
        <f>B50-B50</f>
        <v>0</v>
      </c>
      <c r="C51" s="22">
        <f>C50-B50</f>
        <v>1.7457742691040039</v>
      </c>
      <c r="D51" s="22">
        <f>D50-B50</f>
        <v>-6.8204879760742188E-2</v>
      </c>
      <c r="E51" s="22">
        <f>E50-B50</f>
        <v>2.8451271057128906</v>
      </c>
      <c r="F51" s="22">
        <f>F50-B50</f>
        <v>-1.7404699325561523</v>
      </c>
      <c r="G51" s="22">
        <f>G50-B50</f>
        <v>1.0714896519978829</v>
      </c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13"/>
      <c r="V51" s="13"/>
      <c r="W51" s="13"/>
      <c r="Z51"/>
      <c r="AA51"/>
    </row>
    <row r="52" spans="1:32" x14ac:dyDescent="0.2">
      <c r="A52" s="17" t="s">
        <v>25</v>
      </c>
      <c r="B52" s="5">
        <f t="shared" ref="B52:G52" si="25">2^-B51</f>
        <v>1</v>
      </c>
      <c r="C52" s="22">
        <f t="shared" si="25"/>
        <v>0.29817386812801894</v>
      </c>
      <c r="D52" s="22">
        <f t="shared" si="25"/>
        <v>1.0484113517586811</v>
      </c>
      <c r="E52" s="22">
        <f t="shared" si="25"/>
        <v>0.13916544085028323</v>
      </c>
      <c r="F52" s="22">
        <f t="shared" si="25"/>
        <v>3.341439915797916</v>
      </c>
      <c r="G52" s="22">
        <f t="shared" si="25"/>
        <v>0.47582743058064236</v>
      </c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Z52"/>
      <c r="AA52"/>
    </row>
    <row r="53" spans="1:32" x14ac:dyDescent="0.2"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15"/>
      <c r="V53" s="15"/>
      <c r="W53" s="15"/>
      <c r="Z53"/>
      <c r="AA53"/>
      <c r="AB53"/>
      <c r="AC53"/>
      <c r="AD53"/>
      <c r="AE53"/>
      <c r="AF53"/>
    </row>
    <row r="54" spans="1:32" ht="19" x14ac:dyDescent="0.25">
      <c r="A54" s="1" t="s">
        <v>17</v>
      </c>
      <c r="B54" s="2" t="s">
        <v>1</v>
      </c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X54" s="16"/>
      <c r="Y54" s="16"/>
      <c r="Z54"/>
      <c r="AA54"/>
      <c r="AB54"/>
      <c r="AC54"/>
      <c r="AD54"/>
      <c r="AE54"/>
      <c r="AF54"/>
    </row>
    <row r="55" spans="1:32" x14ac:dyDescent="0.2">
      <c r="B55" s="6" t="s">
        <v>2</v>
      </c>
      <c r="C55" s="7" t="s">
        <v>3</v>
      </c>
      <c r="D55" s="7" t="s">
        <v>4</v>
      </c>
      <c r="E55" s="7" t="s">
        <v>5</v>
      </c>
      <c r="F55" s="7" t="s">
        <v>6</v>
      </c>
      <c r="G55" s="7" t="s">
        <v>7</v>
      </c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15"/>
      <c r="V55" s="15"/>
      <c r="W55" s="15"/>
      <c r="Z55"/>
      <c r="AA55"/>
    </row>
    <row r="56" spans="1:32" x14ac:dyDescent="0.2">
      <c r="B56" s="37">
        <v>20.417844772338867</v>
      </c>
      <c r="C56" s="37">
        <v>20.896835327148438</v>
      </c>
      <c r="D56" s="37">
        <v>21.484565734863281</v>
      </c>
      <c r="E56" s="37">
        <v>21.896318435668945</v>
      </c>
      <c r="F56" s="37">
        <v>19.802740097045898</v>
      </c>
      <c r="G56" s="37"/>
      <c r="I56" s="41"/>
      <c r="J56" s="41"/>
      <c r="L56" s="41"/>
      <c r="M56" s="41"/>
      <c r="N56" s="5"/>
      <c r="O56" s="5"/>
      <c r="P56" s="5"/>
      <c r="Q56" s="5"/>
      <c r="R56" s="15"/>
      <c r="S56" s="15"/>
      <c r="T56" s="15"/>
      <c r="U56" s="15"/>
      <c r="V56" s="15"/>
      <c r="W56" s="15"/>
      <c r="X56" s="16"/>
      <c r="Y56" s="16"/>
      <c r="Z56"/>
      <c r="AA56"/>
    </row>
    <row r="57" spans="1:32" x14ac:dyDescent="0.2">
      <c r="B57" s="37">
        <v>20.466020584106445</v>
      </c>
      <c r="C57" s="37">
        <v>20.880069732666016</v>
      </c>
      <c r="D57" s="37"/>
      <c r="E57" s="37">
        <v>21.881244659423828</v>
      </c>
      <c r="F57" s="37">
        <v>19.84984016418457</v>
      </c>
      <c r="G57" s="37">
        <v>21.299163818359375</v>
      </c>
      <c r="I57"/>
      <c r="J57"/>
      <c r="L57"/>
      <c r="M57"/>
      <c r="X57" s="16"/>
      <c r="Y57" s="16"/>
      <c r="Z57"/>
      <c r="AA57"/>
    </row>
    <row r="58" spans="1:32" x14ac:dyDescent="0.2">
      <c r="B58" s="37"/>
      <c r="C58" s="37"/>
      <c r="D58" s="37">
        <v>21.444952011108398</v>
      </c>
      <c r="E58" s="37">
        <v>21.859981536865234</v>
      </c>
      <c r="F58" s="37">
        <v>19.935016632080078</v>
      </c>
      <c r="G58" s="37">
        <v>21.226299285888672</v>
      </c>
      <c r="I58"/>
      <c r="J58"/>
      <c r="L58"/>
      <c r="M58"/>
      <c r="O58"/>
      <c r="Z58"/>
      <c r="AA58"/>
    </row>
    <row r="59" spans="1:32" x14ac:dyDescent="0.2">
      <c r="A59" s="17" t="s">
        <v>21</v>
      </c>
      <c r="B59" s="18">
        <f t="shared" ref="B59:G59" si="26">AVERAGE(B56:B58)</f>
        <v>20.441932678222656</v>
      </c>
      <c r="C59" s="19">
        <f t="shared" si="26"/>
        <v>20.888452529907227</v>
      </c>
      <c r="D59" s="20">
        <f t="shared" si="26"/>
        <v>21.46475887298584</v>
      </c>
      <c r="E59" s="20">
        <f t="shared" si="26"/>
        <v>21.879181543986004</v>
      </c>
      <c r="F59" s="21">
        <f t="shared" si="26"/>
        <v>19.862532297770183</v>
      </c>
      <c r="G59" s="21">
        <f t="shared" si="26"/>
        <v>21.262731552124023</v>
      </c>
      <c r="I59"/>
      <c r="J59"/>
      <c r="L59"/>
      <c r="M59"/>
      <c r="O59"/>
      <c r="R59" s="3">
        <v>0</v>
      </c>
      <c r="Z59"/>
      <c r="AA59"/>
      <c r="AB59"/>
      <c r="AC59"/>
      <c r="AD59"/>
      <c r="AE59"/>
      <c r="AF59"/>
    </row>
    <row r="60" spans="1:32" x14ac:dyDescent="0.2">
      <c r="A60" s="17" t="s">
        <v>23</v>
      </c>
      <c r="B60" s="5">
        <f>B59-B59</f>
        <v>0</v>
      </c>
      <c r="C60" s="22">
        <f>C59-B59</f>
        <v>0.44651985168457031</v>
      </c>
      <c r="D60" s="22">
        <f>D59-B59</f>
        <v>1.0228261947631836</v>
      </c>
      <c r="E60" s="22">
        <f>E59-B59</f>
        <v>1.4372488657633475</v>
      </c>
      <c r="F60" s="22">
        <f>F59-B59</f>
        <v>-0.57940038045247277</v>
      </c>
      <c r="G60" s="22">
        <f>G59-B59</f>
        <v>0.82079887390136719</v>
      </c>
      <c r="I60"/>
      <c r="J60"/>
      <c r="L60"/>
      <c r="M60"/>
      <c r="O60"/>
      <c r="Z60"/>
      <c r="AA60"/>
    </row>
    <row r="61" spans="1:32" x14ac:dyDescent="0.2">
      <c r="A61" s="17" t="s">
        <v>25</v>
      </c>
      <c r="B61" s="5">
        <f>2^AB82-B60</f>
        <v>1</v>
      </c>
      <c r="C61" s="22">
        <f>2^-C60</f>
        <v>0.73381085357059084</v>
      </c>
      <c r="D61" s="22">
        <f>2^-D60</f>
        <v>0.49215129819693038</v>
      </c>
      <c r="E61" s="22">
        <f>2^-E60</f>
        <v>0.36927081096396164</v>
      </c>
      <c r="F61" s="22">
        <f>2^-F60</f>
        <v>1.4942280816108318</v>
      </c>
      <c r="G61" s="22">
        <f>2^-G60</f>
        <v>0.56612836950351375</v>
      </c>
      <c r="I61"/>
      <c r="J61"/>
      <c r="L61"/>
      <c r="M61"/>
      <c r="Z61"/>
      <c r="AA61"/>
    </row>
    <row r="62" spans="1:32" x14ac:dyDescent="0.2">
      <c r="B62" s="5"/>
      <c r="C62" s="5"/>
      <c r="D62" s="5"/>
      <c r="E62" s="5"/>
      <c r="F62" s="5"/>
      <c r="G62" s="5"/>
      <c r="I62"/>
      <c r="J62"/>
      <c r="L62"/>
      <c r="M62"/>
      <c r="Z62"/>
      <c r="AA62"/>
    </row>
    <row r="63" spans="1:32" x14ac:dyDescent="0.2">
      <c r="B63" s="6" t="s">
        <v>27</v>
      </c>
      <c r="C63" s="7" t="s">
        <v>28</v>
      </c>
      <c r="D63" s="7" t="s">
        <v>29</v>
      </c>
      <c r="E63" s="7" t="s">
        <v>30</v>
      </c>
      <c r="F63" s="7" t="s">
        <v>31</v>
      </c>
      <c r="G63" s="7" t="s">
        <v>7</v>
      </c>
      <c r="I63"/>
      <c r="J63"/>
      <c r="L63"/>
      <c r="M63"/>
      <c r="Z63"/>
      <c r="AA63"/>
    </row>
    <row r="64" spans="1:32" x14ac:dyDescent="0.2">
      <c r="B64" s="37">
        <v>19.454557418823242</v>
      </c>
      <c r="C64" s="37"/>
      <c r="D64" s="37"/>
      <c r="E64" s="37">
        <v>21.615226745605469</v>
      </c>
      <c r="F64" s="37">
        <v>24.186384201049805</v>
      </c>
      <c r="G64" s="37">
        <v>21.879262924194336</v>
      </c>
      <c r="I64"/>
      <c r="J64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Z64"/>
      <c r="AA64"/>
    </row>
    <row r="65" spans="1:27" x14ac:dyDescent="0.2">
      <c r="B65" s="37">
        <v>19.590618133544922</v>
      </c>
      <c r="C65" s="37">
        <v>20.790111541748047</v>
      </c>
      <c r="D65" s="37">
        <v>20.749944686889648</v>
      </c>
      <c r="E65" s="37">
        <v>21.619508743286133</v>
      </c>
      <c r="F65" s="37">
        <v>24.242137908935547</v>
      </c>
      <c r="G65" s="37">
        <v>21.850933074951172</v>
      </c>
      <c r="I65"/>
      <c r="J65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Z65"/>
      <c r="AA65"/>
    </row>
    <row r="66" spans="1:27" x14ac:dyDescent="0.2">
      <c r="B66" s="37">
        <v>19.673599243164062</v>
      </c>
      <c r="C66" s="37">
        <v>20.778627395629883</v>
      </c>
      <c r="D66" s="37">
        <v>20.74188232421875</v>
      </c>
      <c r="E66" s="37">
        <v>21.638921737670898</v>
      </c>
      <c r="F66" s="37"/>
      <c r="G66" s="37">
        <v>21.860692977905273</v>
      </c>
      <c r="I66"/>
      <c r="J66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Z66"/>
      <c r="AA66"/>
    </row>
    <row r="67" spans="1:27" x14ac:dyDescent="0.2">
      <c r="A67" s="17" t="s">
        <v>21</v>
      </c>
      <c r="B67" s="28">
        <f t="shared" ref="B67:G67" si="27">AVERAGE(B64:B66)</f>
        <v>19.572924931844074</v>
      </c>
      <c r="C67" s="29">
        <f t="shared" si="27"/>
        <v>20.784369468688965</v>
      </c>
      <c r="D67" s="30">
        <f t="shared" si="27"/>
        <v>20.745913505554199</v>
      </c>
      <c r="E67" s="20">
        <f t="shared" si="27"/>
        <v>21.624552408854168</v>
      </c>
      <c r="F67" s="19">
        <f t="shared" si="27"/>
        <v>24.214261054992676</v>
      </c>
      <c r="G67" s="21">
        <f t="shared" si="27"/>
        <v>21.863629659016926</v>
      </c>
      <c r="I67"/>
      <c r="J6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Z67"/>
      <c r="AA67"/>
    </row>
    <row r="68" spans="1:27" x14ac:dyDescent="0.2">
      <c r="A68" s="17" t="s">
        <v>23</v>
      </c>
      <c r="B68" s="5">
        <f>B67-B67</f>
        <v>0</v>
      </c>
      <c r="C68" s="22">
        <f>C67-B67</f>
        <v>1.2114445368448905</v>
      </c>
      <c r="D68" s="22">
        <f>D67-B67</f>
        <v>1.1729885737101249</v>
      </c>
      <c r="E68" s="22">
        <f>E67-B67</f>
        <v>2.0516274770100935</v>
      </c>
      <c r="F68" s="22">
        <f>F67-B67</f>
        <v>4.6413361231486014</v>
      </c>
      <c r="G68" s="22">
        <f>G67-B67</f>
        <v>2.2907047271728516</v>
      </c>
      <c r="I68"/>
      <c r="J68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AA68"/>
    </row>
    <row r="69" spans="1:27" x14ac:dyDescent="0.2">
      <c r="A69" s="17" t="s">
        <v>25</v>
      </c>
      <c r="B69" s="5">
        <f t="shared" ref="B69:G69" si="28">2^-B68</f>
        <v>1</v>
      </c>
      <c r="C69" s="22">
        <f t="shared" si="28"/>
        <v>0.43183601180054154</v>
      </c>
      <c r="D69" s="22">
        <f t="shared" si="28"/>
        <v>0.44350166513997424</v>
      </c>
      <c r="E69" s="22">
        <f t="shared" si="28"/>
        <v>0.24121182219643306</v>
      </c>
      <c r="F69" s="22">
        <f t="shared" si="28"/>
        <v>4.0069932143219592E-2</v>
      </c>
      <c r="G69" s="22">
        <f t="shared" si="28"/>
        <v>0.20437565690224435</v>
      </c>
      <c r="I69"/>
      <c r="J69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AA69"/>
    </row>
    <row r="70" spans="1:27" x14ac:dyDescent="0.2">
      <c r="B70" s="5"/>
      <c r="C70" s="5"/>
      <c r="D70" s="5"/>
      <c r="E70" s="5"/>
      <c r="F70" s="5"/>
      <c r="G70" s="5"/>
      <c r="I70"/>
      <c r="J70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AA70"/>
    </row>
    <row r="71" spans="1:27" x14ac:dyDescent="0.2">
      <c r="B71" s="6" t="s">
        <v>35</v>
      </c>
      <c r="C71" s="7" t="s">
        <v>36</v>
      </c>
      <c r="D71" s="7" t="s">
        <v>37</v>
      </c>
      <c r="E71" s="7" t="s">
        <v>38</v>
      </c>
      <c r="F71" s="7" t="s">
        <v>39</v>
      </c>
      <c r="G71" s="7" t="s">
        <v>7</v>
      </c>
      <c r="I71"/>
      <c r="J71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AA71"/>
    </row>
    <row r="72" spans="1:27" x14ac:dyDescent="0.2">
      <c r="B72" s="37">
        <v>18.162805557250977</v>
      </c>
      <c r="C72" s="37">
        <v>20.474479675292969</v>
      </c>
      <c r="D72" s="37">
        <v>19.264299392700195</v>
      </c>
      <c r="E72" s="37">
        <v>21.867156982421875</v>
      </c>
      <c r="F72" s="37">
        <v>19.956047058105469</v>
      </c>
      <c r="G72" s="37">
        <v>21.059713363647461</v>
      </c>
      <c r="I72"/>
      <c r="J72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AA72"/>
    </row>
    <row r="73" spans="1:27" x14ac:dyDescent="0.2">
      <c r="B73" s="37">
        <v>17.994144439697266</v>
      </c>
      <c r="C73" s="37">
        <v>20.441432952880859</v>
      </c>
      <c r="D73" s="37">
        <v>19.245452880859375</v>
      </c>
      <c r="E73" s="37">
        <v>21.905435562133789</v>
      </c>
      <c r="F73" s="37">
        <v>20.106500625610352</v>
      </c>
      <c r="G73" s="37">
        <v>21.136491775512695</v>
      </c>
      <c r="I73"/>
      <c r="J73"/>
      <c r="L73"/>
      <c r="M73"/>
      <c r="AA73"/>
    </row>
    <row r="74" spans="1:27" x14ac:dyDescent="0.2">
      <c r="B74" s="37">
        <v>18.104536056518555</v>
      </c>
      <c r="C74" s="37"/>
      <c r="D74" s="37"/>
      <c r="E74" s="37">
        <v>21.952041625976562</v>
      </c>
      <c r="F74" s="37"/>
      <c r="G74" s="37"/>
      <c r="I74"/>
      <c r="J74"/>
      <c r="L74"/>
      <c r="M74"/>
      <c r="AA74"/>
    </row>
    <row r="75" spans="1:27" x14ac:dyDescent="0.2">
      <c r="A75" s="17" t="s">
        <v>21</v>
      </c>
      <c r="B75" s="31">
        <f t="shared" ref="B75:G75" si="29">AVERAGE(B72:B74)</f>
        <v>18.087162017822266</v>
      </c>
      <c r="C75" s="21">
        <f t="shared" si="29"/>
        <v>20.457956314086914</v>
      </c>
      <c r="D75" s="30">
        <f t="shared" si="29"/>
        <v>19.254876136779785</v>
      </c>
      <c r="E75" s="32">
        <f t="shared" si="29"/>
        <v>21.90821139017741</v>
      </c>
      <c r="F75" s="29">
        <f t="shared" si="29"/>
        <v>20.03127384185791</v>
      </c>
      <c r="G75" s="21">
        <f t="shared" si="29"/>
        <v>21.098102569580078</v>
      </c>
      <c r="I75"/>
      <c r="J75"/>
      <c r="L75"/>
      <c r="M75"/>
      <c r="AA75"/>
    </row>
    <row r="76" spans="1:27" x14ac:dyDescent="0.2">
      <c r="A76" s="17" t="s">
        <v>23</v>
      </c>
      <c r="B76" s="5">
        <f>B75-B75</f>
        <v>0</v>
      </c>
      <c r="C76" s="22">
        <f>C75-B75</f>
        <v>2.3707942962646484</v>
      </c>
      <c r="D76" s="22">
        <f>D75-B75</f>
        <v>1.1677141189575195</v>
      </c>
      <c r="E76" s="22">
        <f>E75-B75</f>
        <v>3.8210493723551444</v>
      </c>
      <c r="F76" s="22">
        <f>F75-B75</f>
        <v>1.9441118240356445</v>
      </c>
      <c r="G76" s="22">
        <f>G75-B75</f>
        <v>3.0109405517578125</v>
      </c>
      <c r="I76"/>
      <c r="J76"/>
      <c r="L76"/>
      <c r="M76"/>
      <c r="AA76"/>
    </row>
    <row r="77" spans="1:27" x14ac:dyDescent="0.2">
      <c r="A77" s="17" t="s">
        <v>25</v>
      </c>
      <c r="B77" s="5">
        <f t="shared" ref="B77:G77" si="30">2^-B76</f>
        <v>1</v>
      </c>
      <c r="C77" s="22">
        <f t="shared" si="30"/>
        <v>0.19333914926763618</v>
      </c>
      <c r="D77" s="22">
        <f t="shared" si="30"/>
        <v>0.44512606301707919</v>
      </c>
      <c r="E77" s="22">
        <f t="shared" si="30"/>
        <v>7.0753759983463935E-2</v>
      </c>
      <c r="F77" s="22">
        <f t="shared" si="30"/>
        <v>0.25987471499015036</v>
      </c>
      <c r="G77" s="22">
        <f t="shared" si="30"/>
        <v>0.12405565861519903</v>
      </c>
      <c r="I77"/>
      <c r="J77"/>
      <c r="L77"/>
      <c r="M77"/>
      <c r="AA77"/>
    </row>
    <row r="78" spans="1:27" x14ac:dyDescent="0.2">
      <c r="I78"/>
      <c r="J78"/>
      <c r="L78"/>
      <c r="M78"/>
      <c r="AA78"/>
    </row>
    <row r="79" spans="1:27" x14ac:dyDescent="0.2">
      <c r="A79" s="34"/>
      <c r="B79" s="34"/>
      <c r="C79" s="34"/>
      <c r="D79" s="34"/>
      <c r="E79" s="34"/>
      <c r="F79" s="34"/>
      <c r="G79" s="34"/>
      <c r="I79"/>
      <c r="J79"/>
      <c r="L79"/>
      <c r="M79"/>
      <c r="AA79"/>
    </row>
    <row r="80" spans="1:27" x14ac:dyDescent="0.2">
      <c r="I80"/>
      <c r="J80"/>
      <c r="L80"/>
      <c r="M80"/>
      <c r="AA80"/>
    </row>
    <row r="81" spans="1:27" ht="19" x14ac:dyDescent="0.25">
      <c r="A81" s="1"/>
      <c r="B81" s="35" t="s">
        <v>1</v>
      </c>
      <c r="C81" s="13"/>
      <c r="D81" s="13"/>
      <c r="E81" s="13"/>
      <c r="F81" s="13"/>
      <c r="G81" s="13"/>
      <c r="I81"/>
      <c r="L81"/>
      <c r="M81"/>
      <c r="AA81"/>
    </row>
    <row r="82" spans="1:27" x14ac:dyDescent="0.2">
      <c r="B82" s="6" t="s">
        <v>80</v>
      </c>
      <c r="C82" s="7" t="s">
        <v>81</v>
      </c>
      <c r="D82" s="7" t="s">
        <v>82</v>
      </c>
      <c r="E82" s="7" t="s">
        <v>83</v>
      </c>
      <c r="F82" s="7" t="s">
        <v>84</v>
      </c>
      <c r="G82" s="7" t="s">
        <v>85</v>
      </c>
      <c r="I82"/>
      <c r="L82"/>
      <c r="M82"/>
      <c r="AA82"/>
    </row>
    <row r="83" spans="1:27" x14ac:dyDescent="0.2">
      <c r="B83" s="37">
        <v>19.468120574951172</v>
      </c>
      <c r="C83" s="37">
        <v>20.669437408447266</v>
      </c>
      <c r="D83" s="37">
        <v>21.800426483154297</v>
      </c>
      <c r="E83" s="37">
        <v>22.38702392578125</v>
      </c>
      <c r="F83" s="37">
        <v>20.972976684570312</v>
      </c>
      <c r="G83" s="37"/>
      <c r="I83"/>
      <c r="L83"/>
      <c r="M83"/>
      <c r="AA83"/>
    </row>
    <row r="84" spans="1:27" x14ac:dyDescent="0.2">
      <c r="B84" s="37">
        <v>19.45020866394043</v>
      </c>
      <c r="C84" s="37">
        <v>20.642459869384766</v>
      </c>
      <c r="D84" s="37">
        <v>21.725130081176758</v>
      </c>
      <c r="E84" s="37">
        <v>22.428606033325195</v>
      </c>
      <c r="F84" s="37">
        <v>20.998788833618164</v>
      </c>
      <c r="G84" s="37">
        <v>21.954828262329102</v>
      </c>
      <c r="I84"/>
      <c r="L84"/>
      <c r="M84"/>
      <c r="AA84"/>
    </row>
    <row r="85" spans="1:27" x14ac:dyDescent="0.2">
      <c r="B85" s="37"/>
      <c r="C85" s="37">
        <v>20.625778198242188</v>
      </c>
      <c r="D85" s="37"/>
      <c r="E85" s="37"/>
      <c r="F85" s="37"/>
      <c r="G85" s="37">
        <v>21.953475952148438</v>
      </c>
      <c r="I85"/>
      <c r="L85"/>
      <c r="M85"/>
    </row>
    <row r="86" spans="1:27" x14ac:dyDescent="0.2">
      <c r="A86" s="17" t="s">
        <v>21</v>
      </c>
      <c r="B86" s="31">
        <f t="shared" ref="B86:G86" si="31">AVERAGE(B83:B85)</f>
        <v>19.459164619445801</v>
      </c>
      <c r="C86" s="29">
        <f t="shared" si="31"/>
        <v>20.645891825358074</v>
      </c>
      <c r="D86" s="32">
        <f t="shared" si="31"/>
        <v>21.762778282165527</v>
      </c>
      <c r="E86" s="20">
        <f t="shared" si="31"/>
        <v>22.407814979553223</v>
      </c>
      <c r="F86" s="21">
        <f t="shared" si="31"/>
        <v>20.985882759094238</v>
      </c>
      <c r="G86" s="21">
        <f t="shared" si="31"/>
        <v>21.95415210723877</v>
      </c>
      <c r="I86"/>
      <c r="K86"/>
      <c r="L86"/>
      <c r="M86"/>
    </row>
    <row r="87" spans="1:27" x14ac:dyDescent="0.2">
      <c r="A87" s="17" t="s">
        <v>23</v>
      </c>
      <c r="B87" s="5">
        <f>B86-B86</f>
        <v>0</v>
      </c>
      <c r="C87" s="22">
        <f>C86-B86</f>
        <v>1.1867272059122733</v>
      </c>
      <c r="D87" s="22">
        <f>D86-B86</f>
        <v>2.3036136627197266</v>
      </c>
      <c r="E87" s="22">
        <f>E86-B86</f>
        <v>2.9486503601074219</v>
      </c>
      <c r="F87" s="22">
        <f>F86-B86</f>
        <v>1.5267181396484375</v>
      </c>
      <c r="G87" s="22">
        <f>G86-B86</f>
        <v>2.4949874877929688</v>
      </c>
      <c r="I87"/>
      <c r="K87"/>
      <c r="L87"/>
    </row>
    <row r="88" spans="1:27" x14ac:dyDescent="0.2">
      <c r="A88" s="17" t="s">
        <v>25</v>
      </c>
      <c r="B88" s="5">
        <f t="shared" ref="B88:G88" si="32">2^-B87</f>
        <v>1</v>
      </c>
      <c r="C88" s="22">
        <f t="shared" si="32"/>
        <v>0.43929829162208478</v>
      </c>
      <c r="D88" s="22">
        <f t="shared" si="32"/>
        <v>0.20255510309275696</v>
      </c>
      <c r="E88" s="22">
        <f t="shared" si="32"/>
        <v>0.12952923329793603</v>
      </c>
      <c r="F88" s="22">
        <f t="shared" si="32"/>
        <v>0.34706597965679215</v>
      </c>
      <c r="G88" s="22">
        <f t="shared" si="32"/>
        <v>0.17739195800353177</v>
      </c>
      <c r="I88"/>
      <c r="K88"/>
      <c r="L88"/>
    </row>
    <row r="89" spans="1:27" x14ac:dyDescent="0.2">
      <c r="B89" s="13"/>
      <c r="C89" s="13"/>
      <c r="D89" s="13"/>
      <c r="E89" s="13"/>
      <c r="F89" s="13"/>
      <c r="G89" s="13"/>
      <c r="I89"/>
      <c r="K89"/>
      <c r="L89"/>
    </row>
    <row r="90" spans="1:27" x14ac:dyDescent="0.2">
      <c r="B90" s="6" t="s">
        <v>86</v>
      </c>
      <c r="C90" s="7" t="s">
        <v>87</v>
      </c>
      <c r="D90" s="7" t="s">
        <v>88</v>
      </c>
      <c r="E90" s="7" t="s">
        <v>89</v>
      </c>
      <c r="F90" s="7" t="s">
        <v>90</v>
      </c>
      <c r="G90" s="7" t="s">
        <v>91</v>
      </c>
      <c r="I90"/>
      <c r="L90"/>
    </row>
    <row r="91" spans="1:27" x14ac:dyDescent="0.2">
      <c r="B91" s="37">
        <v>19.796201705932617</v>
      </c>
      <c r="C91" s="37"/>
      <c r="D91" s="37"/>
      <c r="E91" s="37"/>
      <c r="F91" s="37">
        <v>20.578374862670898</v>
      </c>
      <c r="G91" s="37"/>
      <c r="I91"/>
      <c r="L91"/>
    </row>
    <row r="92" spans="1:27" x14ac:dyDescent="0.2">
      <c r="B92" s="37"/>
      <c r="C92" s="37">
        <v>21.867626190185547</v>
      </c>
      <c r="D92" s="37">
        <v>21.345108032226562</v>
      </c>
      <c r="E92" s="37">
        <v>21.801876068115234</v>
      </c>
      <c r="F92" s="37">
        <v>20.633481979370117</v>
      </c>
      <c r="G92" s="37">
        <v>21.935771942138672</v>
      </c>
      <c r="I92"/>
      <c r="L92"/>
    </row>
    <row r="93" spans="1:27" x14ac:dyDescent="0.2">
      <c r="B93" s="37">
        <v>19.83991813659668</v>
      </c>
      <c r="C93" s="37">
        <v>21.859140396118164</v>
      </c>
      <c r="D93" s="37">
        <v>21.281076431274414</v>
      </c>
      <c r="E93" s="37">
        <v>21.798105239868164</v>
      </c>
      <c r="F93" s="37"/>
      <c r="G93" s="37">
        <v>21.934185028076172</v>
      </c>
      <c r="I93"/>
    </row>
    <row r="94" spans="1:27" x14ac:dyDescent="0.2">
      <c r="A94" s="17" t="s">
        <v>21</v>
      </c>
      <c r="B94" s="18">
        <f t="shared" ref="B94:G94" si="33">AVERAGE(B91:B93)</f>
        <v>19.818059921264648</v>
      </c>
      <c r="C94" s="21">
        <f t="shared" si="33"/>
        <v>21.863383293151855</v>
      </c>
      <c r="D94" s="20">
        <f t="shared" si="33"/>
        <v>21.313092231750488</v>
      </c>
      <c r="E94" s="20">
        <f t="shared" si="33"/>
        <v>21.799990653991699</v>
      </c>
      <c r="F94" s="19">
        <f t="shared" si="33"/>
        <v>20.605928421020508</v>
      </c>
      <c r="G94" s="19">
        <f t="shared" si="33"/>
        <v>21.934978485107422</v>
      </c>
      <c r="I94"/>
    </row>
    <row r="95" spans="1:27" x14ac:dyDescent="0.2">
      <c r="A95" s="17" t="s">
        <v>23</v>
      </c>
      <c r="B95" s="5">
        <f>B94-B94</f>
        <v>0</v>
      </c>
      <c r="C95" s="22">
        <f>C94-B94</f>
        <v>2.045323371887207</v>
      </c>
      <c r="D95" s="22">
        <f>D94-B94</f>
        <v>1.4950323104858398</v>
      </c>
      <c r="E95" s="22">
        <f>E94-B94</f>
        <v>1.9819307327270508</v>
      </c>
      <c r="F95" s="22">
        <f>F94-B94</f>
        <v>0.78786849975585938</v>
      </c>
      <c r="G95" s="22">
        <f>G94-B94</f>
        <v>2.1169185638427734</v>
      </c>
      <c r="I95"/>
    </row>
    <row r="96" spans="1:27" x14ac:dyDescent="0.2">
      <c r="A96" s="17" t="s">
        <v>25</v>
      </c>
      <c r="B96" s="5">
        <f t="shared" ref="B96:G96" si="34">2^-B95</f>
        <v>1</v>
      </c>
      <c r="C96" s="22">
        <f t="shared" si="34"/>
        <v>0.24226814512077335</v>
      </c>
      <c r="D96" s="22">
        <f t="shared" si="34"/>
        <v>0.3547728934950139</v>
      </c>
      <c r="E96" s="22">
        <f t="shared" si="34"/>
        <v>0.25315085592978703</v>
      </c>
      <c r="F96" s="22">
        <f t="shared" si="34"/>
        <v>0.5791991941322987</v>
      </c>
      <c r="G96" s="22">
        <f t="shared" si="34"/>
        <v>0.23053879239006644</v>
      </c>
      <c r="I96"/>
    </row>
    <row r="97" spans="1:11" x14ac:dyDescent="0.2">
      <c r="B97" s="13"/>
      <c r="C97" s="13"/>
      <c r="D97" s="13"/>
      <c r="E97" s="13"/>
      <c r="F97" s="13"/>
      <c r="G97" s="13"/>
      <c r="I97"/>
    </row>
    <row r="98" spans="1:11" x14ac:dyDescent="0.2">
      <c r="B98" s="6" t="s">
        <v>92</v>
      </c>
      <c r="C98" s="7" t="s">
        <v>93</v>
      </c>
      <c r="D98" s="7" t="s">
        <v>94</v>
      </c>
      <c r="E98" s="7" t="s">
        <v>95</v>
      </c>
      <c r="F98" s="7" t="s">
        <v>96</v>
      </c>
      <c r="G98" s="7" t="s">
        <v>97</v>
      </c>
      <c r="I98"/>
    </row>
    <row r="99" spans="1:11" x14ac:dyDescent="0.2">
      <c r="B99" s="37"/>
      <c r="C99" s="37">
        <v>20.519304275512695</v>
      </c>
      <c r="D99" s="37">
        <v>20.53203010559082</v>
      </c>
      <c r="E99" s="37">
        <v>22.473428726196289</v>
      </c>
      <c r="F99" s="37">
        <v>20.056169509887695</v>
      </c>
      <c r="G99" s="37">
        <v>20.861886978149414</v>
      </c>
      <c r="I99"/>
    </row>
    <row r="100" spans="1:11" x14ac:dyDescent="0.2">
      <c r="B100" s="37">
        <v>19.980199813842773</v>
      </c>
      <c r="C100" s="37">
        <v>20.514627456665039</v>
      </c>
      <c r="D100" s="37">
        <v>20.496974945068359</v>
      </c>
      <c r="E100" s="37">
        <v>22.423011779785156</v>
      </c>
      <c r="F100" s="37">
        <v>20.034887313842773</v>
      </c>
      <c r="G100" s="37"/>
      <c r="I100"/>
    </row>
    <row r="101" spans="1:11" x14ac:dyDescent="0.2">
      <c r="B101" s="37">
        <v>19.966089248657227</v>
      </c>
      <c r="C101" s="37"/>
      <c r="D101" s="37"/>
      <c r="E101" s="37">
        <v>22.446897506713867</v>
      </c>
      <c r="F101" s="37">
        <v>19.999229431152344</v>
      </c>
      <c r="G101" s="37">
        <v>20.839435577392578</v>
      </c>
      <c r="I101"/>
    </row>
    <row r="102" spans="1:11" x14ac:dyDescent="0.2">
      <c r="A102" s="17" t="s">
        <v>21</v>
      </c>
      <c r="B102" s="28">
        <f>AVERAGE(B99:B101)</f>
        <v>19.97314453125</v>
      </c>
      <c r="C102" s="29">
        <f t="shared" ref="C102:G102" si="35">AVERAGE(C99:C101)</f>
        <v>20.516965866088867</v>
      </c>
      <c r="D102" s="30">
        <f t="shared" si="35"/>
        <v>20.51450252532959</v>
      </c>
      <c r="E102" s="20">
        <f t="shared" si="35"/>
        <v>22.447779337565105</v>
      </c>
      <c r="F102" s="19">
        <f t="shared" si="35"/>
        <v>20.03009541829427</v>
      </c>
      <c r="G102" s="19">
        <f t="shared" si="35"/>
        <v>20.850661277770996</v>
      </c>
    </row>
    <row r="103" spans="1:11" x14ac:dyDescent="0.2">
      <c r="A103" s="17" t="s">
        <v>23</v>
      </c>
      <c r="B103" s="5">
        <f>B102-B102</f>
        <v>0</v>
      </c>
      <c r="C103" s="22">
        <f>C102-B102</f>
        <v>0.54382133483886719</v>
      </c>
      <c r="D103" s="22">
        <f>D102-B102</f>
        <v>0.54135799407958984</v>
      </c>
      <c r="E103" s="22">
        <f>E102-B102</f>
        <v>2.4746348063151054</v>
      </c>
      <c r="F103" s="22">
        <f>F102-B102</f>
        <v>5.6950887044269649E-2</v>
      </c>
      <c r="G103" s="22">
        <f>G102-B102</f>
        <v>0.87751674652099609</v>
      </c>
    </row>
    <row r="104" spans="1:11" x14ac:dyDescent="0.2">
      <c r="A104" s="17" t="s">
        <v>25</v>
      </c>
      <c r="B104" s="5">
        <f t="shared" ref="B104:G104" si="36">2^-B103</f>
        <v>1</v>
      </c>
      <c r="C104" s="22">
        <f t="shared" si="36"/>
        <v>0.68595158813938328</v>
      </c>
      <c r="D104" s="22">
        <f t="shared" si="36"/>
        <v>0.68712382194681254</v>
      </c>
      <c r="E104" s="22">
        <f t="shared" si="36"/>
        <v>0.17991223345632515</v>
      </c>
      <c r="F104" s="22">
        <f t="shared" si="36"/>
        <v>0.96129365267745159</v>
      </c>
      <c r="G104" s="22">
        <f t="shared" si="36"/>
        <v>0.54430351335724714</v>
      </c>
    </row>
    <row r="108" spans="1:11" x14ac:dyDescent="0.2">
      <c r="K108"/>
    </row>
    <row r="109" spans="1:11" x14ac:dyDescent="0.2">
      <c r="K109"/>
    </row>
    <row r="110" spans="1:11" x14ac:dyDescent="0.2">
      <c r="K110"/>
    </row>
    <row r="129" spans="1:11" x14ac:dyDescent="0.2">
      <c r="K129"/>
    </row>
    <row r="130" spans="1:11" x14ac:dyDescent="0.2">
      <c r="B130" s="33"/>
      <c r="C130" s="33"/>
      <c r="D130" s="33"/>
      <c r="E130" s="33"/>
      <c r="F130" s="33"/>
      <c r="G130" s="33"/>
      <c r="K130"/>
    </row>
    <row r="131" spans="1:11" x14ac:dyDescent="0.2">
      <c r="K131"/>
    </row>
    <row r="134" spans="1:11" x14ac:dyDescent="0.2">
      <c r="A134" s="17"/>
      <c r="B134" s="31"/>
      <c r="C134" s="36"/>
      <c r="D134" s="36"/>
      <c r="E134" s="18"/>
      <c r="F134" s="36"/>
      <c r="G134" s="36"/>
    </row>
    <row r="135" spans="1:11" x14ac:dyDescent="0.2">
      <c r="A135" s="17"/>
      <c r="B135" s="5"/>
      <c r="C135" s="5"/>
      <c r="D135" s="5"/>
      <c r="E135" s="5"/>
      <c r="F135" s="5"/>
      <c r="G135" s="5"/>
    </row>
    <row r="136" spans="1:11" x14ac:dyDescent="0.2">
      <c r="A136" s="17"/>
      <c r="B136" s="5"/>
      <c r="C136" s="5"/>
      <c r="D136" s="5"/>
      <c r="E136" s="5"/>
      <c r="F136" s="5"/>
      <c r="G136" s="5"/>
    </row>
    <row r="150" spans="10:11" x14ac:dyDescent="0.2">
      <c r="J150"/>
      <c r="K150"/>
    </row>
    <row r="151" spans="10:11" x14ac:dyDescent="0.2">
      <c r="J151"/>
      <c r="K151"/>
    </row>
    <row r="152" spans="10:11" x14ac:dyDescent="0.2">
      <c r="J152"/>
      <c r="K15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52"/>
  <sheetViews>
    <sheetView tabSelected="1" topLeftCell="A41" workbookViewId="0">
      <selection activeCell="P46" sqref="P46"/>
    </sheetView>
  </sheetViews>
  <sheetFormatPr baseColWidth="10" defaultColWidth="11.5" defaultRowHeight="15" x14ac:dyDescent="0.2"/>
  <cols>
    <col min="1" max="1" width="11.5" style="3"/>
    <col min="2" max="2" width="13.5" style="3" customWidth="1"/>
    <col min="3" max="7" width="11.5" style="3"/>
    <col min="8" max="8" width="5.5" style="3" customWidth="1"/>
    <col min="9" max="9" width="7.6640625" style="3" customWidth="1"/>
    <col min="10" max="10" width="8.83203125" style="3" customWidth="1"/>
    <col min="11" max="11" width="9.5" style="3" customWidth="1"/>
    <col min="12" max="13" width="10.1640625" style="3" customWidth="1"/>
    <col min="14" max="15" width="10" style="3" customWidth="1"/>
    <col min="16" max="16" width="13" style="3" customWidth="1"/>
    <col min="17" max="17" width="8" style="3" customWidth="1"/>
    <col min="18" max="18" width="9.83203125" style="3" customWidth="1"/>
    <col min="19" max="19" width="10" style="3" customWidth="1"/>
    <col min="20" max="21" width="9.33203125" style="3" customWidth="1"/>
    <col min="22" max="23" width="9.1640625" style="3" customWidth="1"/>
    <col min="24" max="25" width="11.5" style="3"/>
    <col min="26" max="26" width="14.33203125" style="3" customWidth="1"/>
    <col min="27" max="16384" width="11.5" style="3"/>
  </cols>
  <sheetData>
    <row r="1" spans="1:40" ht="20" thickBot="1" x14ac:dyDescent="0.3">
      <c r="A1" s="1" t="s">
        <v>0</v>
      </c>
      <c r="B1" s="2" t="s">
        <v>1</v>
      </c>
      <c r="I1" s="4"/>
      <c r="P1" s="5"/>
      <c r="Q1" s="5"/>
      <c r="AA1" s="3" t="s">
        <v>16</v>
      </c>
    </row>
    <row r="2" spans="1:40" x14ac:dyDescent="0.2"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I2" s="8" t="s">
        <v>8</v>
      </c>
      <c r="J2" s="9">
        <v>1</v>
      </c>
      <c r="K2" s="9">
        <v>2</v>
      </c>
      <c r="L2" s="9">
        <v>3</v>
      </c>
      <c r="M2" s="9">
        <v>4</v>
      </c>
      <c r="N2" s="9">
        <v>5</v>
      </c>
      <c r="O2" s="9">
        <v>6</v>
      </c>
      <c r="P2" s="10" t="s">
        <v>9</v>
      </c>
      <c r="Q2" s="10"/>
      <c r="R2" s="9" t="s">
        <v>10</v>
      </c>
      <c r="S2" s="9" t="s">
        <v>11</v>
      </c>
      <c r="T2" s="9" t="s">
        <v>12</v>
      </c>
      <c r="U2" s="9" t="s">
        <v>13</v>
      </c>
      <c r="V2" s="9" t="s">
        <v>14</v>
      </c>
      <c r="W2" s="11" t="s">
        <v>15</v>
      </c>
      <c r="AA2" s="3" t="s">
        <v>104</v>
      </c>
      <c r="AB2" s="3" t="s">
        <v>105</v>
      </c>
      <c r="AC2" s="3" t="s">
        <v>106</v>
      </c>
      <c r="AD2" s="3" t="s">
        <v>107</v>
      </c>
      <c r="AE2" s="3" t="s">
        <v>108</v>
      </c>
      <c r="AF2" s="3" t="s">
        <v>109</v>
      </c>
    </row>
    <row r="3" spans="1:40" x14ac:dyDescent="0.2">
      <c r="B3">
        <v>24.587885</v>
      </c>
      <c r="C3">
        <v>27.968627999999999</v>
      </c>
      <c r="D3">
        <v>27.447119000000001</v>
      </c>
      <c r="E3">
        <v>30.681273000000001</v>
      </c>
      <c r="F3">
        <v>29.339017999999999</v>
      </c>
      <c r="G3">
        <v>31.675335</v>
      </c>
      <c r="I3" s="12"/>
      <c r="J3" s="13" t="s">
        <v>17</v>
      </c>
      <c r="P3" s="5"/>
      <c r="Q3" s="5"/>
      <c r="W3" s="14"/>
      <c r="Z3" s="3" t="s">
        <v>18</v>
      </c>
      <c r="AA3" s="3">
        <v>14.596307574507506</v>
      </c>
      <c r="AB3" s="3">
        <v>21.193591995936231</v>
      </c>
      <c r="AC3" s="3">
        <v>28.270795065117422</v>
      </c>
      <c r="AD3" s="3">
        <v>13.858605766120322</v>
      </c>
      <c r="AE3" s="3">
        <v>21.081391892209567</v>
      </c>
      <c r="AF3" s="3">
        <v>0.99930770610894659</v>
      </c>
      <c r="AI3" s="15"/>
      <c r="AJ3" s="15"/>
      <c r="AK3" s="15"/>
      <c r="AL3" s="15"/>
      <c r="AM3" s="15"/>
      <c r="AN3" s="15"/>
    </row>
    <row r="4" spans="1:40" x14ac:dyDescent="0.2">
      <c r="B4">
        <v>24.163602999999998</v>
      </c>
      <c r="C4">
        <v>27.389479999999999</v>
      </c>
      <c r="D4">
        <v>26.085442</v>
      </c>
      <c r="E4">
        <v>30.85821</v>
      </c>
      <c r="F4">
        <v>29.57724</v>
      </c>
      <c r="G4">
        <v>30.773878</v>
      </c>
      <c r="I4" s="12"/>
      <c r="J4" s="5">
        <v>1</v>
      </c>
      <c r="K4" s="5">
        <v>7.5252187658357797E-2</v>
      </c>
      <c r="L4" s="5">
        <v>8.7913955023549095E-2</v>
      </c>
      <c r="M4" s="5">
        <v>1.549676618283561E-2</v>
      </c>
      <c r="N4" s="5">
        <v>2.7207018310073043E-2</v>
      </c>
      <c r="O4" s="5">
        <v>0.1449494401884035</v>
      </c>
      <c r="P4" s="5">
        <f>SUM(J4:O4)</f>
        <v>1.3508193673632189</v>
      </c>
      <c r="Q4" s="5"/>
      <c r="R4" s="15">
        <f>J4/P4*100</f>
        <v>74.029142915827933</v>
      </c>
      <c r="S4" s="15">
        <f>K4/P4*100</f>
        <v>5.5708549548892723</v>
      </c>
      <c r="T4" s="15">
        <f>L4/P4*100</f>
        <v>6.508194740733984</v>
      </c>
      <c r="U4" s="15">
        <f>M4/P4*100</f>
        <v>1.1472123184823066</v>
      </c>
      <c r="V4" s="15">
        <f>N4/P4*100</f>
        <v>2.0141122467899444</v>
      </c>
      <c r="W4" s="15">
        <f>O4/P4*100</f>
        <v>10.730482823276574</v>
      </c>
      <c r="Z4" s="3" t="s">
        <v>19</v>
      </c>
      <c r="AA4" s="3">
        <v>5.7404954697235118</v>
      </c>
      <c r="AB4" s="3">
        <v>12.621906443592422</v>
      </c>
      <c r="AC4" s="3">
        <v>27.15218879939103</v>
      </c>
      <c r="AD4" s="3">
        <v>33.715075653963154</v>
      </c>
      <c r="AE4" s="3">
        <v>19.33429065238348</v>
      </c>
      <c r="AF4" s="3">
        <v>1.4360429809463984</v>
      </c>
      <c r="AI4" s="15"/>
      <c r="AJ4" s="15"/>
      <c r="AK4" s="15"/>
      <c r="AL4" s="15"/>
      <c r="AM4" s="15"/>
      <c r="AN4" s="15"/>
    </row>
    <row r="5" spans="1:40" x14ac:dyDescent="0.2">
      <c r="B5">
        <v>24.407276</v>
      </c>
      <c r="C5">
        <v>27.382950000000001</v>
      </c>
      <c r="D5">
        <v>27.288367999999998</v>
      </c>
      <c r="E5">
        <v>29.879411999999999</v>
      </c>
      <c r="F5">
        <v>28.251038000000001</v>
      </c>
      <c r="G5">
        <v>30.674278000000001</v>
      </c>
      <c r="I5" s="12"/>
      <c r="J5" s="13" t="s">
        <v>0</v>
      </c>
      <c r="P5" s="5"/>
      <c r="Q5" s="5"/>
      <c r="W5" s="14"/>
      <c r="X5" s="16">
        <f>SUM(R4:W4)</f>
        <v>100.00000000000001</v>
      </c>
      <c r="Y5" s="16"/>
      <c r="Z5" s="3" t="s">
        <v>20</v>
      </c>
      <c r="AA5" s="3">
        <v>10.352059024545603</v>
      </c>
      <c r="AB5" s="3">
        <v>11.079558662692794</v>
      </c>
      <c r="AC5" s="3">
        <v>27.309743202787125</v>
      </c>
      <c r="AD5" s="3">
        <v>29.006926010063211</v>
      </c>
      <c r="AE5" s="3">
        <v>21.874258026447489</v>
      </c>
      <c r="AF5" s="3">
        <v>0.37745507346377105</v>
      </c>
      <c r="AI5" s="15"/>
      <c r="AJ5" s="15"/>
      <c r="AK5" s="15"/>
      <c r="AL5" s="15"/>
      <c r="AM5" s="15"/>
      <c r="AN5" s="15"/>
    </row>
    <row r="6" spans="1:40" x14ac:dyDescent="0.2">
      <c r="A6" s="17" t="s">
        <v>21</v>
      </c>
      <c r="B6" s="18">
        <f>AVERAGE(B3:B5)</f>
        <v>24.386254666666662</v>
      </c>
      <c r="C6" s="19">
        <f t="shared" ref="C6:G6" si="0">AVERAGE(C3:C5)</f>
        <v>27.58035266666667</v>
      </c>
      <c r="D6" s="20">
        <f t="shared" si="0"/>
        <v>26.940309666666668</v>
      </c>
      <c r="E6" s="20">
        <f t="shared" si="0"/>
        <v>30.472965000000002</v>
      </c>
      <c r="F6" s="21">
        <f t="shared" si="0"/>
        <v>29.05576533333333</v>
      </c>
      <c r="G6" s="21">
        <f t="shared" si="0"/>
        <v>31.041163666666666</v>
      </c>
      <c r="I6" s="12" t="s">
        <v>22</v>
      </c>
      <c r="J6" s="5">
        <v>1</v>
      </c>
      <c r="K6" s="5">
        <v>0.1092649051064324</v>
      </c>
      <c r="L6" s="5">
        <v>0.17027576276725356</v>
      </c>
      <c r="M6" s="5">
        <v>1.4713554923489636E-2</v>
      </c>
      <c r="N6" s="5">
        <v>3.9294993770540874E-2</v>
      </c>
      <c r="O6" s="5">
        <v>9.9236804813176739E-3</v>
      </c>
      <c r="P6" s="5">
        <f>SUM(J6:O6)</f>
        <v>1.3434728970490342</v>
      </c>
      <c r="Q6" s="5"/>
      <c r="R6" s="15">
        <f>J6/P6*100</f>
        <v>74.433954134580645</v>
      </c>
      <c r="S6" s="15">
        <f>K6/P6*100</f>
        <v>8.1330189352114957</v>
      </c>
      <c r="T6" s="15">
        <f>L6/P6*100</f>
        <v>12.674298316048487</v>
      </c>
      <c r="U6" s="15">
        <f>M6/P6*100</f>
        <v>1.0951880723316609</v>
      </c>
      <c r="V6" s="15">
        <f>N6/P6*100</f>
        <v>2.9248817640350717</v>
      </c>
      <c r="W6" s="15">
        <f>O6/P6*100</f>
        <v>0.73865877779263289</v>
      </c>
    </row>
    <row r="7" spans="1:40" ht="16" thickBot="1" x14ac:dyDescent="0.25">
      <c r="A7" s="17" t="s">
        <v>23</v>
      </c>
      <c r="B7" s="5">
        <f>B6-B6</f>
        <v>0</v>
      </c>
      <c r="C7" s="22">
        <f>C6-B6</f>
        <v>3.1940980000000074</v>
      </c>
      <c r="D7" s="22">
        <f>D6-B6</f>
        <v>2.5540550000000053</v>
      </c>
      <c r="E7" s="22">
        <f>E6-B6</f>
        <v>6.0867103333333397</v>
      </c>
      <c r="F7" s="22">
        <f>F6-B6</f>
        <v>4.6695106666666675</v>
      </c>
      <c r="G7" s="22">
        <f>G6-B6</f>
        <v>6.6549090000000035</v>
      </c>
      <c r="I7" s="23" t="s">
        <v>24</v>
      </c>
      <c r="J7" s="24">
        <f t="shared" ref="J7:O7" si="1">J6/J4</f>
        <v>1</v>
      </c>
      <c r="K7" s="24">
        <f t="shared" si="1"/>
        <v>1.4519831051622194</v>
      </c>
      <c r="L7" s="24">
        <f t="shared" si="1"/>
        <v>1.9368456659883246</v>
      </c>
      <c r="M7" s="24">
        <f t="shared" si="1"/>
        <v>0.94945969693899956</v>
      </c>
      <c r="N7" s="24">
        <f t="shared" si="1"/>
        <v>1.4442962224931652</v>
      </c>
      <c r="O7" s="24">
        <f t="shared" si="1"/>
        <v>6.8463048000868415E-2</v>
      </c>
      <c r="P7" s="24">
        <f>SUM(J7:O7)</f>
        <v>6.8510477385835777</v>
      </c>
      <c r="Q7" s="24"/>
      <c r="R7" s="25">
        <f>J7/P7*100</f>
        <v>14.596307574507506</v>
      </c>
      <c r="S7" s="25">
        <f>K7/P7*100</f>
        <v>21.193591995936231</v>
      </c>
      <c r="T7" s="25">
        <f>L7/P7*100</f>
        <v>28.270795065117422</v>
      </c>
      <c r="U7" s="25">
        <f>M7/P7*100</f>
        <v>13.858605766120322</v>
      </c>
      <c r="V7" s="25">
        <f>N7/P7*100</f>
        <v>21.081391892209567</v>
      </c>
      <c r="W7" s="25">
        <f>O7/P7*100</f>
        <v>0.99930770610894659</v>
      </c>
      <c r="X7" s="16">
        <f>SUM(R6:W6)</f>
        <v>100.00000000000001</v>
      </c>
      <c r="Y7" s="16"/>
      <c r="Z7" s="3" t="s">
        <v>73</v>
      </c>
      <c r="AA7" s="3">
        <v>4.4440597244219564</v>
      </c>
      <c r="AB7" s="3">
        <v>45.904548465456749</v>
      </c>
      <c r="AC7" s="3">
        <v>19.821838455573115</v>
      </c>
      <c r="AD7" s="3">
        <v>15.629638862638728</v>
      </c>
      <c r="AE7" s="3">
        <v>13.860860044881681</v>
      </c>
      <c r="AF7" s="3">
        <v>0.3390544470277746</v>
      </c>
    </row>
    <row r="8" spans="1:40" ht="16" thickBot="1" x14ac:dyDescent="0.25">
      <c r="A8" s="17" t="s">
        <v>25</v>
      </c>
      <c r="B8" s="5">
        <f t="shared" ref="B8:G8" si="2">2^-B7</f>
        <v>1</v>
      </c>
      <c r="C8" s="22">
        <f t="shared" si="2"/>
        <v>0.1092649051064324</v>
      </c>
      <c r="D8" s="22">
        <f t="shared" si="2"/>
        <v>0.17027576276725356</v>
      </c>
      <c r="E8" s="22">
        <f t="shared" si="2"/>
        <v>1.4713554923489636E-2</v>
      </c>
      <c r="F8" s="22">
        <f t="shared" si="2"/>
        <v>3.9294993770540874E-2</v>
      </c>
      <c r="G8" s="22">
        <f t="shared" si="2"/>
        <v>9.9236804813176739E-3</v>
      </c>
      <c r="P8" s="5"/>
      <c r="Q8" s="5"/>
      <c r="X8" s="16">
        <f>SUM(R7:W7)</f>
        <v>100</v>
      </c>
      <c r="Y8" s="16"/>
      <c r="Z8" s="3" t="s">
        <v>74</v>
      </c>
      <c r="AA8" s="3">
        <v>11.591862526531168</v>
      </c>
      <c r="AB8" s="3">
        <v>20.021948624953602</v>
      </c>
      <c r="AC8" s="3">
        <v>45.031141748539675</v>
      </c>
      <c r="AD8" s="3">
        <v>12.064242978913869</v>
      </c>
      <c r="AE8" s="3">
        <v>11.154573793302964</v>
      </c>
      <c r="AF8" s="3">
        <v>0.1362303277587105</v>
      </c>
    </row>
    <row r="9" spans="1:40" x14ac:dyDescent="0.2">
      <c r="B9" s="5"/>
      <c r="C9" s="5"/>
      <c r="D9" s="5"/>
      <c r="E9" s="5"/>
      <c r="F9" s="5"/>
      <c r="G9" s="5"/>
      <c r="I9" s="8" t="s">
        <v>26</v>
      </c>
      <c r="J9" s="9">
        <v>1</v>
      </c>
      <c r="K9" s="9">
        <v>2</v>
      </c>
      <c r="L9" s="9">
        <v>3</v>
      </c>
      <c r="M9" s="9">
        <v>4</v>
      </c>
      <c r="N9" s="9">
        <v>5</v>
      </c>
      <c r="O9" s="9">
        <v>6</v>
      </c>
      <c r="P9" s="10" t="s">
        <v>9</v>
      </c>
      <c r="Q9" s="10"/>
      <c r="R9" s="9" t="s">
        <v>10</v>
      </c>
      <c r="S9" s="9" t="s">
        <v>11</v>
      </c>
      <c r="T9" s="9" t="s">
        <v>12</v>
      </c>
      <c r="U9" s="9" t="s">
        <v>13</v>
      </c>
      <c r="V9" s="9" t="s">
        <v>14</v>
      </c>
      <c r="W9" s="11" t="s">
        <v>15</v>
      </c>
      <c r="Z9" s="3" t="s">
        <v>75</v>
      </c>
      <c r="AA9" s="3">
        <v>15.44671370328432</v>
      </c>
      <c r="AB9" s="3">
        <v>42.082505535195395</v>
      </c>
      <c r="AC9" s="3">
        <v>18.676001418756517</v>
      </c>
      <c r="AD9" s="3">
        <v>16.986990380465212</v>
      </c>
      <c r="AE9" s="3">
        <v>6.3591077962388622</v>
      </c>
      <c r="AF9" s="3">
        <v>0.44868116605971492</v>
      </c>
    </row>
    <row r="10" spans="1:40" x14ac:dyDescent="0.2">
      <c r="B10" s="6" t="s">
        <v>27</v>
      </c>
      <c r="C10" s="7" t="s">
        <v>28</v>
      </c>
      <c r="D10" s="7" t="s">
        <v>29</v>
      </c>
      <c r="E10" s="7" t="s">
        <v>30</v>
      </c>
      <c r="F10" s="7" t="s">
        <v>31</v>
      </c>
      <c r="G10" s="7" t="s">
        <v>7</v>
      </c>
      <c r="I10" s="12"/>
      <c r="J10" s="13" t="s">
        <v>17</v>
      </c>
      <c r="P10" s="5"/>
      <c r="Q10" s="5"/>
      <c r="W10" s="14"/>
    </row>
    <row r="11" spans="1:40" x14ac:dyDescent="0.2">
      <c r="B11">
        <v>24.885985999999999</v>
      </c>
      <c r="C11">
        <v>26.900193999999999</v>
      </c>
      <c r="D11">
        <v>26.315436999999999</v>
      </c>
      <c r="E11">
        <v>25.304682</v>
      </c>
      <c r="F11">
        <v>26.498304000000001</v>
      </c>
      <c r="G11" t="s">
        <v>41</v>
      </c>
      <c r="I11" s="12"/>
      <c r="J11" s="5">
        <v>1</v>
      </c>
      <c r="K11" s="5">
        <v>0.10157695241133982</v>
      </c>
      <c r="L11" s="5">
        <v>9.5972463312208947E-2</v>
      </c>
      <c r="M11" s="5">
        <v>0.18825468403198578</v>
      </c>
      <c r="N11" s="5">
        <v>5.5248521470677617E-2</v>
      </c>
      <c r="O11" s="5">
        <v>8.1210482019912593E-3</v>
      </c>
      <c r="P11" s="5">
        <f>SUM(J11:O11)</f>
        <v>1.4491736694282038</v>
      </c>
      <c r="Q11" s="5"/>
      <c r="R11" s="15">
        <f>J11/P11*100</f>
        <v>69.004841938272804</v>
      </c>
      <c r="S11" s="15">
        <f>K11/P11*100</f>
        <v>7.009301545715962</v>
      </c>
      <c r="T11" s="15">
        <f>L11/P11*100</f>
        <v>6.6225646612856641</v>
      </c>
      <c r="U11" s="15">
        <f>M11/P11*100</f>
        <v>12.990484715766668</v>
      </c>
      <c r="V11" s="15">
        <f>N11/P11*100</f>
        <v>3.8124154914073802</v>
      </c>
      <c r="W11" s="15">
        <f>O11/P11*100</f>
        <v>0.56039164755150128</v>
      </c>
      <c r="Z11" s="26" t="s">
        <v>42</v>
      </c>
      <c r="AA11" s="26">
        <f>AVERAGE(AA3:AA5)</f>
        <v>10.229620689592208</v>
      </c>
      <c r="AB11" s="26">
        <f t="shared" ref="AB11:AF11" si="3">AVERAGE(AB3:AB5)</f>
        <v>14.965019034073814</v>
      </c>
      <c r="AC11" s="26">
        <f t="shared" si="3"/>
        <v>27.577575689098524</v>
      </c>
      <c r="AD11" s="26">
        <f t="shared" si="3"/>
        <v>25.526869143382228</v>
      </c>
      <c r="AE11" s="26">
        <f t="shared" si="3"/>
        <v>20.763313523680178</v>
      </c>
      <c r="AF11" s="26">
        <f t="shared" si="3"/>
        <v>0.93760192017303856</v>
      </c>
      <c r="AG11" s="3">
        <f>SUM(AA11:AF11)</f>
        <v>99.999999999999986</v>
      </c>
    </row>
    <row r="12" spans="1:40" x14ac:dyDescent="0.2">
      <c r="B12">
        <v>25.367502000000002</v>
      </c>
      <c r="C12">
        <v>27.741340000000001</v>
      </c>
      <c r="D12">
        <v>26.719158</v>
      </c>
      <c r="E12">
        <v>25.227345</v>
      </c>
      <c r="F12">
        <v>28.536560000000001</v>
      </c>
      <c r="G12">
        <v>34.076079999999997</v>
      </c>
      <c r="I12" s="12"/>
      <c r="J12" s="13" t="s">
        <v>0</v>
      </c>
      <c r="P12" s="5"/>
      <c r="Q12" s="5"/>
      <c r="W12" s="14"/>
      <c r="X12" s="16">
        <f>SUM(R11:W11)</f>
        <v>99.999999999999972</v>
      </c>
      <c r="Y12" s="16"/>
      <c r="Z12" s="26" t="s">
        <v>118</v>
      </c>
      <c r="AA12" s="27">
        <f>AVERAGE(AA7:AA9)</f>
        <v>10.494211984745816</v>
      </c>
      <c r="AB12" s="27">
        <f t="shared" ref="AB12:AF12" si="4">AVERAGE(AB7:AB9)</f>
        <v>36.003000875201913</v>
      </c>
      <c r="AC12" s="27">
        <f t="shared" si="4"/>
        <v>27.842993874289764</v>
      </c>
      <c r="AD12" s="27">
        <f t="shared" si="4"/>
        <v>14.893624074005936</v>
      </c>
      <c r="AE12" s="27">
        <f t="shared" si="4"/>
        <v>10.458180544807837</v>
      </c>
      <c r="AF12" s="27">
        <f t="shared" si="4"/>
        <v>0.30798864694873335</v>
      </c>
      <c r="AG12" s="3">
        <f>SUM(AA12:AF12)</f>
        <v>100</v>
      </c>
      <c r="AI12" s="41"/>
      <c r="AJ12" s="41"/>
      <c r="AK12" s="41"/>
      <c r="AL12" s="41"/>
      <c r="AM12" s="41"/>
      <c r="AN12" s="41"/>
    </row>
    <row r="13" spans="1:40" x14ac:dyDescent="0.2">
      <c r="B13">
        <v>25.441565000000001</v>
      </c>
      <c r="C13">
        <v>27.541536000000001</v>
      </c>
      <c r="D13">
        <v>26.078700999999999</v>
      </c>
      <c r="E13">
        <v>24.728313</v>
      </c>
      <c r="F13">
        <v>27.938206000000001</v>
      </c>
      <c r="G13">
        <v>34.273677999999997</v>
      </c>
      <c r="I13" s="12" t="s">
        <v>22</v>
      </c>
      <c r="J13" s="5">
        <v>1</v>
      </c>
      <c r="K13" s="5">
        <v>0.22334218307865375</v>
      </c>
      <c r="L13" s="5">
        <v>0.45394382020498947</v>
      </c>
      <c r="M13" s="5">
        <v>1.1056573335571385</v>
      </c>
      <c r="N13" s="5">
        <v>0.18607992600331746</v>
      </c>
      <c r="O13" s="5">
        <v>2.0315623154665815E-3</v>
      </c>
      <c r="P13" s="5">
        <f>SUM(J13:O13)</f>
        <v>2.9710548251595656</v>
      </c>
      <c r="Q13" s="5"/>
      <c r="R13" s="15">
        <f>J13/P13*100</f>
        <v>33.658079666917395</v>
      </c>
      <c r="S13" s="15">
        <f>K13/P13*100</f>
        <v>7.5172689910445794</v>
      </c>
      <c r="T13" s="15">
        <f>L13/P13*100</f>
        <v>15.278877264764363</v>
      </c>
      <c r="U13" s="15">
        <f>M13/P13*100</f>
        <v>37.21430261717763</v>
      </c>
      <c r="V13" s="15">
        <f>N13/P13*100</f>
        <v>6.2630929738337535</v>
      </c>
      <c r="W13" s="15">
        <f>O13/P13*100</f>
        <v>6.8378486262281379E-2</v>
      </c>
      <c r="Z13" s="3" t="s">
        <v>32</v>
      </c>
      <c r="AA13">
        <f>STDEV(AA3:AA5)</f>
        <v>4.429175472727322</v>
      </c>
      <c r="AB13">
        <f t="shared" ref="AB13:AF13" si="5">STDEV(AB3:AB5)</f>
        <v>5.4489494423461338</v>
      </c>
      <c r="AC13">
        <f t="shared" si="5"/>
        <v>0.60549209323772002</v>
      </c>
      <c r="AD13">
        <f t="shared" si="5"/>
        <v>10.37559376364565</v>
      </c>
      <c r="AE13">
        <f t="shared" si="5"/>
        <v>1.2995148909197394</v>
      </c>
      <c r="AF13">
        <f t="shared" si="5"/>
        <v>0.53198476715089149</v>
      </c>
      <c r="AI13" s="41"/>
      <c r="AJ13" s="41"/>
      <c r="AK13" s="41"/>
      <c r="AL13" s="41"/>
      <c r="AM13" s="41"/>
      <c r="AN13" s="41"/>
    </row>
    <row r="14" spans="1:40" ht="16" thickBot="1" x14ac:dyDescent="0.25">
      <c r="A14" s="17" t="s">
        <v>21</v>
      </c>
      <c r="B14" s="28">
        <f t="shared" ref="B14:G14" si="6">AVERAGE(B11:B13)</f>
        <v>25.231684333333334</v>
      </c>
      <c r="C14" s="29">
        <f t="shared" si="6"/>
        <v>27.394356666666667</v>
      </c>
      <c r="D14" s="30">
        <f t="shared" si="6"/>
        <v>26.371098666666665</v>
      </c>
      <c r="E14" s="20">
        <f t="shared" si="6"/>
        <v>25.086780000000001</v>
      </c>
      <c r="F14" s="19">
        <f t="shared" si="6"/>
        <v>27.657690000000002</v>
      </c>
      <c r="G14" s="21">
        <f t="shared" si="6"/>
        <v>34.174878999999997</v>
      </c>
      <c r="I14" s="23" t="s">
        <v>24</v>
      </c>
      <c r="J14" s="24">
        <f t="shared" ref="J14:O14" si="7">J13/J11</f>
        <v>1</v>
      </c>
      <c r="K14" s="24">
        <f t="shared" si="7"/>
        <v>2.1987486115375945</v>
      </c>
      <c r="L14" s="24">
        <f t="shared" si="7"/>
        <v>4.7299381982961135</v>
      </c>
      <c r="M14" s="24">
        <f t="shared" si="7"/>
        <v>5.8731995925757658</v>
      </c>
      <c r="N14" s="24">
        <f t="shared" si="7"/>
        <v>3.3680525930829983</v>
      </c>
      <c r="O14" s="24">
        <f t="shared" si="7"/>
        <v>0.25016011048530012</v>
      </c>
      <c r="P14" s="24">
        <f>SUM(J14:O14)</f>
        <v>17.420099105977773</v>
      </c>
      <c r="Q14" s="24"/>
      <c r="R14" s="25">
        <f>J14/P14*100</f>
        <v>5.7404954697235118</v>
      </c>
      <c r="S14" s="25">
        <f>K14/P14*100</f>
        <v>12.621906443592422</v>
      </c>
      <c r="T14" s="25">
        <f>L14/P14*100</f>
        <v>27.15218879939103</v>
      </c>
      <c r="U14" s="25">
        <f>M14/P14*100</f>
        <v>33.715075653963154</v>
      </c>
      <c r="V14" s="25">
        <f>N14/P14*100</f>
        <v>19.33429065238348</v>
      </c>
      <c r="W14" s="25">
        <f>O14/P14*100</f>
        <v>1.4360429809463984</v>
      </c>
      <c r="X14" s="16">
        <f>SUM(R13:W13)</f>
        <v>100</v>
      </c>
      <c r="Y14" s="16"/>
      <c r="Z14" s="3" t="s">
        <v>78</v>
      </c>
      <c r="AA14">
        <f>STDEV(AA7:AA9)</f>
        <v>5.5828510797401014</v>
      </c>
      <c r="AB14">
        <f t="shared" ref="AB14:AF14" si="8">STDEV(AB7:AB9)</f>
        <v>13.971310830021116</v>
      </c>
      <c r="AC14">
        <f t="shared" si="8"/>
        <v>14.896394064975818</v>
      </c>
      <c r="AD14">
        <f t="shared" si="8"/>
        <v>2.5425673681703507</v>
      </c>
      <c r="AE14">
        <f t="shared" si="8"/>
        <v>3.7990517721421737</v>
      </c>
      <c r="AF14">
        <f t="shared" si="8"/>
        <v>0.15852505965828664</v>
      </c>
      <c r="AI14" s="41"/>
      <c r="AJ14" s="41"/>
      <c r="AK14" s="41"/>
      <c r="AL14" s="41"/>
      <c r="AM14" s="41"/>
      <c r="AN14" s="41"/>
    </row>
    <row r="15" spans="1:40" ht="16" thickBot="1" x14ac:dyDescent="0.25">
      <c r="A15" s="17" t="s">
        <v>23</v>
      </c>
      <c r="B15" s="5">
        <f>B14-B14</f>
        <v>0</v>
      </c>
      <c r="C15" s="22">
        <f>C14-B14</f>
        <v>2.1626723333333331</v>
      </c>
      <c r="D15" s="22">
        <f>D14-B14</f>
        <v>1.1394143333333311</v>
      </c>
      <c r="E15" s="22">
        <f>E14-B14</f>
        <v>-0.14490433333333286</v>
      </c>
      <c r="F15" s="22">
        <f>F14-B14</f>
        <v>2.4260056666666685</v>
      </c>
      <c r="G15" s="22">
        <f>G14-B14</f>
        <v>8.9431946666666633</v>
      </c>
      <c r="K15" s="5"/>
      <c r="L15" s="5"/>
      <c r="M15" s="5"/>
      <c r="N15" s="5"/>
      <c r="O15" s="5"/>
      <c r="P15" s="5"/>
      <c r="Q15" s="5"/>
      <c r="S15" s="15"/>
      <c r="T15" s="15"/>
      <c r="U15" s="15"/>
      <c r="V15" s="15"/>
      <c r="W15" s="15"/>
      <c r="X15" s="16">
        <f>SUM(R14:W14)</f>
        <v>99.999999999999986</v>
      </c>
      <c r="Y15" s="16"/>
      <c r="Z15" s="26" t="s">
        <v>33</v>
      </c>
      <c r="AA15" s="27">
        <f>AA13/SQRT(3)</f>
        <v>2.5571856514672073</v>
      </c>
      <c r="AB15" s="27">
        <f t="shared" ref="AB15:AF16" si="9">AB13/SQRT(3)</f>
        <v>3.1459524273392017</v>
      </c>
      <c r="AC15" s="27">
        <f t="shared" si="9"/>
        <v>0.34958102302298766</v>
      </c>
      <c r="AD15" s="27">
        <f t="shared" si="9"/>
        <v>5.9903518524430188</v>
      </c>
      <c r="AE15" s="27">
        <f t="shared" si="9"/>
        <v>0.75027527208843869</v>
      </c>
      <c r="AF15" s="27">
        <f t="shared" si="9"/>
        <v>0.30714154851934761</v>
      </c>
      <c r="AI15" s="41"/>
      <c r="AJ15" s="41"/>
      <c r="AK15" s="41"/>
      <c r="AL15" s="41"/>
      <c r="AM15" s="41"/>
      <c r="AN15" s="41"/>
    </row>
    <row r="16" spans="1:40" x14ac:dyDescent="0.2">
      <c r="A16" s="17" t="s">
        <v>25</v>
      </c>
      <c r="B16" s="5">
        <f t="shared" ref="B16:G16" si="10">2^-B15</f>
        <v>1</v>
      </c>
      <c r="C16" s="22">
        <f t="shared" si="10"/>
        <v>0.22334218307865375</v>
      </c>
      <c r="D16" s="22">
        <f t="shared" si="10"/>
        <v>0.45394382020498947</v>
      </c>
      <c r="E16" s="22">
        <f t="shared" si="10"/>
        <v>1.1056573335571385</v>
      </c>
      <c r="F16" s="22">
        <f t="shared" si="10"/>
        <v>0.18607992600331746</v>
      </c>
      <c r="G16" s="22">
        <f t="shared" si="10"/>
        <v>2.0315623154665815E-3</v>
      </c>
      <c r="I16" s="8" t="s">
        <v>34</v>
      </c>
      <c r="J16" s="9">
        <v>1</v>
      </c>
      <c r="K16" s="9">
        <v>2</v>
      </c>
      <c r="L16" s="9">
        <v>3</v>
      </c>
      <c r="M16" s="9">
        <v>4</v>
      </c>
      <c r="N16" s="9">
        <v>5</v>
      </c>
      <c r="O16" s="9">
        <v>6</v>
      </c>
      <c r="P16" s="10" t="s">
        <v>9</v>
      </c>
      <c r="Q16" s="10"/>
      <c r="R16" s="9" t="s">
        <v>10</v>
      </c>
      <c r="S16" s="9" t="s">
        <v>11</v>
      </c>
      <c r="T16" s="9" t="s">
        <v>12</v>
      </c>
      <c r="U16" s="9" t="s">
        <v>13</v>
      </c>
      <c r="V16" s="9" t="s">
        <v>14</v>
      </c>
      <c r="W16" s="11" t="s">
        <v>15</v>
      </c>
      <c r="Z16" s="26" t="s">
        <v>79</v>
      </c>
      <c r="AA16" s="27">
        <f>AA14/SQRT(3)</f>
        <v>3.2232605737335405</v>
      </c>
      <c r="AB16" s="27">
        <f t="shared" si="9"/>
        <v>8.0663400686446263</v>
      </c>
      <c r="AC16" s="27">
        <f t="shared" si="9"/>
        <v>8.6004371233685326</v>
      </c>
      <c r="AD16" s="27">
        <f t="shared" si="9"/>
        <v>1.4679519544459103</v>
      </c>
      <c r="AE16" s="27">
        <f t="shared" si="9"/>
        <v>2.1933835633116088</v>
      </c>
      <c r="AF16" s="27">
        <f t="shared" si="9"/>
        <v>9.1524485867013283E-2</v>
      </c>
      <c r="AI16" s="41"/>
      <c r="AJ16" s="41"/>
      <c r="AK16" s="41"/>
      <c r="AL16" s="41"/>
      <c r="AM16" s="41"/>
      <c r="AN16" s="41"/>
    </row>
    <row r="17" spans="1:40" x14ac:dyDescent="0.2">
      <c r="B17" s="5"/>
      <c r="C17" s="5"/>
      <c r="D17" s="5"/>
      <c r="E17" s="5"/>
      <c r="F17" s="5"/>
      <c r="G17" s="5"/>
      <c r="I17" s="12"/>
      <c r="J17" s="13" t="s">
        <v>17</v>
      </c>
      <c r="P17" s="5"/>
      <c r="Q17" s="5"/>
      <c r="W17" s="14"/>
      <c r="AA17"/>
      <c r="AI17" s="41"/>
    </row>
    <row r="18" spans="1:40" x14ac:dyDescent="0.2">
      <c r="B18" s="6" t="s">
        <v>35</v>
      </c>
      <c r="C18" s="7" t="s">
        <v>36</v>
      </c>
      <c r="D18" s="7" t="s">
        <v>37</v>
      </c>
      <c r="E18" s="7" t="s">
        <v>38</v>
      </c>
      <c r="F18" s="7" t="s">
        <v>39</v>
      </c>
      <c r="G18" s="7" t="s">
        <v>7</v>
      </c>
      <c r="I18" s="12"/>
      <c r="J18" s="5">
        <v>1</v>
      </c>
      <c r="K18" s="5">
        <v>7.4526724645287493E-2</v>
      </c>
      <c r="L18" s="5">
        <v>7.2948611746975686E-2</v>
      </c>
      <c r="M18" s="5">
        <v>0.1186219309501641</v>
      </c>
      <c r="N18" s="5">
        <v>3.4704061700722585E-2</v>
      </c>
      <c r="O18" s="5">
        <v>3.3109897008660891E-2</v>
      </c>
      <c r="P18" s="5">
        <f>SUM(J18:O18)</f>
        <v>1.3339112260518109</v>
      </c>
      <c r="Q18" s="5"/>
      <c r="R18" s="15">
        <f>J18/P18*100</f>
        <v>74.967507617419116</v>
      </c>
      <c r="S18" s="15">
        <f>K18/P18*100</f>
        <v>5.5870827975468869</v>
      </c>
      <c r="T18" s="15">
        <f>L18/P18*100</f>
        <v>5.4687756068215494</v>
      </c>
      <c r="U18" s="15">
        <f>M18/P18*100</f>
        <v>8.892790512099392</v>
      </c>
      <c r="V18" s="15">
        <f>N18/P18*100</f>
        <v>2.6016770099043032</v>
      </c>
      <c r="W18" s="15">
        <f>O18/P18*100</f>
        <v>2.4821664562087475</v>
      </c>
      <c r="Z18" s="3" t="s">
        <v>40</v>
      </c>
      <c r="AA18">
        <f>TTEST(AA3:AA5,AA7:AA9,2,2)</f>
        <v>0.95181051632150315</v>
      </c>
      <c r="AB18">
        <f t="shared" ref="AB18:AF18" si="11">TTEST(AB3:AB5,AB7:AB9,2,2)</f>
        <v>7.1991959105397643E-2</v>
      </c>
      <c r="AC18">
        <f t="shared" si="11"/>
        <v>0.97687791841729132</v>
      </c>
      <c r="AD18">
        <f t="shared" si="11"/>
        <v>0.15979071510142179</v>
      </c>
      <c r="AE18">
        <f t="shared" si="11"/>
        <v>1.1286728233906453E-2</v>
      </c>
      <c r="AF18">
        <f t="shared" si="11"/>
        <v>0.12092301715757378</v>
      </c>
      <c r="AI18" s="41"/>
      <c r="AJ18" s="41"/>
      <c r="AK18" s="41"/>
      <c r="AL18" s="41"/>
      <c r="AM18" s="41"/>
      <c r="AN18" s="41"/>
    </row>
    <row r="19" spans="1:40" x14ac:dyDescent="0.2">
      <c r="B19">
        <v>23.818548</v>
      </c>
      <c r="C19">
        <v>27.275482</v>
      </c>
      <c r="D19">
        <v>26.401579000000002</v>
      </c>
      <c r="E19">
        <v>25.836323</v>
      </c>
      <c r="F19">
        <v>28.595393999999999</v>
      </c>
      <c r="G19">
        <v>33.914368000000003</v>
      </c>
      <c r="I19" s="12"/>
      <c r="J19" s="13" t="s">
        <v>0</v>
      </c>
      <c r="P19" s="5"/>
      <c r="Q19" s="5"/>
      <c r="W19" s="14"/>
      <c r="X19" s="16">
        <f>SUM(R18:W18)</f>
        <v>100</v>
      </c>
      <c r="Y19" s="16"/>
      <c r="Z19" s="3" t="s">
        <v>66</v>
      </c>
      <c r="AA19">
        <f>AA18/2</f>
        <v>0.47590525816075158</v>
      </c>
      <c r="AB19">
        <f t="shared" ref="AB19:AF19" si="12">AB18/2</f>
        <v>3.5995979552698822E-2</v>
      </c>
      <c r="AC19">
        <f t="shared" si="12"/>
        <v>0.48843895920864566</v>
      </c>
      <c r="AD19">
        <f t="shared" si="12"/>
        <v>7.9895357550710894E-2</v>
      </c>
      <c r="AE19">
        <f t="shared" si="12"/>
        <v>5.6433641169532263E-3</v>
      </c>
      <c r="AF19">
        <f t="shared" si="12"/>
        <v>6.0461508578786891E-2</v>
      </c>
      <c r="AI19" s="41"/>
    </row>
    <row r="20" spans="1:40" x14ac:dyDescent="0.2">
      <c r="B20">
        <v>24.44989</v>
      </c>
      <c r="C20">
        <v>27.286161</v>
      </c>
      <c r="D20">
        <v>25.82122</v>
      </c>
      <c r="E20">
        <v>24.588491000000001</v>
      </c>
      <c r="F20">
        <v>27.657236000000001</v>
      </c>
      <c r="G20">
        <v>34.101627000000001</v>
      </c>
      <c r="I20" s="12" t="s">
        <v>22</v>
      </c>
      <c r="J20" s="5">
        <v>1</v>
      </c>
      <c r="K20" s="5">
        <v>7.9764152782355296E-2</v>
      </c>
      <c r="L20" s="5">
        <v>0.19244556557164458</v>
      </c>
      <c r="M20" s="5">
        <v>0.33238388286655579</v>
      </c>
      <c r="N20" s="5">
        <v>7.3330880205320428E-2</v>
      </c>
      <c r="O20" s="5">
        <v>1.2072476188697697E-3</v>
      </c>
      <c r="P20" s="5">
        <f>SUM(J20:O20)</f>
        <v>1.6791317290447461</v>
      </c>
      <c r="Q20" s="5"/>
      <c r="R20" s="15">
        <f>J20/P20*100</f>
        <v>59.554588999929003</v>
      </c>
      <c r="S20" s="15">
        <f>K20/P20*100</f>
        <v>4.750321335880713</v>
      </c>
      <c r="T20" s="15">
        <f>L20/P20*100</f>
        <v>11.46101656247818</v>
      </c>
      <c r="U20" s="15">
        <f>M20/P20*100</f>
        <v>19.794985534318275</v>
      </c>
      <c r="V20" s="15">
        <f>N20/P20*100</f>
        <v>4.3671904316308874</v>
      </c>
      <c r="W20" s="15">
        <f>O20/P20*100</f>
        <v>7.1897135762932066E-2</v>
      </c>
      <c r="AA20"/>
      <c r="AB20" t="s">
        <v>102</v>
      </c>
      <c r="AC20"/>
      <c r="AD20"/>
      <c r="AE20" t="s">
        <v>103</v>
      </c>
      <c r="AF20"/>
      <c r="AI20" s="41"/>
      <c r="AJ20" s="41"/>
      <c r="AK20" s="41"/>
      <c r="AL20" s="41"/>
      <c r="AM20" s="41"/>
      <c r="AN20" s="41"/>
    </row>
    <row r="21" spans="1:40" ht="16" thickBot="1" x14ac:dyDescent="0.25">
      <c r="B21">
        <v>23.787523</v>
      </c>
      <c r="C21">
        <v>28.438665</v>
      </c>
      <c r="D21">
        <v>26.965595</v>
      </c>
      <c r="E21">
        <v>26.39838</v>
      </c>
      <c r="F21">
        <v>27.111637000000002</v>
      </c>
      <c r="G21">
        <v>33.122154000000002</v>
      </c>
      <c r="I21" s="23" t="s">
        <v>24</v>
      </c>
      <c r="J21" s="24">
        <f t="shared" ref="J21:O21" si="13">J20/J18</f>
        <v>1</v>
      </c>
      <c r="K21" s="24">
        <f t="shared" si="13"/>
        <v>1.0702758394655814</v>
      </c>
      <c r="L21" s="24">
        <f t="shared" si="13"/>
        <v>2.6380977096472713</v>
      </c>
      <c r="M21" s="24">
        <f t="shared" si="13"/>
        <v>2.8020441094168174</v>
      </c>
      <c r="N21" s="24">
        <f t="shared" si="13"/>
        <v>2.1130345156052317</v>
      </c>
      <c r="O21" s="24">
        <f t="shared" si="13"/>
        <v>3.6461835521686393E-2</v>
      </c>
      <c r="P21" s="24">
        <f>SUM(J21:O21)</f>
        <v>9.659914009656589</v>
      </c>
      <c r="Q21" s="24"/>
      <c r="R21" s="25">
        <f>J21/P21*100</f>
        <v>10.352059024545603</v>
      </c>
      <c r="S21" s="25">
        <f>K21/P21*100</f>
        <v>11.079558662692794</v>
      </c>
      <c r="T21" s="25">
        <f>L21/P21*100</f>
        <v>27.309743202787125</v>
      </c>
      <c r="U21" s="25">
        <f>M21/P21*100</f>
        <v>29.006926010063211</v>
      </c>
      <c r="V21" s="25">
        <f>N21/P21*100</f>
        <v>21.874258026447489</v>
      </c>
      <c r="W21" s="25">
        <f>O21/P21*100</f>
        <v>0.37745507346377105</v>
      </c>
      <c r="X21" s="16">
        <f>SUM(R20:W20)</f>
        <v>100</v>
      </c>
      <c r="Y21" s="16"/>
      <c r="AA21"/>
      <c r="AB21"/>
      <c r="AC21"/>
      <c r="AD21"/>
      <c r="AE21"/>
      <c r="AF21"/>
      <c r="AI21" s="41"/>
      <c r="AJ21" s="41"/>
      <c r="AK21" s="41"/>
      <c r="AL21" s="41"/>
      <c r="AM21" s="41"/>
      <c r="AN21" s="41"/>
    </row>
    <row r="22" spans="1:40" x14ac:dyDescent="0.2">
      <c r="A22" s="17" t="s">
        <v>21</v>
      </c>
      <c r="B22" s="31">
        <f t="shared" ref="B22:G22" si="14">AVERAGE(B19:B21)</f>
        <v>24.018653666666665</v>
      </c>
      <c r="C22" s="21">
        <f t="shared" si="14"/>
        <v>27.666769333333335</v>
      </c>
      <c r="D22" s="30">
        <f t="shared" si="14"/>
        <v>26.396131333333333</v>
      </c>
      <c r="E22" s="32">
        <f t="shared" si="14"/>
        <v>25.607731333333334</v>
      </c>
      <c r="F22" s="29">
        <f t="shared" si="14"/>
        <v>27.788088999999999</v>
      </c>
      <c r="G22" s="21">
        <f t="shared" si="14"/>
        <v>33.712716333333333</v>
      </c>
      <c r="K22" s="5"/>
      <c r="L22" s="5"/>
      <c r="M22" s="5"/>
      <c r="N22" s="5"/>
      <c r="O22" s="5"/>
      <c r="P22" s="5"/>
      <c r="Q22" s="5"/>
      <c r="S22" s="15"/>
      <c r="T22" s="15"/>
      <c r="U22" s="15"/>
      <c r="V22" s="15"/>
      <c r="W22" s="15"/>
      <c r="X22" s="16">
        <f>SUM(R21:W21)</f>
        <v>99.999999999999986</v>
      </c>
      <c r="Y22" s="16"/>
      <c r="AA22"/>
      <c r="AB22"/>
      <c r="AC22"/>
      <c r="AD22"/>
      <c r="AE22"/>
      <c r="AF22"/>
      <c r="AI22" s="41"/>
      <c r="AJ22" s="41"/>
      <c r="AK22" s="41"/>
      <c r="AL22" s="41"/>
      <c r="AM22" s="41"/>
      <c r="AN22" s="41"/>
    </row>
    <row r="23" spans="1:40" ht="16" thickBot="1" x14ac:dyDescent="0.25">
      <c r="A23" s="17" t="s">
        <v>23</v>
      </c>
      <c r="B23" s="5">
        <f>B22-B22</f>
        <v>0</v>
      </c>
      <c r="C23" s="22">
        <f>C22-B22</f>
        <v>3.6481156666666692</v>
      </c>
      <c r="D23" s="22">
        <f>D22-B22</f>
        <v>2.3774776666666675</v>
      </c>
      <c r="E23" s="22">
        <f>E22-B22</f>
        <v>1.5890776666666682</v>
      </c>
      <c r="F23" s="22">
        <f>F22-B22</f>
        <v>3.7694353333333339</v>
      </c>
      <c r="G23" s="22">
        <f>G22-B22</f>
        <v>9.6940626666666674</v>
      </c>
      <c r="J23" s="13"/>
      <c r="K23" s="13"/>
      <c r="L23" s="13"/>
      <c r="M23" s="13"/>
      <c r="N23" s="13"/>
      <c r="O23" s="13"/>
      <c r="P23" s="5"/>
      <c r="Q23" s="5"/>
      <c r="R23" s="13"/>
      <c r="S23" s="13"/>
      <c r="T23" s="13"/>
      <c r="U23" s="13"/>
      <c r="V23" s="13"/>
      <c r="W23" s="13"/>
      <c r="AA23"/>
      <c r="AB23"/>
      <c r="AC23"/>
      <c r="AD23"/>
      <c r="AE23"/>
      <c r="AF23"/>
      <c r="AI23" s="41"/>
      <c r="AJ23" s="41"/>
      <c r="AK23" s="41"/>
      <c r="AL23" s="41"/>
      <c r="AM23" s="41"/>
      <c r="AN23" s="41"/>
    </row>
    <row r="24" spans="1:40" x14ac:dyDescent="0.2">
      <c r="A24" s="17" t="s">
        <v>25</v>
      </c>
      <c r="B24" s="5">
        <f t="shared" ref="B24:G24" si="15">2^-B23</f>
        <v>1</v>
      </c>
      <c r="C24" s="22">
        <f t="shared" si="15"/>
        <v>7.9764152782355296E-2</v>
      </c>
      <c r="D24" s="22">
        <f t="shared" si="15"/>
        <v>0.19244556557164458</v>
      </c>
      <c r="E24" s="22">
        <f t="shared" si="15"/>
        <v>0.33238388286655579</v>
      </c>
      <c r="F24" s="22">
        <f t="shared" si="15"/>
        <v>7.3330880205320428E-2</v>
      </c>
      <c r="G24" s="22">
        <f t="shared" si="15"/>
        <v>1.2072476188697697E-3</v>
      </c>
      <c r="I24" s="8" t="s">
        <v>73</v>
      </c>
      <c r="J24" s="9">
        <v>1</v>
      </c>
      <c r="K24" s="9">
        <v>2</v>
      </c>
      <c r="L24" s="9">
        <v>3</v>
      </c>
      <c r="M24" s="9">
        <v>4</v>
      </c>
      <c r="N24" s="9">
        <v>5</v>
      </c>
      <c r="O24" s="9">
        <v>6</v>
      </c>
      <c r="P24" s="10" t="s">
        <v>9</v>
      </c>
      <c r="Q24" s="10"/>
      <c r="R24" s="9" t="s">
        <v>10</v>
      </c>
      <c r="S24" s="9" t="s">
        <v>11</v>
      </c>
      <c r="T24" s="9" t="s">
        <v>12</v>
      </c>
      <c r="U24" s="9" t="s">
        <v>13</v>
      </c>
      <c r="V24" s="9" t="s">
        <v>14</v>
      </c>
      <c r="W24" s="11" t="s">
        <v>15</v>
      </c>
      <c r="AA24"/>
    </row>
    <row r="25" spans="1:40" x14ac:dyDescent="0.2">
      <c r="B25" s="5"/>
      <c r="C25" s="5"/>
      <c r="D25" s="5"/>
      <c r="E25" s="5"/>
      <c r="F25" s="5"/>
      <c r="G25" s="5"/>
      <c r="I25" s="12"/>
      <c r="J25" s="13" t="s">
        <v>17</v>
      </c>
      <c r="P25" s="5"/>
      <c r="Q25" s="5"/>
      <c r="W25" s="14"/>
      <c r="AA25"/>
    </row>
    <row r="26" spans="1:40" x14ac:dyDescent="0.2">
      <c r="B26" s="33"/>
      <c r="C26" s="33"/>
      <c r="D26" s="33"/>
      <c r="E26" s="33"/>
      <c r="F26" s="33"/>
      <c r="G26" s="33"/>
      <c r="I26" s="12"/>
      <c r="J26" s="3">
        <v>1</v>
      </c>
      <c r="K26" s="3">
        <v>1.3631212126602734E-2</v>
      </c>
      <c r="L26" s="3">
        <v>0.15713923349090014</v>
      </c>
      <c r="M26" s="3">
        <v>0.11135101907085697</v>
      </c>
      <c r="N26" s="3">
        <v>9.8085067926337116E-2</v>
      </c>
      <c r="O26" s="3">
        <v>0.11342849355885196</v>
      </c>
      <c r="P26" s="5">
        <f>SUM(J26:O26)</f>
        <v>1.4936350261735487</v>
      </c>
      <c r="Q26" s="5"/>
      <c r="R26" s="15">
        <f>J26/P26*100</f>
        <v>66.950759889572097</v>
      </c>
      <c r="S26" s="15">
        <f>K26/P26*100</f>
        <v>0.91262001009200322</v>
      </c>
      <c r="T26" s="15">
        <f>L26/P26*100</f>
        <v>10.520591090680663</v>
      </c>
      <c r="U26" s="15">
        <f>M26/P26*100</f>
        <v>7.4550353412721098</v>
      </c>
      <c r="V26" s="15">
        <f>N26/P26*100</f>
        <v>6.5668698314885656</v>
      </c>
      <c r="W26" s="15">
        <f>O26/P26*100</f>
        <v>7.5941238368945729</v>
      </c>
      <c r="X26" s="16">
        <f>SUM(R26:W26)</f>
        <v>100</v>
      </c>
      <c r="Y26" s="16"/>
      <c r="AA26"/>
    </row>
    <row r="27" spans="1:40" x14ac:dyDescent="0.2">
      <c r="A27" s="34"/>
      <c r="B27" s="34"/>
      <c r="C27" s="34"/>
      <c r="D27" s="34"/>
      <c r="E27" s="34"/>
      <c r="F27" s="34"/>
      <c r="G27" s="34"/>
      <c r="I27" s="12"/>
      <c r="J27" s="13" t="s">
        <v>0</v>
      </c>
      <c r="P27" s="5"/>
      <c r="Q27" s="5"/>
      <c r="W27" s="14"/>
      <c r="AA27"/>
    </row>
    <row r="28" spans="1:40" x14ac:dyDescent="0.2">
      <c r="I28" s="12" t="s">
        <v>22</v>
      </c>
      <c r="J28" s="5">
        <v>1</v>
      </c>
      <c r="K28" s="5">
        <v>0.14080248162955258</v>
      </c>
      <c r="L28" s="5">
        <v>0.70088808306786465</v>
      </c>
      <c r="M28" s="5">
        <v>0.39161854767617127</v>
      </c>
      <c r="N28" s="5">
        <v>0.30592374615228857</v>
      </c>
      <c r="O28" s="5">
        <v>8.6538970098545154E-3</v>
      </c>
      <c r="P28" s="5">
        <f>SUM(J28:O28)</f>
        <v>2.5478867555357319</v>
      </c>
      <c r="Q28" s="5"/>
      <c r="R28" s="15">
        <f>J28/P28*100</f>
        <v>39.248212183187661</v>
      </c>
      <c r="S28" s="15">
        <f>K28/P28*100</f>
        <v>5.5262456749160629</v>
      </c>
      <c r="T28" s="15">
        <f>L28/P28*100</f>
        <v>27.508604200915215</v>
      </c>
      <c r="U28" s="15">
        <f>M28/P28*100</f>
        <v>15.370327854066165</v>
      </c>
      <c r="V28" s="15">
        <f>N28/P28*100</f>
        <v>12.006960100860663</v>
      </c>
      <c r="W28" s="15">
        <f>O28/P28*100</f>
        <v>0.33964998605422331</v>
      </c>
      <c r="X28" s="16">
        <f>SUM(R28:W28)</f>
        <v>99.999999999999986</v>
      </c>
      <c r="Y28" s="16"/>
      <c r="AA28"/>
    </row>
    <row r="29" spans="1:40" ht="20" thickBot="1" x14ac:dyDescent="0.3">
      <c r="A29" s="1"/>
      <c r="B29" s="35" t="s">
        <v>1</v>
      </c>
      <c r="C29" s="13"/>
      <c r="D29" s="13"/>
      <c r="E29" s="13"/>
      <c r="F29" s="13"/>
      <c r="G29" s="13"/>
      <c r="I29" s="23" t="s">
        <v>24</v>
      </c>
      <c r="J29" s="24">
        <f t="shared" ref="J29:O29" si="16">J28/J26</f>
        <v>1</v>
      </c>
      <c r="K29" s="24">
        <f t="shared" si="16"/>
        <v>10.329417539821117</v>
      </c>
      <c r="L29" s="24">
        <f t="shared" si="16"/>
        <v>4.4602997449930459</v>
      </c>
      <c r="M29" s="24">
        <f t="shared" si="16"/>
        <v>3.5169731803439466</v>
      </c>
      <c r="N29" s="24">
        <f t="shared" si="16"/>
        <v>3.1189634938321134</v>
      </c>
      <c r="O29" s="24">
        <f t="shared" si="16"/>
        <v>7.6293854730288491E-2</v>
      </c>
      <c r="P29" s="24">
        <f>SUM(J29:O29)</f>
        <v>22.501947813720509</v>
      </c>
      <c r="Q29" s="24"/>
      <c r="R29" s="25">
        <f>J29/P29*100</f>
        <v>4.4440597244219564</v>
      </c>
      <c r="S29" s="25">
        <f>K29/P29*100</f>
        <v>45.904548465456749</v>
      </c>
      <c r="T29" s="25">
        <f>L29/P29*100</f>
        <v>19.821838455573115</v>
      </c>
      <c r="U29" s="25">
        <f>M29/P29*100</f>
        <v>15.629638862638728</v>
      </c>
      <c r="V29" s="25">
        <f>N29/P29*100</f>
        <v>13.860860044881681</v>
      </c>
      <c r="W29" s="25">
        <f>O29/P29*100</f>
        <v>0.3390544470277746</v>
      </c>
      <c r="X29" s="16">
        <f>SUM(R29:W29)</f>
        <v>100</v>
      </c>
      <c r="Y29" s="16"/>
      <c r="AA29"/>
    </row>
    <row r="30" spans="1:40" ht="16" thickBot="1" x14ac:dyDescent="0.25">
      <c r="B30" s="6" t="s">
        <v>80</v>
      </c>
      <c r="C30" s="7" t="s">
        <v>81</v>
      </c>
      <c r="D30" s="7" t="s">
        <v>82</v>
      </c>
      <c r="E30" s="7" t="s">
        <v>83</v>
      </c>
      <c r="F30" s="7" t="s">
        <v>84</v>
      </c>
      <c r="G30" s="7" t="s">
        <v>85</v>
      </c>
      <c r="K30" s="5"/>
      <c r="L30" s="5"/>
      <c r="M30" s="5"/>
      <c r="N30" s="5"/>
      <c r="O30" s="5"/>
      <c r="P30" s="5"/>
      <c r="Q30" s="5"/>
      <c r="S30" s="15"/>
      <c r="T30" s="15"/>
      <c r="U30" s="15"/>
      <c r="V30" s="15"/>
      <c r="W30" s="15"/>
      <c r="AA30"/>
    </row>
    <row r="31" spans="1:40" x14ac:dyDescent="0.2">
      <c r="B31">
        <v>24.310402</v>
      </c>
      <c r="C31">
        <v>27.479825999999999</v>
      </c>
      <c r="D31">
        <v>26.288364000000001</v>
      </c>
      <c r="E31">
        <v>25.828175000000002</v>
      </c>
      <c r="F31">
        <v>26.858571999999999</v>
      </c>
      <c r="G31">
        <v>31.93347</v>
      </c>
      <c r="I31" s="8" t="s">
        <v>74</v>
      </c>
      <c r="J31" s="9">
        <v>1</v>
      </c>
      <c r="K31" s="9">
        <v>2</v>
      </c>
      <c r="L31" s="9">
        <v>3</v>
      </c>
      <c r="M31" s="9">
        <v>4</v>
      </c>
      <c r="N31" s="9">
        <v>5</v>
      </c>
      <c r="O31" s="9">
        <v>6</v>
      </c>
      <c r="P31" s="10" t="s">
        <v>9</v>
      </c>
      <c r="Q31" s="10"/>
      <c r="R31" s="9" t="s">
        <v>10</v>
      </c>
      <c r="S31" s="9" t="s">
        <v>11</v>
      </c>
      <c r="T31" s="9" t="s">
        <v>12</v>
      </c>
      <c r="U31" s="9" t="s">
        <v>13</v>
      </c>
      <c r="V31" s="9" t="s">
        <v>14</v>
      </c>
      <c r="W31" s="11" t="s">
        <v>15</v>
      </c>
      <c r="AA31"/>
    </row>
    <row r="32" spans="1:40" x14ac:dyDescent="0.2">
      <c r="B32">
        <v>25.474575000000002</v>
      </c>
      <c r="C32">
        <v>27.986702000000001</v>
      </c>
      <c r="D32">
        <v>25.104996</v>
      </c>
      <c r="E32">
        <v>26.41817</v>
      </c>
      <c r="F32">
        <v>26.18272</v>
      </c>
      <c r="G32">
        <v>32.251072000000001</v>
      </c>
      <c r="I32" s="12"/>
      <c r="J32" s="13" t="s">
        <v>17</v>
      </c>
      <c r="P32" s="5"/>
      <c r="Q32" s="5"/>
      <c r="W32" s="14"/>
      <c r="AA32"/>
    </row>
    <row r="33" spans="1:27" x14ac:dyDescent="0.2">
      <c r="B33">
        <v>25.007180999999999</v>
      </c>
      <c r="C33">
        <v>27.810396000000001</v>
      </c>
      <c r="D33">
        <v>24.93703</v>
      </c>
      <c r="E33">
        <v>26.603249999999999</v>
      </c>
      <c r="F33">
        <v>26.877134000000002</v>
      </c>
      <c r="G33">
        <v>31.164919000000001</v>
      </c>
      <c r="I33" s="12"/>
      <c r="J33" s="3">
        <v>1</v>
      </c>
      <c r="K33" s="3">
        <v>5.1423822573734228E-2</v>
      </c>
      <c r="L33" s="3">
        <v>0.14937938822709282</v>
      </c>
      <c r="M33" s="3">
        <v>0.38861145519385121</v>
      </c>
      <c r="N33" s="3">
        <v>0.26066148505991682</v>
      </c>
      <c r="O33" s="3">
        <v>0.41574947111338145</v>
      </c>
      <c r="P33" s="5">
        <f>SUM(J33:O33)</f>
        <v>2.2658256221679767</v>
      </c>
      <c r="Q33" s="5"/>
      <c r="R33" s="15">
        <f>J33/P33*100</f>
        <v>44.134022945825137</v>
      </c>
      <c r="S33" s="15">
        <f>K33/P33*100</f>
        <v>2.2695401654312271</v>
      </c>
      <c r="T33" s="15">
        <f>L33/P33*100</f>
        <v>6.5927133476478357</v>
      </c>
      <c r="U33" s="15">
        <f>M33/P33*100</f>
        <v>17.150986880535925</v>
      </c>
      <c r="V33" s="15">
        <f>N33/P33*100</f>
        <v>11.504039962727225</v>
      </c>
      <c r="W33" s="15">
        <f>O33/P33*100</f>
        <v>18.348696697832644</v>
      </c>
      <c r="X33" s="16">
        <f>SUM(R26:W26)</f>
        <v>100</v>
      </c>
      <c r="Y33" s="16"/>
      <c r="AA33"/>
    </row>
    <row r="34" spans="1:27" x14ac:dyDescent="0.2">
      <c r="A34" s="17" t="s">
        <v>21</v>
      </c>
      <c r="B34" s="31">
        <f t="shared" ref="B34:G34" si="17">AVERAGE(B31:B33)</f>
        <v>24.930719333333332</v>
      </c>
      <c r="C34" s="29">
        <f t="shared" si="17"/>
        <v>27.758974666666663</v>
      </c>
      <c r="D34" s="32">
        <f t="shared" si="17"/>
        <v>25.44346333333333</v>
      </c>
      <c r="E34" s="20">
        <f t="shared" si="17"/>
        <v>26.283198333333335</v>
      </c>
      <c r="F34" s="21">
        <f t="shared" si="17"/>
        <v>26.639475333333333</v>
      </c>
      <c r="G34" s="21">
        <f t="shared" si="17"/>
        <v>31.783153666666664</v>
      </c>
      <c r="I34" s="12"/>
      <c r="J34" s="13" t="s">
        <v>0</v>
      </c>
      <c r="P34" s="5"/>
      <c r="Q34" s="5"/>
      <c r="W34" s="14"/>
      <c r="AA34"/>
    </row>
    <row r="35" spans="1:27" x14ac:dyDescent="0.2">
      <c r="A35" s="17" t="s">
        <v>23</v>
      </c>
      <c r="B35" s="5">
        <f>B34-B34</f>
        <v>0</v>
      </c>
      <c r="C35" s="22">
        <f>C34-B34</f>
        <v>2.8282553333333311</v>
      </c>
      <c r="D35" s="22">
        <f>D34-B34</f>
        <v>0.51274399999999787</v>
      </c>
      <c r="E35" s="22">
        <f>E34-B34</f>
        <v>1.3524790000000024</v>
      </c>
      <c r="F35" s="22">
        <f>F34-B34</f>
        <v>1.7087560000000011</v>
      </c>
      <c r="G35" s="22">
        <f>G34-B34</f>
        <v>6.8524343333333313</v>
      </c>
      <c r="I35" s="12" t="s">
        <v>22</v>
      </c>
      <c r="J35" s="5">
        <v>1</v>
      </c>
      <c r="K35" s="5">
        <v>8.8821372002428525E-2</v>
      </c>
      <c r="L35" s="5">
        <v>0.58029711706538922</v>
      </c>
      <c r="M35" s="5">
        <v>0.40444777611168609</v>
      </c>
      <c r="N35" s="5">
        <v>0.25082835165772638</v>
      </c>
      <c r="O35" s="5">
        <v>4.8859867502444553E-3</v>
      </c>
      <c r="P35" s="5">
        <f>SUM(J35:O35)</f>
        <v>2.3292806035874745</v>
      </c>
      <c r="Q35" s="5"/>
      <c r="R35" s="15">
        <f>J35/P35*100</f>
        <v>42.931710265385625</v>
      </c>
      <c r="S35" s="15">
        <f>K35/P35*100</f>
        <v>3.813253408182296</v>
      </c>
      <c r="T35" s="15">
        <f>L35/P35*100</f>
        <v>24.913147697689851</v>
      </c>
      <c r="U35" s="15">
        <f>M35/P35*100</f>
        <v>17.363634741506459</v>
      </c>
      <c r="V35" s="15">
        <f>N35/P35*100</f>
        <v>10.768490119713766</v>
      </c>
      <c r="W35" s="15">
        <f>O35/P35*100</f>
        <v>0.20976376752200801</v>
      </c>
      <c r="X35" s="16">
        <f>SUM(R28:W28)</f>
        <v>99.999999999999986</v>
      </c>
      <c r="Y35" s="16"/>
      <c r="AA35"/>
    </row>
    <row r="36" spans="1:27" ht="16" thickBot="1" x14ac:dyDescent="0.25">
      <c r="A36" s="17" t="s">
        <v>25</v>
      </c>
      <c r="B36" s="5">
        <f t="shared" ref="B36:G36" si="18">2^-B35</f>
        <v>1</v>
      </c>
      <c r="C36" s="22">
        <f t="shared" si="18"/>
        <v>0.14080248162955258</v>
      </c>
      <c r="D36" s="22">
        <f t="shared" si="18"/>
        <v>0.70088808306786465</v>
      </c>
      <c r="E36" s="22">
        <f t="shared" si="18"/>
        <v>0.39161854767617127</v>
      </c>
      <c r="F36" s="22">
        <f t="shared" si="18"/>
        <v>0.30592374615228857</v>
      </c>
      <c r="G36" s="22">
        <f t="shared" si="18"/>
        <v>8.6538970098545154E-3</v>
      </c>
      <c r="I36" s="23" t="s">
        <v>24</v>
      </c>
      <c r="J36" s="24">
        <f t="shared" ref="J36:O36" si="19">J35/J33</f>
        <v>1</v>
      </c>
      <c r="K36" s="24">
        <f t="shared" si="19"/>
        <v>1.7272417248848371</v>
      </c>
      <c r="L36" s="24">
        <f t="shared" si="19"/>
        <v>3.8847201341004101</v>
      </c>
      <c r="M36" s="24">
        <f t="shared" si="19"/>
        <v>1.0407510399042026</v>
      </c>
      <c r="N36" s="24">
        <f t="shared" si="19"/>
        <v>0.96227623194914991</v>
      </c>
      <c r="O36" s="24">
        <f t="shared" si="19"/>
        <v>1.1752238041721933E-2</v>
      </c>
      <c r="P36" s="24">
        <f>SUM(J36:O36)</f>
        <v>8.6267413688803227</v>
      </c>
      <c r="Q36" s="24"/>
      <c r="R36" s="25">
        <f>J36/P36*100</f>
        <v>11.591862526531168</v>
      </c>
      <c r="S36" s="25">
        <f>K36/P36*100</f>
        <v>20.021948624953602</v>
      </c>
      <c r="T36" s="25">
        <f>L36/P36*100</f>
        <v>45.031141748539675</v>
      </c>
      <c r="U36" s="25">
        <f>M36/P36*100</f>
        <v>12.064242978913869</v>
      </c>
      <c r="V36" s="25">
        <f>N36/P36*100</f>
        <v>11.154573793302964</v>
      </c>
      <c r="W36" s="25">
        <f>O36/P36*100</f>
        <v>0.1362303277587105</v>
      </c>
      <c r="X36" s="16">
        <f>SUM(R29:W29)</f>
        <v>100</v>
      </c>
      <c r="Y36" s="16"/>
      <c r="AA36"/>
    </row>
    <row r="37" spans="1:27" ht="16" thickBot="1" x14ac:dyDescent="0.25">
      <c r="B37" s="13"/>
      <c r="C37" s="13"/>
      <c r="D37" s="13"/>
      <c r="E37" s="13"/>
      <c r="F37" s="13"/>
      <c r="G37" s="13"/>
      <c r="K37" s="5"/>
      <c r="L37" s="5"/>
      <c r="M37" s="5"/>
      <c r="N37" s="5"/>
      <c r="O37" s="5"/>
      <c r="P37" s="5"/>
      <c r="Q37" s="5"/>
      <c r="S37" s="15"/>
      <c r="T37" s="15"/>
      <c r="U37" s="15"/>
      <c r="V37" s="15"/>
      <c r="W37" s="15"/>
      <c r="AA37"/>
    </row>
    <row r="38" spans="1:27" x14ac:dyDescent="0.2">
      <c r="B38" s="6" t="s">
        <v>86</v>
      </c>
      <c r="C38" s="7" t="s">
        <v>87</v>
      </c>
      <c r="D38" s="7" t="s">
        <v>88</v>
      </c>
      <c r="E38" s="7" t="s">
        <v>89</v>
      </c>
      <c r="F38" s="7" t="s">
        <v>90</v>
      </c>
      <c r="G38" s="7" t="s">
        <v>91</v>
      </c>
      <c r="I38" s="8" t="s">
        <v>75</v>
      </c>
      <c r="J38" s="9">
        <v>1</v>
      </c>
      <c r="K38" s="9">
        <v>2</v>
      </c>
      <c r="L38" s="9">
        <v>3</v>
      </c>
      <c r="M38" s="9">
        <v>4</v>
      </c>
      <c r="N38" s="9">
        <v>5</v>
      </c>
      <c r="O38" s="9">
        <v>6</v>
      </c>
      <c r="P38" s="10" t="s">
        <v>9</v>
      </c>
      <c r="Q38" s="10"/>
      <c r="R38" s="9" t="s">
        <v>10</v>
      </c>
      <c r="S38" s="9" t="s">
        <v>11</v>
      </c>
      <c r="T38" s="9" t="s">
        <v>12</v>
      </c>
      <c r="U38" s="9" t="s">
        <v>13</v>
      </c>
      <c r="V38" s="9" t="s">
        <v>14</v>
      </c>
      <c r="W38" s="11" t="s">
        <v>15</v>
      </c>
      <c r="AA38"/>
    </row>
    <row r="39" spans="1:27" x14ac:dyDescent="0.2">
      <c r="B39">
        <v>25.135176000000001</v>
      </c>
      <c r="C39">
        <v>27.827601999999999</v>
      </c>
      <c r="D39">
        <v>25.112846000000001</v>
      </c>
      <c r="E39">
        <v>26.197876000000001</v>
      </c>
      <c r="F39">
        <v>26.94285</v>
      </c>
      <c r="G39">
        <v>32.436250000000001</v>
      </c>
      <c r="I39" s="12"/>
      <c r="J39" s="13" t="s">
        <v>17</v>
      </c>
      <c r="P39" s="5"/>
      <c r="Q39" s="5"/>
      <c r="W39" s="14"/>
      <c r="AA39"/>
    </row>
    <row r="40" spans="1:27" x14ac:dyDescent="0.2">
      <c r="B40">
        <v>24.663896999999999</v>
      </c>
      <c r="C40">
        <v>28.559239999999999</v>
      </c>
      <c r="D40">
        <v>25.944374</v>
      </c>
      <c r="E40">
        <v>26.086200000000002</v>
      </c>
      <c r="F40">
        <v>26.674949999999999</v>
      </c>
      <c r="G40">
        <v>33.227702999999998</v>
      </c>
      <c r="I40" s="12"/>
      <c r="J40" s="3">
        <v>1</v>
      </c>
      <c r="K40" s="3">
        <v>2.655560117019003E-2</v>
      </c>
      <c r="L40" s="3">
        <v>0.19237167998065974</v>
      </c>
      <c r="M40" s="3">
        <v>0.22558827649998306</v>
      </c>
      <c r="N40" s="3">
        <v>0.26277816960754402</v>
      </c>
      <c r="O40" s="3">
        <v>0.18390989384959222</v>
      </c>
      <c r="P40" s="5">
        <f>SUM(J40:O40)</f>
        <v>1.8912036211079688</v>
      </c>
      <c r="Q40" s="5"/>
      <c r="R40" s="15">
        <f>J40/P40*100</f>
        <v>52.876379298287624</v>
      </c>
      <c r="S40" s="15">
        <f>K40/P40*100</f>
        <v>1.4041640399690187</v>
      </c>
      <c r="T40" s="15">
        <f>L40/P40*100</f>
        <v>10.171917916906169</v>
      </c>
      <c r="U40" s="15">
        <f>M40/P40*100</f>
        <v>11.92829127346009</v>
      </c>
      <c r="V40" s="15">
        <f>N40/P40*100</f>
        <v>13.894758167478255</v>
      </c>
      <c r="W40" s="15">
        <f>O40/P40*100</f>
        <v>9.7244893038988529</v>
      </c>
      <c r="X40" s="16">
        <f>SUM(R33:W33)</f>
        <v>99.999999999999972</v>
      </c>
      <c r="Y40" s="16"/>
      <c r="AA40"/>
    </row>
    <row r="41" spans="1:27" x14ac:dyDescent="0.2">
      <c r="B41">
        <v>24.568484999999999</v>
      </c>
      <c r="C41">
        <v>28.459564</v>
      </c>
      <c r="D41">
        <v>25.665747</v>
      </c>
      <c r="E41">
        <v>26.001405999999999</v>
      </c>
      <c r="F41">
        <v>26.735441000000002</v>
      </c>
      <c r="G41">
        <v>31.735008000000001</v>
      </c>
      <c r="I41" s="12"/>
      <c r="J41" s="13" t="s">
        <v>0</v>
      </c>
      <c r="P41" s="5"/>
      <c r="Q41" s="5"/>
      <c r="W41" s="14"/>
      <c r="AA41"/>
    </row>
    <row r="42" spans="1:27" x14ac:dyDescent="0.2">
      <c r="A42" s="17" t="s">
        <v>21</v>
      </c>
      <c r="B42" s="18">
        <f t="shared" ref="B42:G42" si="20">AVERAGE(B39:B41)</f>
        <v>24.789186000000001</v>
      </c>
      <c r="C42" s="21">
        <f t="shared" si="20"/>
        <v>28.282135333333333</v>
      </c>
      <c r="D42" s="20">
        <f t="shared" si="20"/>
        <v>25.574322333333331</v>
      </c>
      <c r="E42" s="20">
        <f t="shared" si="20"/>
        <v>26.095160666666668</v>
      </c>
      <c r="F42" s="19">
        <f t="shared" si="20"/>
        <v>26.784413666666666</v>
      </c>
      <c r="G42" s="19">
        <f t="shared" si="20"/>
        <v>32.466320333333329</v>
      </c>
      <c r="I42" s="12" t="s">
        <v>22</v>
      </c>
      <c r="J42" s="5">
        <v>1</v>
      </c>
      <c r="K42" s="5">
        <v>7.2347183660000897E-2</v>
      </c>
      <c r="L42" s="5">
        <v>0.2325888753595193</v>
      </c>
      <c r="M42" s="5">
        <v>0.24808292277963012</v>
      </c>
      <c r="N42" s="5">
        <v>0.10818059680082058</v>
      </c>
      <c r="O42" s="5">
        <v>5.3420363196612156E-3</v>
      </c>
      <c r="P42" s="5">
        <f>SUM(J42:O42)</f>
        <v>1.6665416149196322</v>
      </c>
      <c r="Q42" s="5"/>
      <c r="R42" s="15">
        <f>J42/P42*100</f>
        <v>60.004502200698084</v>
      </c>
      <c r="S42" s="15">
        <f>K42/P42*100</f>
        <v>4.3411567411408321</v>
      </c>
      <c r="T42" s="15">
        <f>L42/P42*100</f>
        <v>13.956379683368167</v>
      </c>
      <c r="U42" s="15">
        <f>M42/P42*100</f>
        <v>14.886092285885926</v>
      </c>
      <c r="V42" s="15">
        <f>N42/P42*100</f>
        <v>6.4913228588076706</v>
      </c>
      <c r="W42" s="15">
        <f>O42/P42*100</f>
        <v>0.32054623009932048</v>
      </c>
      <c r="X42" s="16">
        <f>SUM(R35:W35)</f>
        <v>100</v>
      </c>
      <c r="Y42" s="16"/>
      <c r="AA42"/>
    </row>
    <row r="43" spans="1:27" ht="16" thickBot="1" x14ac:dyDescent="0.25">
      <c r="A43" s="17" t="s">
        <v>23</v>
      </c>
      <c r="B43" s="5">
        <f>B42-B42</f>
        <v>0</v>
      </c>
      <c r="C43" s="22">
        <f>C42-B42</f>
        <v>3.4929493333333319</v>
      </c>
      <c r="D43" s="22">
        <f>D42-B42</f>
        <v>0.78513633333333033</v>
      </c>
      <c r="E43" s="22">
        <f>E42-B42</f>
        <v>1.3059746666666676</v>
      </c>
      <c r="F43" s="22">
        <f>F42-B42</f>
        <v>1.9952276666666648</v>
      </c>
      <c r="G43" s="22">
        <f>G42-B42</f>
        <v>7.6771343333333277</v>
      </c>
      <c r="I43" s="23" t="s">
        <v>24</v>
      </c>
      <c r="J43" s="24">
        <f t="shared" ref="J43:O43" si="21">J42/J40</f>
        <v>1</v>
      </c>
      <c r="K43" s="24">
        <f t="shared" si="21"/>
        <v>2.7243662531433923</v>
      </c>
      <c r="L43" s="24">
        <f t="shared" si="21"/>
        <v>1.2090598542514306</v>
      </c>
      <c r="M43" s="24">
        <f t="shared" si="21"/>
        <v>1.0997154933255087</v>
      </c>
      <c r="N43" s="24">
        <f t="shared" si="21"/>
        <v>0.4116803041987353</v>
      </c>
      <c r="O43" s="24">
        <f t="shared" si="21"/>
        <v>2.9047030629195593E-2</v>
      </c>
      <c r="P43" s="24">
        <f>SUM(J43:O43)</f>
        <v>6.4738689355482615</v>
      </c>
      <c r="Q43" s="24"/>
      <c r="R43" s="25">
        <f>J43/P43*100</f>
        <v>15.44671370328432</v>
      </c>
      <c r="S43" s="25">
        <f>K43/P43*100</f>
        <v>42.082505535195395</v>
      </c>
      <c r="T43" s="25">
        <f>L43/P43*100</f>
        <v>18.676001418756517</v>
      </c>
      <c r="U43" s="25">
        <f>M43/P43*100</f>
        <v>16.986990380465212</v>
      </c>
      <c r="V43" s="25">
        <f>N43/P43*100</f>
        <v>6.3591077962388622</v>
      </c>
      <c r="W43" s="25">
        <f>O43/P43*100</f>
        <v>0.44868116605971492</v>
      </c>
      <c r="X43" s="16">
        <f>SUM(R36:W36)</f>
        <v>99.999999999999972</v>
      </c>
      <c r="Y43" s="16"/>
      <c r="AA43"/>
    </row>
    <row r="44" spans="1:27" x14ac:dyDescent="0.2">
      <c r="A44" s="17" t="s">
        <v>25</v>
      </c>
      <c r="B44" s="5">
        <f t="shared" ref="B44:G44" si="22">2^-B43</f>
        <v>1</v>
      </c>
      <c r="C44" s="22">
        <f t="shared" si="22"/>
        <v>8.8821372002428525E-2</v>
      </c>
      <c r="D44" s="22">
        <f t="shared" si="22"/>
        <v>0.58029711706538922</v>
      </c>
      <c r="E44" s="22">
        <f t="shared" si="22"/>
        <v>0.40444777611168609</v>
      </c>
      <c r="F44" s="22">
        <f t="shared" si="22"/>
        <v>0.25082835165772638</v>
      </c>
      <c r="G44" s="22">
        <f t="shared" si="22"/>
        <v>4.8859867502444553E-3</v>
      </c>
      <c r="AA44"/>
    </row>
    <row r="45" spans="1:27" x14ac:dyDescent="0.2">
      <c r="B45" s="13"/>
      <c r="C45" s="13"/>
      <c r="D45" s="13"/>
      <c r="E45" s="13"/>
      <c r="F45" s="13"/>
      <c r="G45" s="13"/>
      <c r="I45"/>
      <c r="J45"/>
      <c r="L45"/>
      <c r="M45"/>
    </row>
    <row r="46" spans="1:27" x14ac:dyDescent="0.2">
      <c r="B46" s="6" t="s">
        <v>92</v>
      </c>
      <c r="C46" s="7" t="s">
        <v>93</v>
      </c>
      <c r="D46" s="7" t="s">
        <v>94</v>
      </c>
      <c r="E46" s="7" t="s">
        <v>95</v>
      </c>
      <c r="F46" s="7" t="s">
        <v>96</v>
      </c>
      <c r="G46" s="7" t="s">
        <v>97</v>
      </c>
      <c r="I46"/>
      <c r="J46"/>
      <c r="L46"/>
      <c r="M46"/>
      <c r="AA46"/>
    </row>
    <row r="47" spans="1:27" x14ac:dyDescent="0.2">
      <c r="B47">
        <v>25.489270000000001</v>
      </c>
      <c r="C47">
        <v>29.289742</v>
      </c>
      <c r="D47">
        <v>27.608362</v>
      </c>
      <c r="E47">
        <v>27.677040000000002</v>
      </c>
      <c r="F47">
        <v>28.709226999999998</v>
      </c>
      <c r="G47" t="s">
        <v>41</v>
      </c>
      <c r="I47"/>
      <c r="J47"/>
      <c r="L47"/>
      <c r="M47"/>
      <c r="X47" s="16"/>
      <c r="Y47" s="16"/>
      <c r="AA47"/>
    </row>
    <row r="48" spans="1:27" x14ac:dyDescent="0.2">
      <c r="B48">
        <v>25.703185999999999</v>
      </c>
      <c r="C48">
        <v>29.315283000000001</v>
      </c>
      <c r="D48">
        <v>28.527649</v>
      </c>
      <c r="E48">
        <v>27.524222999999999</v>
      </c>
      <c r="F48">
        <v>28.639177</v>
      </c>
      <c r="G48">
        <v>32.373356000000001</v>
      </c>
      <c r="I48"/>
      <c r="J48"/>
      <c r="L48"/>
      <c r="M48"/>
      <c r="AA48"/>
    </row>
    <row r="49" spans="1:32" x14ac:dyDescent="0.2">
      <c r="B49">
        <v>25.672961999999998</v>
      </c>
      <c r="C49">
        <v>29.627151000000001</v>
      </c>
      <c r="D49">
        <v>27.041844999999999</v>
      </c>
      <c r="E49">
        <v>27.697472000000001</v>
      </c>
      <c r="F49">
        <v>29.142472999999999</v>
      </c>
      <c r="G49">
        <v>33.967044999999999</v>
      </c>
      <c r="I49"/>
      <c r="J49"/>
      <c r="L49"/>
      <c r="M49"/>
      <c r="X49" s="16"/>
      <c r="Y49" s="16"/>
      <c r="AA49"/>
    </row>
    <row r="50" spans="1:32" x14ac:dyDescent="0.2">
      <c r="A50" s="17" t="s">
        <v>21</v>
      </c>
      <c r="B50" s="28">
        <f t="shared" ref="B50:G50" si="23">AVERAGE(B47:B49)</f>
        <v>25.621806000000003</v>
      </c>
      <c r="C50" s="29">
        <f t="shared" si="23"/>
        <v>29.410725333333332</v>
      </c>
      <c r="D50" s="30">
        <f t="shared" si="23"/>
        <v>27.725951999999996</v>
      </c>
      <c r="E50" s="20">
        <f t="shared" si="23"/>
        <v>27.632911666666669</v>
      </c>
      <c r="F50" s="19">
        <f t="shared" si="23"/>
        <v>28.830292333333333</v>
      </c>
      <c r="G50" s="19">
        <f t="shared" si="23"/>
        <v>33.1702005</v>
      </c>
      <c r="I50"/>
      <c r="J50"/>
      <c r="L50"/>
      <c r="M50"/>
      <c r="X50" s="16"/>
      <c r="Y50" s="16"/>
      <c r="Z50"/>
      <c r="AA50"/>
    </row>
    <row r="51" spans="1:32" x14ac:dyDescent="0.2">
      <c r="A51" s="17" t="s">
        <v>23</v>
      </c>
      <c r="B51" s="5">
        <f>B50-B50</f>
        <v>0</v>
      </c>
      <c r="C51" s="22">
        <f>C50-B50</f>
        <v>3.7889193333333289</v>
      </c>
      <c r="D51" s="22">
        <f>D50-B50</f>
        <v>2.104145999999993</v>
      </c>
      <c r="E51" s="22">
        <f>E50-B50</f>
        <v>2.0111056666666656</v>
      </c>
      <c r="F51" s="22">
        <f>F50-B50</f>
        <v>3.2084863333333296</v>
      </c>
      <c r="G51" s="22">
        <f>G50-B50</f>
        <v>7.548394499999997</v>
      </c>
      <c r="I51"/>
      <c r="J51"/>
      <c r="L51"/>
      <c r="M51"/>
      <c r="N51" s="13"/>
      <c r="O51"/>
      <c r="P51" s="5"/>
      <c r="Q51" s="5"/>
      <c r="R51" s="13"/>
      <c r="S51" s="13"/>
      <c r="T51" s="13"/>
      <c r="U51" s="13"/>
      <c r="V51" s="13"/>
      <c r="W51" s="13"/>
      <c r="Z51"/>
      <c r="AA51"/>
    </row>
    <row r="52" spans="1:32" x14ac:dyDescent="0.2">
      <c r="A52" s="17" t="s">
        <v>25</v>
      </c>
      <c r="B52" s="5">
        <f t="shared" ref="B52:G52" si="24">2^-B51</f>
        <v>1</v>
      </c>
      <c r="C52" s="22">
        <f t="shared" si="24"/>
        <v>7.2347183660000897E-2</v>
      </c>
      <c r="D52" s="22">
        <f t="shared" si="24"/>
        <v>0.2325888753595193</v>
      </c>
      <c r="E52" s="22">
        <f t="shared" si="24"/>
        <v>0.24808292277963012</v>
      </c>
      <c r="F52" s="22">
        <f t="shared" si="24"/>
        <v>0.10818059680082058</v>
      </c>
      <c r="G52" s="22">
        <f t="shared" si="24"/>
        <v>5.3420363196612156E-3</v>
      </c>
      <c r="I52"/>
      <c r="J52"/>
      <c r="L52"/>
      <c r="M52"/>
      <c r="O52"/>
      <c r="P52" s="5"/>
      <c r="Q52" s="5"/>
      <c r="Z52"/>
      <c r="AA52"/>
    </row>
    <row r="53" spans="1:32" x14ac:dyDescent="0.2">
      <c r="I53"/>
      <c r="J53"/>
      <c r="L53"/>
      <c r="M53"/>
      <c r="N53" s="5"/>
      <c r="O53"/>
      <c r="P53" s="5"/>
      <c r="Q53" s="5"/>
      <c r="R53" s="15"/>
      <c r="S53" s="15"/>
      <c r="T53" s="15"/>
      <c r="U53" s="15"/>
      <c r="V53" s="15"/>
      <c r="W53" s="15"/>
      <c r="Z53"/>
      <c r="AA53"/>
      <c r="AB53"/>
      <c r="AC53"/>
      <c r="AD53"/>
      <c r="AE53"/>
      <c r="AF53"/>
    </row>
    <row r="54" spans="1:32" ht="19" x14ac:dyDescent="0.25">
      <c r="A54" s="1" t="s">
        <v>17</v>
      </c>
      <c r="B54" s="2" t="s">
        <v>1</v>
      </c>
      <c r="I54"/>
      <c r="J54"/>
      <c r="L54"/>
      <c r="M54"/>
      <c r="O54"/>
      <c r="P54" s="5"/>
      <c r="Q54" s="5"/>
      <c r="X54" s="16"/>
      <c r="Y54" s="16"/>
      <c r="Z54"/>
      <c r="AA54"/>
      <c r="AB54"/>
      <c r="AC54"/>
      <c r="AD54"/>
      <c r="AE54"/>
      <c r="AF54"/>
    </row>
    <row r="55" spans="1:32" x14ac:dyDescent="0.2">
      <c r="B55" s="6" t="s">
        <v>2</v>
      </c>
      <c r="C55" s="7" t="s">
        <v>3</v>
      </c>
      <c r="D55" s="7" t="s">
        <v>4</v>
      </c>
      <c r="E55" s="7" t="s">
        <v>5</v>
      </c>
      <c r="F55" s="7" t="s">
        <v>6</v>
      </c>
      <c r="G55" s="7" t="s">
        <v>7</v>
      </c>
      <c r="I55"/>
      <c r="J55"/>
      <c r="L55"/>
      <c r="M55"/>
      <c r="N55" s="5"/>
      <c r="O55"/>
      <c r="P55" s="5"/>
      <c r="Q55" s="5"/>
      <c r="R55" s="15"/>
      <c r="S55" s="15"/>
      <c r="T55" s="15"/>
      <c r="U55" s="15"/>
      <c r="V55" s="15"/>
      <c r="W55" s="15"/>
      <c r="Z55"/>
      <c r="AA55"/>
    </row>
    <row r="56" spans="1:32" x14ac:dyDescent="0.2">
      <c r="B56">
        <v>19.409020999999999</v>
      </c>
      <c r="C56">
        <v>22.791495999999999</v>
      </c>
      <c r="D56">
        <v>22.709154000000002</v>
      </c>
      <c r="E56">
        <v>25.289608000000001</v>
      </c>
      <c r="F56">
        <v>24.567131</v>
      </c>
      <c r="G56">
        <v>22.235658999999998</v>
      </c>
      <c r="I56"/>
      <c r="J56"/>
      <c r="L56"/>
      <c r="M56"/>
      <c r="N56" s="5"/>
      <c r="O56"/>
      <c r="P56" s="5"/>
      <c r="Q56" s="5"/>
      <c r="R56" s="15"/>
      <c r="S56" s="15"/>
      <c r="T56" s="15"/>
      <c r="U56" s="15"/>
      <c r="V56" s="15"/>
      <c r="W56" s="15"/>
      <c r="X56" s="16"/>
      <c r="Y56" s="16"/>
      <c r="Z56"/>
      <c r="AA56"/>
    </row>
    <row r="57" spans="1:32" x14ac:dyDescent="0.2">
      <c r="B57">
        <v>19.405642</v>
      </c>
      <c r="C57">
        <v>23.074750000000002</v>
      </c>
      <c r="D57">
        <v>23.138943000000001</v>
      </c>
      <c r="E57">
        <v>25.343859999999999</v>
      </c>
      <c r="F57">
        <v>24.602654000000001</v>
      </c>
      <c r="G57">
        <v>22.337478999999998</v>
      </c>
      <c r="I57"/>
      <c r="J57"/>
      <c r="L57"/>
      <c r="M57"/>
      <c r="O57"/>
      <c r="X57" s="16"/>
      <c r="Y57" s="16"/>
      <c r="Z57"/>
      <c r="AA57"/>
    </row>
    <row r="58" spans="1:32" x14ac:dyDescent="0.2">
      <c r="B58">
        <v>19.312442999999998</v>
      </c>
      <c r="C58">
        <v>23.457228000000001</v>
      </c>
      <c r="D58">
        <v>22.802301</v>
      </c>
      <c r="E58">
        <v>25.529305000000001</v>
      </c>
      <c r="F58">
        <v>24.556953</v>
      </c>
      <c r="G58">
        <v>21.913103</v>
      </c>
      <c r="I58"/>
      <c r="J58"/>
      <c r="L58"/>
      <c r="M58"/>
      <c r="O58"/>
      <c r="Z58"/>
      <c r="AA58"/>
    </row>
    <row r="59" spans="1:32" x14ac:dyDescent="0.2">
      <c r="A59" s="17" t="s">
        <v>21</v>
      </c>
      <c r="B59" s="18">
        <f t="shared" ref="B59:G59" si="25">AVERAGE(B56:B58)</f>
        <v>19.375702</v>
      </c>
      <c r="C59" s="19">
        <f t="shared" si="25"/>
        <v>23.107824666666669</v>
      </c>
      <c r="D59" s="20">
        <f t="shared" si="25"/>
        <v>22.883465999999999</v>
      </c>
      <c r="E59" s="20">
        <f t="shared" si="25"/>
        <v>25.387591</v>
      </c>
      <c r="F59" s="21">
        <f t="shared" si="25"/>
        <v>24.575579333333337</v>
      </c>
      <c r="G59" s="21">
        <f t="shared" si="25"/>
        <v>22.162080333333336</v>
      </c>
      <c r="I59"/>
      <c r="J59"/>
      <c r="L59"/>
      <c r="M59"/>
      <c r="O59"/>
      <c r="Z59"/>
      <c r="AA59"/>
      <c r="AB59"/>
      <c r="AC59"/>
      <c r="AD59"/>
      <c r="AE59"/>
      <c r="AF59"/>
    </row>
    <row r="60" spans="1:32" x14ac:dyDescent="0.2">
      <c r="A60" s="17" t="s">
        <v>23</v>
      </c>
      <c r="B60" s="5">
        <f>B59-B59</f>
        <v>0</v>
      </c>
      <c r="C60" s="22">
        <f>C59-B59</f>
        <v>3.7321226666666689</v>
      </c>
      <c r="D60" s="22">
        <f>D59-B59</f>
        <v>3.5077639999999981</v>
      </c>
      <c r="E60" s="22">
        <f>E59-B59</f>
        <v>6.011889</v>
      </c>
      <c r="F60" s="22">
        <f>F59-B59</f>
        <v>5.1998773333333368</v>
      </c>
      <c r="G60" s="22">
        <f>G59-B59</f>
        <v>2.7863783333333352</v>
      </c>
      <c r="I60"/>
      <c r="J60"/>
      <c r="L60"/>
      <c r="M60"/>
      <c r="O60"/>
      <c r="Z60"/>
      <c r="AA60"/>
    </row>
    <row r="61" spans="1:32" x14ac:dyDescent="0.2">
      <c r="A61" s="17" t="s">
        <v>25</v>
      </c>
      <c r="B61" s="5">
        <f>2^AB82-B60</f>
        <v>1</v>
      </c>
      <c r="C61" s="22">
        <f>2^-C60</f>
        <v>7.5252187658357797E-2</v>
      </c>
      <c r="D61" s="22">
        <f>2^-D60</f>
        <v>8.7913955023549095E-2</v>
      </c>
      <c r="E61" s="22">
        <f>2^-E60</f>
        <v>1.549676618283561E-2</v>
      </c>
      <c r="F61" s="22">
        <f>2^-F60</f>
        <v>2.7207018310073043E-2</v>
      </c>
      <c r="G61" s="22">
        <f>2^-G60</f>
        <v>0.1449494401884035</v>
      </c>
      <c r="I61"/>
      <c r="J61"/>
      <c r="L61"/>
      <c r="M61"/>
      <c r="O61"/>
      <c r="Z61"/>
      <c r="AA61"/>
    </row>
    <row r="62" spans="1:32" x14ac:dyDescent="0.2">
      <c r="B62" s="5"/>
      <c r="C62" s="5"/>
      <c r="D62" s="5"/>
      <c r="E62" s="5"/>
      <c r="F62" s="5"/>
      <c r="G62" s="5"/>
      <c r="I62"/>
      <c r="J62"/>
      <c r="L62"/>
      <c r="M62"/>
      <c r="O62"/>
      <c r="Z62"/>
      <c r="AA62"/>
    </row>
    <row r="63" spans="1:32" x14ac:dyDescent="0.2">
      <c r="B63" s="6" t="s">
        <v>27</v>
      </c>
      <c r="C63" s="7" t="s">
        <v>28</v>
      </c>
      <c r="D63" s="7" t="s">
        <v>29</v>
      </c>
      <c r="E63" s="7" t="s">
        <v>30</v>
      </c>
      <c r="F63" s="7" t="s">
        <v>31</v>
      </c>
      <c r="G63" s="7" t="s">
        <v>7</v>
      </c>
      <c r="I63"/>
      <c r="J63"/>
      <c r="L63"/>
      <c r="M63"/>
      <c r="O63"/>
      <c r="Z63"/>
      <c r="AA63"/>
    </row>
    <row r="64" spans="1:32" x14ac:dyDescent="0.2">
      <c r="B64">
        <v>19.55358</v>
      </c>
      <c r="C64">
        <v>22.685161999999998</v>
      </c>
      <c r="D64">
        <v>22.737383000000001</v>
      </c>
      <c r="E64">
        <v>21.746542000000002</v>
      </c>
      <c r="F64">
        <v>23.900151999999999</v>
      </c>
      <c r="G64">
        <v>26.423369999999998</v>
      </c>
      <c r="I64"/>
      <c r="J64"/>
      <c r="L64"/>
      <c r="M64"/>
      <c r="O64"/>
      <c r="Z64"/>
      <c r="AA64"/>
    </row>
    <row r="65" spans="1:27" x14ac:dyDescent="0.2">
      <c r="B65">
        <v>19.618683000000001</v>
      </c>
      <c r="C65">
        <v>22.844145000000001</v>
      </c>
      <c r="D65">
        <v>22.874286999999999</v>
      </c>
      <c r="E65">
        <v>21.933682999999998</v>
      </c>
      <c r="F65">
        <v>23.676645000000001</v>
      </c>
      <c r="G65">
        <v>26.361623999999999</v>
      </c>
      <c r="I65"/>
      <c r="J65"/>
      <c r="K65"/>
      <c r="L65"/>
      <c r="M65"/>
      <c r="O65"/>
      <c r="Z65"/>
      <c r="AA65"/>
    </row>
    <row r="66" spans="1:27" x14ac:dyDescent="0.2">
      <c r="B66">
        <v>19.417964999999999</v>
      </c>
      <c r="C66">
        <v>22.958985999999999</v>
      </c>
      <c r="D66">
        <v>23.122264999999999</v>
      </c>
      <c r="E66">
        <v>22.137730000000001</v>
      </c>
      <c r="F66">
        <v>23.547191999999999</v>
      </c>
      <c r="G66">
        <v>26.637588999999998</v>
      </c>
      <c r="I66"/>
      <c r="J66"/>
      <c r="K66"/>
      <c r="L66"/>
      <c r="M66"/>
      <c r="O66"/>
      <c r="Z66"/>
      <c r="AA66"/>
    </row>
    <row r="67" spans="1:27" x14ac:dyDescent="0.2">
      <c r="A67" s="17" t="s">
        <v>21</v>
      </c>
      <c r="B67" s="28">
        <f t="shared" ref="B67:G67" si="26">AVERAGE(B64:B66)</f>
        <v>19.530075999999998</v>
      </c>
      <c r="C67" s="29">
        <f t="shared" si="26"/>
        <v>22.829431</v>
      </c>
      <c r="D67" s="30">
        <f t="shared" si="26"/>
        <v>22.911311666666666</v>
      </c>
      <c r="E67" s="20">
        <f t="shared" si="26"/>
        <v>21.939318333333333</v>
      </c>
      <c r="F67" s="19">
        <f t="shared" si="26"/>
        <v>23.70799633333333</v>
      </c>
      <c r="G67" s="21">
        <f t="shared" si="26"/>
        <v>26.474194333333333</v>
      </c>
      <c r="I67"/>
      <c r="J67"/>
      <c r="K67"/>
      <c r="L67"/>
      <c r="M67"/>
      <c r="O67"/>
      <c r="Z67"/>
      <c r="AA67"/>
    </row>
    <row r="68" spans="1:27" x14ac:dyDescent="0.2">
      <c r="A68" s="17" t="s">
        <v>23</v>
      </c>
      <c r="B68" s="5">
        <f>B67-B67</f>
        <v>0</v>
      </c>
      <c r="C68" s="22">
        <f>C67-B67</f>
        <v>3.299355000000002</v>
      </c>
      <c r="D68" s="22">
        <f>D67-B67</f>
        <v>3.3812356666666687</v>
      </c>
      <c r="E68" s="22">
        <f>E67-B67</f>
        <v>2.409242333333335</v>
      </c>
      <c r="F68" s="22">
        <f>F67-B67</f>
        <v>4.1779203333333328</v>
      </c>
      <c r="G68" s="22">
        <f>G67-B67</f>
        <v>6.9441183333333356</v>
      </c>
      <c r="I68"/>
      <c r="J68"/>
      <c r="L68"/>
      <c r="M68"/>
      <c r="O68"/>
      <c r="AA68"/>
    </row>
    <row r="69" spans="1:27" x14ac:dyDescent="0.2">
      <c r="A69" s="17" t="s">
        <v>25</v>
      </c>
      <c r="B69" s="5">
        <f t="shared" ref="B69:G69" si="27">2^-B68</f>
        <v>1</v>
      </c>
      <c r="C69" s="22">
        <f t="shared" si="27"/>
        <v>0.10157695241133982</v>
      </c>
      <c r="D69" s="22">
        <f t="shared" si="27"/>
        <v>9.5972463312208947E-2</v>
      </c>
      <c r="E69" s="22">
        <f t="shared" si="27"/>
        <v>0.18825468403198578</v>
      </c>
      <c r="F69" s="22">
        <f t="shared" si="27"/>
        <v>5.5248521470677617E-2</v>
      </c>
      <c r="G69" s="22">
        <f t="shared" si="27"/>
        <v>8.1210482019912593E-3</v>
      </c>
      <c r="I69"/>
      <c r="J69"/>
      <c r="L69"/>
      <c r="M69"/>
      <c r="AA69"/>
    </row>
    <row r="70" spans="1:27" x14ac:dyDescent="0.2">
      <c r="B70" s="5"/>
      <c r="C70" s="5"/>
      <c r="D70" s="5"/>
      <c r="E70" s="5"/>
      <c r="F70" s="5"/>
      <c r="G70" s="5"/>
      <c r="I70"/>
      <c r="J70"/>
      <c r="L70"/>
      <c r="M70"/>
      <c r="AA70"/>
    </row>
    <row r="71" spans="1:27" x14ac:dyDescent="0.2">
      <c r="B71" s="6" t="s">
        <v>35</v>
      </c>
      <c r="C71" s="7" t="s">
        <v>36</v>
      </c>
      <c r="D71" s="7" t="s">
        <v>37</v>
      </c>
      <c r="E71" s="7" t="s">
        <v>38</v>
      </c>
      <c r="F71" s="7" t="s">
        <v>39</v>
      </c>
      <c r="G71" s="7" t="s">
        <v>7</v>
      </c>
      <c r="I71"/>
      <c r="J71"/>
      <c r="L71"/>
      <c r="M71"/>
      <c r="AA71"/>
    </row>
    <row r="72" spans="1:27" x14ac:dyDescent="0.2">
      <c r="B72">
        <v>19.350276999999998</v>
      </c>
      <c r="C72">
        <v>22.884755999999999</v>
      </c>
      <c r="D72">
        <v>23.270544000000001</v>
      </c>
      <c r="E72">
        <v>22.299454000000001</v>
      </c>
      <c r="F72">
        <v>24.691292000000001</v>
      </c>
      <c r="G72">
        <v>24.136361999999998</v>
      </c>
      <c r="I72"/>
      <c r="J72"/>
      <c r="L72"/>
      <c r="M72"/>
      <c r="AA72"/>
    </row>
    <row r="73" spans="1:27" x14ac:dyDescent="0.2">
      <c r="B73">
        <v>19.177515</v>
      </c>
      <c r="C73">
        <v>23.127827</v>
      </c>
      <c r="D73">
        <v>23.271397</v>
      </c>
      <c r="E73">
        <v>22.460706999999999</v>
      </c>
      <c r="F73">
        <v>24.062044</v>
      </c>
      <c r="G73">
        <v>24.096346</v>
      </c>
      <c r="I73"/>
      <c r="J73"/>
      <c r="L73"/>
      <c r="M73"/>
      <c r="AA73"/>
    </row>
    <row r="74" spans="1:27" x14ac:dyDescent="0.2">
      <c r="B74">
        <v>19.416477</v>
      </c>
      <c r="C74">
        <v>23.169981</v>
      </c>
      <c r="D74">
        <v>22.733255</v>
      </c>
      <c r="E74">
        <v>22.410779999999999</v>
      </c>
      <c r="F74">
        <v>23.737188</v>
      </c>
      <c r="G74">
        <v>24.461341999999998</v>
      </c>
      <c r="I74"/>
      <c r="J74"/>
      <c r="L74"/>
      <c r="M74"/>
      <c r="AA74"/>
    </row>
    <row r="75" spans="1:27" x14ac:dyDescent="0.2">
      <c r="A75" s="17" t="s">
        <v>21</v>
      </c>
      <c r="B75" s="31">
        <f t="shared" ref="B75:G75" si="28">AVERAGE(B72:B74)</f>
        <v>19.314756333333332</v>
      </c>
      <c r="C75" s="21">
        <f t="shared" si="28"/>
        <v>23.060854666666668</v>
      </c>
      <c r="D75" s="30">
        <f t="shared" si="28"/>
        <v>23.091731999999997</v>
      </c>
      <c r="E75" s="32">
        <f t="shared" si="28"/>
        <v>22.390313666666668</v>
      </c>
      <c r="F75" s="29">
        <f t="shared" si="28"/>
        <v>24.163508000000004</v>
      </c>
      <c r="G75" s="21">
        <f t="shared" si="28"/>
        <v>24.231350000000003</v>
      </c>
      <c r="I75"/>
      <c r="J75"/>
      <c r="L75"/>
      <c r="M75"/>
      <c r="AA75"/>
    </row>
    <row r="76" spans="1:27" x14ac:dyDescent="0.2">
      <c r="A76" s="17" t="s">
        <v>23</v>
      </c>
      <c r="B76" s="5">
        <f>B75-B75</f>
        <v>0</v>
      </c>
      <c r="C76" s="22">
        <f>C75-B75</f>
        <v>3.746098333333336</v>
      </c>
      <c r="D76" s="22">
        <f>D75-B75</f>
        <v>3.7769756666666652</v>
      </c>
      <c r="E76" s="22">
        <f>E75-B75</f>
        <v>3.0755573333333359</v>
      </c>
      <c r="F76" s="22">
        <f>F75-B75</f>
        <v>4.8487516666666721</v>
      </c>
      <c r="G76" s="22">
        <f>G75-B75</f>
        <v>4.916593666666671</v>
      </c>
      <c r="I76"/>
      <c r="J76"/>
      <c r="L76"/>
      <c r="M76"/>
      <c r="AA76"/>
    </row>
    <row r="77" spans="1:27" x14ac:dyDescent="0.2">
      <c r="A77" s="17" t="s">
        <v>25</v>
      </c>
      <c r="B77" s="5">
        <f t="shared" ref="B77:G77" si="29">2^-B76</f>
        <v>1</v>
      </c>
      <c r="C77" s="22">
        <f t="shared" si="29"/>
        <v>7.4526724645287493E-2</v>
      </c>
      <c r="D77" s="22">
        <f t="shared" si="29"/>
        <v>7.2948611746975686E-2</v>
      </c>
      <c r="E77" s="22">
        <f t="shared" si="29"/>
        <v>0.1186219309501641</v>
      </c>
      <c r="F77" s="22">
        <f t="shared" si="29"/>
        <v>3.4704061700722585E-2</v>
      </c>
      <c r="G77" s="22">
        <f t="shared" si="29"/>
        <v>3.3109897008660891E-2</v>
      </c>
      <c r="I77"/>
      <c r="J77"/>
      <c r="L77"/>
      <c r="M77"/>
      <c r="AA77"/>
    </row>
    <row r="78" spans="1:27" x14ac:dyDescent="0.2">
      <c r="I78"/>
      <c r="J78"/>
      <c r="L78"/>
      <c r="M78"/>
      <c r="AA78"/>
    </row>
    <row r="79" spans="1:27" x14ac:dyDescent="0.2">
      <c r="A79" s="34"/>
      <c r="B79" s="34"/>
      <c r="C79" s="34"/>
      <c r="D79" s="34"/>
      <c r="E79" s="34"/>
      <c r="F79" s="34"/>
      <c r="G79" s="34"/>
      <c r="I79"/>
      <c r="J79"/>
      <c r="L79"/>
      <c r="M79"/>
      <c r="AA79"/>
    </row>
    <row r="80" spans="1:27" x14ac:dyDescent="0.2">
      <c r="I80"/>
      <c r="J80"/>
      <c r="L80"/>
      <c r="M80"/>
      <c r="AA80"/>
    </row>
    <row r="81" spans="1:27" ht="19" x14ac:dyDescent="0.25">
      <c r="A81" s="1"/>
      <c r="B81" s="35" t="s">
        <v>1</v>
      </c>
      <c r="C81" s="13"/>
      <c r="D81" s="13"/>
      <c r="E81" s="13"/>
      <c r="F81" s="13"/>
      <c r="G81" s="13"/>
      <c r="I81"/>
      <c r="L81"/>
      <c r="M81"/>
      <c r="AA81"/>
    </row>
    <row r="82" spans="1:27" x14ac:dyDescent="0.2">
      <c r="B82" s="6" t="s">
        <v>80</v>
      </c>
      <c r="C82" s="7" t="s">
        <v>81</v>
      </c>
      <c r="D82" s="7" t="s">
        <v>82</v>
      </c>
      <c r="E82" s="7" t="s">
        <v>83</v>
      </c>
      <c r="F82" s="7" t="s">
        <v>84</v>
      </c>
      <c r="G82" s="7" t="s">
        <v>85</v>
      </c>
      <c r="I82"/>
      <c r="L82"/>
      <c r="M82"/>
      <c r="AA82"/>
    </row>
    <row r="83" spans="1:27" x14ac:dyDescent="0.2">
      <c r="B83">
        <v>20.45796</v>
      </c>
      <c r="C83">
        <v>26.898223999999999</v>
      </c>
      <c r="D83">
        <v>23.195698</v>
      </c>
      <c r="E83">
        <v>23.734290000000001</v>
      </c>
      <c r="F83">
        <v>23.902683</v>
      </c>
      <c r="G83">
        <v>23.673452000000001</v>
      </c>
      <c r="I83"/>
      <c r="L83"/>
      <c r="M83"/>
      <c r="AA83"/>
    </row>
    <row r="84" spans="1:27" x14ac:dyDescent="0.2">
      <c r="B84">
        <v>20.852577</v>
      </c>
      <c r="C84">
        <v>26.667625000000001</v>
      </c>
      <c r="D84">
        <v>23.251068</v>
      </c>
      <c r="E84">
        <v>23.792024999999999</v>
      </c>
      <c r="F84">
        <v>24.078669000000001</v>
      </c>
      <c r="G84">
        <v>23.811478000000001</v>
      </c>
      <c r="I84"/>
      <c r="L84"/>
      <c r="M84"/>
      <c r="AA84"/>
    </row>
    <row r="85" spans="1:27" x14ac:dyDescent="0.2">
      <c r="B85">
        <v>20.451885000000001</v>
      </c>
      <c r="C85">
        <v>26.787400000000002</v>
      </c>
      <c r="D85">
        <v>23.325310000000002</v>
      </c>
      <c r="E85">
        <v>23.736547000000002</v>
      </c>
      <c r="F85">
        <v>23.830538000000001</v>
      </c>
      <c r="G85">
        <v>23.697927</v>
      </c>
      <c r="I85"/>
      <c r="L85"/>
      <c r="M85"/>
    </row>
    <row r="86" spans="1:27" x14ac:dyDescent="0.2">
      <c r="A86" s="17" t="s">
        <v>21</v>
      </c>
      <c r="B86" s="31">
        <f t="shared" ref="B86:G86" si="30">AVERAGE(B83:B85)</f>
        <v>20.587474</v>
      </c>
      <c r="C86" s="29">
        <f t="shared" si="30"/>
        <v>26.784416333333336</v>
      </c>
      <c r="D86" s="32">
        <f t="shared" si="30"/>
        <v>23.257358666666665</v>
      </c>
      <c r="E86" s="20">
        <f t="shared" si="30"/>
        <v>23.754287333333334</v>
      </c>
      <c r="F86" s="21">
        <f t="shared" si="30"/>
        <v>23.937296666666668</v>
      </c>
      <c r="G86" s="21">
        <f t="shared" si="30"/>
        <v>23.727619000000004</v>
      </c>
      <c r="I86"/>
      <c r="K86"/>
      <c r="L86"/>
      <c r="M86"/>
    </row>
    <row r="87" spans="1:27" x14ac:dyDescent="0.2">
      <c r="A87" s="17" t="s">
        <v>23</v>
      </c>
      <c r="B87" s="5">
        <f>B86-B86</f>
        <v>0</v>
      </c>
      <c r="C87" s="22">
        <f>C86-B86</f>
        <v>6.196942333333336</v>
      </c>
      <c r="D87" s="22">
        <f>D86-B86</f>
        <v>2.6698846666666647</v>
      </c>
      <c r="E87" s="22">
        <f>E86-B86</f>
        <v>3.1668133333333337</v>
      </c>
      <c r="F87" s="22">
        <f>F86-B86</f>
        <v>3.3498226666666682</v>
      </c>
      <c r="G87" s="22">
        <f>G86-B86</f>
        <v>3.140145000000004</v>
      </c>
      <c r="I87"/>
      <c r="K87"/>
      <c r="L87"/>
    </row>
    <row r="88" spans="1:27" x14ac:dyDescent="0.2">
      <c r="A88" s="17" t="s">
        <v>25</v>
      </c>
      <c r="B88" s="5">
        <f t="shared" ref="B88:G88" si="31">2^-B87</f>
        <v>1</v>
      </c>
      <c r="C88" s="22">
        <f t="shared" si="31"/>
        <v>1.3631212126602734E-2</v>
      </c>
      <c r="D88" s="22">
        <f t="shared" si="31"/>
        <v>0.15713923349090014</v>
      </c>
      <c r="E88" s="22">
        <f t="shared" si="31"/>
        <v>0.11135101907085697</v>
      </c>
      <c r="F88" s="22">
        <f t="shared" si="31"/>
        <v>9.8085067926337116E-2</v>
      </c>
      <c r="G88" s="22">
        <f t="shared" si="31"/>
        <v>0.11342849355885196</v>
      </c>
      <c r="I88"/>
      <c r="K88"/>
      <c r="L88"/>
    </row>
    <row r="89" spans="1:27" x14ac:dyDescent="0.2">
      <c r="B89" s="13"/>
      <c r="C89" s="13"/>
      <c r="D89" s="13"/>
      <c r="E89" s="13"/>
      <c r="F89" s="13"/>
      <c r="G89" s="13"/>
      <c r="I89"/>
      <c r="K89"/>
      <c r="L89"/>
    </row>
    <row r="90" spans="1:27" x14ac:dyDescent="0.2">
      <c r="B90" s="6" t="s">
        <v>86</v>
      </c>
      <c r="C90" s="7" t="s">
        <v>87</v>
      </c>
      <c r="D90" s="7" t="s">
        <v>88</v>
      </c>
      <c r="E90" s="7" t="s">
        <v>89</v>
      </c>
      <c r="F90" s="7" t="s">
        <v>90</v>
      </c>
      <c r="G90" s="7" t="s">
        <v>91</v>
      </c>
      <c r="I90"/>
      <c r="L90"/>
    </row>
    <row r="91" spans="1:27" x14ac:dyDescent="0.2">
      <c r="B91">
        <v>22.124416</v>
      </c>
      <c r="C91">
        <v>26.347087999999999</v>
      </c>
      <c r="D91">
        <v>24.780460000000001</v>
      </c>
      <c r="E91">
        <v>23.431149999999999</v>
      </c>
      <c r="F91">
        <v>24.010323</v>
      </c>
      <c r="G91">
        <v>23.452953000000001</v>
      </c>
      <c r="I91"/>
      <c r="L91"/>
    </row>
    <row r="92" spans="1:27" x14ac:dyDescent="0.2">
      <c r="B92">
        <v>21.994883000000002</v>
      </c>
      <c r="C92">
        <v>26.315014000000001</v>
      </c>
      <c r="D92">
        <v>24.732966999999999</v>
      </c>
      <c r="E92">
        <v>23.342189999999999</v>
      </c>
      <c r="F92">
        <v>23.992342000000001</v>
      </c>
      <c r="G92">
        <v>23.042057</v>
      </c>
      <c r="I92"/>
      <c r="L92"/>
    </row>
    <row r="93" spans="1:27" x14ac:dyDescent="0.2">
      <c r="B93">
        <v>21.981617</v>
      </c>
      <c r="C93">
        <v>26.283072000000001</v>
      </c>
      <c r="D93">
        <v>24.816330000000001</v>
      </c>
      <c r="E93">
        <v>23.418375000000001</v>
      </c>
      <c r="F93">
        <v>23.917503</v>
      </c>
      <c r="G93">
        <v>23.404547000000001</v>
      </c>
      <c r="I93"/>
    </row>
    <row r="94" spans="1:27" x14ac:dyDescent="0.2">
      <c r="A94" s="17" t="s">
        <v>21</v>
      </c>
      <c r="B94" s="18">
        <f t="shared" ref="B94:G94" si="32">AVERAGE(B91:B93)</f>
        <v>22.033638666666665</v>
      </c>
      <c r="C94" s="21">
        <f t="shared" si="32"/>
        <v>26.315058000000004</v>
      </c>
      <c r="D94" s="20">
        <f t="shared" si="32"/>
        <v>24.776585666666666</v>
      </c>
      <c r="E94" s="20">
        <f t="shared" si="32"/>
        <v>23.397238333333334</v>
      </c>
      <c r="F94" s="19">
        <f t="shared" si="32"/>
        <v>23.973389333333333</v>
      </c>
      <c r="G94" s="19">
        <f t="shared" si="32"/>
        <v>23.299852333333334</v>
      </c>
      <c r="I94"/>
    </row>
    <row r="95" spans="1:27" x14ac:dyDescent="0.2">
      <c r="A95" s="17" t="s">
        <v>23</v>
      </c>
      <c r="B95" s="5">
        <f>B94-B94</f>
        <v>0</v>
      </c>
      <c r="C95" s="22">
        <f>C94-B94</f>
        <v>4.2814193333333392</v>
      </c>
      <c r="D95" s="22">
        <f>D94-B94</f>
        <v>2.7429470000000009</v>
      </c>
      <c r="E95" s="22">
        <f>E94-B94</f>
        <v>1.3635996666666692</v>
      </c>
      <c r="F95" s="22">
        <f>F94-B94</f>
        <v>1.9397506666666686</v>
      </c>
      <c r="G95" s="22">
        <f>G94-B94</f>
        <v>1.266213666666669</v>
      </c>
      <c r="I95"/>
    </row>
    <row r="96" spans="1:27" x14ac:dyDescent="0.2">
      <c r="A96" s="17" t="s">
        <v>25</v>
      </c>
      <c r="B96" s="5">
        <f t="shared" ref="B96:G96" si="33">2^-B95</f>
        <v>1</v>
      </c>
      <c r="C96" s="22">
        <f t="shared" si="33"/>
        <v>5.1423822573734228E-2</v>
      </c>
      <c r="D96" s="22">
        <f t="shared" si="33"/>
        <v>0.14937938822709282</v>
      </c>
      <c r="E96" s="22">
        <f t="shared" si="33"/>
        <v>0.38861145519385121</v>
      </c>
      <c r="F96" s="22">
        <f t="shared" si="33"/>
        <v>0.26066148505991682</v>
      </c>
      <c r="G96" s="22">
        <f t="shared" si="33"/>
        <v>0.41574947111338145</v>
      </c>
      <c r="I96"/>
    </row>
    <row r="97" spans="1:11" x14ac:dyDescent="0.2">
      <c r="B97" s="13"/>
      <c r="C97" s="13"/>
      <c r="D97" s="13"/>
      <c r="E97" s="13"/>
      <c r="F97" s="13"/>
      <c r="G97" s="13"/>
      <c r="I97"/>
    </row>
    <row r="98" spans="1:11" x14ac:dyDescent="0.2">
      <c r="B98" s="6" t="s">
        <v>92</v>
      </c>
      <c r="C98" s="7" t="s">
        <v>93</v>
      </c>
      <c r="D98" s="7" t="s">
        <v>94</v>
      </c>
      <c r="E98" s="7" t="s">
        <v>95</v>
      </c>
      <c r="F98" s="7" t="s">
        <v>96</v>
      </c>
      <c r="G98" s="7" t="s">
        <v>97</v>
      </c>
      <c r="I98"/>
    </row>
    <row r="99" spans="1:11" x14ac:dyDescent="0.2">
      <c r="B99">
        <v>20.934449999999998</v>
      </c>
      <c r="C99">
        <v>26.131381999999999</v>
      </c>
      <c r="D99">
        <v>23.384398000000001</v>
      </c>
      <c r="E99">
        <v>23.152059999999999</v>
      </c>
      <c r="F99">
        <v>22.955015</v>
      </c>
      <c r="G99">
        <v>23.479375999999998</v>
      </c>
      <c r="I99"/>
    </row>
    <row r="100" spans="1:11" x14ac:dyDescent="0.2">
      <c r="B100">
        <v>20.971077000000001</v>
      </c>
      <c r="C100">
        <v>26.217604000000001</v>
      </c>
      <c r="D100">
        <v>23.273102000000002</v>
      </c>
      <c r="E100">
        <v>23.023506000000001</v>
      </c>
      <c r="F100">
        <v>22.789073999999999</v>
      </c>
      <c r="G100">
        <v>23.369765999999998</v>
      </c>
      <c r="I100"/>
    </row>
    <row r="101" spans="1:11" x14ac:dyDescent="0.2">
      <c r="B101">
        <v>20.964918000000001</v>
      </c>
      <c r="C101">
        <v>26.225978999999999</v>
      </c>
      <c r="D101">
        <v>23.34704</v>
      </c>
      <c r="E101">
        <v>23.139586999999999</v>
      </c>
      <c r="F101">
        <v>22.910603999999999</v>
      </c>
      <c r="G101">
        <v>23.350090000000002</v>
      </c>
      <c r="I101"/>
    </row>
    <row r="102" spans="1:11" x14ac:dyDescent="0.2">
      <c r="A102" s="17" t="s">
        <v>21</v>
      </c>
      <c r="B102" s="28">
        <f>AVERAGE(B99:B101)</f>
        <v>20.956815000000002</v>
      </c>
      <c r="C102" s="29">
        <f t="shared" ref="C102:G102" si="34">AVERAGE(C99:C101)</f>
        <v>26.191654999999997</v>
      </c>
      <c r="D102" s="30">
        <f t="shared" si="34"/>
        <v>23.334846666666664</v>
      </c>
      <c r="E102" s="20">
        <f t="shared" si="34"/>
        <v>23.105051000000003</v>
      </c>
      <c r="F102" s="19">
        <f t="shared" si="34"/>
        <v>22.884897666666671</v>
      </c>
      <c r="G102" s="19">
        <f t="shared" si="34"/>
        <v>23.399743999999998</v>
      </c>
    </row>
    <row r="103" spans="1:11" x14ac:dyDescent="0.2">
      <c r="A103" s="17" t="s">
        <v>23</v>
      </c>
      <c r="B103" s="5">
        <f>B102-B102</f>
        <v>0</v>
      </c>
      <c r="C103" s="22">
        <f>C102-B102</f>
        <v>5.2348399999999948</v>
      </c>
      <c r="D103" s="22">
        <f>D102-B102</f>
        <v>2.3780316666666614</v>
      </c>
      <c r="E103" s="22">
        <f>E102-B102</f>
        <v>2.1482360000000007</v>
      </c>
      <c r="F103" s="22">
        <f>F102-B102</f>
        <v>1.9280826666666684</v>
      </c>
      <c r="G103" s="22">
        <f>G102-B102</f>
        <v>2.4429289999999959</v>
      </c>
    </row>
    <row r="104" spans="1:11" x14ac:dyDescent="0.2">
      <c r="A104" s="17" t="s">
        <v>25</v>
      </c>
      <c r="B104" s="5">
        <f t="shared" ref="B104:G104" si="35">2^-B103</f>
        <v>1</v>
      </c>
      <c r="C104" s="22">
        <f t="shared" si="35"/>
        <v>2.655560117019003E-2</v>
      </c>
      <c r="D104" s="22">
        <f t="shared" si="35"/>
        <v>0.19237167998065974</v>
      </c>
      <c r="E104" s="22">
        <f t="shared" si="35"/>
        <v>0.22558827649998306</v>
      </c>
      <c r="F104" s="22">
        <f t="shared" si="35"/>
        <v>0.26277816960754402</v>
      </c>
      <c r="G104" s="22">
        <f t="shared" si="35"/>
        <v>0.18390989384959222</v>
      </c>
    </row>
    <row r="108" spans="1:11" x14ac:dyDescent="0.2">
      <c r="K108"/>
    </row>
    <row r="109" spans="1:11" x14ac:dyDescent="0.2">
      <c r="K109"/>
    </row>
    <row r="110" spans="1:11" x14ac:dyDescent="0.2">
      <c r="K110"/>
    </row>
    <row r="129" spans="1:11" x14ac:dyDescent="0.2">
      <c r="K129"/>
    </row>
    <row r="130" spans="1:11" x14ac:dyDescent="0.2">
      <c r="B130" s="33"/>
      <c r="C130" s="33"/>
      <c r="D130" s="33"/>
      <c r="E130" s="33"/>
      <c r="F130" s="33"/>
      <c r="G130" s="33"/>
      <c r="K130"/>
    </row>
    <row r="131" spans="1:11" x14ac:dyDescent="0.2">
      <c r="K131"/>
    </row>
    <row r="134" spans="1:11" x14ac:dyDescent="0.2">
      <c r="A134" s="17"/>
      <c r="B134" s="31"/>
      <c r="C134" s="36"/>
      <c r="D134" s="36"/>
      <c r="E134" s="18"/>
      <c r="F134" s="36"/>
      <c r="G134" s="36"/>
    </row>
    <row r="135" spans="1:11" x14ac:dyDescent="0.2">
      <c r="A135" s="17"/>
      <c r="B135" s="5"/>
      <c r="C135" s="5"/>
      <c r="D135" s="5"/>
      <c r="E135" s="5"/>
      <c r="F135" s="5"/>
      <c r="G135" s="5"/>
    </row>
    <row r="136" spans="1:11" x14ac:dyDescent="0.2">
      <c r="A136" s="17"/>
      <c r="B136" s="5"/>
      <c r="C136" s="5"/>
      <c r="D136" s="5"/>
      <c r="E136" s="5"/>
      <c r="F136" s="5"/>
      <c r="G136" s="5"/>
    </row>
    <row r="150" spans="10:11" x14ac:dyDescent="0.2">
      <c r="J150"/>
      <c r="K150"/>
    </row>
    <row r="151" spans="10:11" x14ac:dyDescent="0.2">
      <c r="J151"/>
      <c r="K151"/>
    </row>
    <row r="152" spans="10:11" x14ac:dyDescent="0.2">
      <c r="J152"/>
      <c r="K15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52"/>
  <sheetViews>
    <sheetView topLeftCell="A50" zoomScale="95" zoomScaleNormal="95" workbookViewId="0">
      <selection activeCell="AC22" sqref="AC22"/>
    </sheetView>
  </sheetViews>
  <sheetFormatPr baseColWidth="10" defaultColWidth="11.5" defaultRowHeight="15" x14ac:dyDescent="0.2"/>
  <cols>
    <col min="1" max="1" width="11.5" style="3"/>
    <col min="2" max="2" width="13.1640625" style="3" customWidth="1"/>
    <col min="3" max="7" width="11.5" style="3"/>
    <col min="8" max="8" width="5.5" style="3" customWidth="1"/>
    <col min="9" max="9" width="7.6640625" style="3" customWidth="1"/>
    <col min="10" max="10" width="8.83203125" style="3" customWidth="1"/>
    <col min="11" max="11" width="9.5" style="3" customWidth="1"/>
    <col min="12" max="13" width="10.1640625" style="3" customWidth="1"/>
    <col min="14" max="15" width="10" style="3" customWidth="1"/>
    <col min="16" max="16" width="13" style="3" customWidth="1"/>
    <col min="17" max="17" width="8" style="3" customWidth="1"/>
    <col min="18" max="18" width="9.83203125" style="3" customWidth="1"/>
    <col min="19" max="19" width="10" style="3" customWidth="1"/>
    <col min="20" max="21" width="9.33203125" style="3" customWidth="1"/>
    <col min="22" max="23" width="9.1640625" style="3" customWidth="1"/>
    <col min="24" max="25" width="11.5" style="3"/>
    <col min="26" max="26" width="14.33203125" style="3" customWidth="1"/>
    <col min="27" max="33" width="11.5" style="3"/>
    <col min="34" max="34" width="24.83203125" style="3" customWidth="1"/>
    <col min="35" max="16384" width="11.5" style="3"/>
  </cols>
  <sheetData>
    <row r="1" spans="1:41" ht="20" thickBot="1" x14ac:dyDescent="0.3">
      <c r="A1" s="1" t="s">
        <v>67</v>
      </c>
      <c r="B1" s="2" t="s">
        <v>1</v>
      </c>
      <c r="I1" s="4"/>
      <c r="P1" s="5"/>
      <c r="Q1" s="5"/>
      <c r="AA1" s="3" t="s">
        <v>68</v>
      </c>
    </row>
    <row r="2" spans="1:41" x14ac:dyDescent="0.2"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I2" s="8" t="s">
        <v>8</v>
      </c>
      <c r="J2" s="9">
        <v>1</v>
      </c>
      <c r="K2" s="9">
        <v>2</v>
      </c>
      <c r="L2" s="9">
        <v>3</v>
      </c>
      <c r="M2" s="9">
        <v>4</v>
      </c>
      <c r="N2" s="9">
        <v>5</v>
      </c>
      <c r="O2" s="9">
        <v>6</v>
      </c>
      <c r="P2" s="10" t="s">
        <v>9</v>
      </c>
      <c r="Q2" s="10"/>
      <c r="R2" s="9" t="s">
        <v>10</v>
      </c>
      <c r="S2" s="9" t="s">
        <v>11</v>
      </c>
      <c r="T2" s="9" t="s">
        <v>12</v>
      </c>
      <c r="U2" s="9" t="s">
        <v>13</v>
      </c>
      <c r="V2" s="9" t="s">
        <v>14</v>
      </c>
      <c r="W2" s="11" t="s">
        <v>15</v>
      </c>
      <c r="AA2" s="3" t="s">
        <v>111</v>
      </c>
      <c r="AB2" s="3" t="s">
        <v>112</v>
      </c>
      <c r="AC2" s="3" t="s">
        <v>117</v>
      </c>
      <c r="AD2" s="3" t="s">
        <v>114</v>
      </c>
      <c r="AE2" s="3" t="s">
        <v>115</v>
      </c>
      <c r="AF2" s="3" t="s">
        <v>116</v>
      </c>
    </row>
    <row r="3" spans="1:41" x14ac:dyDescent="0.2">
      <c r="B3" s="37">
        <v>24.587057113647461</v>
      </c>
      <c r="C3" s="37">
        <v>24.869531631469727</v>
      </c>
      <c r="D3" s="37">
        <v>24.582437515258789</v>
      </c>
      <c r="E3" s="37">
        <v>25.698219299316406</v>
      </c>
      <c r="F3" s="37">
        <v>24.88850212097168</v>
      </c>
      <c r="G3" s="37"/>
      <c r="I3" s="12"/>
      <c r="J3" s="13" t="s">
        <v>17</v>
      </c>
      <c r="P3" s="5"/>
      <c r="Q3" s="5"/>
      <c r="W3" s="14"/>
      <c r="Z3" s="3" t="s">
        <v>18</v>
      </c>
      <c r="AA3" s="3">
        <v>18.238940396084317</v>
      </c>
      <c r="AB3" s="3">
        <v>19.779671877609438</v>
      </c>
      <c r="AC3" s="3">
        <v>28.026182964592511</v>
      </c>
      <c r="AD3" s="3">
        <v>23.178411134127003</v>
      </c>
      <c r="AE3" s="3">
        <v>10.287539295672984</v>
      </c>
      <c r="AF3" s="3">
        <v>0.48925433191376216</v>
      </c>
      <c r="AJ3" s="15"/>
      <c r="AK3" s="15"/>
      <c r="AL3" s="15"/>
      <c r="AM3" s="15"/>
      <c r="AN3" s="15"/>
      <c r="AO3" s="15"/>
    </row>
    <row r="4" spans="1:41" x14ac:dyDescent="0.2">
      <c r="B4" s="37">
        <v>24.435312271118164</v>
      </c>
      <c r="C4" s="37">
        <v>24.393350601196289</v>
      </c>
      <c r="D4" s="37">
        <v>24.42698860168457</v>
      </c>
      <c r="E4" s="37">
        <v>25.214357376098633</v>
      </c>
      <c r="F4" s="37">
        <v>24.519893646240234</v>
      </c>
      <c r="G4" s="37">
        <v>30.540307998657227</v>
      </c>
      <c r="I4" s="12"/>
      <c r="J4" s="5">
        <v>1</v>
      </c>
      <c r="K4" s="5">
        <v>0.84835911511483364</v>
      </c>
      <c r="L4" s="5">
        <v>0.62857929939478119</v>
      </c>
      <c r="M4" s="5">
        <v>0.43243464020669087</v>
      </c>
      <c r="N4" s="5">
        <v>1.6337236870634113</v>
      </c>
      <c r="O4" s="5">
        <v>0.64980721460892399</v>
      </c>
      <c r="P4" s="5">
        <f>SUM(J4:O4)</f>
        <v>5.1929039563886406</v>
      </c>
      <c r="Q4" s="5"/>
      <c r="R4" s="15">
        <f>J4/P4*100</f>
        <v>19.257047856040867</v>
      </c>
      <c r="S4" s="15">
        <f>K4/P4*100</f>
        <v>16.336892078874836</v>
      </c>
      <c r="T4" s="15">
        <f>L4/P4*100</f>
        <v>12.10458164976194</v>
      </c>
      <c r="U4" s="15">
        <f>M4/P4*100</f>
        <v>8.327414561070059</v>
      </c>
      <c r="V4" s="15">
        <f>N4/P4*100</f>
        <v>31.460695225327644</v>
      </c>
      <c r="W4" s="15">
        <f>O4/P4*100</f>
        <v>12.513368628924667</v>
      </c>
      <c r="Z4" s="3" t="s">
        <v>19</v>
      </c>
      <c r="AA4" s="3">
        <v>16.522208019002036</v>
      </c>
      <c r="AB4" s="3">
        <v>24.213274522473789</v>
      </c>
      <c r="AC4" s="3">
        <v>15.954745340742498</v>
      </c>
      <c r="AD4" s="3">
        <v>17.345612639377077</v>
      </c>
      <c r="AE4" s="3">
        <v>25.203855936532733</v>
      </c>
      <c r="AF4" s="3">
        <v>0.76030354187187243</v>
      </c>
      <c r="AJ4" s="15"/>
      <c r="AK4" s="15"/>
      <c r="AL4" s="15"/>
      <c r="AM4" s="15"/>
      <c r="AN4" s="15"/>
      <c r="AO4" s="15"/>
    </row>
    <row r="5" spans="1:41" x14ac:dyDescent="0.2">
      <c r="B5" s="37"/>
      <c r="C5" s="37"/>
      <c r="D5" s="37">
        <v>24.674367904663086</v>
      </c>
      <c r="E5" s="37">
        <v>25.2120361328125</v>
      </c>
      <c r="F5" s="37">
        <v>24.479038238525391</v>
      </c>
      <c r="G5" s="37">
        <v>30.166481018066406</v>
      </c>
      <c r="I5" s="12"/>
      <c r="J5" s="13" t="s">
        <v>67</v>
      </c>
      <c r="P5" s="5"/>
      <c r="Q5" s="5"/>
      <c r="W5" s="14"/>
      <c r="X5" s="16">
        <f>SUM(R4:W4)</f>
        <v>100.00000000000001</v>
      </c>
      <c r="Y5" s="16"/>
      <c r="Z5" s="3" t="s">
        <v>20</v>
      </c>
      <c r="AA5" s="3">
        <v>7.1139176853699428</v>
      </c>
      <c r="AB5" s="3">
        <v>29.92277870195424</v>
      </c>
      <c r="AC5" s="3">
        <v>28.569992317751318</v>
      </c>
      <c r="AD5" s="3">
        <v>19.486919911521763</v>
      </c>
      <c r="AE5" s="3">
        <v>14.299901765563478</v>
      </c>
      <c r="AF5" s="3">
        <v>0.60648961783925714</v>
      </c>
      <c r="AJ5" s="15"/>
      <c r="AK5" s="15"/>
      <c r="AL5" s="15"/>
      <c r="AM5" s="15"/>
      <c r="AN5" s="15"/>
      <c r="AO5" s="15"/>
    </row>
    <row r="6" spans="1:41" x14ac:dyDescent="0.2">
      <c r="A6" s="17" t="s">
        <v>21</v>
      </c>
      <c r="B6" s="18">
        <f>AVERAGE(B3:B5)</f>
        <v>24.511184692382812</v>
      </c>
      <c r="C6" s="19">
        <f>AVERAGE(C3:C5)</f>
        <v>24.631441116333008</v>
      </c>
      <c r="D6" s="20">
        <f t="shared" ref="D6:G6" si="0">AVERAGE(D3:D5)</f>
        <v>24.561264673868816</v>
      </c>
      <c r="E6" s="20">
        <f t="shared" si="0"/>
        <v>25.374870936075848</v>
      </c>
      <c r="F6" s="21">
        <f t="shared" si="0"/>
        <v>24.629144668579102</v>
      </c>
      <c r="G6" s="21">
        <f t="shared" si="0"/>
        <v>30.353394508361816</v>
      </c>
      <c r="I6" s="12" t="s">
        <v>22</v>
      </c>
      <c r="J6" s="5">
        <v>1</v>
      </c>
      <c r="K6" s="5">
        <v>0.92002411143100316</v>
      </c>
      <c r="L6" s="5">
        <v>0.96588277992155758</v>
      </c>
      <c r="M6" s="5">
        <v>0.54954661080535239</v>
      </c>
      <c r="N6" s="5">
        <v>0.92148975016908652</v>
      </c>
      <c r="O6" s="5">
        <v>1.7430891693932266E-2</v>
      </c>
      <c r="P6" s="5">
        <f>SUM(J6:O6)</f>
        <v>4.3743741440209316</v>
      </c>
      <c r="Q6" s="5"/>
      <c r="R6" s="15">
        <f>J6/P6*100</f>
        <v>22.860413103137045</v>
      </c>
      <c r="S6" s="15">
        <f>K6/P6*100</f>
        <v>21.032131252159321</v>
      </c>
      <c r="T6" s="15">
        <f>L6/P6*100</f>
        <v>22.080479358213211</v>
      </c>
      <c r="U6" s="15">
        <f>M6/P6*100</f>
        <v>12.562862542439232</v>
      </c>
      <c r="V6" s="15">
        <f>N6/P6*100</f>
        <v>21.065636359171869</v>
      </c>
      <c r="W6" s="15">
        <f>O6/P6*100</f>
        <v>0.39847738487933182</v>
      </c>
    </row>
    <row r="7" spans="1:41" ht="16" thickBot="1" x14ac:dyDescent="0.25">
      <c r="A7" s="17" t="s">
        <v>23</v>
      </c>
      <c r="B7" s="5">
        <f>B6-B6</f>
        <v>0</v>
      </c>
      <c r="C7" s="22">
        <f>C6-B6</f>
        <v>0.12025642395019531</v>
      </c>
      <c r="D7" s="22">
        <f>D6-B6</f>
        <v>5.0079981486003788E-2</v>
      </c>
      <c r="E7" s="22">
        <f>E6-B6</f>
        <v>0.86368624369303504</v>
      </c>
      <c r="F7" s="22">
        <f>F6-B6</f>
        <v>0.11795997619628906</v>
      </c>
      <c r="G7" s="22">
        <f>G6-B6</f>
        <v>5.8422098159790039</v>
      </c>
      <c r="I7" s="23" t="s">
        <v>24</v>
      </c>
      <c r="J7" s="24">
        <f t="shared" ref="J7:O7" si="1">J6/J4</f>
        <v>1</v>
      </c>
      <c r="K7" s="24">
        <f t="shared" si="1"/>
        <v>1.0844748350543378</v>
      </c>
      <c r="L7" s="24">
        <f t="shared" si="1"/>
        <v>1.5366124542305868</v>
      </c>
      <c r="M7" s="24">
        <f t="shared" si="1"/>
        <v>1.2708200493436084</v>
      </c>
      <c r="N7" s="24">
        <f t="shared" si="1"/>
        <v>0.56404259634959908</v>
      </c>
      <c r="O7" s="24">
        <f t="shared" si="1"/>
        <v>2.6824712471717888E-2</v>
      </c>
      <c r="P7" s="24">
        <f>SUM(J7:O7)</f>
        <v>5.4827746474498493</v>
      </c>
      <c r="Q7" s="24"/>
      <c r="R7" s="25">
        <f>J7/P7*100</f>
        <v>18.238940396084317</v>
      </c>
      <c r="S7" s="25">
        <f>K7/P7*100</f>
        <v>19.779671877609438</v>
      </c>
      <c r="T7" s="25">
        <f>L7/P7*100</f>
        <v>28.026182964592511</v>
      </c>
      <c r="U7" s="25">
        <f>M7/P7*100</f>
        <v>23.178411134127003</v>
      </c>
      <c r="V7" s="25">
        <f>N7/P7*100</f>
        <v>10.287539295672984</v>
      </c>
      <c r="W7" s="25">
        <f>O7/P7*100</f>
        <v>0.48925433191376216</v>
      </c>
      <c r="X7" s="16">
        <f>SUM(R6:W6)</f>
        <v>100</v>
      </c>
      <c r="Y7" s="16"/>
      <c r="Z7" s="3" t="s">
        <v>43</v>
      </c>
      <c r="AA7" s="3">
        <v>13.854631846158169</v>
      </c>
      <c r="AB7" s="3">
        <v>16.866369069964541</v>
      </c>
      <c r="AC7" s="3">
        <v>19.569402792657993</v>
      </c>
      <c r="AD7" s="3">
        <v>33.818537337091684</v>
      </c>
      <c r="AE7" s="3">
        <v>14.807130356102061</v>
      </c>
      <c r="AF7" s="3">
        <v>1.0839285980255446</v>
      </c>
    </row>
    <row r="8" spans="1:41" ht="16" thickBot="1" x14ac:dyDescent="0.25">
      <c r="A8" s="17" t="s">
        <v>25</v>
      </c>
      <c r="B8" s="5">
        <v>1</v>
      </c>
      <c r="C8" s="22">
        <f>2^-C7</f>
        <v>0.92002411143100316</v>
      </c>
      <c r="D8" s="22">
        <f>2^-D7</f>
        <v>0.96588277992155758</v>
      </c>
      <c r="E8" s="22">
        <f>2^-E7</f>
        <v>0.54954661080535239</v>
      </c>
      <c r="F8" s="22">
        <f>2^-F7</f>
        <v>0.92148975016908652</v>
      </c>
      <c r="G8" s="22">
        <f>2^-G7</f>
        <v>1.7430891693932266E-2</v>
      </c>
      <c r="P8" s="5"/>
      <c r="Q8" s="5"/>
      <c r="X8" s="16">
        <f>SUM(R7:W7)</f>
        <v>100.00000000000001</v>
      </c>
      <c r="Y8" s="16"/>
      <c r="Z8" s="3" t="s">
        <v>44</v>
      </c>
      <c r="AA8" s="3">
        <v>11.569230880956439</v>
      </c>
      <c r="AB8" s="3">
        <v>32.662195843127023</v>
      </c>
      <c r="AC8" s="3">
        <v>18.466437432952873</v>
      </c>
      <c r="AD8" s="3">
        <v>24.126234581010326</v>
      </c>
      <c r="AE8" s="3">
        <v>11.090961429221844</v>
      </c>
      <c r="AF8" s="3">
        <v>2.0849398327314974</v>
      </c>
    </row>
    <row r="9" spans="1:41" x14ac:dyDescent="0.2">
      <c r="B9" s="5"/>
      <c r="C9" s="5"/>
      <c r="D9" s="5"/>
      <c r="E9" s="5"/>
      <c r="F9" s="5"/>
      <c r="G9" s="5"/>
      <c r="I9" s="8" t="s">
        <v>26</v>
      </c>
      <c r="J9" s="9">
        <v>1</v>
      </c>
      <c r="K9" s="9">
        <v>2</v>
      </c>
      <c r="L9" s="9">
        <v>3</v>
      </c>
      <c r="M9" s="9">
        <v>4</v>
      </c>
      <c r="N9" s="9">
        <v>5</v>
      </c>
      <c r="O9" s="9">
        <v>6</v>
      </c>
      <c r="P9" s="10" t="s">
        <v>9</v>
      </c>
      <c r="Q9" s="10"/>
      <c r="R9" s="9" t="s">
        <v>10</v>
      </c>
      <c r="S9" s="9" t="s">
        <v>11</v>
      </c>
      <c r="T9" s="9" t="s">
        <v>12</v>
      </c>
      <c r="U9" s="9" t="s">
        <v>13</v>
      </c>
      <c r="V9" s="9" t="s">
        <v>14</v>
      </c>
      <c r="W9" s="11" t="s">
        <v>15</v>
      </c>
      <c r="Z9" s="3" t="s">
        <v>45</v>
      </c>
      <c r="AA9" s="3">
        <v>15.140365962345387</v>
      </c>
      <c r="AB9" s="3">
        <v>16.581396315050565</v>
      </c>
      <c r="AC9" s="3">
        <v>25.662754554655752</v>
      </c>
      <c r="AD9" s="3">
        <v>22.368676663111565</v>
      </c>
      <c r="AE9" s="3">
        <v>17.278814089291792</v>
      </c>
      <c r="AF9" s="3">
        <v>2.9679924155449426</v>
      </c>
    </row>
    <row r="10" spans="1:41" x14ac:dyDescent="0.2">
      <c r="B10" s="6" t="s">
        <v>27</v>
      </c>
      <c r="C10" s="7" t="s">
        <v>28</v>
      </c>
      <c r="D10" s="7" t="s">
        <v>29</v>
      </c>
      <c r="E10" s="7" t="s">
        <v>30</v>
      </c>
      <c r="F10" s="7" t="s">
        <v>31</v>
      </c>
      <c r="G10" s="7" t="s">
        <v>7</v>
      </c>
      <c r="I10" s="12"/>
      <c r="J10" s="13" t="s">
        <v>17</v>
      </c>
      <c r="P10" s="5"/>
      <c r="Q10" s="5"/>
      <c r="W10" s="14"/>
    </row>
    <row r="11" spans="1:41" x14ac:dyDescent="0.2">
      <c r="B11" s="37">
        <v>23.913751602172852</v>
      </c>
      <c r="C11" s="37"/>
      <c r="D11" s="37">
        <v>24.930150985717773</v>
      </c>
      <c r="E11" s="37">
        <v>25.751430511474609</v>
      </c>
      <c r="F11" s="37"/>
      <c r="G11" s="37"/>
      <c r="I11" s="12"/>
      <c r="J11" s="5">
        <v>1</v>
      </c>
      <c r="K11" s="5">
        <v>0.50593700417446674</v>
      </c>
      <c r="L11" s="5">
        <v>0.47632230062512321</v>
      </c>
      <c r="M11" s="5">
        <v>0.25290655465063522</v>
      </c>
      <c r="N11" s="5">
        <v>4.480524176705817E-2</v>
      </c>
      <c r="O11" s="5">
        <v>0.24969900888691046</v>
      </c>
      <c r="P11" s="5">
        <f>SUM(J11:O11)</f>
        <v>2.5296701101041936</v>
      </c>
      <c r="Q11" s="5"/>
      <c r="R11" s="15">
        <f>J11/P11*100</f>
        <v>39.530846176571671</v>
      </c>
      <c r="S11" s="15">
        <f>K11/P11*100</f>
        <v>20.000117887056344</v>
      </c>
      <c r="T11" s="15">
        <f>L11/P11*100</f>
        <v>18.829423596482471</v>
      </c>
      <c r="U11" s="15">
        <f>M11/P11*100</f>
        <v>9.997610108940977</v>
      </c>
      <c r="V11" s="15">
        <f>N11/P11*100</f>
        <v>1.7711891201976808</v>
      </c>
      <c r="W11" s="15">
        <f>O11/P11*100</f>
        <v>9.870813110750861</v>
      </c>
      <c r="Z11" s="3" t="s">
        <v>69</v>
      </c>
      <c r="AA11" s="3">
        <f>AVERAGE(AA3:AA5)</f>
        <v>13.958355366818765</v>
      </c>
      <c r="AB11" s="3">
        <f t="shared" ref="AB11:AF11" si="2">AVERAGE(AB3:AB5)</f>
        <v>24.63857503401249</v>
      </c>
      <c r="AC11" s="3">
        <f t="shared" si="2"/>
        <v>24.183640207695444</v>
      </c>
      <c r="AD11" s="3">
        <f t="shared" si="2"/>
        <v>20.003647895008616</v>
      </c>
      <c r="AE11" s="3">
        <f t="shared" si="2"/>
        <v>16.597098999256399</v>
      </c>
      <c r="AF11" s="3">
        <f t="shared" si="2"/>
        <v>0.61868249720829727</v>
      </c>
      <c r="AO11" s="26"/>
    </row>
    <row r="12" spans="1:41" x14ac:dyDescent="0.2">
      <c r="B12" s="37">
        <v>23.500734329223633</v>
      </c>
      <c r="C12" s="37">
        <v>23.930728912353516</v>
      </c>
      <c r="D12" s="37"/>
      <c r="E12" s="37">
        <v>25.121686935424805</v>
      </c>
      <c r="F12" s="37">
        <v>27.566606521606445</v>
      </c>
      <c r="G12" s="37">
        <v>29.844736099243164</v>
      </c>
      <c r="I12" s="12"/>
      <c r="J12" s="13" t="s">
        <v>67</v>
      </c>
      <c r="P12" s="5"/>
      <c r="Q12" s="5"/>
      <c r="W12" s="14"/>
      <c r="X12" s="16">
        <f>SUM(R11:W11)</f>
        <v>100</v>
      </c>
      <c r="Y12" s="16"/>
      <c r="Z12" s="3" t="s">
        <v>70</v>
      </c>
      <c r="AA12" s="41">
        <f>AVERAGE(AA7:AA9)</f>
        <v>13.521409563153332</v>
      </c>
      <c r="AB12" s="41">
        <f t="shared" ref="AB12:AF12" si="3">AVERAGE(AB7:AB9)</f>
        <v>22.036653742714041</v>
      </c>
      <c r="AC12" s="41">
        <f t="shared" si="3"/>
        <v>21.232864926755539</v>
      </c>
      <c r="AD12" s="41">
        <f t="shared" si="3"/>
        <v>26.771149527071191</v>
      </c>
      <c r="AE12" s="41">
        <f t="shared" si="3"/>
        <v>14.392301958205232</v>
      </c>
      <c r="AF12" s="41">
        <f t="shared" si="3"/>
        <v>2.0456202821006619</v>
      </c>
      <c r="AG12" s="41"/>
      <c r="AI12" s="41"/>
      <c r="AJ12" s="41"/>
      <c r="AK12" s="41"/>
      <c r="AL12" s="41"/>
      <c r="AM12" s="41"/>
      <c r="AN12" s="41"/>
      <c r="AO12" s="27"/>
    </row>
    <row r="13" spans="1:41" x14ac:dyDescent="0.2">
      <c r="B13" s="37">
        <v>23.155712127685547</v>
      </c>
      <c r="C13" s="37">
        <v>23.979227066040039</v>
      </c>
      <c r="D13" s="37">
        <v>24.35746955871582</v>
      </c>
      <c r="E13" s="37"/>
      <c r="F13" s="37">
        <v>27.22209358215332</v>
      </c>
      <c r="G13" s="37">
        <v>30.088912963867188</v>
      </c>
      <c r="I13" s="12" t="s">
        <v>22</v>
      </c>
      <c r="J13" s="5">
        <v>1</v>
      </c>
      <c r="K13" s="5">
        <v>0.74145002647740965</v>
      </c>
      <c r="L13" s="5">
        <v>0.45996279660988432</v>
      </c>
      <c r="M13" s="5">
        <v>0.26551046481705887</v>
      </c>
      <c r="N13" s="5">
        <v>6.8348301716071869E-2</v>
      </c>
      <c r="O13" s="5">
        <v>1.149041584758362E-2</v>
      </c>
      <c r="P13" s="5">
        <f>SUM(J13:O13)</f>
        <v>2.5467620054680085</v>
      </c>
      <c r="Q13" s="5"/>
      <c r="R13" s="15">
        <f>J13/P13*100</f>
        <v>39.265545734267931</v>
      </c>
      <c r="S13" s="15">
        <f>K13/P13*100</f>
        <v>29.113439924322897</v>
      </c>
      <c r="T13" s="15">
        <f>L13/P13*100</f>
        <v>18.060690226347191</v>
      </c>
      <c r="U13" s="15">
        <f>M13/P13*100</f>
        <v>10.425413299200962</v>
      </c>
      <c r="V13" s="15">
        <f>N13/P13*100</f>
        <v>2.6837333668919632</v>
      </c>
      <c r="W13" s="15">
        <f>O13/P13*100</f>
        <v>0.4511774489690516</v>
      </c>
      <c r="Z13" s="3" t="s">
        <v>32</v>
      </c>
      <c r="AA13" s="41">
        <f>STDEV(AA3:AA5)</f>
        <v>5.9892852574458422</v>
      </c>
      <c r="AB13" s="41">
        <f t="shared" ref="AB13:AF13" si="4">STDEV(AB3:AB5)</f>
        <v>5.0849104619799936</v>
      </c>
      <c r="AC13" s="41">
        <f t="shared" si="4"/>
        <v>7.131617292148337</v>
      </c>
      <c r="AD13" s="41">
        <f t="shared" si="4"/>
        <v>2.9505322277138246</v>
      </c>
      <c r="AE13" s="41">
        <f t="shared" si="4"/>
        <v>7.7189352815308716</v>
      </c>
      <c r="AF13" s="41">
        <f t="shared" si="4"/>
        <v>0.13593534597451065</v>
      </c>
      <c r="AG13" s="41"/>
      <c r="AI13" s="41"/>
      <c r="AJ13" s="41"/>
      <c r="AK13" s="41"/>
      <c r="AL13" s="41"/>
      <c r="AM13" s="41"/>
      <c r="AN13" s="41"/>
      <c r="AO13"/>
    </row>
    <row r="14" spans="1:41" ht="16" thickBot="1" x14ac:dyDescent="0.25">
      <c r="A14" s="17" t="s">
        <v>21</v>
      </c>
      <c r="B14" s="28">
        <f t="shared" ref="B14:G14" si="5">AVERAGE(B11:B13)</f>
        <v>23.523399353027344</v>
      </c>
      <c r="C14" s="29">
        <f t="shared" si="5"/>
        <v>23.954977989196777</v>
      </c>
      <c r="D14" s="30">
        <f t="shared" si="5"/>
        <v>24.643810272216797</v>
      </c>
      <c r="E14" s="20">
        <f t="shared" si="5"/>
        <v>25.436558723449707</v>
      </c>
      <c r="F14" s="19">
        <f t="shared" si="5"/>
        <v>27.394350051879883</v>
      </c>
      <c r="G14" s="21">
        <f t="shared" si="5"/>
        <v>29.966824531555176</v>
      </c>
      <c r="I14" s="23" t="s">
        <v>24</v>
      </c>
      <c r="J14" s="24">
        <f t="shared" ref="J14:O14" si="6">J13/J11</f>
        <v>1</v>
      </c>
      <c r="K14" s="24">
        <f t="shared" si="6"/>
        <v>1.4654987090482294</v>
      </c>
      <c r="L14" s="24">
        <f t="shared" si="6"/>
        <v>0.96565454946415741</v>
      </c>
      <c r="M14" s="24">
        <f t="shared" si="6"/>
        <v>1.0498362337181599</v>
      </c>
      <c r="N14" s="24">
        <f t="shared" si="6"/>
        <v>1.5254532510149983</v>
      </c>
      <c r="O14" s="24">
        <f t="shared" si="6"/>
        <v>4.6017066302364337E-2</v>
      </c>
      <c r="P14" s="24">
        <f>SUM(J14:O14)</f>
        <v>6.0524598095479094</v>
      </c>
      <c r="Q14" s="24"/>
      <c r="R14" s="25">
        <f>J14/P14*100</f>
        <v>16.522208019002036</v>
      </c>
      <c r="S14" s="25">
        <f>K14/P14*100</f>
        <v>24.213274522473789</v>
      </c>
      <c r="T14" s="25">
        <f>L14/P14*100</f>
        <v>15.954745340742498</v>
      </c>
      <c r="U14" s="25">
        <f>M14/P14*100</f>
        <v>17.345612639377077</v>
      </c>
      <c r="V14" s="25">
        <f>N14/P14*100</f>
        <v>25.203855936532733</v>
      </c>
      <c r="W14" s="25">
        <f>O14/P14*100</f>
        <v>0.76030354187187243</v>
      </c>
      <c r="X14" s="16">
        <f>SUM(R13:W13)</f>
        <v>99.999999999999986</v>
      </c>
      <c r="Y14" s="16"/>
      <c r="Z14" s="3" t="s">
        <v>46</v>
      </c>
      <c r="AA14" s="41">
        <f>STDEV(AA7:AA9)</f>
        <v>1.8087369238780784</v>
      </c>
      <c r="AB14" s="41">
        <f t="shared" ref="AB14:AF14" si="7">STDEV(AB7:AB9)</f>
        <v>9.2030924728320276</v>
      </c>
      <c r="AC14" s="41">
        <f t="shared" si="7"/>
        <v>3.8758321342275455</v>
      </c>
      <c r="AD14" s="41">
        <f t="shared" si="7"/>
        <v>6.1661583394615391</v>
      </c>
      <c r="AE14" s="41">
        <f t="shared" si="7"/>
        <v>3.1147138047435301</v>
      </c>
      <c r="AF14" s="41">
        <f t="shared" si="7"/>
        <v>0.94264714364273028</v>
      </c>
      <c r="AG14" s="41"/>
      <c r="AI14" s="41"/>
      <c r="AJ14" s="41"/>
      <c r="AK14" s="41"/>
      <c r="AL14" s="41"/>
      <c r="AM14" s="41"/>
      <c r="AN14" s="41"/>
      <c r="AO14"/>
    </row>
    <row r="15" spans="1:41" ht="16" thickBot="1" x14ac:dyDescent="0.25">
      <c r="A15" s="17" t="s">
        <v>23</v>
      </c>
      <c r="B15" s="5">
        <f>B14-B14</f>
        <v>0</v>
      </c>
      <c r="C15" s="22">
        <f>C14-B14</f>
        <v>0.43157863616943359</v>
      </c>
      <c r="D15" s="22">
        <f>D14-B14</f>
        <v>1.1204109191894531</v>
      </c>
      <c r="E15" s="22">
        <f>E14-B14</f>
        <v>1.9131593704223633</v>
      </c>
      <c r="F15" s="22">
        <f>F14-B14</f>
        <v>3.8709506988525391</v>
      </c>
      <c r="G15" s="22">
        <f>G14-B14</f>
        <v>6.443425178527832</v>
      </c>
      <c r="K15" s="5"/>
      <c r="L15" s="5"/>
      <c r="M15" s="5"/>
      <c r="N15" s="5"/>
      <c r="O15" s="5"/>
      <c r="P15" s="5"/>
      <c r="Q15" s="5"/>
      <c r="S15" s="15"/>
      <c r="T15" s="15"/>
      <c r="U15" s="15"/>
      <c r="V15" s="15"/>
      <c r="W15" s="15"/>
      <c r="X15" s="16">
        <f>SUM(R14:W14)</f>
        <v>100.00000000000001</v>
      </c>
      <c r="Y15" s="16"/>
      <c r="Z15" s="3" t="s">
        <v>33</v>
      </c>
      <c r="AA15" s="41">
        <f>AA13/SQRT(3)</f>
        <v>3.4579154556398142</v>
      </c>
      <c r="AB15" s="41">
        <f t="shared" ref="AB15:AF16" si="8">AB13/SQRT(3)</f>
        <v>2.9357744240292938</v>
      </c>
      <c r="AC15" s="41">
        <f t="shared" si="8"/>
        <v>4.1174411633792323</v>
      </c>
      <c r="AD15" s="41">
        <f t="shared" si="8"/>
        <v>1.7034905759232428</v>
      </c>
      <c r="AE15" s="41">
        <f t="shared" si="8"/>
        <v>4.4565293626491487</v>
      </c>
      <c r="AF15" s="41">
        <f t="shared" si="8"/>
        <v>7.8482308590768643E-2</v>
      </c>
      <c r="AG15" s="41"/>
      <c r="AI15" s="41"/>
      <c r="AJ15" s="41"/>
      <c r="AK15" s="41"/>
      <c r="AL15" s="41"/>
      <c r="AM15" s="41"/>
      <c r="AN15" s="41"/>
      <c r="AO15" s="27"/>
    </row>
    <row r="16" spans="1:41" x14ac:dyDescent="0.2">
      <c r="A16" s="17" t="s">
        <v>25</v>
      </c>
      <c r="B16" s="5">
        <f t="shared" ref="B16:G16" si="9">2^-B15</f>
        <v>1</v>
      </c>
      <c r="C16" s="22">
        <f t="shared" si="9"/>
        <v>0.74145002647740965</v>
      </c>
      <c r="D16" s="22">
        <f t="shared" si="9"/>
        <v>0.45996279660988432</v>
      </c>
      <c r="E16" s="22">
        <f t="shared" si="9"/>
        <v>0.26551046481705887</v>
      </c>
      <c r="F16" s="22">
        <f t="shared" si="9"/>
        <v>6.8348301716071869E-2</v>
      </c>
      <c r="G16" s="22">
        <f t="shared" si="9"/>
        <v>1.149041584758362E-2</v>
      </c>
      <c r="I16" s="8" t="s">
        <v>34</v>
      </c>
      <c r="J16" s="9">
        <v>1</v>
      </c>
      <c r="K16" s="9">
        <v>2</v>
      </c>
      <c r="L16" s="9">
        <v>3</v>
      </c>
      <c r="M16" s="9">
        <v>4</v>
      </c>
      <c r="N16" s="9">
        <v>5</v>
      </c>
      <c r="O16" s="9">
        <v>6</v>
      </c>
      <c r="P16" s="10" t="s">
        <v>9</v>
      </c>
      <c r="Q16" s="10"/>
      <c r="R16" s="9" t="s">
        <v>10</v>
      </c>
      <c r="S16" s="9" t="s">
        <v>11</v>
      </c>
      <c r="T16" s="9" t="s">
        <v>12</v>
      </c>
      <c r="U16" s="9" t="s">
        <v>13</v>
      </c>
      <c r="V16" s="9" t="s">
        <v>14</v>
      </c>
      <c r="W16" s="11" t="s">
        <v>15</v>
      </c>
      <c r="Z16" s="3" t="s">
        <v>47</v>
      </c>
      <c r="AA16" s="41">
        <f>AA14/SQRT(3)</f>
        <v>1.0442747498942242</v>
      </c>
      <c r="AB16" s="41">
        <f t="shared" si="8"/>
        <v>5.3134079165665904</v>
      </c>
      <c r="AC16" s="41">
        <f t="shared" si="8"/>
        <v>2.2377127260300753</v>
      </c>
      <c r="AD16" s="41">
        <f t="shared" si="8"/>
        <v>3.5600331771539757</v>
      </c>
      <c r="AE16" s="41">
        <f t="shared" si="8"/>
        <v>1.7982808536173207</v>
      </c>
      <c r="AF16" s="41">
        <f t="shared" si="8"/>
        <v>0.54423758213296214</v>
      </c>
      <c r="AG16" s="41"/>
      <c r="AI16" s="41"/>
      <c r="AJ16" s="41"/>
      <c r="AK16" s="41"/>
      <c r="AL16" s="41"/>
      <c r="AM16" s="41"/>
      <c r="AN16" s="41"/>
      <c r="AO16" s="27"/>
    </row>
    <row r="17" spans="1:41" x14ac:dyDescent="0.2">
      <c r="B17" s="5"/>
      <c r="C17" s="5"/>
      <c r="D17" s="5"/>
      <c r="E17" s="5"/>
      <c r="F17" s="5"/>
      <c r="G17" s="5"/>
      <c r="I17" s="12"/>
      <c r="J17" s="13" t="s">
        <v>17</v>
      </c>
      <c r="P17" s="5"/>
      <c r="Q17" s="5"/>
      <c r="W17" s="14"/>
      <c r="AA17" s="41"/>
      <c r="AI17" s="41"/>
    </row>
    <row r="18" spans="1:41" x14ac:dyDescent="0.2">
      <c r="B18" s="6" t="s">
        <v>35</v>
      </c>
      <c r="C18" s="7" t="s">
        <v>36</v>
      </c>
      <c r="D18" s="7" t="s">
        <v>37</v>
      </c>
      <c r="E18" s="7" t="s">
        <v>38</v>
      </c>
      <c r="F18" s="7" t="s">
        <v>39</v>
      </c>
      <c r="G18" s="7" t="s">
        <v>7</v>
      </c>
      <c r="I18" s="12"/>
      <c r="J18" s="5">
        <v>1</v>
      </c>
      <c r="K18" s="5">
        <v>0.2008710649041883</v>
      </c>
      <c r="L18" s="5">
        <v>0.47067876345009035</v>
      </c>
      <c r="M18" s="5">
        <v>8.6811290555208948E-2</v>
      </c>
      <c r="N18" s="5">
        <v>0.27270297293606838</v>
      </c>
      <c r="O18" s="5">
        <v>0.13188673141335935</v>
      </c>
      <c r="P18" s="5">
        <f>SUM(J18:O18)</f>
        <v>2.1629508232589152</v>
      </c>
      <c r="Q18" s="5"/>
      <c r="R18" s="15">
        <f>J18/P18*100</f>
        <v>46.233136197396355</v>
      </c>
      <c r="S18" s="15">
        <f>K18/P18*100</f>
        <v>9.2868993018313812</v>
      </c>
      <c r="T18" s="15">
        <f>L18/P18*100</f>
        <v>21.760955375810127</v>
      </c>
      <c r="U18" s="15">
        <f>M18/P18*100</f>
        <v>4.0135582197107231</v>
      </c>
      <c r="V18" s="15">
        <f>N18/P18*100</f>
        <v>12.607913689188141</v>
      </c>
      <c r="W18" s="15">
        <f>O18/P18*100</f>
        <v>6.0975372160632757</v>
      </c>
      <c r="Z18" s="3" t="s">
        <v>40</v>
      </c>
      <c r="AA18" s="41">
        <f>TTEST(AA3:AA5,AA7:AA9,2,2)</f>
        <v>0.90955154201549737</v>
      </c>
      <c r="AB18" s="41">
        <f t="shared" ref="AB18:AF18" si="10">TTEST(AB3:AB5,AB7:AB9,2,2)</f>
        <v>0.69027544740751279</v>
      </c>
      <c r="AC18" s="41">
        <f t="shared" si="10"/>
        <v>0.56308570213533549</v>
      </c>
      <c r="AD18" s="41">
        <f t="shared" si="10"/>
        <v>0.16153710372432736</v>
      </c>
      <c r="AE18" s="41">
        <f t="shared" si="10"/>
        <v>0.67020684835979094</v>
      </c>
      <c r="AF18" s="41">
        <f t="shared" si="10"/>
        <v>6.0361337676425132E-2</v>
      </c>
      <c r="AG18" s="41"/>
      <c r="AI18" s="41"/>
      <c r="AJ18" s="41"/>
      <c r="AK18" s="41"/>
      <c r="AL18" s="41"/>
      <c r="AM18" s="41"/>
      <c r="AN18" s="41"/>
      <c r="AO18"/>
    </row>
    <row r="19" spans="1:41" x14ac:dyDescent="0.2">
      <c r="B19" s="37">
        <v>25.888896942138672</v>
      </c>
      <c r="C19" s="37">
        <v>25.853061676025391</v>
      </c>
      <c r="D19" s="37"/>
      <c r="E19" s="37">
        <v>27.453310012817383</v>
      </c>
      <c r="F19" s="37"/>
      <c r="G19" s="37">
        <v>31.921718597412109</v>
      </c>
      <c r="I19" s="12"/>
      <c r="J19" s="13" t="s">
        <v>67</v>
      </c>
      <c r="P19" s="5"/>
      <c r="Q19" s="5"/>
      <c r="W19" s="14"/>
      <c r="X19" s="16">
        <f>SUM(R18:W18)</f>
        <v>100</v>
      </c>
      <c r="Y19" s="16"/>
      <c r="AA19" s="41"/>
      <c r="AJ19" s="41"/>
    </row>
    <row r="20" spans="1:41" x14ac:dyDescent="0.2">
      <c r="B20" s="37">
        <v>25.226198196411133</v>
      </c>
      <c r="C20" s="37">
        <v>25.666620254516602</v>
      </c>
      <c r="D20" s="37">
        <v>24.941368103027344</v>
      </c>
      <c r="E20" s="37">
        <v>27.791292190551758</v>
      </c>
      <c r="F20" s="37">
        <v>26.418544769287109</v>
      </c>
      <c r="G20" s="37"/>
      <c r="I20" s="12" t="s">
        <v>22</v>
      </c>
      <c r="J20" s="5">
        <v>1</v>
      </c>
      <c r="K20" s="5">
        <v>0.84491003250079699</v>
      </c>
      <c r="L20" s="5">
        <v>1.8902789223373582</v>
      </c>
      <c r="M20" s="5">
        <v>0.23779930289947265</v>
      </c>
      <c r="N20" s="5">
        <v>0.54816851932130595</v>
      </c>
      <c r="O20" s="5">
        <v>1.1243865457911532E-2</v>
      </c>
      <c r="P20" s="5">
        <f>SUM(J20:O20)</f>
        <v>4.5324006425168459</v>
      </c>
      <c r="Q20" s="5"/>
      <c r="R20" s="15">
        <f>J20/P20*100</f>
        <v>22.063362859394068</v>
      </c>
      <c r="S20" s="15">
        <f>K20/P20*100</f>
        <v>18.641556630607521</v>
      </c>
      <c r="T20" s="15">
        <f>L20/P20*100</f>
        <v>41.705909768993514</v>
      </c>
      <c r="U20" s="15">
        <f>M20/P20*100</f>
        <v>5.2466523075820257</v>
      </c>
      <c r="V20" s="15">
        <f>N20/P20*100</f>
        <v>12.094440949882742</v>
      </c>
      <c r="W20" s="15">
        <f>O20/P20*100</f>
        <v>0.24807748354010919</v>
      </c>
      <c r="AA20"/>
      <c r="AB20"/>
      <c r="AC20"/>
      <c r="AD20"/>
      <c r="AE20"/>
      <c r="AF20"/>
      <c r="AG20"/>
      <c r="AJ20"/>
      <c r="AK20"/>
      <c r="AL20"/>
      <c r="AM20"/>
      <c r="AN20"/>
      <c r="AO20"/>
    </row>
    <row r="21" spans="1:41" ht="16" thickBot="1" x14ac:dyDescent="0.25">
      <c r="B21" s="37">
        <v>25.535257339477539</v>
      </c>
      <c r="C21" s="37">
        <v>25.860061645507812</v>
      </c>
      <c r="D21" s="37">
        <v>24.32166862487793</v>
      </c>
      <c r="E21" s="37"/>
      <c r="F21" s="37">
        <v>26.41630744934082</v>
      </c>
      <c r="G21" s="37">
        <v>32.127952575683594</v>
      </c>
      <c r="I21" s="23" t="s">
        <v>24</v>
      </c>
      <c r="J21" s="24">
        <f t="shared" ref="J21:O21" si="11">J20/J18</f>
        <v>1</v>
      </c>
      <c r="K21" s="24">
        <f t="shared" si="11"/>
        <v>4.2062306629568731</v>
      </c>
      <c r="L21" s="24">
        <f t="shared" si="11"/>
        <v>4.0160701291928991</v>
      </c>
      <c r="M21" s="24">
        <f t="shared" si="11"/>
        <v>2.7392669937125356</v>
      </c>
      <c r="N21" s="24">
        <f t="shared" si="11"/>
        <v>2.0101303385856992</v>
      </c>
      <c r="O21" s="24">
        <f t="shared" si="11"/>
        <v>8.5253954946165222E-2</v>
      </c>
      <c r="P21" s="24">
        <f>SUM(J21:O21)</f>
        <v>14.056952079394172</v>
      </c>
      <c r="Q21" s="24"/>
      <c r="R21" s="25">
        <f>J21/P21*100</f>
        <v>7.1139176853699428</v>
      </c>
      <c r="S21" s="25">
        <f>K21/P21*100</f>
        <v>29.92277870195424</v>
      </c>
      <c r="T21" s="25">
        <f>L21/P21*100</f>
        <v>28.569992317751318</v>
      </c>
      <c r="U21" s="25">
        <f>M21/P21*100</f>
        <v>19.486919911521763</v>
      </c>
      <c r="V21" s="25">
        <f>N21/P21*100</f>
        <v>14.299901765563478</v>
      </c>
      <c r="W21" s="25">
        <f>O21/P21*100</f>
        <v>0.60648961783925714</v>
      </c>
      <c r="X21" s="16">
        <f>SUM(R20:W20)</f>
        <v>99.999999999999986</v>
      </c>
      <c r="Y21" s="16"/>
      <c r="AA21"/>
      <c r="AB21"/>
      <c r="AC21"/>
      <c r="AD21"/>
      <c r="AE21"/>
      <c r="AF21"/>
      <c r="AG21"/>
      <c r="AJ21"/>
      <c r="AK21"/>
      <c r="AL21"/>
      <c r="AM21"/>
      <c r="AN21"/>
      <c r="AO21"/>
    </row>
    <row r="22" spans="1:41" x14ac:dyDescent="0.2">
      <c r="A22" s="17" t="s">
        <v>21</v>
      </c>
      <c r="B22" s="31">
        <f t="shared" ref="B22:G22" si="12">AVERAGE(B19:B21)</f>
        <v>25.550117492675781</v>
      </c>
      <c r="C22" s="21">
        <f t="shared" si="12"/>
        <v>25.793247858683269</v>
      </c>
      <c r="D22" s="30">
        <f t="shared" si="12"/>
        <v>24.631518363952637</v>
      </c>
      <c r="E22" s="32">
        <f t="shared" si="12"/>
        <v>27.62230110168457</v>
      </c>
      <c r="F22" s="29">
        <f t="shared" si="12"/>
        <v>26.417426109313965</v>
      </c>
      <c r="G22" s="21">
        <f t="shared" si="12"/>
        <v>32.024835586547852</v>
      </c>
      <c r="K22" s="5"/>
      <c r="L22" s="5"/>
      <c r="M22" s="5"/>
      <c r="N22" s="5"/>
      <c r="O22" s="5"/>
      <c r="P22" s="5"/>
      <c r="Q22" s="5"/>
      <c r="S22" s="15"/>
      <c r="T22" s="15"/>
      <c r="U22" s="15"/>
      <c r="V22" s="15"/>
      <c r="W22" s="15"/>
      <c r="X22" s="16">
        <f>SUM(R21:W21)</f>
        <v>100</v>
      </c>
      <c r="Y22" s="16"/>
      <c r="AA22"/>
      <c r="AB22"/>
      <c r="AC22"/>
      <c r="AD22"/>
      <c r="AE22"/>
      <c r="AF22"/>
      <c r="AG22"/>
      <c r="AJ22"/>
      <c r="AK22"/>
      <c r="AL22"/>
      <c r="AM22"/>
      <c r="AN22"/>
      <c r="AO22"/>
    </row>
    <row r="23" spans="1:41" ht="16" thickBot="1" x14ac:dyDescent="0.25">
      <c r="A23" s="17" t="s">
        <v>23</v>
      </c>
      <c r="B23" s="5">
        <f>B22-B22</f>
        <v>0</v>
      </c>
      <c r="C23" s="22">
        <f>C22-B22</f>
        <v>0.24313036600748816</v>
      </c>
      <c r="D23" s="22">
        <f>D22-B22</f>
        <v>-0.91859912872314453</v>
      </c>
      <c r="E23" s="22">
        <f>E22-B22</f>
        <v>2.0721836090087891</v>
      </c>
      <c r="F23" s="22">
        <f>F22-B22</f>
        <v>0.86730861663818359</v>
      </c>
      <c r="G23" s="22">
        <f>G22-B22</f>
        <v>6.4747180938720703</v>
      </c>
      <c r="J23" s="13"/>
      <c r="K23" s="13"/>
      <c r="L23" s="13"/>
      <c r="M23" s="13"/>
      <c r="N23" s="13"/>
      <c r="O23" s="13"/>
      <c r="P23" s="5"/>
      <c r="Q23" s="5"/>
      <c r="R23" s="13"/>
      <c r="S23" s="13"/>
      <c r="T23" s="13"/>
      <c r="U23" s="13"/>
      <c r="V23" s="13"/>
      <c r="W23" s="13"/>
      <c r="AA23"/>
      <c r="AB23"/>
      <c r="AC23"/>
      <c r="AD23"/>
      <c r="AE23"/>
      <c r="AF23"/>
      <c r="AG23"/>
      <c r="AJ23"/>
      <c r="AK23"/>
      <c r="AL23"/>
      <c r="AM23"/>
      <c r="AN23"/>
      <c r="AO23"/>
    </row>
    <row r="24" spans="1:41" x14ac:dyDescent="0.2">
      <c r="A24" s="17" t="s">
        <v>25</v>
      </c>
      <c r="B24" s="5">
        <f t="shared" ref="B24:G24" si="13">2^-B23</f>
        <v>1</v>
      </c>
      <c r="C24" s="22">
        <f t="shared" si="13"/>
        <v>0.84491003250079699</v>
      </c>
      <c r="D24" s="22">
        <f t="shared" si="13"/>
        <v>1.8902789223373582</v>
      </c>
      <c r="E24" s="22">
        <f t="shared" si="13"/>
        <v>0.23779930289947265</v>
      </c>
      <c r="F24" s="22">
        <f t="shared" si="13"/>
        <v>0.54816851932130595</v>
      </c>
      <c r="G24" s="22">
        <f t="shared" si="13"/>
        <v>1.1243865457911532E-2</v>
      </c>
      <c r="I24" s="8" t="s">
        <v>43</v>
      </c>
      <c r="J24" s="9">
        <v>1</v>
      </c>
      <c r="K24" s="9">
        <v>2</v>
      </c>
      <c r="L24" s="9">
        <v>3</v>
      </c>
      <c r="M24" s="9">
        <v>4</v>
      </c>
      <c r="N24" s="9">
        <v>5</v>
      </c>
      <c r="O24" s="9">
        <v>6</v>
      </c>
      <c r="P24" s="10" t="s">
        <v>9</v>
      </c>
      <c r="Q24" s="10"/>
      <c r="R24" s="9" t="s">
        <v>10</v>
      </c>
      <c r="S24" s="9" t="s">
        <v>11</v>
      </c>
      <c r="T24" s="9" t="s">
        <v>12</v>
      </c>
      <c r="U24" s="9" t="s">
        <v>13</v>
      </c>
      <c r="V24" s="9" t="s">
        <v>14</v>
      </c>
      <c r="W24" s="11" t="s">
        <v>15</v>
      </c>
      <c r="AA24"/>
    </row>
    <row r="25" spans="1:41" x14ac:dyDescent="0.2">
      <c r="B25" s="5"/>
      <c r="C25" s="5"/>
      <c r="D25" s="5"/>
      <c r="E25" s="5"/>
      <c r="F25" s="5"/>
      <c r="G25" s="5"/>
      <c r="I25" s="12"/>
      <c r="J25" s="13" t="s">
        <v>17</v>
      </c>
      <c r="P25" s="5"/>
      <c r="Q25" s="5"/>
      <c r="W25" s="14"/>
      <c r="AA25"/>
    </row>
    <row r="26" spans="1:41" x14ac:dyDescent="0.2">
      <c r="B26" s="33"/>
      <c r="C26" s="33"/>
      <c r="D26" s="33"/>
      <c r="E26" s="33"/>
      <c r="F26" s="33"/>
      <c r="G26" s="33"/>
      <c r="I26" s="12"/>
      <c r="J26" s="3">
        <v>1</v>
      </c>
      <c r="K26" s="3">
        <v>0.39334732203265471</v>
      </c>
      <c r="L26" s="3">
        <v>0.21437897594156918</v>
      </c>
      <c r="M26" s="3">
        <v>0.1064495925889163</v>
      </c>
      <c r="N26" s="3">
        <v>0.35643082126320691</v>
      </c>
      <c r="O26" s="3">
        <v>0.16148641028215288</v>
      </c>
      <c r="P26" s="5">
        <f>SUM(J26:O26)</f>
        <v>2.2320931221085001</v>
      </c>
      <c r="Q26" s="5"/>
      <c r="R26" s="15">
        <f>J26/P26*100</f>
        <v>44.80099822427529</v>
      </c>
      <c r="S26" s="15">
        <f>K26/P26*100</f>
        <v>17.622352675908402</v>
      </c>
      <c r="T26" s="15">
        <f>L26/P26*100</f>
        <v>9.6043921204801954</v>
      </c>
      <c r="U26" s="15">
        <f>M26/P26*100</f>
        <v>4.7690480085508673</v>
      </c>
      <c r="V26" s="15">
        <f>N26/P26*100</f>
        <v>15.968456590489916</v>
      </c>
      <c r="W26" s="15">
        <f>O26/P26*100</f>
        <v>7.2347523802953217</v>
      </c>
      <c r="X26" s="16">
        <f>SUM(R26:W26)</f>
        <v>100</v>
      </c>
      <c r="Y26" s="16"/>
      <c r="AA26"/>
    </row>
    <row r="27" spans="1:41" x14ac:dyDescent="0.2">
      <c r="A27" s="34"/>
      <c r="B27" s="34"/>
      <c r="C27" s="34"/>
      <c r="D27" s="34"/>
      <c r="E27" s="34"/>
      <c r="F27" s="34"/>
      <c r="G27" s="34"/>
      <c r="I27" s="12"/>
      <c r="J27" s="13" t="s">
        <v>67</v>
      </c>
      <c r="P27" s="5"/>
      <c r="Q27" s="5"/>
      <c r="W27" s="14"/>
      <c r="AA27"/>
    </row>
    <row r="28" spans="1:41" x14ac:dyDescent="0.2">
      <c r="I28" s="12" t="s">
        <v>22</v>
      </c>
      <c r="J28" s="5">
        <v>1</v>
      </c>
      <c r="K28" s="5">
        <v>0.47885365556823689</v>
      </c>
      <c r="L28" s="5">
        <v>0.30280620784892492</v>
      </c>
      <c r="M28" s="5">
        <v>0.25983869953821404</v>
      </c>
      <c r="N28" s="5">
        <v>0.38093524909074417</v>
      </c>
      <c r="O28" s="5">
        <v>1.2634023064701618E-2</v>
      </c>
      <c r="P28" s="5">
        <f>SUM(J28:O28)</f>
        <v>2.4350678351108215</v>
      </c>
      <c r="Q28" s="5"/>
      <c r="R28" s="15">
        <f>J28/P28*100</f>
        <v>41.066617758288828</v>
      </c>
      <c r="S28" s="15">
        <f>K28/P28*100</f>
        <v>19.664900035380082</v>
      </c>
      <c r="T28" s="15">
        <f>L28/P28*100</f>
        <v>12.435226792568759</v>
      </c>
      <c r="U28" s="15">
        <f>M28/P28*100</f>
        <v>10.670696552746696</v>
      </c>
      <c r="V28" s="15">
        <f>N28/P28*100</f>
        <v>15.643722265068133</v>
      </c>
      <c r="W28" s="15">
        <f>O28/P28*100</f>
        <v>0.51883659594750609</v>
      </c>
      <c r="X28" s="16">
        <f>SUM(R28:W28)</f>
        <v>100</v>
      </c>
      <c r="Y28" s="16"/>
      <c r="AA28"/>
    </row>
    <row r="29" spans="1:41" ht="20" thickBot="1" x14ac:dyDescent="0.3">
      <c r="A29" s="1"/>
      <c r="B29" s="35" t="s">
        <v>1</v>
      </c>
      <c r="C29" s="13"/>
      <c r="D29" s="13"/>
      <c r="E29" s="13"/>
      <c r="F29" s="13"/>
      <c r="G29" s="13"/>
      <c r="I29" s="23" t="s">
        <v>24</v>
      </c>
      <c r="J29" s="24">
        <f t="shared" ref="J29:O29" si="14">J28/J26</f>
        <v>1</v>
      </c>
      <c r="K29" s="24">
        <f t="shared" si="14"/>
        <v>1.2173812525117018</v>
      </c>
      <c r="L29" s="24">
        <f t="shared" si="14"/>
        <v>1.412480895194953</v>
      </c>
      <c r="M29" s="24">
        <f t="shared" si="14"/>
        <v>2.4409553218456268</v>
      </c>
      <c r="N29" s="24">
        <f t="shared" si="14"/>
        <v>1.0687494637548247</v>
      </c>
      <c r="O29" s="24">
        <f t="shared" si="14"/>
        <v>7.8235828281941214E-2</v>
      </c>
      <c r="P29" s="24">
        <f>SUM(J29:O29)</f>
        <v>7.2178027615890477</v>
      </c>
      <c r="Q29" s="24"/>
      <c r="R29" s="25">
        <f>J29/P29*100</f>
        <v>13.854631846158169</v>
      </c>
      <c r="S29" s="25">
        <f>K29/P29*100</f>
        <v>16.866369069964541</v>
      </c>
      <c r="T29" s="25">
        <f>L29/P29*100</f>
        <v>19.569402792657993</v>
      </c>
      <c r="U29" s="25">
        <f>M29/P29*100</f>
        <v>33.818537337091684</v>
      </c>
      <c r="V29" s="25">
        <f>N29/P29*100</f>
        <v>14.807130356102061</v>
      </c>
      <c r="W29" s="25">
        <f>O29/P29*100</f>
        <v>1.0839285980255446</v>
      </c>
      <c r="X29" s="16">
        <f>SUM(R29:W29)</f>
        <v>100</v>
      </c>
      <c r="Y29" s="16"/>
      <c r="AA29"/>
    </row>
    <row r="30" spans="1:41" ht="16" thickBot="1" x14ac:dyDescent="0.25">
      <c r="B30" s="6" t="s">
        <v>48</v>
      </c>
      <c r="C30" s="7" t="s">
        <v>49</v>
      </c>
      <c r="D30" s="7" t="s">
        <v>50</v>
      </c>
      <c r="E30" s="7" t="s">
        <v>51</v>
      </c>
      <c r="F30" s="7" t="s">
        <v>52</v>
      </c>
      <c r="G30" s="7" t="s">
        <v>53</v>
      </c>
      <c r="K30" s="5"/>
      <c r="L30" s="5"/>
      <c r="M30" s="5"/>
      <c r="N30" s="5"/>
      <c r="O30" s="5"/>
      <c r="P30" s="5"/>
      <c r="Q30" s="5"/>
      <c r="S30" s="15"/>
      <c r="T30" s="15"/>
      <c r="U30" s="15"/>
      <c r="V30" s="15"/>
      <c r="W30" s="15"/>
      <c r="AA30"/>
    </row>
    <row r="31" spans="1:41" x14ac:dyDescent="0.2">
      <c r="B31" s="37">
        <v>26.767496109008789</v>
      </c>
      <c r="C31" s="37"/>
      <c r="D31" s="37">
        <v>28.432107925415039</v>
      </c>
      <c r="E31" s="37">
        <v>28.837312698364258</v>
      </c>
      <c r="F31" s="37">
        <v>28.107248306274414</v>
      </c>
      <c r="G31" s="37"/>
      <c r="I31" s="8" t="s">
        <v>44</v>
      </c>
      <c r="J31" s="9">
        <v>1</v>
      </c>
      <c r="K31" s="9">
        <v>2</v>
      </c>
      <c r="L31" s="9">
        <v>3</v>
      </c>
      <c r="M31" s="9">
        <v>4</v>
      </c>
      <c r="N31" s="9">
        <v>5</v>
      </c>
      <c r="O31" s="9">
        <v>6</v>
      </c>
      <c r="P31" s="10" t="s">
        <v>9</v>
      </c>
      <c r="Q31" s="10"/>
      <c r="R31" s="9" t="s">
        <v>10</v>
      </c>
      <c r="S31" s="9" t="s">
        <v>11</v>
      </c>
      <c r="T31" s="9" t="s">
        <v>12</v>
      </c>
      <c r="U31" s="9" t="s">
        <v>13</v>
      </c>
      <c r="V31" s="9" t="s">
        <v>14</v>
      </c>
      <c r="W31" s="11" t="s">
        <v>15</v>
      </c>
      <c r="AA31"/>
    </row>
    <row r="32" spans="1:41" x14ac:dyDescent="0.2">
      <c r="B32" s="37">
        <v>26.927471160888672</v>
      </c>
      <c r="C32" s="37">
        <v>27.907039642333984</v>
      </c>
      <c r="D32" s="37">
        <v>28.603885650634766</v>
      </c>
      <c r="E32" s="37"/>
      <c r="F32" s="37"/>
      <c r="G32" s="37">
        <v>33.315040588378906</v>
      </c>
      <c r="I32" s="12"/>
      <c r="J32" s="13" t="s">
        <v>17</v>
      </c>
      <c r="P32" s="5"/>
      <c r="Q32" s="5"/>
      <c r="W32" s="14"/>
      <c r="AA32"/>
    </row>
    <row r="33" spans="1:27" x14ac:dyDescent="0.2">
      <c r="B33" s="37">
        <v>26.688423156738281</v>
      </c>
      <c r="C33" s="37">
        <v>27.806573867797852</v>
      </c>
      <c r="D33" s="37"/>
      <c r="E33" s="37">
        <v>28.640237808227539</v>
      </c>
      <c r="F33" s="37">
        <v>28.266443252563477</v>
      </c>
      <c r="G33" s="37">
        <v>32.886970520019531</v>
      </c>
      <c r="I33" s="12"/>
      <c r="J33" s="3">
        <v>1</v>
      </c>
      <c r="K33" s="3">
        <v>0.24712919027488028</v>
      </c>
      <c r="L33" s="3">
        <v>0.41270743477868127</v>
      </c>
      <c r="M33" s="3">
        <v>0.26455067428608092</v>
      </c>
      <c r="N33" s="3">
        <v>0.64189786458460996</v>
      </c>
      <c r="O33" s="3">
        <v>0.26863130293662402</v>
      </c>
      <c r="P33" s="5">
        <f>SUM(J33:O33)</f>
        <v>2.8349164668608759</v>
      </c>
      <c r="Q33" s="5"/>
      <c r="R33" s="15">
        <f>J33/P33*100</f>
        <v>35.274407965442009</v>
      </c>
      <c r="S33" s="15">
        <f>K33/P33*100</f>
        <v>8.7173358779254713</v>
      </c>
      <c r="T33" s="15">
        <f>L33/P33*100</f>
        <v>14.558010424754253</v>
      </c>
      <c r="U33" s="15">
        <f>M33/P33*100</f>
        <v>9.331868412299988</v>
      </c>
      <c r="V33" s="15">
        <f>N33/P33*100</f>
        <v>22.642567147503581</v>
      </c>
      <c r="W33" s="15">
        <f>O33/P33*100</f>
        <v>9.4758101720747145</v>
      </c>
      <c r="X33" s="16">
        <f>SUM(R26:W26)</f>
        <v>100</v>
      </c>
      <c r="Y33" s="16"/>
      <c r="AA33"/>
    </row>
    <row r="34" spans="1:27" x14ac:dyDescent="0.2">
      <c r="A34" s="17" t="s">
        <v>21</v>
      </c>
      <c r="B34" s="31">
        <f t="shared" ref="B34:G34" si="15">AVERAGE(B31:B33)</f>
        <v>26.794463475545246</v>
      </c>
      <c r="C34" s="29">
        <f t="shared" si="15"/>
        <v>27.856806755065918</v>
      </c>
      <c r="D34" s="32">
        <f t="shared" si="15"/>
        <v>28.517996788024902</v>
      </c>
      <c r="E34" s="20">
        <f t="shared" si="15"/>
        <v>28.738775253295898</v>
      </c>
      <c r="F34" s="21">
        <f t="shared" si="15"/>
        <v>28.186845779418945</v>
      </c>
      <c r="G34" s="21">
        <f t="shared" si="15"/>
        <v>33.101005554199219</v>
      </c>
      <c r="I34" s="12"/>
      <c r="J34" s="13" t="s">
        <v>67</v>
      </c>
      <c r="P34" s="5"/>
      <c r="Q34" s="5"/>
      <c r="W34" s="14"/>
      <c r="AA34"/>
    </row>
    <row r="35" spans="1:27" x14ac:dyDescent="0.2">
      <c r="A35" s="17" t="s">
        <v>23</v>
      </c>
      <c r="B35" s="5">
        <f>B34-B34</f>
        <v>0</v>
      </c>
      <c r="C35" s="22">
        <f>C34-B34</f>
        <v>1.0623432795206718</v>
      </c>
      <c r="D35" s="22">
        <f>D34-B34</f>
        <v>1.7235333124796561</v>
      </c>
      <c r="E35" s="22">
        <f>E34-B34</f>
        <v>1.9443117777506522</v>
      </c>
      <c r="F35" s="22">
        <f>F34-B34</f>
        <v>1.3923823038736991</v>
      </c>
      <c r="G35" s="22">
        <f>G34-B34</f>
        <v>6.3065420786539725</v>
      </c>
      <c r="I35" s="12" t="s">
        <v>22</v>
      </c>
      <c r="J35" s="5">
        <v>1</v>
      </c>
      <c r="K35" s="5">
        <v>0.69769391711233963</v>
      </c>
      <c r="L35" s="5">
        <v>0.6587504477069388</v>
      </c>
      <c r="M35" s="5">
        <v>0.55168849961293087</v>
      </c>
      <c r="N35" s="5">
        <v>0.61536194850484471</v>
      </c>
      <c r="O35" s="5">
        <v>4.84111787182889E-2</v>
      </c>
      <c r="P35" s="5">
        <f>SUM(J35:O35)</f>
        <v>3.5719059916553428</v>
      </c>
      <c r="Q35" s="5"/>
      <c r="R35" s="15">
        <f>J35/P35*100</f>
        <v>27.996257525707328</v>
      </c>
      <c r="S35" s="15">
        <f>K35/P35*100</f>
        <v>19.532818577596565</v>
      </c>
      <c r="T35" s="15">
        <f>L35/P35*100</f>
        <v>18.442547179178458</v>
      </c>
      <c r="U35" s="15">
        <f>M35/P35*100</f>
        <v>15.445213309134703</v>
      </c>
      <c r="V35" s="15">
        <f>N35/P35*100</f>
        <v>17.227831581862684</v>
      </c>
      <c r="W35" s="15">
        <f>O35/P35*100</f>
        <v>1.3553318265202583</v>
      </c>
      <c r="X35" s="16">
        <f>SUM(R28:W28)</f>
        <v>100</v>
      </c>
      <c r="Y35" s="16"/>
      <c r="AA35"/>
    </row>
    <row r="36" spans="1:27" ht="16" thickBot="1" x14ac:dyDescent="0.25">
      <c r="A36" s="17" t="s">
        <v>25</v>
      </c>
      <c r="B36" s="5">
        <f t="shared" ref="B36:G36" si="16">2^-B35</f>
        <v>1</v>
      </c>
      <c r="C36" s="22">
        <f t="shared" si="16"/>
        <v>0.47885365556823689</v>
      </c>
      <c r="D36" s="22">
        <f t="shared" si="16"/>
        <v>0.30280620784892492</v>
      </c>
      <c r="E36" s="22">
        <f t="shared" si="16"/>
        <v>0.25983869953821404</v>
      </c>
      <c r="F36" s="22">
        <f t="shared" si="16"/>
        <v>0.38093524909074417</v>
      </c>
      <c r="G36" s="22">
        <f t="shared" si="16"/>
        <v>1.2634023064701618E-2</v>
      </c>
      <c r="I36" s="23" t="s">
        <v>24</v>
      </c>
      <c r="J36" s="24">
        <f t="shared" ref="J36:O36" si="17">J35/J33</f>
        <v>1</v>
      </c>
      <c r="K36" s="24">
        <f t="shared" si="17"/>
        <v>2.8231950921552365</v>
      </c>
      <c r="L36" s="24">
        <f t="shared" si="17"/>
        <v>1.5961681137636901</v>
      </c>
      <c r="M36" s="24">
        <f t="shared" si="17"/>
        <v>2.0853792986985309</v>
      </c>
      <c r="N36" s="24">
        <f t="shared" si="17"/>
        <v>0.95866022066152634</v>
      </c>
      <c r="O36" s="24">
        <f t="shared" si="17"/>
        <v>0.1802142125250018</v>
      </c>
      <c r="P36" s="24">
        <f>SUM(J36:O36)</f>
        <v>8.6436169378039853</v>
      </c>
      <c r="Q36" s="24"/>
      <c r="R36" s="25">
        <f>J36/P36*100</f>
        <v>11.569230880956439</v>
      </c>
      <c r="S36" s="25">
        <f>K36/P36*100</f>
        <v>32.662195843127023</v>
      </c>
      <c r="T36" s="25">
        <f>L36/P36*100</f>
        <v>18.466437432952873</v>
      </c>
      <c r="U36" s="25">
        <f>M36/P36*100</f>
        <v>24.126234581010326</v>
      </c>
      <c r="V36" s="25">
        <f>N36/P36*100</f>
        <v>11.090961429221844</v>
      </c>
      <c r="W36" s="25">
        <f>O36/P36*100</f>
        <v>2.0849398327314974</v>
      </c>
      <c r="X36" s="16">
        <f>SUM(R29:W29)</f>
        <v>100</v>
      </c>
      <c r="Y36" s="16"/>
      <c r="AA36"/>
    </row>
    <row r="37" spans="1:27" ht="16" thickBot="1" x14ac:dyDescent="0.25">
      <c r="B37" s="13"/>
      <c r="C37" s="13"/>
      <c r="D37" s="13"/>
      <c r="E37" s="13"/>
      <c r="F37" s="13"/>
      <c r="G37" s="13"/>
      <c r="K37" s="5"/>
      <c r="L37" s="5"/>
      <c r="M37" s="5"/>
      <c r="N37" s="5"/>
      <c r="O37" s="5"/>
      <c r="P37" s="5"/>
      <c r="Q37" s="5"/>
      <c r="S37" s="15"/>
      <c r="T37" s="15"/>
      <c r="U37" s="15"/>
      <c r="V37" s="15"/>
      <c r="W37" s="15"/>
      <c r="AA37"/>
    </row>
    <row r="38" spans="1:27" x14ac:dyDescent="0.2">
      <c r="B38" s="6" t="s">
        <v>54</v>
      </c>
      <c r="C38" s="7" t="s">
        <v>55</v>
      </c>
      <c r="D38" s="7" t="s">
        <v>56</v>
      </c>
      <c r="E38" s="7" t="s">
        <v>57</v>
      </c>
      <c r="F38" s="7" t="s">
        <v>58</v>
      </c>
      <c r="G38" s="7" t="s">
        <v>59</v>
      </c>
      <c r="I38" s="8" t="s">
        <v>45</v>
      </c>
      <c r="J38" s="9">
        <v>1</v>
      </c>
      <c r="K38" s="9">
        <v>2</v>
      </c>
      <c r="L38" s="9">
        <v>3</v>
      </c>
      <c r="M38" s="9">
        <v>4</v>
      </c>
      <c r="N38" s="9">
        <v>5</v>
      </c>
      <c r="O38" s="9">
        <v>6</v>
      </c>
      <c r="P38" s="10" t="s">
        <v>9</v>
      </c>
      <c r="Q38" s="10"/>
      <c r="R38" s="9" t="s">
        <v>10</v>
      </c>
      <c r="S38" s="9" t="s">
        <v>11</v>
      </c>
      <c r="T38" s="9" t="s">
        <v>12</v>
      </c>
      <c r="U38" s="9" t="s">
        <v>13</v>
      </c>
      <c r="V38" s="9" t="s">
        <v>14</v>
      </c>
      <c r="W38" s="11" t="s">
        <v>15</v>
      </c>
      <c r="AA38"/>
    </row>
    <row r="39" spans="1:27" x14ac:dyDescent="0.2">
      <c r="B39" s="37"/>
      <c r="C39" s="37">
        <v>25.637029647827148</v>
      </c>
      <c r="D39" s="37">
        <v>25.309789657592773</v>
      </c>
      <c r="E39" s="37">
        <v>25.736625671386719</v>
      </c>
      <c r="F39" s="37">
        <v>25.630590438842773</v>
      </c>
      <c r="G39" s="37">
        <v>29.141914367675781</v>
      </c>
      <c r="I39" s="12"/>
      <c r="J39" s="13" t="s">
        <v>17</v>
      </c>
      <c r="P39" s="5"/>
      <c r="Q39" s="5"/>
      <c r="W39" s="14"/>
      <c r="AA39"/>
    </row>
    <row r="40" spans="1:27" x14ac:dyDescent="0.2">
      <c r="B40" s="37">
        <v>24.820594787597656</v>
      </c>
      <c r="C40" s="37">
        <v>25.065755844116211</v>
      </c>
      <c r="D40" s="37">
        <v>25.462833404541016</v>
      </c>
      <c r="E40" s="37"/>
      <c r="F40" s="37"/>
      <c r="G40" s="37">
        <v>29.259235382080078</v>
      </c>
      <c r="I40" s="12"/>
      <c r="J40" s="3">
        <v>1</v>
      </c>
      <c r="K40" s="3">
        <v>0.6364789324780461</v>
      </c>
      <c r="L40" s="3">
        <v>0.63987455366538759</v>
      </c>
      <c r="M40" s="3">
        <v>0.19440155534770814</v>
      </c>
      <c r="N40" s="3">
        <v>0.97303616589487141</v>
      </c>
      <c r="O40" s="3">
        <v>0.62540052407644542</v>
      </c>
      <c r="P40" s="5">
        <f>SUM(J40:O40)</f>
        <v>4.0691917314624586</v>
      </c>
      <c r="Q40" s="5"/>
      <c r="R40" s="15">
        <f>J40/P40*100</f>
        <v>24.574904944098126</v>
      </c>
      <c r="S40" s="15">
        <f>K40/P40*100</f>
        <v>15.641409264569035</v>
      </c>
      <c r="T40" s="15">
        <f>L40/P40*100</f>
        <v>15.724856332474117</v>
      </c>
      <c r="U40" s="15">
        <f>M40/P40*100</f>
        <v>4.7773997436547591</v>
      </c>
      <c r="V40" s="15">
        <f>N40/P40*100</f>
        <v>23.912271284036162</v>
      </c>
      <c r="W40" s="15">
        <f>O40/P40*100</f>
        <v>15.369158431167799</v>
      </c>
      <c r="X40" s="16">
        <f>SUM(R33:W33)</f>
        <v>100.00000000000001</v>
      </c>
      <c r="Y40" s="16"/>
      <c r="AA40"/>
    </row>
    <row r="41" spans="1:27" x14ac:dyDescent="0.2">
      <c r="B41" s="37">
        <v>24.843523025512695</v>
      </c>
      <c r="C41" s="37"/>
      <c r="D41" s="37">
        <v>25.530141830444336</v>
      </c>
      <c r="E41" s="37">
        <v>25.643640518188477</v>
      </c>
      <c r="F41" s="37">
        <v>25.434513092041016</v>
      </c>
      <c r="G41" s="37"/>
      <c r="I41" s="12"/>
      <c r="J41" s="13" t="s">
        <v>67</v>
      </c>
      <c r="P41" s="5"/>
      <c r="Q41" s="5"/>
      <c r="W41" s="14"/>
      <c r="AA41"/>
    </row>
    <row r="42" spans="1:27" x14ac:dyDescent="0.2">
      <c r="A42" s="17" t="s">
        <v>21</v>
      </c>
      <c r="B42" s="18">
        <f t="shared" ref="B42:G42" si="18">AVERAGE(B39:B41)</f>
        <v>24.832058906555176</v>
      </c>
      <c r="C42" s="21">
        <f t="shared" si="18"/>
        <v>25.35139274597168</v>
      </c>
      <c r="D42" s="20">
        <f t="shared" si="18"/>
        <v>25.434254964192707</v>
      </c>
      <c r="E42" s="20">
        <f t="shared" si="18"/>
        <v>25.690133094787598</v>
      </c>
      <c r="F42" s="19">
        <f t="shared" si="18"/>
        <v>25.532551765441895</v>
      </c>
      <c r="G42" s="19">
        <f t="shared" si="18"/>
        <v>29.20057487487793</v>
      </c>
      <c r="I42" s="12" t="s">
        <v>22</v>
      </c>
      <c r="J42" s="5">
        <v>1</v>
      </c>
      <c r="K42" s="5">
        <v>0.69705774958453648</v>
      </c>
      <c r="L42" s="5">
        <v>1.0845803633362758</v>
      </c>
      <c r="M42" s="5">
        <v>0.28721270973196777</v>
      </c>
      <c r="N42" s="5">
        <v>1.1104692617383924</v>
      </c>
      <c r="O42" s="5">
        <v>0.12259835837212364</v>
      </c>
      <c r="P42" s="5">
        <f>SUM(J42:O42)</f>
        <v>4.3019184427632959</v>
      </c>
      <c r="Q42" s="5"/>
      <c r="R42" s="15">
        <f>J42/P42*100</f>
        <v>23.24544301118037</v>
      </c>
      <c r="S42" s="15">
        <f>K42/P42*100</f>
        <v>16.203416193468982</v>
      </c>
      <c r="T42" s="15">
        <f>L42/P42*100</f>
        <v>25.2115510269787</v>
      </c>
      <c r="U42" s="15">
        <f>M42/P42*100</f>
        <v>6.6763866761611474</v>
      </c>
      <c r="V42" s="15">
        <f>N42/P42*100</f>
        <v>25.813349939407342</v>
      </c>
      <c r="W42" s="15">
        <f>O42/P42*100</f>
        <v>2.8498531528034681</v>
      </c>
      <c r="X42" s="16">
        <f>SUM(R35:W35)</f>
        <v>100</v>
      </c>
      <c r="Y42" s="16"/>
      <c r="AA42"/>
    </row>
    <row r="43" spans="1:27" ht="16" thickBot="1" x14ac:dyDescent="0.25">
      <c r="A43" s="17" t="s">
        <v>23</v>
      </c>
      <c r="B43" s="5">
        <f>B42-B42</f>
        <v>0</v>
      </c>
      <c r="C43" s="22">
        <f>C42-B42</f>
        <v>0.51933383941650391</v>
      </c>
      <c r="D43" s="22">
        <f>D42-B42</f>
        <v>0.60219605763753137</v>
      </c>
      <c r="E43" s="22">
        <f>E42-B42</f>
        <v>0.85807418823242188</v>
      </c>
      <c r="F43" s="22">
        <f>F42-B42</f>
        <v>0.70049285888671875</v>
      </c>
      <c r="G43" s="22">
        <f>G42-B42</f>
        <v>4.3685159683227539</v>
      </c>
      <c r="I43" s="23" t="s">
        <v>24</v>
      </c>
      <c r="J43" s="24">
        <f t="shared" ref="J43:O43" si="19">J42/J40</f>
        <v>1</v>
      </c>
      <c r="K43" s="24">
        <f t="shared" si="19"/>
        <v>1.095178039704527</v>
      </c>
      <c r="L43" s="24">
        <f t="shared" si="19"/>
        <v>1.6949890523439071</v>
      </c>
      <c r="M43" s="24">
        <f t="shared" si="19"/>
        <v>1.4774198139426244</v>
      </c>
      <c r="N43" s="24">
        <f t="shared" si="19"/>
        <v>1.1412415084460177</v>
      </c>
      <c r="O43" s="24">
        <f t="shared" si="19"/>
        <v>0.19603174869923504</v>
      </c>
      <c r="P43" s="24">
        <f>SUM(J43:O43)</f>
        <v>6.6048601631363111</v>
      </c>
      <c r="Q43" s="24"/>
      <c r="R43" s="25">
        <f>J43/P43*100</f>
        <v>15.140365962345387</v>
      </c>
      <c r="S43" s="25">
        <f>K43/P43*100</f>
        <v>16.581396315050565</v>
      </c>
      <c r="T43" s="25">
        <f>L43/P43*100</f>
        <v>25.662754554655752</v>
      </c>
      <c r="U43" s="25">
        <f>M43/P43*100</f>
        <v>22.368676663111565</v>
      </c>
      <c r="V43" s="25">
        <f>N43/P43*100</f>
        <v>17.278814089291792</v>
      </c>
      <c r="W43" s="25">
        <f>O43/P43*100</f>
        <v>2.9679924155449426</v>
      </c>
      <c r="X43" s="16">
        <f>SUM(R36:W36)</f>
        <v>100</v>
      </c>
      <c r="Y43" s="16"/>
      <c r="AA43"/>
    </row>
    <row r="44" spans="1:27" x14ac:dyDescent="0.2">
      <c r="A44" s="17" t="s">
        <v>25</v>
      </c>
      <c r="B44" s="5">
        <f t="shared" ref="B44:G44" si="20">2^-B43</f>
        <v>1</v>
      </c>
      <c r="C44" s="22">
        <f t="shared" si="20"/>
        <v>0.69769391711233963</v>
      </c>
      <c r="D44" s="22">
        <f t="shared" si="20"/>
        <v>0.6587504477069388</v>
      </c>
      <c r="E44" s="22">
        <f t="shared" si="20"/>
        <v>0.55168849961293087</v>
      </c>
      <c r="F44" s="22">
        <f t="shared" si="20"/>
        <v>0.61536194850484471</v>
      </c>
      <c r="G44" s="22">
        <f t="shared" si="20"/>
        <v>4.84111787182889E-2</v>
      </c>
      <c r="AA44"/>
    </row>
    <row r="45" spans="1:27" x14ac:dyDescent="0.2">
      <c r="B45" s="13"/>
      <c r="C45" s="13"/>
      <c r="D45" s="13"/>
      <c r="E45" s="13"/>
      <c r="F45" s="13"/>
      <c r="G45" s="13"/>
      <c r="J45"/>
      <c r="AA45"/>
    </row>
    <row r="46" spans="1:27" x14ac:dyDescent="0.2">
      <c r="B46" s="6" t="s">
        <v>60</v>
      </c>
      <c r="C46" s="7" t="s">
        <v>61</v>
      </c>
      <c r="D46" s="7" t="s">
        <v>62</v>
      </c>
      <c r="E46" s="7" t="s">
        <v>63</v>
      </c>
      <c r="F46" s="7" t="s">
        <v>64</v>
      </c>
      <c r="G46" s="7" t="s">
        <v>65</v>
      </c>
      <c r="I46"/>
      <c r="J46"/>
      <c r="K46"/>
      <c r="L46"/>
      <c r="M46"/>
      <c r="N46"/>
      <c r="O46"/>
      <c r="P46"/>
      <c r="Q46"/>
      <c r="AA46"/>
    </row>
    <row r="47" spans="1:27" x14ac:dyDescent="0.2">
      <c r="B47" s="37">
        <v>26.911094665527344</v>
      </c>
      <c r="C47" s="37"/>
      <c r="D47" s="37"/>
      <c r="E47" s="37">
        <v>28.781612396240234</v>
      </c>
      <c r="F47" s="37">
        <v>26.193462371826172</v>
      </c>
      <c r="G47" s="37">
        <v>29.790102005004883</v>
      </c>
      <c r="I47"/>
      <c r="J47" s="37"/>
      <c r="K47" s="37"/>
      <c r="L47" s="37"/>
      <c r="M47" s="37"/>
      <c r="N47" s="37"/>
      <c r="O47" s="37"/>
      <c r="P47" s="37"/>
      <c r="Q47" s="37"/>
      <c r="X47" s="16"/>
      <c r="Y47" s="16"/>
      <c r="AA47"/>
    </row>
    <row r="48" spans="1:27" x14ac:dyDescent="0.2">
      <c r="B48" s="37">
        <v>26.62830924987793</v>
      </c>
      <c r="C48" s="37">
        <v>27.150894165039062</v>
      </c>
      <c r="D48" s="37">
        <v>26.760585784912109</v>
      </c>
      <c r="E48" s="37">
        <v>28.3175048828125</v>
      </c>
      <c r="F48" s="37">
        <v>26.987503051757812</v>
      </c>
      <c r="G48" s="37"/>
      <c r="I48"/>
      <c r="J48" s="37"/>
      <c r="K48" s="37"/>
      <c r="L48" s="37"/>
      <c r="M48" s="37"/>
      <c r="N48" s="37"/>
      <c r="O48" s="37"/>
      <c r="P48" s="37"/>
      <c r="Q48" s="37"/>
      <c r="AA48"/>
    </row>
    <row r="49" spans="1:33" x14ac:dyDescent="0.2">
      <c r="B49" s="37">
        <v>26.709846496582031</v>
      </c>
      <c r="C49" s="37">
        <v>27.38990592956543</v>
      </c>
      <c r="D49" s="37">
        <v>26.504640579223633</v>
      </c>
      <c r="E49" s="37"/>
      <c r="F49" s="37">
        <v>26.614776611328125</v>
      </c>
      <c r="G49" s="37">
        <v>29.765375137329102</v>
      </c>
      <c r="I49"/>
      <c r="J49" s="37"/>
      <c r="K49" s="37"/>
      <c r="L49" s="37"/>
      <c r="M49" s="37"/>
      <c r="N49" s="37"/>
      <c r="O49" s="37"/>
      <c r="P49" s="37"/>
      <c r="Q49" s="37"/>
      <c r="X49" s="16"/>
      <c r="Y49" s="16"/>
      <c r="AA49"/>
    </row>
    <row r="50" spans="1:33" x14ac:dyDescent="0.2">
      <c r="A50" s="17" t="s">
        <v>21</v>
      </c>
      <c r="B50" s="28">
        <f t="shared" ref="B50:G50" si="21">AVERAGE(B47:B49)</f>
        <v>26.749750137329102</v>
      </c>
      <c r="C50" s="29">
        <f t="shared" si="21"/>
        <v>27.270400047302246</v>
      </c>
      <c r="D50" s="30">
        <f t="shared" si="21"/>
        <v>26.632613182067871</v>
      </c>
      <c r="E50" s="20">
        <f t="shared" si="21"/>
        <v>28.549558639526367</v>
      </c>
      <c r="F50" s="19">
        <f t="shared" si="21"/>
        <v>26.598580678304035</v>
      </c>
      <c r="G50" s="19">
        <f t="shared" si="21"/>
        <v>29.777738571166992</v>
      </c>
      <c r="I50"/>
      <c r="J50" s="37"/>
      <c r="K50" s="37"/>
      <c r="L50" s="37"/>
      <c r="M50" s="37"/>
      <c r="N50" s="37"/>
      <c r="O50" s="37"/>
      <c r="P50" s="37"/>
      <c r="Q50"/>
      <c r="X50" s="16"/>
      <c r="Y50" s="16"/>
      <c r="AA50"/>
    </row>
    <row r="51" spans="1:33" x14ac:dyDescent="0.2">
      <c r="A51" s="17" t="s">
        <v>23</v>
      </c>
      <c r="B51" s="5">
        <f>B50-B50</f>
        <v>0</v>
      </c>
      <c r="C51" s="22">
        <f>C50-B50</f>
        <v>0.52064990997314453</v>
      </c>
      <c r="D51" s="22">
        <f>D50-B50</f>
        <v>-0.11713695526123047</v>
      </c>
      <c r="E51" s="22">
        <f>E50-B50</f>
        <v>1.7998085021972656</v>
      </c>
      <c r="F51" s="22">
        <f>F50-B50</f>
        <v>-0.15116945902506629</v>
      </c>
      <c r="G51" s="22">
        <f>G50-B50</f>
        <v>3.0279884338378906</v>
      </c>
      <c r="I51"/>
      <c r="J51" s="37"/>
      <c r="K51" s="37"/>
      <c r="L51" s="37"/>
      <c r="M51" s="37"/>
      <c r="N51" s="37"/>
      <c r="O51" s="37"/>
      <c r="P51" s="37"/>
      <c r="Q51"/>
      <c r="R51" s="13"/>
      <c r="S51" s="13"/>
      <c r="T51" s="13"/>
      <c r="U51" s="13"/>
      <c r="V51" s="13"/>
      <c r="W51" s="13"/>
      <c r="AA51"/>
    </row>
    <row r="52" spans="1:33" x14ac:dyDescent="0.2">
      <c r="A52" s="17" t="s">
        <v>25</v>
      </c>
      <c r="B52" s="5">
        <f t="shared" ref="B52:G52" si="22">2^-B51</f>
        <v>1</v>
      </c>
      <c r="C52" s="22">
        <f t="shared" si="22"/>
        <v>0.69705774958453648</v>
      </c>
      <c r="D52" s="22">
        <f t="shared" si="22"/>
        <v>1.0845803633362758</v>
      </c>
      <c r="E52" s="22">
        <f t="shared" si="22"/>
        <v>0.28721270973196777</v>
      </c>
      <c r="F52" s="22">
        <f t="shared" si="22"/>
        <v>1.1104692617383924</v>
      </c>
      <c r="G52" s="22">
        <f t="shared" si="22"/>
        <v>0.12259835837212364</v>
      </c>
      <c r="I52"/>
      <c r="J52" s="37"/>
      <c r="K52" s="37"/>
      <c r="L52" s="37"/>
      <c r="M52" s="37"/>
      <c r="N52" s="37"/>
      <c r="O52" s="37"/>
      <c r="P52" s="37"/>
      <c r="Q52"/>
      <c r="AA52"/>
    </row>
    <row r="53" spans="1:33" x14ac:dyDescent="0.2">
      <c r="I53"/>
      <c r="J53" s="37"/>
      <c r="K53" s="37"/>
      <c r="L53" s="37"/>
      <c r="M53" s="37"/>
      <c r="N53" s="37"/>
      <c r="O53" s="37"/>
      <c r="P53" s="37"/>
      <c r="Q53"/>
      <c r="R53" s="15"/>
      <c r="S53" s="15"/>
      <c r="T53" s="15"/>
      <c r="U53" s="15"/>
      <c r="V53" s="15"/>
      <c r="W53" s="15"/>
      <c r="AA53"/>
      <c r="AB53"/>
      <c r="AC53"/>
      <c r="AD53"/>
      <c r="AE53"/>
      <c r="AF53"/>
      <c r="AG53"/>
    </row>
    <row r="54" spans="1:33" ht="19" x14ac:dyDescent="0.25">
      <c r="A54" s="1" t="s">
        <v>17</v>
      </c>
      <c r="B54" s="2" t="s">
        <v>1</v>
      </c>
      <c r="I54"/>
      <c r="J54" s="37"/>
      <c r="K54" s="37"/>
      <c r="L54" s="37"/>
      <c r="M54" s="37"/>
      <c r="N54" s="37"/>
      <c r="O54" s="37"/>
      <c r="P54" s="37"/>
      <c r="Q54"/>
      <c r="X54" s="16"/>
      <c r="Y54" s="16"/>
      <c r="AA54"/>
      <c r="AB54"/>
      <c r="AC54"/>
      <c r="AD54"/>
      <c r="AE54"/>
      <c r="AF54"/>
      <c r="AG54"/>
    </row>
    <row r="55" spans="1:33" x14ac:dyDescent="0.2">
      <c r="B55" s="6" t="s">
        <v>2</v>
      </c>
      <c r="C55" s="7" t="s">
        <v>3</v>
      </c>
      <c r="D55" s="7" t="s">
        <v>4</v>
      </c>
      <c r="E55" s="7" t="s">
        <v>5</v>
      </c>
      <c r="F55" s="7" t="s">
        <v>6</v>
      </c>
      <c r="G55" s="7" t="s">
        <v>7</v>
      </c>
      <c r="I55"/>
      <c r="J55" s="37"/>
      <c r="K55" s="37"/>
      <c r="L55" s="37"/>
      <c r="M55" s="37"/>
      <c r="N55" s="37"/>
      <c r="O55" s="37"/>
      <c r="P55" s="37"/>
      <c r="Q55"/>
      <c r="R55" s="15"/>
      <c r="S55" s="15"/>
      <c r="T55" s="15"/>
      <c r="U55" s="15"/>
      <c r="V55" s="15"/>
      <c r="W55" s="15"/>
      <c r="AA55"/>
    </row>
    <row r="56" spans="1:33" x14ac:dyDescent="0.2">
      <c r="B56">
        <v>19.246020000000001</v>
      </c>
      <c r="C56">
        <v>19.437918</v>
      </c>
      <c r="D56">
        <v>19.817748999999999</v>
      </c>
      <c r="E56">
        <v>20.418828999999999</v>
      </c>
      <c r="F56">
        <v>18.497501</v>
      </c>
      <c r="G56">
        <v>19.992484999999999</v>
      </c>
      <c r="I56"/>
      <c r="J56" s="37"/>
      <c r="K56" s="37"/>
      <c r="L56" s="37"/>
      <c r="M56" s="37"/>
      <c r="N56" s="37"/>
      <c r="O56" s="37"/>
      <c r="P56" s="37"/>
      <c r="Q56"/>
      <c r="R56" s="15"/>
      <c r="S56" s="15"/>
      <c r="T56" s="15"/>
      <c r="U56" s="15"/>
      <c r="V56" s="15"/>
      <c r="W56" s="15"/>
      <c r="X56" s="16"/>
      <c r="Y56" s="16"/>
      <c r="AA56"/>
    </row>
    <row r="57" spans="1:33" x14ac:dyDescent="0.2">
      <c r="B57">
        <v>19.107702</v>
      </c>
      <c r="C57">
        <v>19.352260000000001</v>
      </c>
      <c r="D57">
        <v>19.827976</v>
      </c>
      <c r="E57">
        <v>20.455086000000001</v>
      </c>
      <c r="F57">
        <v>18.493307000000001</v>
      </c>
      <c r="G57">
        <v>19.613018</v>
      </c>
      <c r="I57"/>
      <c r="J57" s="37"/>
      <c r="K57" s="37"/>
      <c r="L57" s="37"/>
      <c r="M57" s="37"/>
      <c r="N57" s="37"/>
      <c r="O57" s="37"/>
      <c r="P57" s="37"/>
      <c r="Q57"/>
      <c r="X57" s="16"/>
      <c r="Y57" s="16"/>
      <c r="AA57"/>
    </row>
    <row r="58" spans="1:33" x14ac:dyDescent="0.2">
      <c r="B58">
        <v>19.206308</v>
      </c>
      <c r="C58">
        <v>19.481611000000001</v>
      </c>
      <c r="D58">
        <v>19.923805000000002</v>
      </c>
      <c r="E58">
        <v>20.314453</v>
      </c>
      <c r="F58">
        <v>18.44473</v>
      </c>
      <c r="G58">
        <v>19.820276</v>
      </c>
      <c r="I58"/>
      <c r="J58" s="37"/>
      <c r="K58" s="37"/>
      <c r="L58" s="37"/>
      <c r="M58" s="37"/>
      <c r="N58" s="37"/>
      <c r="O58" s="37"/>
      <c r="P58" s="37"/>
      <c r="Q58"/>
      <c r="AA58"/>
    </row>
    <row r="59" spans="1:33" x14ac:dyDescent="0.2">
      <c r="A59" s="17" t="s">
        <v>21</v>
      </c>
      <c r="B59" s="18">
        <f t="shared" ref="B59:G59" si="23">AVERAGE(B56:B58)</f>
        <v>19.186676666666667</v>
      </c>
      <c r="C59" s="19">
        <f t="shared" si="23"/>
        <v>19.423929666666666</v>
      </c>
      <c r="D59" s="20">
        <f t="shared" si="23"/>
        <v>19.85651</v>
      </c>
      <c r="E59" s="20">
        <f t="shared" si="23"/>
        <v>20.396122666666667</v>
      </c>
      <c r="F59" s="21">
        <f t="shared" si="23"/>
        <v>18.478512666666667</v>
      </c>
      <c r="G59" s="21">
        <f t="shared" si="23"/>
        <v>19.808592999999998</v>
      </c>
      <c r="I59"/>
      <c r="J59" s="37"/>
      <c r="K59" s="37"/>
      <c r="L59" s="37"/>
      <c r="M59" s="37"/>
      <c r="N59" s="37"/>
      <c r="O59" s="37"/>
      <c r="P59" s="37"/>
      <c r="Q59"/>
      <c r="AA59"/>
      <c r="AB59"/>
      <c r="AC59"/>
      <c r="AD59"/>
      <c r="AE59"/>
      <c r="AF59"/>
      <c r="AG59"/>
    </row>
    <row r="60" spans="1:33" x14ac:dyDescent="0.2">
      <c r="A60" s="17" t="s">
        <v>23</v>
      </c>
      <c r="B60" s="5">
        <f>B59-B59</f>
        <v>0</v>
      </c>
      <c r="C60" s="22">
        <f>C59-B59</f>
        <v>0.23725299999999905</v>
      </c>
      <c r="D60" s="22">
        <f>D59-B59</f>
        <v>0.66983333333333306</v>
      </c>
      <c r="E60" s="22">
        <f>E59-B59</f>
        <v>1.2094459999999998</v>
      </c>
      <c r="F60" s="22">
        <f>F59-B59</f>
        <v>-0.70816400000000002</v>
      </c>
      <c r="G60" s="22">
        <f>G59-B59</f>
        <v>0.62191633333333129</v>
      </c>
      <c r="I60"/>
      <c r="J60" s="37"/>
      <c r="K60" s="37"/>
      <c r="L60" s="37"/>
      <c r="M60" s="37"/>
      <c r="N60" s="37"/>
      <c r="O60" s="37"/>
      <c r="P60" s="37"/>
      <c r="Q60"/>
      <c r="AA60"/>
    </row>
    <row r="61" spans="1:33" x14ac:dyDescent="0.2">
      <c r="A61" s="17" t="s">
        <v>25</v>
      </c>
      <c r="B61" s="5">
        <f>2^AB82-B60</f>
        <v>1</v>
      </c>
      <c r="C61" s="22">
        <f>2^-C60</f>
        <v>0.84835911511483364</v>
      </c>
      <c r="D61" s="22">
        <f>2^-D60</f>
        <v>0.62857929939478119</v>
      </c>
      <c r="E61" s="22">
        <f>2^-E60</f>
        <v>0.43243464020669087</v>
      </c>
      <c r="F61" s="22">
        <f>2^-F60</f>
        <v>1.6337236870634113</v>
      </c>
      <c r="G61" s="22">
        <f>2^-G60</f>
        <v>0.64980721460892399</v>
      </c>
      <c r="I61"/>
      <c r="J61" s="37"/>
      <c r="K61" s="37"/>
      <c r="L61" s="37"/>
      <c r="M61" s="37"/>
      <c r="N61" s="37"/>
      <c r="O61" s="37"/>
      <c r="P61" s="37"/>
      <c r="Q61"/>
      <c r="AA61"/>
    </row>
    <row r="62" spans="1:33" x14ac:dyDescent="0.2">
      <c r="B62" s="5"/>
      <c r="C62" s="5"/>
      <c r="D62" s="5"/>
      <c r="E62" s="5"/>
      <c r="F62" s="5"/>
      <c r="G62" s="5"/>
      <c r="I62"/>
      <c r="K62"/>
      <c r="L62"/>
      <c r="M62"/>
      <c r="N62"/>
      <c r="O62"/>
      <c r="AA62"/>
    </row>
    <row r="63" spans="1:33" x14ac:dyDescent="0.2">
      <c r="B63" s="6" t="s">
        <v>27</v>
      </c>
      <c r="C63" s="7" t="s">
        <v>28</v>
      </c>
      <c r="D63" s="7" t="s">
        <v>29</v>
      </c>
      <c r="E63" s="7" t="s">
        <v>30</v>
      </c>
      <c r="F63" s="7" t="s">
        <v>31</v>
      </c>
      <c r="G63" s="7" t="s">
        <v>7</v>
      </c>
      <c r="I63"/>
      <c r="K63"/>
      <c r="L63"/>
      <c r="M63"/>
      <c r="N63"/>
      <c r="O63"/>
      <c r="AA63"/>
    </row>
    <row r="64" spans="1:33" x14ac:dyDescent="0.2">
      <c r="B64">
        <v>18.306248</v>
      </c>
      <c r="C64">
        <v>19.436995</v>
      </c>
      <c r="D64">
        <v>19.334806</v>
      </c>
      <c r="E64">
        <v>20.268287999999998</v>
      </c>
      <c r="F64">
        <v>22.769955</v>
      </c>
      <c r="G64">
        <v>20.297314</v>
      </c>
      <c r="I64"/>
      <c r="J64"/>
      <c r="K64"/>
      <c r="L64"/>
      <c r="M64"/>
      <c r="N64"/>
      <c r="O64"/>
      <c r="AA64"/>
    </row>
    <row r="65" spans="1:27" x14ac:dyDescent="0.2">
      <c r="B65">
        <v>18.357492000000001</v>
      </c>
      <c r="C65">
        <v>19.092457</v>
      </c>
      <c r="D65">
        <v>19.419682999999999</v>
      </c>
      <c r="E65">
        <v>20.376335000000001</v>
      </c>
      <c r="F65">
        <v>22.797177999999999</v>
      </c>
      <c r="G65">
        <v>20.402594000000001</v>
      </c>
      <c r="I65"/>
      <c r="J65"/>
      <c r="K65"/>
      <c r="L65"/>
      <c r="M65"/>
      <c r="N65"/>
      <c r="O65"/>
      <c r="AA65"/>
    </row>
    <row r="66" spans="1:27" x14ac:dyDescent="0.2">
      <c r="B66">
        <v>18.236177000000001</v>
      </c>
      <c r="C66">
        <v>19.319375999999998</v>
      </c>
      <c r="D66">
        <v>19.355398000000001</v>
      </c>
      <c r="E66">
        <v>20.205265000000001</v>
      </c>
      <c r="F66">
        <v>22.773350000000001</v>
      </c>
      <c r="G66">
        <v>20.205223</v>
      </c>
      <c r="I66"/>
      <c r="J66"/>
      <c r="K66"/>
      <c r="L66"/>
      <c r="M66"/>
      <c r="N66"/>
      <c r="O66"/>
      <c r="AA66"/>
    </row>
    <row r="67" spans="1:27" x14ac:dyDescent="0.2">
      <c r="A67" s="17" t="s">
        <v>21</v>
      </c>
      <c r="B67" s="28">
        <f t="shared" ref="B67:G67" si="24">AVERAGE(B64:B66)</f>
        <v>18.299972333333333</v>
      </c>
      <c r="C67" s="29">
        <f t="shared" si="24"/>
        <v>19.282942666666667</v>
      </c>
      <c r="D67" s="30">
        <f t="shared" si="24"/>
        <v>19.369962333333334</v>
      </c>
      <c r="E67" s="20">
        <f t="shared" si="24"/>
        <v>20.283295999999996</v>
      </c>
      <c r="F67" s="19">
        <f t="shared" si="24"/>
        <v>22.780161000000003</v>
      </c>
      <c r="G67" s="21">
        <f t="shared" si="24"/>
        <v>20.301710333333332</v>
      </c>
      <c r="I67"/>
      <c r="J67"/>
      <c r="K67"/>
      <c r="L67"/>
      <c r="M67"/>
      <c r="N67"/>
      <c r="AA67"/>
    </row>
    <row r="68" spans="1:27" x14ac:dyDescent="0.2">
      <c r="A68" s="17" t="s">
        <v>23</v>
      </c>
      <c r="B68" s="5">
        <f>B67-B67</f>
        <v>0</v>
      </c>
      <c r="C68" s="22">
        <f>C67-B67</f>
        <v>0.98297033333333417</v>
      </c>
      <c r="D68" s="22">
        <f>D67-B67</f>
        <v>1.0699900000000007</v>
      </c>
      <c r="E68" s="22">
        <f>E67-B67</f>
        <v>1.9833236666666636</v>
      </c>
      <c r="F68" s="22">
        <f>F67-B67</f>
        <v>4.4801886666666704</v>
      </c>
      <c r="G68" s="22">
        <f>G67-B67</f>
        <v>2.0017379999999996</v>
      </c>
      <c r="I68"/>
      <c r="K68"/>
      <c r="L68"/>
      <c r="M68"/>
      <c r="N68"/>
      <c r="AA68"/>
    </row>
    <row r="69" spans="1:27" x14ac:dyDescent="0.2">
      <c r="A69" s="17" t="s">
        <v>25</v>
      </c>
      <c r="B69" s="5">
        <f t="shared" ref="B69:G69" si="25">2^-B68</f>
        <v>1</v>
      </c>
      <c r="C69" s="22">
        <f t="shared" si="25"/>
        <v>0.50593700417446674</v>
      </c>
      <c r="D69" s="22">
        <f t="shared" si="25"/>
        <v>0.47632230062512321</v>
      </c>
      <c r="E69" s="22">
        <f t="shared" si="25"/>
        <v>0.25290655465063522</v>
      </c>
      <c r="F69" s="22">
        <f t="shared" si="25"/>
        <v>4.480524176705817E-2</v>
      </c>
      <c r="G69" s="22">
        <f t="shared" si="25"/>
        <v>0.24969900888691046</v>
      </c>
      <c r="I69"/>
      <c r="K69"/>
      <c r="L69"/>
      <c r="M69"/>
      <c r="N69"/>
      <c r="AA69"/>
    </row>
    <row r="70" spans="1:27" x14ac:dyDescent="0.2">
      <c r="B70" s="5"/>
      <c r="C70" s="5"/>
      <c r="D70" s="5"/>
      <c r="E70" s="5"/>
      <c r="F70" s="5"/>
      <c r="G70" s="5"/>
      <c r="I70"/>
      <c r="K70"/>
      <c r="L70"/>
      <c r="M70"/>
      <c r="N70"/>
      <c r="AA70"/>
    </row>
    <row r="71" spans="1:27" x14ac:dyDescent="0.2">
      <c r="B71" s="6" t="s">
        <v>35</v>
      </c>
      <c r="C71" s="7" t="s">
        <v>36</v>
      </c>
      <c r="D71" s="7" t="s">
        <v>37</v>
      </c>
      <c r="E71" s="7" t="s">
        <v>38</v>
      </c>
      <c r="F71" s="7" t="s">
        <v>39</v>
      </c>
      <c r="G71" s="7" t="s">
        <v>7</v>
      </c>
      <c r="I71"/>
      <c r="K71"/>
      <c r="L71"/>
      <c r="M71"/>
      <c r="N71"/>
      <c r="AA71"/>
    </row>
    <row r="72" spans="1:27" x14ac:dyDescent="0.2">
      <c r="B72">
        <v>16.76557</v>
      </c>
      <c r="C72">
        <v>18.707659</v>
      </c>
      <c r="D72">
        <v>17.774170000000002</v>
      </c>
      <c r="E72">
        <v>20.187470000000001</v>
      </c>
      <c r="F72">
        <v>18.647946999999998</v>
      </c>
      <c r="G72">
        <v>19.56251</v>
      </c>
      <c r="I72"/>
      <c r="K72"/>
      <c r="L72"/>
      <c r="M72"/>
      <c r="N72"/>
      <c r="AA72"/>
    </row>
    <row r="73" spans="1:27" x14ac:dyDescent="0.2">
      <c r="B73">
        <v>16.592587000000002</v>
      </c>
      <c r="C73">
        <v>18.954585999999999</v>
      </c>
      <c r="D73">
        <v>17.747183</v>
      </c>
      <c r="E73" t="s">
        <v>41</v>
      </c>
      <c r="F73">
        <v>18.646032000000002</v>
      </c>
      <c r="G73">
        <v>19.743345000000001</v>
      </c>
      <c r="I73"/>
      <c r="K73"/>
      <c r="L73"/>
      <c r="M73"/>
      <c r="N73"/>
      <c r="AA73"/>
    </row>
    <row r="74" spans="1:27" x14ac:dyDescent="0.2">
      <c r="B74">
        <v>16.729918000000001</v>
      </c>
      <c r="C74">
        <v>19.372805</v>
      </c>
      <c r="D74">
        <v>17.828278000000001</v>
      </c>
      <c r="E74">
        <v>20.256526999999998</v>
      </c>
      <c r="F74">
        <v>18.417888999999999</v>
      </c>
      <c r="G74">
        <v>19.550106</v>
      </c>
      <c r="I74"/>
      <c r="K74"/>
      <c r="L74"/>
      <c r="M74"/>
      <c r="N74"/>
      <c r="AA74"/>
    </row>
    <row r="75" spans="1:27" x14ac:dyDescent="0.2">
      <c r="A75" s="17" t="s">
        <v>21</v>
      </c>
      <c r="B75" s="31">
        <f t="shared" ref="B75:G75" si="26">AVERAGE(B72:B74)</f>
        <v>16.696025000000002</v>
      </c>
      <c r="C75" s="21">
        <f t="shared" si="26"/>
        <v>19.011683333333334</v>
      </c>
      <c r="D75" s="30">
        <f t="shared" si="26"/>
        <v>17.783210333333333</v>
      </c>
      <c r="E75" s="32">
        <f t="shared" si="26"/>
        <v>20.221998499999998</v>
      </c>
      <c r="F75" s="29">
        <f t="shared" si="26"/>
        <v>18.570622666666665</v>
      </c>
      <c r="G75" s="21">
        <f t="shared" si="26"/>
        <v>19.618653666666667</v>
      </c>
      <c r="I75"/>
      <c r="K75"/>
      <c r="L75"/>
      <c r="M75"/>
      <c r="N75"/>
      <c r="AA75"/>
    </row>
    <row r="76" spans="1:27" x14ac:dyDescent="0.2">
      <c r="A76" s="17" t="s">
        <v>23</v>
      </c>
      <c r="B76" s="5">
        <f>B75-B75</f>
        <v>0</v>
      </c>
      <c r="C76" s="22">
        <f>C75-B75</f>
        <v>2.3156583333333316</v>
      </c>
      <c r="D76" s="22">
        <f>D75-B75</f>
        <v>1.0871853333333306</v>
      </c>
      <c r="E76" s="22">
        <f>E75-B75</f>
        <v>3.5259734999999957</v>
      </c>
      <c r="F76" s="22">
        <f>F75-B75</f>
        <v>1.8745976666666628</v>
      </c>
      <c r="G76" s="22">
        <f>G75-B75</f>
        <v>2.9226286666666645</v>
      </c>
      <c r="I76"/>
      <c r="AA76"/>
    </row>
    <row r="77" spans="1:27" x14ac:dyDescent="0.2">
      <c r="A77" s="17" t="s">
        <v>25</v>
      </c>
      <c r="B77" s="5">
        <f t="shared" ref="B77:G77" si="27">2^-B76</f>
        <v>1</v>
      </c>
      <c r="C77" s="22">
        <f t="shared" si="27"/>
        <v>0.2008710649041883</v>
      </c>
      <c r="D77" s="22">
        <f t="shared" si="27"/>
        <v>0.47067876345009035</v>
      </c>
      <c r="E77" s="22">
        <f t="shared" si="27"/>
        <v>8.6811290555208948E-2</v>
      </c>
      <c r="F77" s="22">
        <f t="shared" si="27"/>
        <v>0.27270297293606838</v>
      </c>
      <c r="G77" s="22">
        <f t="shared" si="27"/>
        <v>0.13188673141335935</v>
      </c>
      <c r="I77"/>
      <c r="AA77"/>
    </row>
    <row r="78" spans="1:27" x14ac:dyDescent="0.2">
      <c r="I78"/>
      <c r="AA78"/>
    </row>
    <row r="79" spans="1:27" x14ac:dyDescent="0.2">
      <c r="A79" s="34"/>
      <c r="B79" s="34"/>
      <c r="C79" s="34"/>
      <c r="D79" s="34"/>
      <c r="E79" s="34"/>
      <c r="F79" s="34"/>
      <c r="G79" s="34"/>
      <c r="AA79"/>
    </row>
    <row r="80" spans="1:27" x14ac:dyDescent="0.2">
      <c r="AA80"/>
    </row>
    <row r="81" spans="1:27" ht="19" x14ac:dyDescent="0.25">
      <c r="A81" s="1"/>
      <c r="B81" s="35" t="s">
        <v>1</v>
      </c>
      <c r="C81" s="13"/>
      <c r="D81" s="13"/>
      <c r="E81" s="13"/>
      <c r="F81" s="13"/>
      <c r="G81" s="13"/>
      <c r="AA81"/>
    </row>
    <row r="82" spans="1:27" x14ac:dyDescent="0.2">
      <c r="B82" s="6" t="s">
        <v>48</v>
      </c>
      <c r="C82" s="7" t="s">
        <v>49</v>
      </c>
      <c r="D82" s="7" t="s">
        <v>50</v>
      </c>
      <c r="E82" s="7" t="s">
        <v>51</v>
      </c>
      <c r="F82" s="7" t="s">
        <v>52</v>
      </c>
      <c r="G82" s="7" t="s">
        <v>53</v>
      </c>
      <c r="AA82"/>
    </row>
    <row r="83" spans="1:27" x14ac:dyDescent="0.2">
      <c r="B83">
        <v>18.344356999999999</v>
      </c>
      <c r="C83">
        <v>19.337477</v>
      </c>
      <c r="D83">
        <v>20.260854999999999</v>
      </c>
      <c r="E83">
        <v>21.002120000000001</v>
      </c>
      <c r="F83">
        <v>19.51962</v>
      </c>
      <c r="G83">
        <v>20.674254999999999</v>
      </c>
      <c r="K83"/>
      <c r="L83"/>
      <c r="M83"/>
      <c r="N83"/>
      <c r="AA83"/>
    </row>
    <row r="84" spans="1:27" x14ac:dyDescent="0.2">
      <c r="B84">
        <v>17.614809999999999</v>
      </c>
      <c r="C84">
        <v>19.307321999999999</v>
      </c>
      <c r="D84">
        <v>20.116437999999999</v>
      </c>
      <c r="E84">
        <v>21.440496</v>
      </c>
      <c r="F84">
        <v>19.331807999999999</v>
      </c>
      <c r="G84">
        <v>20.538478999999999</v>
      </c>
      <c r="K84"/>
      <c r="L84"/>
      <c r="M84"/>
      <c r="N84"/>
      <c r="AA84"/>
    </row>
    <row r="85" spans="1:27" x14ac:dyDescent="0.2">
      <c r="B85">
        <v>17.862546999999999</v>
      </c>
      <c r="C85">
        <v>19.215288000000001</v>
      </c>
      <c r="D85">
        <v>20.109715000000001</v>
      </c>
      <c r="E85">
        <v>21.074370999999999</v>
      </c>
      <c r="F85">
        <v>19.435203999999999</v>
      </c>
      <c r="G85">
        <v>20.500526000000001</v>
      </c>
      <c r="K85"/>
      <c r="L85"/>
      <c r="M85"/>
      <c r="N85"/>
    </row>
    <row r="86" spans="1:27" x14ac:dyDescent="0.2">
      <c r="A86" s="17" t="s">
        <v>21</v>
      </c>
      <c r="B86" s="31">
        <f t="shared" ref="B86:G86" si="28">AVERAGE(B83:B85)</f>
        <v>17.940571333333331</v>
      </c>
      <c r="C86" s="29">
        <f t="shared" si="28"/>
        <v>19.286695666666667</v>
      </c>
      <c r="D86" s="32">
        <f t="shared" si="28"/>
        <v>20.162336</v>
      </c>
      <c r="E86" s="20">
        <f t="shared" si="28"/>
        <v>21.172329000000001</v>
      </c>
      <c r="F86" s="21">
        <f t="shared" si="28"/>
        <v>19.428877333333332</v>
      </c>
      <c r="G86" s="21">
        <f t="shared" si="28"/>
        <v>20.571086666666666</v>
      </c>
      <c r="J86"/>
      <c r="K86"/>
      <c r="L86"/>
      <c r="M86"/>
      <c r="N86"/>
    </row>
    <row r="87" spans="1:27" x14ac:dyDescent="0.2">
      <c r="A87" s="17" t="s">
        <v>23</v>
      </c>
      <c r="B87" s="5">
        <f>B86-B86</f>
        <v>0</v>
      </c>
      <c r="C87" s="22">
        <f>C86-B86</f>
        <v>1.3461243333333357</v>
      </c>
      <c r="D87" s="22">
        <f>D86-B86</f>
        <v>2.2217646666666688</v>
      </c>
      <c r="E87" s="22">
        <f>E86-B86</f>
        <v>3.2317576666666703</v>
      </c>
      <c r="F87" s="22">
        <f>F86-B86</f>
        <v>1.4883060000000015</v>
      </c>
      <c r="G87" s="22">
        <f>G86-B86</f>
        <v>2.6305153333333351</v>
      </c>
      <c r="J87"/>
      <c r="K87"/>
      <c r="L87"/>
      <c r="M87"/>
      <c r="N87"/>
    </row>
    <row r="88" spans="1:27" x14ac:dyDescent="0.2">
      <c r="A88" s="17" t="s">
        <v>25</v>
      </c>
      <c r="B88" s="5">
        <f t="shared" ref="B88:G88" si="29">2^-B87</f>
        <v>1</v>
      </c>
      <c r="C88" s="22">
        <f t="shared" si="29"/>
        <v>0.39334732203265471</v>
      </c>
      <c r="D88" s="22">
        <f t="shared" si="29"/>
        <v>0.21437897594156918</v>
      </c>
      <c r="E88" s="22">
        <f t="shared" si="29"/>
        <v>0.1064495925889163</v>
      </c>
      <c r="F88" s="22">
        <f t="shared" si="29"/>
        <v>0.35643082126320691</v>
      </c>
      <c r="G88" s="22">
        <f t="shared" si="29"/>
        <v>0.16148641028215288</v>
      </c>
      <c r="J88"/>
      <c r="K88"/>
      <c r="L88"/>
      <c r="M88"/>
      <c r="N88"/>
    </row>
    <row r="89" spans="1:27" x14ac:dyDescent="0.2">
      <c r="B89" s="13"/>
      <c r="C89" s="13"/>
      <c r="D89" s="13"/>
      <c r="E89" s="13"/>
      <c r="F89" s="13"/>
      <c r="G89" s="13"/>
      <c r="J89"/>
      <c r="K89"/>
      <c r="L89"/>
      <c r="M89"/>
      <c r="N89"/>
    </row>
    <row r="90" spans="1:27" x14ac:dyDescent="0.2">
      <c r="B90" s="6" t="s">
        <v>54</v>
      </c>
      <c r="C90" s="7" t="s">
        <v>55</v>
      </c>
      <c r="D90" s="7" t="s">
        <v>56</v>
      </c>
      <c r="E90" s="7" t="s">
        <v>57</v>
      </c>
      <c r="F90" s="7" t="s">
        <v>58</v>
      </c>
      <c r="G90" s="7" t="s">
        <v>59</v>
      </c>
      <c r="J90"/>
      <c r="K90"/>
      <c r="L90"/>
      <c r="M90"/>
      <c r="N90"/>
    </row>
    <row r="91" spans="1:27" x14ac:dyDescent="0.2">
      <c r="B91">
        <v>18.527221999999998</v>
      </c>
      <c r="C91">
        <v>20.606311999999999</v>
      </c>
      <c r="D91">
        <v>19.859219</v>
      </c>
      <c r="E91">
        <v>20.511723</v>
      </c>
      <c r="F91">
        <v>19.203265999999999</v>
      </c>
      <c r="G91">
        <v>20.563756999999999</v>
      </c>
      <c r="J91"/>
      <c r="K91"/>
      <c r="L91"/>
      <c r="M91"/>
      <c r="N91"/>
    </row>
    <row r="92" spans="1:27" x14ac:dyDescent="0.2">
      <c r="B92">
        <v>18.703659999999999</v>
      </c>
      <c r="C92">
        <v>20.553165</v>
      </c>
      <c r="D92">
        <v>19.745201000000002</v>
      </c>
      <c r="E92">
        <v>20.314129999999999</v>
      </c>
      <c r="F92">
        <v>19.181142999999999</v>
      </c>
      <c r="G92">
        <v>20.296430000000001</v>
      </c>
      <c r="J92"/>
      <c r="K92"/>
      <c r="L92"/>
      <c r="M92"/>
      <c r="N92"/>
    </row>
    <row r="93" spans="1:27" x14ac:dyDescent="0.2">
      <c r="B93">
        <v>18.421894000000002</v>
      </c>
      <c r="C93">
        <v>20.543286999999999</v>
      </c>
      <c r="D93">
        <v>19.878782000000001</v>
      </c>
      <c r="E93">
        <v>20.582075</v>
      </c>
      <c r="F93">
        <v>19.18712</v>
      </c>
      <c r="G93">
        <v>20.481490999999998</v>
      </c>
      <c r="J93"/>
      <c r="K93"/>
      <c r="L93"/>
      <c r="M93"/>
      <c r="N93"/>
    </row>
    <row r="94" spans="1:27" x14ac:dyDescent="0.2">
      <c r="A94" s="17" t="s">
        <v>21</v>
      </c>
      <c r="B94" s="18">
        <f t="shared" ref="B94:G94" si="30">AVERAGE(B91:B93)</f>
        <v>18.550925333333332</v>
      </c>
      <c r="C94" s="21">
        <f t="shared" si="30"/>
        <v>20.567587999999997</v>
      </c>
      <c r="D94" s="20">
        <f t="shared" si="30"/>
        <v>19.827734000000003</v>
      </c>
      <c r="E94" s="20">
        <f t="shared" si="30"/>
        <v>20.469309333333332</v>
      </c>
      <c r="F94" s="19">
        <f t="shared" si="30"/>
        <v>19.190509666666667</v>
      </c>
      <c r="G94" s="19">
        <f t="shared" si="30"/>
        <v>20.447225999999997</v>
      </c>
      <c r="J94"/>
      <c r="K94"/>
      <c r="L94"/>
      <c r="M94"/>
      <c r="N94"/>
    </row>
    <row r="95" spans="1:27" x14ac:dyDescent="0.2">
      <c r="A95" s="17" t="s">
        <v>23</v>
      </c>
      <c r="B95" s="5">
        <f>B94-B94</f>
        <v>0</v>
      </c>
      <c r="C95" s="22">
        <f>C94-B94</f>
        <v>2.0166626666666652</v>
      </c>
      <c r="D95" s="22">
        <f>D94-B94</f>
        <v>1.2768086666666711</v>
      </c>
      <c r="E95" s="22">
        <f>E94-B94</f>
        <v>1.9183839999999996</v>
      </c>
      <c r="F95" s="22">
        <f>F94-B94</f>
        <v>0.63958433333333531</v>
      </c>
      <c r="G95" s="22">
        <f>G94-B94</f>
        <v>1.8963006666666651</v>
      </c>
      <c r="J95"/>
      <c r="K95"/>
      <c r="L95"/>
      <c r="M95"/>
      <c r="N95"/>
    </row>
    <row r="96" spans="1:27" x14ac:dyDescent="0.2">
      <c r="A96" s="17" t="s">
        <v>25</v>
      </c>
      <c r="B96" s="5">
        <f t="shared" ref="B96:G96" si="31">2^-B95</f>
        <v>1</v>
      </c>
      <c r="C96" s="22">
        <f t="shared" si="31"/>
        <v>0.24712919027488028</v>
      </c>
      <c r="D96" s="22">
        <f t="shared" si="31"/>
        <v>0.41270743477868127</v>
      </c>
      <c r="E96" s="22">
        <f t="shared" si="31"/>
        <v>0.26455067428608092</v>
      </c>
      <c r="F96" s="22">
        <f t="shared" si="31"/>
        <v>0.64189786458460996</v>
      </c>
      <c r="G96" s="22">
        <f t="shared" si="31"/>
        <v>0.26863130293662402</v>
      </c>
      <c r="J96"/>
      <c r="K96"/>
      <c r="L96"/>
      <c r="M96"/>
      <c r="N96"/>
    </row>
    <row r="97" spans="1:14" x14ac:dyDescent="0.2">
      <c r="B97" s="13"/>
      <c r="C97" s="13"/>
      <c r="D97" s="13"/>
      <c r="E97" s="13"/>
      <c r="F97" s="13"/>
      <c r="G97" s="13"/>
      <c r="I97"/>
      <c r="J97"/>
      <c r="K97"/>
      <c r="L97"/>
      <c r="M97"/>
      <c r="N97"/>
    </row>
    <row r="98" spans="1:14" x14ac:dyDescent="0.2">
      <c r="B98" s="6" t="s">
        <v>60</v>
      </c>
      <c r="C98" s="7" t="s">
        <v>61</v>
      </c>
      <c r="D98" s="7" t="s">
        <v>62</v>
      </c>
      <c r="E98" s="7" t="s">
        <v>63</v>
      </c>
      <c r="F98" s="7" t="s">
        <v>64</v>
      </c>
      <c r="G98" s="7" t="s">
        <v>65</v>
      </c>
      <c r="I98"/>
      <c r="J98"/>
    </row>
    <row r="99" spans="1:14" x14ac:dyDescent="0.2">
      <c r="B99">
        <v>18.592610000000001</v>
      </c>
      <c r="C99">
        <v>19.057801999999999</v>
      </c>
      <c r="D99">
        <v>19.050733999999999</v>
      </c>
      <c r="E99">
        <v>20.82583</v>
      </c>
      <c r="F99">
        <v>18.488619</v>
      </c>
      <c r="G99">
        <v>18.922293</v>
      </c>
      <c r="I99"/>
      <c r="J99"/>
    </row>
    <row r="100" spans="1:14" x14ac:dyDescent="0.2">
      <c r="B100">
        <v>18.244517999999999</v>
      </c>
      <c r="C100">
        <v>19.219968999999999</v>
      </c>
      <c r="D100">
        <v>18.922920000000001</v>
      </c>
      <c r="E100">
        <v>20.760750000000002</v>
      </c>
      <c r="F100">
        <v>18.433669999999999</v>
      </c>
      <c r="G100">
        <v>19.11863</v>
      </c>
      <c r="I100"/>
      <c r="J100"/>
    </row>
    <row r="101" spans="1:14" x14ac:dyDescent="0.2">
      <c r="B101">
        <v>18.415047000000001</v>
      </c>
      <c r="C101">
        <v>18.929849999999998</v>
      </c>
      <c r="D101">
        <v>19.210937999999999</v>
      </c>
      <c r="E101">
        <v>20.754259999999999</v>
      </c>
      <c r="F101">
        <v>18.44819</v>
      </c>
      <c r="G101">
        <v>19.242695000000001</v>
      </c>
      <c r="I101"/>
      <c r="J101"/>
    </row>
    <row r="102" spans="1:14" x14ac:dyDescent="0.2">
      <c r="A102" s="17" t="s">
        <v>21</v>
      </c>
      <c r="B102" s="28">
        <f>AVERAGE(B99:B101)</f>
        <v>18.417391666666667</v>
      </c>
      <c r="C102" s="29">
        <f t="shared" ref="C102:G102" si="32">AVERAGE(C99:C101)</f>
        <v>19.069207000000002</v>
      </c>
      <c r="D102" s="30">
        <f t="shared" si="32"/>
        <v>19.061530666666666</v>
      </c>
      <c r="E102" s="20">
        <f t="shared" si="32"/>
        <v>20.780280000000001</v>
      </c>
      <c r="F102" s="19">
        <f t="shared" si="32"/>
        <v>18.456826333333336</v>
      </c>
      <c r="G102" s="19">
        <f t="shared" si="32"/>
        <v>19.094539333333334</v>
      </c>
      <c r="I102"/>
      <c r="J102"/>
    </row>
    <row r="103" spans="1:14" x14ac:dyDescent="0.2">
      <c r="A103" s="17" t="s">
        <v>23</v>
      </c>
      <c r="B103" s="5">
        <f>B102-B102</f>
        <v>0</v>
      </c>
      <c r="C103" s="22">
        <f>C102-B102</f>
        <v>0.65181533333333519</v>
      </c>
      <c r="D103" s="22">
        <f>D102-B102</f>
        <v>0.64413899999999913</v>
      </c>
      <c r="E103" s="22">
        <f>E102-B102</f>
        <v>2.3628883333333341</v>
      </c>
      <c r="F103" s="22">
        <f>F102-B102</f>
        <v>3.9434666666668505E-2</v>
      </c>
      <c r="G103" s="22">
        <f>G102-B102</f>
        <v>0.67714766666666648</v>
      </c>
      <c r="I103"/>
      <c r="J103"/>
    </row>
    <row r="104" spans="1:14" x14ac:dyDescent="0.2">
      <c r="A104" s="17" t="s">
        <v>25</v>
      </c>
      <c r="B104" s="5">
        <f t="shared" ref="B104:G104" si="33">2^-B103</f>
        <v>1</v>
      </c>
      <c r="C104" s="22">
        <f t="shared" si="33"/>
        <v>0.6364789324780461</v>
      </c>
      <c r="D104" s="22">
        <f t="shared" si="33"/>
        <v>0.63987455366538759</v>
      </c>
      <c r="E104" s="22">
        <f t="shared" si="33"/>
        <v>0.19440155534770814</v>
      </c>
      <c r="F104" s="22">
        <f t="shared" si="33"/>
        <v>0.97303616589487141</v>
      </c>
      <c r="G104" s="22">
        <f t="shared" si="33"/>
        <v>0.62540052407644542</v>
      </c>
      <c r="I104"/>
      <c r="J104"/>
    </row>
    <row r="105" spans="1:14" x14ac:dyDescent="0.2">
      <c r="I105"/>
      <c r="J105"/>
    </row>
    <row r="106" spans="1:14" x14ac:dyDescent="0.2">
      <c r="I106"/>
      <c r="J106"/>
    </row>
    <row r="107" spans="1:14" x14ac:dyDescent="0.2">
      <c r="I107"/>
      <c r="J107"/>
    </row>
    <row r="108" spans="1:14" x14ac:dyDescent="0.2">
      <c r="I108"/>
      <c r="J108"/>
      <c r="K108"/>
    </row>
    <row r="109" spans="1:14" x14ac:dyDescent="0.2">
      <c r="I109"/>
      <c r="J109"/>
      <c r="K109"/>
    </row>
    <row r="110" spans="1:14" x14ac:dyDescent="0.2">
      <c r="I110"/>
      <c r="J110"/>
      <c r="K110"/>
    </row>
    <row r="111" spans="1:14" x14ac:dyDescent="0.2">
      <c r="I111"/>
    </row>
    <row r="112" spans="1:14" x14ac:dyDescent="0.2">
      <c r="I112"/>
    </row>
    <row r="113" spans="9:9" x14ac:dyDescent="0.2">
      <c r="I113"/>
    </row>
    <row r="114" spans="9:9" x14ac:dyDescent="0.2">
      <c r="I114"/>
    </row>
    <row r="115" spans="9:9" x14ac:dyDescent="0.2">
      <c r="I115"/>
    </row>
    <row r="129" spans="1:11" x14ac:dyDescent="0.2">
      <c r="J129"/>
      <c r="K129"/>
    </row>
    <row r="130" spans="1:11" x14ac:dyDescent="0.2">
      <c r="B130" s="33"/>
      <c r="C130" s="33"/>
      <c r="D130" s="33"/>
      <c r="E130" s="33"/>
      <c r="F130" s="33"/>
      <c r="G130" s="33"/>
      <c r="J130"/>
      <c r="K130"/>
    </row>
    <row r="131" spans="1:11" x14ac:dyDescent="0.2">
      <c r="J131"/>
      <c r="K131"/>
    </row>
    <row r="134" spans="1:11" x14ac:dyDescent="0.2">
      <c r="A134" s="17"/>
      <c r="B134" s="31"/>
      <c r="C134" s="36"/>
      <c r="D134" s="36"/>
      <c r="E134" s="18"/>
      <c r="F134" s="36"/>
      <c r="G134" s="36"/>
    </row>
    <row r="135" spans="1:11" x14ac:dyDescent="0.2">
      <c r="A135" s="17"/>
      <c r="B135" s="5"/>
      <c r="C135" s="5"/>
      <c r="D135" s="5"/>
      <c r="E135" s="5"/>
      <c r="F135" s="5"/>
      <c r="G135" s="5"/>
    </row>
    <row r="136" spans="1:11" x14ac:dyDescent="0.2">
      <c r="A136" s="17"/>
      <c r="B136" s="5"/>
      <c r="C136" s="5"/>
      <c r="D136" s="5"/>
      <c r="E136" s="5"/>
      <c r="F136" s="5"/>
      <c r="G136" s="5"/>
    </row>
    <row r="150" spans="10:11" x14ac:dyDescent="0.2">
      <c r="J150"/>
      <c r="K150"/>
    </row>
    <row r="151" spans="10:11" x14ac:dyDescent="0.2">
      <c r="J151"/>
      <c r="K151"/>
    </row>
    <row r="152" spans="10:11" x14ac:dyDescent="0.2">
      <c r="J152"/>
      <c r="K15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Sox5 S4</vt:lpstr>
      <vt:lpstr>Ctip2 C1</vt:lpstr>
      <vt:lpstr>Rorb</vt:lpstr>
      <vt:lpstr>Fezf2</vt:lpstr>
    </vt:vector>
  </TitlesOfParts>
  <Company>UKE-ZMNH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Kawssar Harb</dc:creator>
  <cp:lastModifiedBy>Utilisateur de Microsoft Office</cp:lastModifiedBy>
  <dcterms:created xsi:type="dcterms:W3CDTF">2018-01-18T09:31:15Z</dcterms:created>
  <dcterms:modified xsi:type="dcterms:W3CDTF">2021-09-30T16:38:00Z</dcterms:modified>
</cp:coreProperties>
</file>