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kawthar/Desktop/"/>
    </mc:Choice>
  </mc:AlternateContent>
  <bookViews>
    <workbookView xWindow="680" yWindow="2280" windowWidth="24920" windowHeight="12520" activeTab="2"/>
  </bookViews>
  <sheets>
    <sheet name="Sox5 S3" sheetId="2" r:id="rId1"/>
    <sheet name="Ctip2 C2" sheetId="5" r:id="rId2"/>
    <sheet name="Rorb R1" sheetId="7" r:id="rId3"/>
    <sheet name="Fezf2" sheetId="12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2" i="7" l="1"/>
  <c r="B102" i="7"/>
  <c r="G103" i="7"/>
  <c r="G104" i="7"/>
  <c r="F102" i="7"/>
  <c r="F103" i="7"/>
  <c r="F104" i="7"/>
  <c r="E102" i="7"/>
  <c r="E103" i="7"/>
  <c r="E104" i="7"/>
  <c r="D102" i="7"/>
  <c r="D103" i="7"/>
  <c r="D104" i="7"/>
  <c r="C102" i="7"/>
  <c r="C103" i="7"/>
  <c r="C104" i="7"/>
  <c r="B103" i="7"/>
  <c r="B104" i="7"/>
  <c r="G94" i="7"/>
  <c r="B94" i="7"/>
  <c r="G95" i="7"/>
  <c r="G96" i="7"/>
  <c r="F94" i="7"/>
  <c r="F95" i="7"/>
  <c r="F96" i="7"/>
  <c r="E94" i="7"/>
  <c r="E95" i="7"/>
  <c r="E96" i="7"/>
  <c r="D94" i="7"/>
  <c r="D95" i="7"/>
  <c r="D96" i="7"/>
  <c r="C94" i="7"/>
  <c r="C95" i="7"/>
  <c r="C96" i="7"/>
  <c r="B95" i="7"/>
  <c r="B96" i="7"/>
  <c r="G86" i="7"/>
  <c r="B86" i="7"/>
  <c r="G87" i="7"/>
  <c r="G88" i="7"/>
  <c r="F86" i="7"/>
  <c r="F87" i="7"/>
  <c r="F88" i="7"/>
  <c r="E86" i="7"/>
  <c r="E87" i="7"/>
  <c r="E88" i="7"/>
  <c r="D86" i="7"/>
  <c r="D87" i="7"/>
  <c r="D88" i="7"/>
  <c r="C86" i="7"/>
  <c r="C87" i="7"/>
  <c r="C88" i="7"/>
  <c r="B87" i="7"/>
  <c r="B88" i="7"/>
  <c r="G75" i="7"/>
  <c r="B75" i="7"/>
  <c r="G76" i="7"/>
  <c r="G77" i="7"/>
  <c r="F75" i="7"/>
  <c r="F76" i="7"/>
  <c r="F77" i="7"/>
  <c r="E75" i="7"/>
  <c r="E76" i="7"/>
  <c r="E77" i="7"/>
  <c r="D75" i="7"/>
  <c r="D76" i="7"/>
  <c r="D77" i="7"/>
  <c r="C75" i="7"/>
  <c r="C76" i="7"/>
  <c r="C77" i="7"/>
  <c r="B76" i="7"/>
  <c r="B77" i="7"/>
  <c r="G67" i="7"/>
  <c r="B67" i="7"/>
  <c r="G68" i="7"/>
  <c r="G69" i="7"/>
  <c r="F67" i="7"/>
  <c r="F68" i="7"/>
  <c r="F69" i="7"/>
  <c r="E67" i="7"/>
  <c r="E68" i="7"/>
  <c r="E69" i="7"/>
  <c r="D67" i="7"/>
  <c r="D68" i="7"/>
  <c r="D69" i="7"/>
  <c r="C67" i="7"/>
  <c r="C68" i="7"/>
  <c r="C69" i="7"/>
  <c r="B68" i="7"/>
  <c r="B69" i="7"/>
  <c r="G59" i="7"/>
  <c r="B59" i="7"/>
  <c r="G60" i="7"/>
  <c r="G61" i="7"/>
  <c r="F59" i="7"/>
  <c r="F60" i="7"/>
  <c r="F61" i="7"/>
  <c r="E59" i="7"/>
  <c r="E60" i="7"/>
  <c r="E61" i="7"/>
  <c r="D59" i="7"/>
  <c r="D60" i="7"/>
  <c r="D61" i="7"/>
  <c r="C59" i="7"/>
  <c r="C60" i="7"/>
  <c r="C61" i="7"/>
  <c r="B60" i="7"/>
  <c r="B61" i="7"/>
  <c r="C51" i="5"/>
  <c r="C52" i="5"/>
  <c r="C50" i="5"/>
  <c r="AG7" i="12"/>
  <c r="AG8" i="12"/>
  <c r="AG9" i="12"/>
  <c r="AG14" i="12"/>
  <c r="AG16" i="12"/>
  <c r="AG3" i="12"/>
  <c r="AG4" i="12"/>
  <c r="AG5" i="12"/>
  <c r="AG13" i="12"/>
  <c r="AG15" i="12"/>
  <c r="AG12" i="12"/>
  <c r="AG11" i="12"/>
  <c r="G102" i="12"/>
  <c r="F102" i="12"/>
  <c r="B102" i="12"/>
  <c r="F103" i="12"/>
  <c r="F104" i="12"/>
  <c r="E102" i="12"/>
  <c r="E103" i="12"/>
  <c r="E104" i="12"/>
  <c r="D102" i="12"/>
  <c r="C102" i="12"/>
  <c r="D103" i="12"/>
  <c r="D104" i="12"/>
  <c r="F94" i="12"/>
  <c r="B94" i="12"/>
  <c r="F95" i="12"/>
  <c r="F96" i="12"/>
  <c r="E94" i="12"/>
  <c r="E95" i="12"/>
  <c r="E96" i="12"/>
  <c r="B95" i="12"/>
  <c r="B96" i="12"/>
  <c r="G94" i="12"/>
  <c r="G95" i="12"/>
  <c r="G96" i="12"/>
  <c r="D94" i="12"/>
  <c r="D95" i="12"/>
  <c r="D96" i="12"/>
  <c r="C94" i="12"/>
  <c r="C95" i="12"/>
  <c r="C96" i="12"/>
  <c r="C86" i="12"/>
  <c r="B86" i="12"/>
  <c r="C87" i="12"/>
  <c r="C88" i="12"/>
  <c r="G86" i="12"/>
  <c r="F86" i="12"/>
  <c r="F87" i="12"/>
  <c r="F88" i="12"/>
  <c r="E86" i="12"/>
  <c r="E87" i="12"/>
  <c r="E88" i="12"/>
  <c r="D86" i="12"/>
  <c r="G87" i="12"/>
  <c r="G88" i="12"/>
  <c r="F75" i="12"/>
  <c r="B75" i="12"/>
  <c r="F76" i="12"/>
  <c r="F77" i="12"/>
  <c r="E75" i="12"/>
  <c r="E76" i="12"/>
  <c r="E77" i="12"/>
  <c r="B76" i="12"/>
  <c r="B77" i="12"/>
  <c r="G75" i="12"/>
  <c r="G76" i="12"/>
  <c r="G77" i="12"/>
  <c r="D75" i="12"/>
  <c r="D76" i="12"/>
  <c r="D77" i="12"/>
  <c r="C75" i="12"/>
  <c r="C76" i="12"/>
  <c r="C77" i="12"/>
  <c r="G67" i="12"/>
  <c r="F67" i="12"/>
  <c r="B67" i="12"/>
  <c r="F68" i="12"/>
  <c r="F69" i="12"/>
  <c r="E67" i="12"/>
  <c r="E68" i="12"/>
  <c r="E69" i="12"/>
  <c r="D67" i="12"/>
  <c r="C67" i="12"/>
  <c r="D68" i="12"/>
  <c r="D69" i="12"/>
  <c r="F59" i="12"/>
  <c r="B59" i="12"/>
  <c r="F60" i="12"/>
  <c r="F61" i="12"/>
  <c r="E59" i="12"/>
  <c r="E60" i="12"/>
  <c r="E61" i="12"/>
  <c r="B60" i="12"/>
  <c r="B61" i="12"/>
  <c r="G59" i="12"/>
  <c r="G60" i="12"/>
  <c r="G61" i="12"/>
  <c r="D59" i="12"/>
  <c r="D60" i="12"/>
  <c r="D61" i="12"/>
  <c r="C59" i="12"/>
  <c r="C60" i="12"/>
  <c r="C61" i="12"/>
  <c r="G50" i="12"/>
  <c r="F50" i="12"/>
  <c r="B50" i="12"/>
  <c r="F51" i="12"/>
  <c r="F52" i="12"/>
  <c r="E50" i="12"/>
  <c r="E51" i="12"/>
  <c r="E52" i="12"/>
  <c r="D50" i="12"/>
  <c r="C50" i="12"/>
  <c r="G51" i="12"/>
  <c r="G52" i="12"/>
  <c r="O43" i="12"/>
  <c r="N43" i="12"/>
  <c r="M43" i="12"/>
  <c r="L43" i="12"/>
  <c r="K43" i="12"/>
  <c r="J43" i="12"/>
  <c r="P42" i="12"/>
  <c r="W42" i="12"/>
  <c r="V42" i="12"/>
  <c r="T42" i="12"/>
  <c r="S42" i="12"/>
  <c r="R42" i="12"/>
  <c r="U42" i="12"/>
  <c r="G42" i="12"/>
  <c r="F42" i="12"/>
  <c r="B42" i="12"/>
  <c r="F43" i="12"/>
  <c r="F44" i="12"/>
  <c r="E42" i="12"/>
  <c r="E43" i="12"/>
  <c r="E44" i="12"/>
  <c r="D42" i="12"/>
  <c r="C42" i="12"/>
  <c r="G43" i="12"/>
  <c r="G44" i="12"/>
  <c r="P40" i="12"/>
  <c r="T40" i="12"/>
  <c r="V40" i="12"/>
  <c r="O36" i="12"/>
  <c r="N36" i="12"/>
  <c r="M36" i="12"/>
  <c r="L36" i="12"/>
  <c r="K36" i="12"/>
  <c r="J36" i="12"/>
  <c r="P35" i="12"/>
  <c r="U35" i="12"/>
  <c r="T35" i="12"/>
  <c r="R35" i="12"/>
  <c r="G34" i="12"/>
  <c r="B34" i="12"/>
  <c r="G35" i="12"/>
  <c r="G36" i="12"/>
  <c r="F34" i="12"/>
  <c r="F35" i="12"/>
  <c r="F36" i="12"/>
  <c r="E34" i="12"/>
  <c r="E35" i="12"/>
  <c r="E36" i="12"/>
  <c r="D34" i="12"/>
  <c r="C34" i="12"/>
  <c r="D35" i="12"/>
  <c r="D36" i="12"/>
  <c r="P33" i="12"/>
  <c r="T33" i="12"/>
  <c r="V33" i="12"/>
  <c r="O29" i="12"/>
  <c r="N29" i="12"/>
  <c r="M29" i="12"/>
  <c r="L29" i="12"/>
  <c r="K29" i="12"/>
  <c r="J29" i="12"/>
  <c r="P28" i="12"/>
  <c r="W28" i="12"/>
  <c r="V28" i="12"/>
  <c r="S28" i="12"/>
  <c r="R28" i="12"/>
  <c r="T28" i="12"/>
  <c r="P26" i="12"/>
  <c r="W26" i="12"/>
  <c r="V26" i="12"/>
  <c r="S26" i="12"/>
  <c r="R26" i="12"/>
  <c r="T26" i="12"/>
  <c r="G22" i="12"/>
  <c r="B22" i="12"/>
  <c r="G23" i="12"/>
  <c r="G24" i="12"/>
  <c r="F22" i="12"/>
  <c r="F23" i="12"/>
  <c r="F24" i="12"/>
  <c r="E22" i="12"/>
  <c r="E23" i="12"/>
  <c r="E24" i="12"/>
  <c r="D22" i="12"/>
  <c r="C22" i="12"/>
  <c r="D23" i="12"/>
  <c r="D24" i="12"/>
  <c r="O21" i="12"/>
  <c r="N21" i="12"/>
  <c r="M21" i="12"/>
  <c r="L21" i="12"/>
  <c r="K21" i="12"/>
  <c r="J21" i="12"/>
  <c r="P20" i="12"/>
  <c r="U20" i="12"/>
  <c r="W20" i="12"/>
  <c r="AF18" i="12"/>
  <c r="AF20" i="12"/>
  <c r="AE18" i="12"/>
  <c r="AE20" i="12"/>
  <c r="AD18" i="12"/>
  <c r="AD20" i="12"/>
  <c r="AC18" i="12"/>
  <c r="AC20" i="12"/>
  <c r="AB18" i="12"/>
  <c r="AB20" i="12"/>
  <c r="AA18" i="12"/>
  <c r="AA20" i="12"/>
  <c r="P18" i="12"/>
  <c r="T18" i="12"/>
  <c r="R18" i="12"/>
  <c r="W18" i="12"/>
  <c r="AE14" i="12"/>
  <c r="AE16" i="12"/>
  <c r="AD14" i="12"/>
  <c r="AD16" i="12"/>
  <c r="AC14" i="12"/>
  <c r="AC16" i="12"/>
  <c r="F14" i="12"/>
  <c r="B14" i="12"/>
  <c r="F15" i="12"/>
  <c r="F16" i="12"/>
  <c r="AD13" i="12"/>
  <c r="AD15" i="12"/>
  <c r="D14" i="12"/>
  <c r="D15" i="12"/>
  <c r="D16" i="12"/>
  <c r="AF14" i="12"/>
  <c r="AF16" i="12"/>
  <c r="AB14" i="12"/>
  <c r="AB16" i="12"/>
  <c r="AA14" i="12"/>
  <c r="AA16" i="12"/>
  <c r="O14" i="12"/>
  <c r="N14" i="12"/>
  <c r="M14" i="12"/>
  <c r="L14" i="12"/>
  <c r="K14" i="12"/>
  <c r="J14" i="12"/>
  <c r="P14" i="12"/>
  <c r="G14" i="12"/>
  <c r="G15" i="12"/>
  <c r="G16" i="12"/>
  <c r="E14" i="12"/>
  <c r="E15" i="12"/>
  <c r="E16" i="12"/>
  <c r="C14" i="12"/>
  <c r="C15" i="12"/>
  <c r="C16" i="12"/>
  <c r="B15" i="12"/>
  <c r="B16" i="12"/>
  <c r="AF13" i="12"/>
  <c r="AF15" i="12"/>
  <c r="AE13" i="12"/>
  <c r="AE15" i="12"/>
  <c r="AC13" i="12"/>
  <c r="AC15" i="12"/>
  <c r="AB13" i="12"/>
  <c r="AB15" i="12"/>
  <c r="AA13" i="12"/>
  <c r="AA15" i="12"/>
  <c r="P13" i="12"/>
  <c r="V13" i="12"/>
  <c r="T13" i="12"/>
  <c r="U13" i="12"/>
  <c r="AF12" i="12"/>
  <c r="AE12" i="12"/>
  <c r="AD12" i="12"/>
  <c r="AC12" i="12"/>
  <c r="AB12" i="12"/>
  <c r="AA12" i="12"/>
  <c r="AF11" i="12"/>
  <c r="AE11" i="12"/>
  <c r="AD11" i="12"/>
  <c r="AC11" i="12"/>
  <c r="AB11" i="12"/>
  <c r="AA11" i="12"/>
  <c r="P11" i="12"/>
  <c r="W11" i="12"/>
  <c r="V11" i="12"/>
  <c r="U11" i="12"/>
  <c r="T11" i="12"/>
  <c r="S11" i="12"/>
  <c r="R11" i="12"/>
  <c r="X12" i="12"/>
  <c r="O7" i="12"/>
  <c r="N7" i="12"/>
  <c r="M7" i="12"/>
  <c r="L7" i="12"/>
  <c r="K7" i="12"/>
  <c r="J7" i="12"/>
  <c r="P7" i="12"/>
  <c r="F6" i="12"/>
  <c r="B6" i="12"/>
  <c r="F7" i="12"/>
  <c r="F8" i="12"/>
  <c r="D6" i="12"/>
  <c r="D7" i="12"/>
  <c r="D8" i="12"/>
  <c r="P6" i="12"/>
  <c r="W6" i="12"/>
  <c r="V6" i="12"/>
  <c r="U6" i="12"/>
  <c r="T6" i="12"/>
  <c r="S6" i="12"/>
  <c r="R6" i="12"/>
  <c r="X7" i="12"/>
  <c r="G6" i="12"/>
  <c r="E6" i="12"/>
  <c r="E7" i="12"/>
  <c r="E8" i="12"/>
  <c r="C6" i="12"/>
  <c r="C7" i="12"/>
  <c r="C8" i="12"/>
  <c r="B7" i="12"/>
  <c r="P4" i="12"/>
  <c r="W4" i="12"/>
  <c r="V4" i="12"/>
  <c r="U4" i="12"/>
  <c r="T4" i="12"/>
  <c r="S4" i="12"/>
  <c r="R4" i="12"/>
  <c r="X5" i="12"/>
  <c r="U26" i="12"/>
  <c r="X26" i="12"/>
  <c r="U7" i="12"/>
  <c r="V7" i="12"/>
  <c r="V14" i="12"/>
  <c r="S14" i="12"/>
  <c r="R14" i="12"/>
  <c r="P21" i="12"/>
  <c r="S21" i="12"/>
  <c r="T14" i="12"/>
  <c r="U28" i="12"/>
  <c r="X35" i="12"/>
  <c r="W7" i="12"/>
  <c r="T7" i="12"/>
  <c r="S7" i="12"/>
  <c r="U14" i="12"/>
  <c r="W14" i="12"/>
  <c r="G7" i="12"/>
  <c r="G8" i="12"/>
  <c r="R7" i="12"/>
  <c r="W13" i="12"/>
  <c r="S18" i="12"/>
  <c r="U18" i="12"/>
  <c r="V18" i="12"/>
  <c r="X19" i="12"/>
  <c r="B23" i="12"/>
  <c r="B24" i="12"/>
  <c r="W33" i="12"/>
  <c r="B35" i="12"/>
  <c r="B36" i="12"/>
  <c r="S35" i="12"/>
  <c r="V35" i="12"/>
  <c r="W35" i="12"/>
  <c r="X42" i="12"/>
  <c r="W40" i="12"/>
  <c r="B43" i="12"/>
  <c r="B44" i="12"/>
  <c r="B51" i="12"/>
  <c r="B52" i="12"/>
  <c r="B87" i="12"/>
  <c r="B88" i="12"/>
  <c r="C23" i="12"/>
  <c r="C24" i="12"/>
  <c r="X33" i="12"/>
  <c r="C35" i="12"/>
  <c r="C36" i="12"/>
  <c r="C43" i="12"/>
  <c r="C44" i="12"/>
  <c r="C51" i="12"/>
  <c r="C52" i="12"/>
  <c r="G68" i="12"/>
  <c r="G69" i="12"/>
  <c r="G103" i="12"/>
  <c r="G104" i="12"/>
  <c r="R20" i="12"/>
  <c r="P29" i="12"/>
  <c r="R29" i="12"/>
  <c r="P36" i="12"/>
  <c r="D43" i="12"/>
  <c r="D44" i="12"/>
  <c r="D51" i="12"/>
  <c r="D52" i="12"/>
  <c r="D87" i="12"/>
  <c r="D88" i="12"/>
  <c r="R13" i="12"/>
  <c r="S20" i="12"/>
  <c r="X28" i="12"/>
  <c r="R33" i="12"/>
  <c r="S33" i="12"/>
  <c r="U33" i="12"/>
  <c r="X40" i="12"/>
  <c r="R40" i="12"/>
  <c r="S13" i="12"/>
  <c r="T20" i="12"/>
  <c r="S40" i="12"/>
  <c r="P43" i="12"/>
  <c r="V43" i="12"/>
  <c r="B68" i="12"/>
  <c r="B69" i="12"/>
  <c r="B103" i="12"/>
  <c r="B104" i="12"/>
  <c r="C68" i="12"/>
  <c r="C69" i="12"/>
  <c r="C103" i="12"/>
  <c r="C104" i="12"/>
  <c r="V20" i="12"/>
  <c r="U40" i="12"/>
  <c r="V36" i="12"/>
  <c r="U36" i="12"/>
  <c r="T36" i="12"/>
  <c r="W36" i="12"/>
  <c r="X21" i="12"/>
  <c r="W21" i="12"/>
  <c r="V21" i="12"/>
  <c r="U21" i="12"/>
  <c r="R21" i="12"/>
  <c r="T21" i="12"/>
  <c r="X22" i="12"/>
  <c r="R43" i="12"/>
  <c r="S36" i="12"/>
  <c r="U43" i="12"/>
  <c r="W29" i="12"/>
  <c r="S29" i="12"/>
  <c r="X8" i="12"/>
  <c r="T43" i="12"/>
  <c r="S43" i="12"/>
  <c r="W43" i="12"/>
  <c r="R36" i="12"/>
  <c r="X43" i="12"/>
  <c r="X14" i="12"/>
  <c r="V29" i="12"/>
  <c r="U29" i="12"/>
  <c r="T29" i="12"/>
  <c r="X36" i="12"/>
  <c r="X15" i="12"/>
  <c r="X29" i="12"/>
  <c r="C22" i="5"/>
  <c r="B22" i="5"/>
  <c r="C23" i="5"/>
  <c r="C44" i="5"/>
  <c r="B42" i="5"/>
  <c r="C43" i="5"/>
  <c r="C24" i="5"/>
  <c r="C34" i="5"/>
  <c r="B34" i="5"/>
  <c r="C35" i="5"/>
  <c r="C36" i="5"/>
  <c r="C42" i="5"/>
  <c r="AG7" i="2"/>
  <c r="AG8" i="2"/>
  <c r="AG9" i="2"/>
  <c r="AG14" i="2"/>
  <c r="AG16" i="2"/>
  <c r="AG3" i="2"/>
  <c r="AG4" i="2"/>
  <c r="AG5" i="2"/>
  <c r="AG13" i="2"/>
  <c r="AG15" i="2"/>
  <c r="AG12" i="2"/>
  <c r="AG11" i="2"/>
  <c r="AG6" i="2"/>
  <c r="AG7" i="5"/>
  <c r="AG8" i="5"/>
  <c r="AG9" i="5"/>
  <c r="AG14" i="5"/>
  <c r="AG16" i="5"/>
  <c r="AG3" i="5"/>
  <c r="AG4" i="5"/>
  <c r="AG5" i="5"/>
  <c r="AG13" i="5"/>
  <c r="AG15" i="5"/>
  <c r="AG12" i="5"/>
  <c r="AG11" i="5"/>
  <c r="AG6" i="5"/>
  <c r="AG7" i="7"/>
  <c r="AG8" i="7"/>
  <c r="AG9" i="7"/>
  <c r="AG14" i="7"/>
  <c r="AG16" i="7"/>
  <c r="AG3" i="7"/>
  <c r="AG4" i="7"/>
  <c r="AG5" i="7"/>
  <c r="AG13" i="7"/>
  <c r="AG15" i="7"/>
  <c r="AG12" i="7"/>
  <c r="AG11" i="7"/>
  <c r="AG6" i="7"/>
  <c r="AG18" i="7"/>
  <c r="AG20" i="7"/>
  <c r="G50" i="7"/>
  <c r="F50" i="7"/>
  <c r="E50" i="7"/>
  <c r="B50" i="7"/>
  <c r="E51" i="7"/>
  <c r="E52" i="7"/>
  <c r="D50" i="7"/>
  <c r="C50" i="7"/>
  <c r="C51" i="7"/>
  <c r="C52" i="7"/>
  <c r="O43" i="7"/>
  <c r="N43" i="7"/>
  <c r="M43" i="7"/>
  <c r="L43" i="7"/>
  <c r="K43" i="7"/>
  <c r="J43" i="7"/>
  <c r="P42" i="7"/>
  <c r="U42" i="7"/>
  <c r="G42" i="7"/>
  <c r="F42" i="7"/>
  <c r="E42" i="7"/>
  <c r="B42" i="7"/>
  <c r="E43" i="7"/>
  <c r="E44" i="7"/>
  <c r="D42" i="7"/>
  <c r="C42" i="7"/>
  <c r="P40" i="7"/>
  <c r="V40" i="7"/>
  <c r="U40" i="7"/>
  <c r="T40" i="7"/>
  <c r="O36" i="7"/>
  <c r="N36" i="7"/>
  <c r="M36" i="7"/>
  <c r="L36" i="7"/>
  <c r="K36" i="7"/>
  <c r="J36" i="7"/>
  <c r="P35" i="7"/>
  <c r="R35" i="7"/>
  <c r="W35" i="7"/>
  <c r="G34" i="7"/>
  <c r="F34" i="7"/>
  <c r="E34" i="7"/>
  <c r="D34" i="7"/>
  <c r="C34" i="7"/>
  <c r="B34" i="7"/>
  <c r="P33" i="7"/>
  <c r="V33" i="7"/>
  <c r="U33" i="7"/>
  <c r="O29" i="7"/>
  <c r="N29" i="7"/>
  <c r="M29" i="7"/>
  <c r="L29" i="7"/>
  <c r="K29" i="7"/>
  <c r="J29" i="7"/>
  <c r="P28" i="7"/>
  <c r="W28" i="7"/>
  <c r="V28" i="7"/>
  <c r="R28" i="7"/>
  <c r="U28" i="7"/>
  <c r="P26" i="7"/>
  <c r="W26" i="7"/>
  <c r="V26" i="7"/>
  <c r="T26" i="7"/>
  <c r="S26" i="7"/>
  <c r="R26" i="7"/>
  <c r="U26" i="7"/>
  <c r="G22" i="7"/>
  <c r="B22" i="7"/>
  <c r="G23" i="7"/>
  <c r="G24" i="7"/>
  <c r="F22" i="7"/>
  <c r="E22" i="7"/>
  <c r="E23" i="7"/>
  <c r="E24" i="7"/>
  <c r="D22" i="7"/>
  <c r="D23" i="7"/>
  <c r="D24" i="7"/>
  <c r="C22" i="7"/>
  <c r="C23" i="7"/>
  <c r="C24" i="7"/>
  <c r="B23" i="7"/>
  <c r="B24" i="7"/>
  <c r="O21" i="7"/>
  <c r="N21" i="7"/>
  <c r="M21" i="7"/>
  <c r="L21" i="7"/>
  <c r="K21" i="7"/>
  <c r="J21" i="7"/>
  <c r="P21" i="7"/>
  <c r="P20" i="7"/>
  <c r="W20" i="7"/>
  <c r="AF18" i="7"/>
  <c r="AF20" i="7"/>
  <c r="AE18" i="7"/>
  <c r="AE20" i="7"/>
  <c r="AD18" i="7"/>
  <c r="AD20" i="7"/>
  <c r="AC18" i="7"/>
  <c r="AC20" i="7"/>
  <c r="AB18" i="7"/>
  <c r="AB20" i="7"/>
  <c r="AA18" i="7"/>
  <c r="AA20" i="7"/>
  <c r="P18" i="7"/>
  <c r="W18" i="7"/>
  <c r="AE14" i="7"/>
  <c r="AE16" i="7"/>
  <c r="AF14" i="7"/>
  <c r="AF16" i="7"/>
  <c r="AD14" i="7"/>
  <c r="AD16" i="7"/>
  <c r="AC14" i="7"/>
  <c r="AC16" i="7"/>
  <c r="AB14" i="7"/>
  <c r="AB16" i="7"/>
  <c r="AA14" i="7"/>
  <c r="AA16" i="7"/>
  <c r="O14" i="7"/>
  <c r="N14" i="7"/>
  <c r="M14" i="7"/>
  <c r="L14" i="7"/>
  <c r="K14" i="7"/>
  <c r="J14" i="7"/>
  <c r="G14" i="7"/>
  <c r="F14" i="7"/>
  <c r="E14" i="7"/>
  <c r="D14" i="7"/>
  <c r="C14" i="7"/>
  <c r="B14" i="7"/>
  <c r="B15" i="7"/>
  <c r="B16" i="7"/>
  <c r="AF13" i="7"/>
  <c r="AF15" i="7"/>
  <c r="AE13" i="7"/>
  <c r="AE15" i="7"/>
  <c r="AD13" i="7"/>
  <c r="AD15" i="7"/>
  <c r="AC13" i="7"/>
  <c r="AC15" i="7"/>
  <c r="AB13" i="7"/>
  <c r="AB15" i="7"/>
  <c r="AA13" i="7"/>
  <c r="AA15" i="7"/>
  <c r="P13" i="7"/>
  <c r="W13" i="7"/>
  <c r="AF12" i="7"/>
  <c r="AE12" i="7"/>
  <c r="AD12" i="7"/>
  <c r="AC12" i="7"/>
  <c r="AB12" i="7"/>
  <c r="AA12" i="7"/>
  <c r="AF11" i="7"/>
  <c r="AE11" i="7"/>
  <c r="AD11" i="7"/>
  <c r="AC11" i="7"/>
  <c r="AB11" i="7"/>
  <c r="AA11" i="7"/>
  <c r="P11" i="7"/>
  <c r="T11" i="7"/>
  <c r="O7" i="7"/>
  <c r="N7" i="7"/>
  <c r="M7" i="7"/>
  <c r="L7" i="7"/>
  <c r="K7" i="7"/>
  <c r="J7" i="7"/>
  <c r="P6" i="7"/>
  <c r="V6" i="7"/>
  <c r="G6" i="7"/>
  <c r="F6" i="7"/>
  <c r="E6" i="7"/>
  <c r="D6" i="7"/>
  <c r="C6" i="7"/>
  <c r="B6" i="7"/>
  <c r="P4" i="7"/>
  <c r="T4" i="7"/>
  <c r="G102" i="5"/>
  <c r="B102" i="5"/>
  <c r="G103" i="5"/>
  <c r="G104" i="5"/>
  <c r="F102" i="5"/>
  <c r="F103" i="5"/>
  <c r="F104" i="5"/>
  <c r="E102" i="5"/>
  <c r="E103" i="5"/>
  <c r="E104" i="5"/>
  <c r="D102" i="5"/>
  <c r="D103" i="5"/>
  <c r="D104" i="5"/>
  <c r="C102" i="5"/>
  <c r="C103" i="5"/>
  <c r="C104" i="5"/>
  <c r="B103" i="5"/>
  <c r="B104" i="5"/>
  <c r="C94" i="5"/>
  <c r="B94" i="5"/>
  <c r="C95" i="5"/>
  <c r="C96" i="5"/>
  <c r="B95" i="5"/>
  <c r="B96" i="5"/>
  <c r="G94" i="5"/>
  <c r="G95" i="5"/>
  <c r="G96" i="5"/>
  <c r="F94" i="5"/>
  <c r="F95" i="5"/>
  <c r="F96" i="5"/>
  <c r="E94" i="5"/>
  <c r="E95" i="5"/>
  <c r="E96" i="5"/>
  <c r="D94" i="5"/>
  <c r="D95" i="5"/>
  <c r="D96" i="5"/>
  <c r="G86" i="5"/>
  <c r="B86" i="5"/>
  <c r="G87" i="5"/>
  <c r="G88" i="5"/>
  <c r="F86" i="5"/>
  <c r="F87" i="5"/>
  <c r="F88" i="5"/>
  <c r="E86" i="5"/>
  <c r="D86" i="5"/>
  <c r="C86" i="5"/>
  <c r="C87" i="5"/>
  <c r="C88" i="5"/>
  <c r="E87" i="5"/>
  <c r="E88" i="5"/>
  <c r="G75" i="5"/>
  <c r="B75" i="5"/>
  <c r="G76" i="5"/>
  <c r="G77" i="5"/>
  <c r="F75" i="5"/>
  <c r="F76" i="5"/>
  <c r="F77" i="5"/>
  <c r="E75" i="5"/>
  <c r="E76" i="5"/>
  <c r="E77" i="5"/>
  <c r="D75" i="5"/>
  <c r="D76" i="5"/>
  <c r="D77" i="5"/>
  <c r="C75" i="5"/>
  <c r="C76" i="5"/>
  <c r="C77" i="5"/>
  <c r="B76" i="5"/>
  <c r="B77" i="5"/>
  <c r="G67" i="5"/>
  <c r="B67" i="5"/>
  <c r="G68" i="5"/>
  <c r="G69" i="5"/>
  <c r="F67" i="5"/>
  <c r="F68" i="5"/>
  <c r="F69" i="5"/>
  <c r="E67" i="5"/>
  <c r="E68" i="5"/>
  <c r="E69" i="5"/>
  <c r="D67" i="5"/>
  <c r="D68" i="5"/>
  <c r="D69" i="5"/>
  <c r="C67" i="5"/>
  <c r="C68" i="5"/>
  <c r="C69" i="5"/>
  <c r="B68" i="5"/>
  <c r="B69" i="5"/>
  <c r="C59" i="5"/>
  <c r="B59" i="5"/>
  <c r="C60" i="5"/>
  <c r="C61" i="5"/>
  <c r="G59" i="5"/>
  <c r="G60" i="5"/>
  <c r="G61" i="5"/>
  <c r="F59" i="5"/>
  <c r="F60" i="5"/>
  <c r="F61" i="5"/>
  <c r="E59" i="5"/>
  <c r="E60" i="5"/>
  <c r="E61" i="5"/>
  <c r="D59" i="5"/>
  <c r="D60" i="5"/>
  <c r="D61" i="5"/>
  <c r="B60" i="5"/>
  <c r="B61" i="5"/>
  <c r="G50" i="5"/>
  <c r="F50" i="5"/>
  <c r="E50" i="5"/>
  <c r="B50" i="5"/>
  <c r="E51" i="5"/>
  <c r="E52" i="5"/>
  <c r="D50" i="5"/>
  <c r="B51" i="5"/>
  <c r="B52" i="5"/>
  <c r="O43" i="5"/>
  <c r="N43" i="5"/>
  <c r="M43" i="5"/>
  <c r="L43" i="5"/>
  <c r="K43" i="5"/>
  <c r="J43" i="5"/>
  <c r="P42" i="5"/>
  <c r="T42" i="5"/>
  <c r="W42" i="5"/>
  <c r="G42" i="5"/>
  <c r="F42" i="5"/>
  <c r="E42" i="5"/>
  <c r="D42" i="5"/>
  <c r="P40" i="5"/>
  <c r="R40" i="5"/>
  <c r="V40" i="5"/>
  <c r="O36" i="5"/>
  <c r="N36" i="5"/>
  <c r="M36" i="5"/>
  <c r="L36" i="5"/>
  <c r="K36" i="5"/>
  <c r="J36" i="5"/>
  <c r="P35" i="5"/>
  <c r="R35" i="5"/>
  <c r="G34" i="5"/>
  <c r="F34" i="5"/>
  <c r="E34" i="5"/>
  <c r="D34" i="5"/>
  <c r="B35" i="5"/>
  <c r="B36" i="5"/>
  <c r="P33" i="5"/>
  <c r="V33" i="5"/>
  <c r="O29" i="5"/>
  <c r="N29" i="5"/>
  <c r="M29" i="5"/>
  <c r="L29" i="5"/>
  <c r="K29" i="5"/>
  <c r="J29" i="5"/>
  <c r="P28" i="5"/>
  <c r="T28" i="5"/>
  <c r="P26" i="5"/>
  <c r="T26" i="5"/>
  <c r="G22" i="5"/>
  <c r="F22" i="5"/>
  <c r="E22" i="5"/>
  <c r="E23" i="5"/>
  <c r="E24" i="5"/>
  <c r="D22" i="5"/>
  <c r="D23" i="5"/>
  <c r="D24" i="5"/>
  <c r="B23" i="5"/>
  <c r="B24" i="5"/>
  <c r="O21" i="5"/>
  <c r="N21" i="5"/>
  <c r="M21" i="5"/>
  <c r="L21" i="5"/>
  <c r="K21" i="5"/>
  <c r="J21" i="5"/>
  <c r="P20" i="5"/>
  <c r="R20" i="5"/>
  <c r="AF18" i="5"/>
  <c r="AF20" i="5"/>
  <c r="AE18" i="5"/>
  <c r="AE20" i="5"/>
  <c r="AD18" i="5"/>
  <c r="AD20" i="5"/>
  <c r="AC18" i="5"/>
  <c r="AC20" i="5"/>
  <c r="AB18" i="5"/>
  <c r="AB20" i="5"/>
  <c r="AA18" i="5"/>
  <c r="AA20" i="5"/>
  <c r="P18" i="5"/>
  <c r="R18" i="5"/>
  <c r="W18" i="5"/>
  <c r="AF14" i="5"/>
  <c r="AF16" i="5"/>
  <c r="B14" i="5"/>
  <c r="B15" i="5"/>
  <c r="B16" i="5"/>
  <c r="AE14" i="5"/>
  <c r="AE16" i="5"/>
  <c r="AD14" i="5"/>
  <c r="AD16" i="5"/>
  <c r="AC14" i="5"/>
  <c r="AC16" i="5"/>
  <c r="AB14" i="5"/>
  <c r="AB16" i="5"/>
  <c r="AA14" i="5"/>
  <c r="AA16" i="5"/>
  <c r="O14" i="5"/>
  <c r="N14" i="5"/>
  <c r="M14" i="5"/>
  <c r="L14" i="5"/>
  <c r="K14" i="5"/>
  <c r="J14" i="5"/>
  <c r="G14" i="5"/>
  <c r="F14" i="5"/>
  <c r="E14" i="5"/>
  <c r="E15" i="5"/>
  <c r="E16" i="5"/>
  <c r="D14" i="5"/>
  <c r="D15" i="5"/>
  <c r="D16" i="5"/>
  <c r="C14" i="5"/>
  <c r="C15" i="5"/>
  <c r="C16" i="5"/>
  <c r="AF13" i="5"/>
  <c r="AF15" i="5"/>
  <c r="AE13" i="5"/>
  <c r="AE15" i="5"/>
  <c r="AD13" i="5"/>
  <c r="AD15" i="5"/>
  <c r="AC13" i="5"/>
  <c r="AC15" i="5"/>
  <c r="AB13" i="5"/>
  <c r="AB15" i="5"/>
  <c r="AA13" i="5"/>
  <c r="AA15" i="5"/>
  <c r="P13" i="5"/>
  <c r="W13" i="5"/>
  <c r="AF12" i="5"/>
  <c r="AE12" i="5"/>
  <c r="AD12" i="5"/>
  <c r="AC12" i="5"/>
  <c r="AB12" i="5"/>
  <c r="AA12" i="5"/>
  <c r="AF11" i="5"/>
  <c r="AE11" i="5"/>
  <c r="AD11" i="5"/>
  <c r="AC11" i="5"/>
  <c r="AB11" i="5"/>
  <c r="AA11" i="5"/>
  <c r="P11" i="5"/>
  <c r="V11" i="5"/>
  <c r="T11" i="5"/>
  <c r="S11" i="5"/>
  <c r="O7" i="5"/>
  <c r="N7" i="5"/>
  <c r="M7" i="5"/>
  <c r="L7" i="5"/>
  <c r="K7" i="5"/>
  <c r="J7" i="5"/>
  <c r="P6" i="5"/>
  <c r="U6" i="5"/>
  <c r="G6" i="5"/>
  <c r="F6" i="5"/>
  <c r="E6" i="5"/>
  <c r="D6" i="5"/>
  <c r="C6" i="5"/>
  <c r="B6" i="5"/>
  <c r="B7" i="5"/>
  <c r="B8" i="5"/>
  <c r="P4" i="5"/>
  <c r="V4" i="5"/>
  <c r="T4" i="5"/>
  <c r="S4" i="5"/>
  <c r="S6" i="7"/>
  <c r="P36" i="5"/>
  <c r="R36" i="5"/>
  <c r="R13" i="5"/>
  <c r="P14" i="5"/>
  <c r="W14" i="5"/>
  <c r="R6" i="5"/>
  <c r="S6" i="5"/>
  <c r="V6" i="5"/>
  <c r="G51" i="5"/>
  <c r="G52" i="5"/>
  <c r="D51" i="5"/>
  <c r="D52" i="5"/>
  <c r="F51" i="5"/>
  <c r="F52" i="5"/>
  <c r="E43" i="5"/>
  <c r="E44" i="5"/>
  <c r="F43" i="5"/>
  <c r="F44" i="5"/>
  <c r="G43" i="5"/>
  <c r="G44" i="5"/>
  <c r="D35" i="5"/>
  <c r="D36" i="5"/>
  <c r="E35" i="5"/>
  <c r="E36" i="5"/>
  <c r="F35" i="5"/>
  <c r="F36" i="5"/>
  <c r="F23" i="5"/>
  <c r="F24" i="5"/>
  <c r="G23" i="5"/>
  <c r="G24" i="5"/>
  <c r="E7" i="5"/>
  <c r="E8" i="5"/>
  <c r="F7" i="5"/>
  <c r="F8" i="5"/>
  <c r="G7" i="5"/>
  <c r="G8" i="5"/>
  <c r="S42" i="7"/>
  <c r="T42" i="7"/>
  <c r="V42" i="7"/>
  <c r="W42" i="7"/>
  <c r="S28" i="7"/>
  <c r="T28" i="7"/>
  <c r="X35" i="7"/>
  <c r="R20" i="7"/>
  <c r="T21" i="7"/>
  <c r="R6" i="7"/>
  <c r="F51" i="7"/>
  <c r="F52" i="7"/>
  <c r="G51" i="7"/>
  <c r="G52" i="7"/>
  <c r="F43" i="7"/>
  <c r="F44" i="7"/>
  <c r="C35" i="7"/>
  <c r="C36" i="7"/>
  <c r="E35" i="7"/>
  <c r="E36" i="7"/>
  <c r="F35" i="7"/>
  <c r="F36" i="7"/>
  <c r="G35" i="7"/>
  <c r="G36" i="7"/>
  <c r="D35" i="7"/>
  <c r="D36" i="7"/>
  <c r="F15" i="7"/>
  <c r="F16" i="7"/>
  <c r="G15" i="7"/>
  <c r="G16" i="7"/>
  <c r="C15" i="7"/>
  <c r="C16" i="7"/>
  <c r="D15" i="7"/>
  <c r="D16" i="7"/>
  <c r="F7" i="7"/>
  <c r="F8" i="7"/>
  <c r="G7" i="7"/>
  <c r="G8" i="7"/>
  <c r="D51" i="7"/>
  <c r="D52" i="7"/>
  <c r="F23" i="7"/>
  <c r="F24" i="7"/>
  <c r="G43" i="7"/>
  <c r="G44" i="7"/>
  <c r="D43" i="7"/>
  <c r="D44" i="7"/>
  <c r="C43" i="7"/>
  <c r="C44" i="7"/>
  <c r="E15" i="7"/>
  <c r="E16" i="7"/>
  <c r="E7" i="7"/>
  <c r="E8" i="7"/>
  <c r="D7" i="7"/>
  <c r="D8" i="7"/>
  <c r="W21" i="7"/>
  <c r="S21" i="7"/>
  <c r="R21" i="7"/>
  <c r="P43" i="7"/>
  <c r="U43" i="7"/>
  <c r="U21" i="7"/>
  <c r="P14" i="7"/>
  <c r="W14" i="7"/>
  <c r="V21" i="7"/>
  <c r="X26" i="7"/>
  <c r="U4" i="7"/>
  <c r="W6" i="7"/>
  <c r="U11" i="7"/>
  <c r="S20" i="7"/>
  <c r="W33" i="7"/>
  <c r="B35" i="7"/>
  <c r="B36" i="7"/>
  <c r="S35" i="7"/>
  <c r="W40" i="7"/>
  <c r="B43" i="7"/>
  <c r="B44" i="7"/>
  <c r="B51" i="7"/>
  <c r="B52" i="7"/>
  <c r="V4" i="7"/>
  <c r="B7" i="7"/>
  <c r="B8" i="7"/>
  <c r="V11" i="7"/>
  <c r="R13" i="7"/>
  <c r="T14" i="7"/>
  <c r="R18" i="7"/>
  <c r="T20" i="7"/>
  <c r="X33" i="7"/>
  <c r="T35" i="7"/>
  <c r="R42" i="7"/>
  <c r="W4" i="7"/>
  <c r="C7" i="7"/>
  <c r="C8" i="7"/>
  <c r="W11" i="7"/>
  <c r="S13" i="7"/>
  <c r="S18" i="7"/>
  <c r="U20" i="7"/>
  <c r="P29" i="7"/>
  <c r="S29" i="7"/>
  <c r="U35" i="7"/>
  <c r="P36" i="7"/>
  <c r="U36" i="7"/>
  <c r="T13" i="7"/>
  <c r="T18" i="7"/>
  <c r="V20" i="7"/>
  <c r="R33" i="7"/>
  <c r="V35" i="7"/>
  <c r="R40" i="7"/>
  <c r="U13" i="7"/>
  <c r="U18" i="7"/>
  <c r="S33" i="7"/>
  <c r="S40" i="7"/>
  <c r="V43" i="7"/>
  <c r="R4" i="7"/>
  <c r="T6" i="7"/>
  <c r="P7" i="7"/>
  <c r="S7" i="7"/>
  <c r="R11" i="7"/>
  <c r="V13" i="7"/>
  <c r="V18" i="7"/>
  <c r="T33" i="7"/>
  <c r="S4" i="7"/>
  <c r="U6" i="7"/>
  <c r="S11" i="7"/>
  <c r="D43" i="5"/>
  <c r="D44" i="5"/>
  <c r="G35" i="5"/>
  <c r="G36" i="5"/>
  <c r="F15" i="5"/>
  <c r="F16" i="5"/>
  <c r="G15" i="5"/>
  <c r="G16" i="5"/>
  <c r="D7" i="5"/>
  <c r="D8" i="5"/>
  <c r="P29" i="5"/>
  <c r="V29" i="5"/>
  <c r="W29" i="5"/>
  <c r="U4" i="5"/>
  <c r="W6" i="5"/>
  <c r="U11" i="5"/>
  <c r="S20" i="5"/>
  <c r="U26" i="5"/>
  <c r="U28" i="5"/>
  <c r="W33" i="5"/>
  <c r="S35" i="5"/>
  <c r="T35" i="5"/>
  <c r="U35" i="5"/>
  <c r="V35" i="5"/>
  <c r="W35" i="5"/>
  <c r="X42" i="5"/>
  <c r="W40" i="5"/>
  <c r="B43" i="5"/>
  <c r="B44" i="5"/>
  <c r="B87" i="5"/>
  <c r="B88" i="5"/>
  <c r="T20" i="5"/>
  <c r="P21" i="5"/>
  <c r="S21" i="5"/>
  <c r="V26" i="5"/>
  <c r="V28" i="5"/>
  <c r="R42" i="5"/>
  <c r="W4" i="5"/>
  <c r="C7" i="5"/>
  <c r="C8" i="5"/>
  <c r="W11" i="5"/>
  <c r="S13" i="5"/>
  <c r="S18" i="5"/>
  <c r="U20" i="5"/>
  <c r="W26" i="5"/>
  <c r="W28" i="5"/>
  <c r="R29" i="5"/>
  <c r="S42" i="5"/>
  <c r="D87" i="5"/>
  <c r="D88" i="5"/>
  <c r="T13" i="5"/>
  <c r="T18" i="5"/>
  <c r="V20" i="5"/>
  <c r="R33" i="5"/>
  <c r="U13" i="5"/>
  <c r="U18" i="5"/>
  <c r="V18" i="5"/>
  <c r="X19" i="5"/>
  <c r="W20" i="5"/>
  <c r="S33" i="5"/>
  <c r="S40" i="5"/>
  <c r="U42" i="5"/>
  <c r="P43" i="5"/>
  <c r="S43" i="5"/>
  <c r="R4" i="5"/>
  <c r="X5" i="5"/>
  <c r="T6" i="5"/>
  <c r="P7" i="5"/>
  <c r="R7" i="5"/>
  <c r="R11" i="5"/>
  <c r="V13" i="5"/>
  <c r="R26" i="5"/>
  <c r="R28" i="5"/>
  <c r="T33" i="5"/>
  <c r="T40" i="5"/>
  <c r="V42" i="5"/>
  <c r="S26" i="5"/>
  <c r="S28" i="5"/>
  <c r="U33" i="5"/>
  <c r="U40" i="5"/>
  <c r="X7" i="7"/>
  <c r="V43" i="5"/>
  <c r="R43" i="5"/>
  <c r="W36" i="5"/>
  <c r="T36" i="5"/>
  <c r="S36" i="5"/>
  <c r="V36" i="5"/>
  <c r="U36" i="5"/>
  <c r="X43" i="5"/>
  <c r="S29" i="5"/>
  <c r="U29" i="5"/>
  <c r="X21" i="5"/>
  <c r="X14" i="5"/>
  <c r="T14" i="5"/>
  <c r="V14" i="5"/>
  <c r="U14" i="5"/>
  <c r="S14" i="5"/>
  <c r="R14" i="5"/>
  <c r="X7" i="5"/>
  <c r="W7" i="5"/>
  <c r="V7" i="5"/>
  <c r="T7" i="5"/>
  <c r="W36" i="7"/>
  <c r="X42" i="7"/>
  <c r="W29" i="7"/>
  <c r="X28" i="7"/>
  <c r="X21" i="7"/>
  <c r="S14" i="7"/>
  <c r="V14" i="7"/>
  <c r="R14" i="7"/>
  <c r="U14" i="7"/>
  <c r="X15" i="7"/>
  <c r="X40" i="7"/>
  <c r="R7" i="7"/>
  <c r="V7" i="7"/>
  <c r="X12" i="7"/>
  <c r="S43" i="7"/>
  <c r="R43" i="7"/>
  <c r="U7" i="7"/>
  <c r="X14" i="7"/>
  <c r="T7" i="7"/>
  <c r="V36" i="7"/>
  <c r="R36" i="7"/>
  <c r="X5" i="7"/>
  <c r="T36" i="7"/>
  <c r="X22" i="7"/>
  <c r="S36" i="7"/>
  <c r="V29" i="7"/>
  <c r="R29" i="7"/>
  <c r="T29" i="7"/>
  <c r="T43" i="7"/>
  <c r="W43" i="7"/>
  <c r="X19" i="7"/>
  <c r="U29" i="7"/>
  <c r="W7" i="7"/>
  <c r="X26" i="5"/>
  <c r="X33" i="5"/>
  <c r="U43" i="5"/>
  <c r="W21" i="5"/>
  <c r="U21" i="5"/>
  <c r="X40" i="5"/>
  <c r="T21" i="5"/>
  <c r="X12" i="5"/>
  <c r="T43" i="5"/>
  <c r="S7" i="5"/>
  <c r="U7" i="5"/>
  <c r="X8" i="5"/>
  <c r="T29" i="5"/>
  <c r="X36" i="5"/>
  <c r="V21" i="5"/>
  <c r="W43" i="5"/>
  <c r="R21" i="5"/>
  <c r="X35" i="5"/>
  <c r="X28" i="5"/>
  <c r="X29" i="5"/>
  <c r="X15" i="5"/>
  <c r="X8" i="7"/>
  <c r="X43" i="7"/>
  <c r="X36" i="7"/>
  <c r="X29" i="7"/>
  <c r="X22" i="5"/>
  <c r="AB13" i="2"/>
  <c r="AB15" i="2"/>
  <c r="AC13" i="2"/>
  <c r="AC15" i="2"/>
  <c r="AD13" i="2"/>
  <c r="AD15" i="2"/>
  <c r="AE13" i="2"/>
  <c r="AE15" i="2"/>
  <c r="AF13" i="2"/>
  <c r="AF15" i="2"/>
  <c r="AA13" i="2"/>
  <c r="AA15" i="2"/>
  <c r="K7" i="2"/>
  <c r="G102" i="2"/>
  <c r="F102" i="2"/>
  <c r="E102" i="2"/>
  <c r="B102" i="2"/>
  <c r="E103" i="2"/>
  <c r="E104" i="2"/>
  <c r="D102" i="2"/>
  <c r="D103" i="2"/>
  <c r="D104" i="2"/>
  <c r="C102" i="2"/>
  <c r="B103" i="2"/>
  <c r="B104" i="2"/>
  <c r="G94" i="2"/>
  <c r="F94" i="2"/>
  <c r="E94" i="2"/>
  <c r="D94" i="2"/>
  <c r="C94" i="2"/>
  <c r="B94" i="2"/>
  <c r="G95" i="2"/>
  <c r="G96" i="2"/>
  <c r="G86" i="2"/>
  <c r="F86" i="2"/>
  <c r="E86" i="2"/>
  <c r="D86" i="2"/>
  <c r="C86" i="2"/>
  <c r="B86" i="2"/>
  <c r="B87" i="2"/>
  <c r="B88" i="2"/>
  <c r="G75" i="2"/>
  <c r="F75" i="2"/>
  <c r="E75" i="2"/>
  <c r="D75" i="2"/>
  <c r="C75" i="2"/>
  <c r="B75" i="2"/>
  <c r="E76" i="2"/>
  <c r="E77" i="2"/>
  <c r="G67" i="2"/>
  <c r="F67" i="2"/>
  <c r="E67" i="2"/>
  <c r="D67" i="2"/>
  <c r="C67" i="2"/>
  <c r="B67" i="2"/>
  <c r="C68" i="2"/>
  <c r="C69" i="2"/>
  <c r="G59" i="2"/>
  <c r="F59" i="2"/>
  <c r="E59" i="2"/>
  <c r="D59" i="2"/>
  <c r="C59" i="2"/>
  <c r="B59" i="2"/>
  <c r="B60" i="2"/>
  <c r="B61" i="2"/>
  <c r="G50" i="2"/>
  <c r="F50" i="2"/>
  <c r="E50" i="2"/>
  <c r="D50" i="2"/>
  <c r="C50" i="2"/>
  <c r="B50" i="2"/>
  <c r="O43" i="2"/>
  <c r="N43" i="2"/>
  <c r="M43" i="2"/>
  <c r="L43" i="2"/>
  <c r="K43" i="2"/>
  <c r="J43" i="2"/>
  <c r="P42" i="2"/>
  <c r="R42" i="2"/>
  <c r="G42" i="2"/>
  <c r="F42" i="2"/>
  <c r="E42" i="2"/>
  <c r="D42" i="2"/>
  <c r="C42" i="2"/>
  <c r="B42" i="2"/>
  <c r="P40" i="2"/>
  <c r="V40" i="2"/>
  <c r="O36" i="2"/>
  <c r="N36" i="2"/>
  <c r="M36" i="2"/>
  <c r="L36" i="2"/>
  <c r="K36" i="2"/>
  <c r="J36" i="2"/>
  <c r="P35" i="2"/>
  <c r="R35" i="2"/>
  <c r="G34" i="2"/>
  <c r="F34" i="2"/>
  <c r="E34" i="2"/>
  <c r="D34" i="2"/>
  <c r="C34" i="2"/>
  <c r="B34" i="2"/>
  <c r="B35" i="2"/>
  <c r="B36" i="2"/>
  <c r="P33" i="2"/>
  <c r="R33" i="2"/>
  <c r="O29" i="2"/>
  <c r="J29" i="2"/>
  <c r="K29" i="2"/>
  <c r="L29" i="2"/>
  <c r="M29" i="2"/>
  <c r="N29" i="2"/>
  <c r="P29" i="2"/>
  <c r="R29" i="2"/>
  <c r="P28" i="2"/>
  <c r="T28" i="2"/>
  <c r="P26" i="2"/>
  <c r="T26" i="2"/>
  <c r="G22" i="2"/>
  <c r="F22" i="2"/>
  <c r="E22" i="2"/>
  <c r="D22" i="2"/>
  <c r="C22" i="2"/>
  <c r="B22" i="2"/>
  <c r="B23" i="2"/>
  <c r="B24" i="2"/>
  <c r="O21" i="2"/>
  <c r="N21" i="2"/>
  <c r="M21" i="2"/>
  <c r="L21" i="2"/>
  <c r="K21" i="2"/>
  <c r="J21" i="2"/>
  <c r="P21" i="2"/>
  <c r="P20" i="2"/>
  <c r="T20" i="2"/>
  <c r="AF18" i="2"/>
  <c r="AF20" i="2"/>
  <c r="AE18" i="2"/>
  <c r="AE20" i="2"/>
  <c r="AD18" i="2"/>
  <c r="AD20" i="2"/>
  <c r="AC18" i="2"/>
  <c r="AC20" i="2"/>
  <c r="AB18" i="2"/>
  <c r="AB20" i="2"/>
  <c r="AA18" i="2"/>
  <c r="AA20" i="2"/>
  <c r="P18" i="2"/>
  <c r="S18" i="2"/>
  <c r="AF14" i="2"/>
  <c r="AF16" i="2"/>
  <c r="AE14" i="2"/>
  <c r="AE16" i="2"/>
  <c r="AD14" i="2"/>
  <c r="AD16" i="2"/>
  <c r="AC14" i="2"/>
  <c r="AC16" i="2"/>
  <c r="AB14" i="2"/>
  <c r="AB16" i="2"/>
  <c r="AA14" i="2"/>
  <c r="AA16" i="2"/>
  <c r="O14" i="2"/>
  <c r="N14" i="2"/>
  <c r="M14" i="2"/>
  <c r="J14" i="2"/>
  <c r="K14" i="2"/>
  <c r="L14" i="2"/>
  <c r="P14" i="2"/>
  <c r="G14" i="2"/>
  <c r="F14" i="2"/>
  <c r="E14" i="2"/>
  <c r="B14" i="2"/>
  <c r="E15" i="2"/>
  <c r="E16" i="2"/>
  <c r="D14" i="2"/>
  <c r="C14" i="2"/>
  <c r="B15" i="2"/>
  <c r="B16" i="2"/>
  <c r="P13" i="2"/>
  <c r="S13" i="2"/>
  <c r="AF12" i="2"/>
  <c r="AE12" i="2"/>
  <c r="AD12" i="2"/>
  <c r="AC12" i="2"/>
  <c r="AB12" i="2"/>
  <c r="AA12" i="2"/>
  <c r="AF11" i="2"/>
  <c r="AE11" i="2"/>
  <c r="AD11" i="2"/>
  <c r="AC11" i="2"/>
  <c r="AB11" i="2"/>
  <c r="AA11" i="2"/>
  <c r="P11" i="2"/>
  <c r="W11" i="2"/>
  <c r="O7" i="2"/>
  <c r="N7" i="2"/>
  <c r="M7" i="2"/>
  <c r="L7" i="2"/>
  <c r="J7" i="2"/>
  <c r="P6" i="2"/>
  <c r="T6" i="2"/>
  <c r="G6" i="2"/>
  <c r="F6" i="2"/>
  <c r="E6" i="2"/>
  <c r="D6" i="2"/>
  <c r="C6" i="2"/>
  <c r="B6" i="2"/>
  <c r="B7" i="2"/>
  <c r="B8" i="2"/>
  <c r="P4" i="2"/>
  <c r="V4" i="2"/>
  <c r="B51" i="2"/>
  <c r="B52" i="2"/>
  <c r="C103" i="2"/>
  <c r="C104" i="2"/>
  <c r="W40" i="2"/>
  <c r="W33" i="2"/>
  <c r="U26" i="2"/>
  <c r="W26" i="2"/>
  <c r="V26" i="2"/>
  <c r="R11" i="2"/>
  <c r="R13" i="2"/>
  <c r="P36" i="2"/>
  <c r="V36" i="2"/>
  <c r="R40" i="2"/>
  <c r="S40" i="2"/>
  <c r="U42" i="2"/>
  <c r="F87" i="2"/>
  <c r="F88" i="2"/>
  <c r="R26" i="2"/>
  <c r="S26" i="2"/>
  <c r="X33" i="2"/>
  <c r="T33" i="2"/>
  <c r="G35" i="2"/>
  <c r="G36" i="2"/>
  <c r="T40" i="2"/>
  <c r="V42" i="2"/>
  <c r="G51" i="2"/>
  <c r="G52" i="2"/>
  <c r="P43" i="2"/>
  <c r="V43" i="2"/>
  <c r="W13" i="2"/>
  <c r="U40" i="2"/>
  <c r="R18" i="2"/>
  <c r="W36" i="2"/>
  <c r="C76" i="2"/>
  <c r="C77" i="2"/>
  <c r="S4" i="2"/>
  <c r="R4" i="2"/>
  <c r="R6" i="2"/>
  <c r="U6" i="2"/>
  <c r="P7" i="2"/>
  <c r="T7" i="2"/>
  <c r="G87" i="2"/>
  <c r="G88" i="2"/>
  <c r="B95" i="2"/>
  <c r="B96" i="2"/>
  <c r="F76" i="2"/>
  <c r="F77" i="2"/>
  <c r="F103" i="2"/>
  <c r="F104" i="2"/>
  <c r="G103" i="2"/>
  <c r="G104" i="2"/>
  <c r="B76" i="2"/>
  <c r="B77" i="2"/>
  <c r="G76" i="2"/>
  <c r="G77" i="2"/>
  <c r="D76" i="2"/>
  <c r="D77" i="2"/>
  <c r="E60" i="2"/>
  <c r="E61" i="2"/>
  <c r="C51" i="2"/>
  <c r="C52" i="2"/>
  <c r="G7" i="2"/>
  <c r="G8" i="2"/>
  <c r="C7" i="2"/>
  <c r="C8" i="2"/>
  <c r="D7" i="2"/>
  <c r="D8" i="2"/>
  <c r="E7" i="2"/>
  <c r="E8" i="2"/>
  <c r="U43" i="2"/>
  <c r="S33" i="2"/>
  <c r="U33" i="2"/>
  <c r="V33" i="2"/>
  <c r="X40" i="2"/>
  <c r="X26" i="2"/>
  <c r="W21" i="2"/>
  <c r="U21" i="2"/>
  <c r="R21" i="2"/>
  <c r="U18" i="2"/>
  <c r="W18" i="2"/>
  <c r="V18" i="2"/>
  <c r="T18" i="2"/>
  <c r="X19" i="2"/>
  <c r="S14" i="2"/>
  <c r="U14" i="2"/>
  <c r="V14" i="2"/>
  <c r="W14" i="2"/>
  <c r="T14" i="2"/>
  <c r="S11" i="2"/>
  <c r="T11" i="2"/>
  <c r="U11" i="2"/>
  <c r="V11" i="2"/>
  <c r="X12" i="2"/>
  <c r="U4" i="2"/>
  <c r="W4" i="2"/>
  <c r="T4" i="2"/>
  <c r="X5" i="2"/>
  <c r="R43" i="2"/>
  <c r="T42" i="2"/>
  <c r="W43" i="2"/>
  <c r="T43" i="2"/>
  <c r="S43" i="2"/>
  <c r="W42" i="2"/>
  <c r="S42" i="2"/>
  <c r="S36" i="2"/>
  <c r="U36" i="2"/>
  <c r="R36" i="2"/>
  <c r="T36" i="2"/>
  <c r="T35" i="2"/>
  <c r="W35" i="2"/>
  <c r="V35" i="2"/>
  <c r="S35" i="2"/>
  <c r="U35" i="2"/>
  <c r="X42" i="2"/>
  <c r="U29" i="2"/>
  <c r="V28" i="2"/>
  <c r="U28" i="2"/>
  <c r="S29" i="2"/>
  <c r="T29" i="2"/>
  <c r="V29" i="2"/>
  <c r="W29" i="2"/>
  <c r="X36" i="2"/>
  <c r="W28" i="2"/>
  <c r="S28" i="2"/>
  <c r="R28" i="2"/>
  <c r="V21" i="2"/>
  <c r="T21" i="2"/>
  <c r="S21" i="2"/>
  <c r="R20" i="2"/>
  <c r="V20" i="2"/>
  <c r="W20" i="2"/>
  <c r="U20" i="2"/>
  <c r="S20" i="2"/>
  <c r="T13" i="2"/>
  <c r="U13" i="2"/>
  <c r="V13" i="2"/>
  <c r="X14" i="2"/>
  <c r="R14" i="2"/>
  <c r="S6" i="2"/>
  <c r="W6" i="2"/>
  <c r="V6" i="2"/>
  <c r="W7" i="2"/>
  <c r="S7" i="2"/>
  <c r="E95" i="2"/>
  <c r="E96" i="2"/>
  <c r="F95" i="2"/>
  <c r="F96" i="2"/>
  <c r="C95" i="2"/>
  <c r="C96" i="2"/>
  <c r="D95" i="2"/>
  <c r="D96" i="2"/>
  <c r="D87" i="2"/>
  <c r="D88" i="2"/>
  <c r="C87" i="2"/>
  <c r="C88" i="2"/>
  <c r="E87" i="2"/>
  <c r="E88" i="2"/>
  <c r="G68" i="2"/>
  <c r="G69" i="2"/>
  <c r="B68" i="2"/>
  <c r="B69" i="2"/>
  <c r="D68" i="2"/>
  <c r="D69" i="2"/>
  <c r="E68" i="2"/>
  <c r="E69" i="2"/>
  <c r="F68" i="2"/>
  <c r="F69" i="2"/>
  <c r="F60" i="2"/>
  <c r="F61" i="2"/>
  <c r="C60" i="2"/>
  <c r="C61" i="2"/>
  <c r="G60" i="2"/>
  <c r="G61" i="2"/>
  <c r="D60" i="2"/>
  <c r="D61" i="2"/>
  <c r="E51" i="2"/>
  <c r="E52" i="2"/>
  <c r="D51" i="2"/>
  <c r="D52" i="2"/>
  <c r="F51" i="2"/>
  <c r="F52" i="2"/>
  <c r="F43" i="2"/>
  <c r="F44" i="2"/>
  <c r="B43" i="2"/>
  <c r="B44" i="2"/>
  <c r="G43" i="2"/>
  <c r="G44" i="2"/>
  <c r="C43" i="2"/>
  <c r="C44" i="2"/>
  <c r="E43" i="2"/>
  <c r="E44" i="2"/>
  <c r="D43" i="2"/>
  <c r="D44" i="2"/>
  <c r="C35" i="2"/>
  <c r="C36" i="2"/>
  <c r="E35" i="2"/>
  <c r="E36" i="2"/>
  <c r="D35" i="2"/>
  <c r="D36" i="2"/>
  <c r="F35" i="2"/>
  <c r="F36" i="2"/>
  <c r="C23" i="2"/>
  <c r="C24" i="2"/>
  <c r="E23" i="2"/>
  <c r="E24" i="2"/>
  <c r="F23" i="2"/>
  <c r="F24" i="2"/>
  <c r="G23" i="2"/>
  <c r="G24" i="2"/>
  <c r="G15" i="2"/>
  <c r="G16" i="2"/>
  <c r="F15" i="2"/>
  <c r="F16" i="2"/>
  <c r="C15" i="2"/>
  <c r="C16" i="2"/>
  <c r="D15" i="2"/>
  <c r="D16" i="2"/>
  <c r="F7" i="2"/>
  <c r="F8" i="2"/>
  <c r="D23" i="2"/>
  <c r="D24" i="2"/>
  <c r="V7" i="2"/>
  <c r="R7" i="2"/>
  <c r="U7" i="2"/>
  <c r="X8" i="2"/>
  <c r="X7" i="2"/>
  <c r="X43" i="2"/>
  <c r="X29" i="2"/>
  <c r="X22" i="2"/>
  <c r="X15" i="2"/>
  <c r="X35" i="2"/>
  <c r="X28" i="2"/>
  <c r="X21" i="2"/>
  <c r="AG18" i="5"/>
  <c r="AG20" i="5"/>
  <c r="AG18" i="2"/>
  <c r="AG20" i="2"/>
  <c r="AG18" i="12"/>
  <c r="AG20" i="12"/>
</calcChain>
</file>

<file path=xl/sharedStrings.xml><?xml version="1.0" encoding="utf-8"?>
<sst xmlns="http://schemas.openxmlformats.org/spreadsheetml/2006/main" count="853" uniqueCount="94">
  <si>
    <t>CTs</t>
  </si>
  <si>
    <t>WT1 F-1</t>
  </si>
  <si>
    <t>WT1 F-2</t>
  </si>
  <si>
    <t>WT1 F-3</t>
  </si>
  <si>
    <t>WT1 F-4</t>
  </si>
  <si>
    <t>WT1 F-5</t>
  </si>
  <si>
    <t>WT1 F-6</t>
  </si>
  <si>
    <t>WT1</t>
  </si>
  <si>
    <t>Total</t>
  </si>
  <si>
    <t>% in 1/6</t>
  </si>
  <si>
    <t>% in 2/6</t>
  </si>
  <si>
    <t>% in 3/6</t>
  </si>
  <si>
    <t>% in 4/6</t>
  </si>
  <si>
    <t>% in 5/6</t>
  </si>
  <si>
    <t>% in 6/6</t>
  </si>
  <si>
    <t>Rluc</t>
  </si>
  <si>
    <t>wt1</t>
  </si>
  <si>
    <t>wt2</t>
  </si>
  <si>
    <t>wt3</t>
  </si>
  <si>
    <t>Mean</t>
  </si>
  <si>
    <t>raw</t>
  </si>
  <si>
    <t xml:space="preserve"> ∆ CT</t>
  </si>
  <si>
    <t>norm.</t>
  </si>
  <si>
    <t>cko1</t>
  </si>
  <si>
    <t>fold change</t>
  </si>
  <si>
    <t>cko2</t>
  </si>
  <si>
    <t>WT2</t>
  </si>
  <si>
    <t>cko3</t>
  </si>
  <si>
    <t>WT2 F-1</t>
  </si>
  <si>
    <t>WT2 F-2</t>
  </si>
  <si>
    <t>WT2 F-3</t>
  </si>
  <si>
    <t>WT2 F-4</t>
  </si>
  <si>
    <t>WT2 F-5</t>
  </si>
  <si>
    <t>stdevwt</t>
  </si>
  <si>
    <t>Stdev cko</t>
  </si>
  <si>
    <t>std error wt</t>
  </si>
  <si>
    <t>WT3</t>
  </si>
  <si>
    <t>std erro cko</t>
  </si>
  <si>
    <t>WT3 F-1</t>
  </si>
  <si>
    <t>WT3 F-2</t>
  </si>
  <si>
    <t>WT3 F-3</t>
  </si>
  <si>
    <t>WT3 F-4</t>
  </si>
  <si>
    <t>WT3 F-5</t>
  </si>
  <si>
    <t>T-Test</t>
  </si>
  <si>
    <t>cko1 F-1</t>
  </si>
  <si>
    <t>cko1 F-2</t>
  </si>
  <si>
    <t>cko1 F-3</t>
  </si>
  <si>
    <t>cko1 F-4</t>
  </si>
  <si>
    <t>cko1 F-5</t>
  </si>
  <si>
    <t>cko1 F-6</t>
  </si>
  <si>
    <t>cko2 CxB-1</t>
  </si>
  <si>
    <t>cko2 CxB-2</t>
  </si>
  <si>
    <t>cko2 CxB-3</t>
  </si>
  <si>
    <t>cko2 F-4</t>
  </si>
  <si>
    <t>cko2 F-5</t>
  </si>
  <si>
    <t>cko2 F-6</t>
  </si>
  <si>
    <t>cko3 F-1</t>
  </si>
  <si>
    <t>cko3 F-2</t>
  </si>
  <si>
    <t>cko3 F-3</t>
  </si>
  <si>
    <t>cko3 F-4</t>
  </si>
  <si>
    <t>cko3 F-5</t>
  </si>
  <si>
    <t>cko3 F-6</t>
  </si>
  <si>
    <t>Undetermined</t>
  </si>
  <si>
    <t>Sox5 S3</t>
  </si>
  <si>
    <t>Normalized % Sox5 S3</t>
  </si>
  <si>
    <t>Average wt Sox5 S3/Rluc</t>
  </si>
  <si>
    <t>Average CKO Sox5 S3/Rluc</t>
  </si>
  <si>
    <t>Ctip2 C2</t>
  </si>
  <si>
    <t>Normalized % Ctip2 C2</t>
  </si>
  <si>
    <t>Average wt Ctip2 C2/Rluc</t>
  </si>
  <si>
    <t>Average CKO Ctip2 C2/Rluc</t>
  </si>
  <si>
    <t>*</t>
  </si>
  <si>
    <t>**</t>
  </si>
  <si>
    <t>Rorb R1</t>
  </si>
  <si>
    <t>Normalized % Rorb R1</t>
  </si>
  <si>
    <t>Average wt Rorb R1/Rluc</t>
  </si>
  <si>
    <t>Average CKO Rorb R1/Rluc</t>
  </si>
  <si>
    <t>F1 (0r)</t>
  </si>
  <si>
    <t>F2 (1r)</t>
  </si>
  <si>
    <t>F3(2&amp;3 r)</t>
  </si>
  <si>
    <t>F4(4,5,6)</t>
  </si>
  <si>
    <t>F6(x-y)</t>
  </si>
  <si>
    <t>New F5 (&gt;7)</t>
  </si>
  <si>
    <t>F5 (7-x)</t>
  </si>
  <si>
    <t>1 Tail T-test</t>
  </si>
  <si>
    <t>Fezf2</t>
  </si>
  <si>
    <t>Normalized % Fezf2</t>
  </si>
  <si>
    <t>Free</t>
  </si>
  <si>
    <t>80 S</t>
  </si>
  <si>
    <t>2&amp;3</t>
  </si>
  <si>
    <t>&gt;4</t>
  </si>
  <si>
    <t>Average wt Fezf2/Rluc</t>
  </si>
  <si>
    <t>Average CKO  Fezf2/Rluc</t>
  </si>
  <si>
    <t>New F4 (&gt;4)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</si>
</sst>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#,##0.000"/>
  </numFmts>
  <fonts count="9" x14ac:knownFonts="1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9"/>
      <name val="Calibri"/>
      <family val="2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center"/>
    </xf>
    <xf numFmtId="164" fontId="5" fillId="0" borderId="2" xfId="0" applyNumberFormat="1" applyFont="1" applyFill="1" applyBorder="1" applyAlignment="1" applyProtection="1">
      <alignment horizontal="center"/>
    </xf>
    <xf numFmtId="0" fontId="3" fillId="0" borderId="3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6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/>
    <xf numFmtId="2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165" fontId="3" fillId="0" borderId="0" xfId="0" applyNumberFormat="1" applyFont="1" applyFill="1" applyBorder="1" applyAlignment="1" applyProtection="1">
      <alignment horizontal="center"/>
    </xf>
    <xf numFmtId="165" fontId="3" fillId="0" borderId="8" xfId="0" applyNumberFormat="1" applyFont="1" applyFill="1" applyBorder="1" applyAlignment="1" applyProtection="1">
      <alignment horizontal="center"/>
    </xf>
    <xf numFmtId="165" fontId="3" fillId="0" borderId="9" xfId="0" applyNumberFormat="1" applyFont="1" applyFill="1" applyBorder="1" applyAlignment="1" applyProtection="1">
      <alignment horizontal="center"/>
    </xf>
    <xf numFmtId="165" fontId="7" fillId="2" borderId="8" xfId="0" applyNumberFormat="1" applyFont="1" applyFill="1" applyBorder="1" applyAlignment="1" applyProtection="1">
      <alignment horizontal="center"/>
    </xf>
    <xf numFmtId="164" fontId="3" fillId="0" borderId="10" xfId="0" applyNumberFormat="1" applyFont="1" applyFill="1" applyBorder="1" applyAlignment="1" applyProtection="1">
      <alignment horizontal="center"/>
    </xf>
    <xf numFmtId="0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>
      <alignment horizontal="center"/>
    </xf>
    <xf numFmtId="2" fontId="3" fillId="3" borderId="12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Border="1" applyAlignment="1" applyProtection="1"/>
    <xf numFmtId="0" fontId="0" fillId="3" borderId="0" xfId="0" applyFill="1"/>
    <xf numFmtId="165" fontId="7" fillId="2" borderId="0" xfId="0" applyNumberFormat="1" applyFont="1" applyFill="1" applyBorder="1" applyAlignment="1" applyProtection="1">
      <alignment horizontal="center"/>
    </xf>
    <xf numFmtId="165" fontId="8" fillId="0" borderId="8" xfId="0" applyNumberFormat="1" applyFont="1" applyFill="1" applyBorder="1" applyAlignment="1" applyProtection="1">
      <alignment horizontal="center"/>
    </xf>
    <xf numFmtId="165" fontId="7" fillId="2" borderId="9" xfId="0" applyNumberFormat="1" applyFont="1" applyFill="1" applyBorder="1" applyAlignment="1" applyProtection="1">
      <alignment horizontal="center"/>
    </xf>
    <xf numFmtId="165" fontId="8" fillId="0" borderId="0" xfId="0" applyNumberFormat="1" applyFont="1" applyFill="1" applyBorder="1" applyAlignment="1" applyProtection="1">
      <alignment horizontal="center"/>
    </xf>
    <xf numFmtId="165" fontId="8" fillId="0" borderId="9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3" fillId="4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center"/>
    </xf>
    <xf numFmtId="166" fontId="0" fillId="0" borderId="0" xfId="0" applyNumberFormat="1"/>
    <xf numFmtId="0" fontId="0" fillId="0" borderId="0" xfId="0" applyFill="1"/>
    <xf numFmtId="3" fontId="0" fillId="0" borderId="0" xfId="0" applyNumberFormat="1" applyFont="1"/>
    <xf numFmtId="16" fontId="3" fillId="0" borderId="0" xfId="0" applyNumberFormat="1" applyFont="1" applyFill="1" applyBorder="1" applyAlignment="1" applyProtection="1"/>
    <xf numFmtId="0" fontId="0" fillId="0" borderId="0" xfId="0" applyFill="1" applyBorder="1"/>
    <xf numFmtId="166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'Sox5 S3'!$Z$11</c:f>
              <c:strCache>
                <c:ptCount val="1"/>
                <c:pt idx="0">
                  <c:v>Average wt Sox5 S3/Rluc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'Sox5 S3'!$AA$15:$AF$15</c:f>
                <c:numCache>
                  <c:formatCode>General</c:formatCode>
                  <c:ptCount val="6"/>
                  <c:pt idx="0">
                    <c:v>2.227413398386192</c:v>
                  </c:pt>
                  <c:pt idx="1">
                    <c:v>9.232098823882685</c:v>
                  </c:pt>
                  <c:pt idx="2">
                    <c:v>2.377045812420546</c:v>
                  </c:pt>
                  <c:pt idx="3">
                    <c:v>1.503534403570446</c:v>
                  </c:pt>
                  <c:pt idx="4">
                    <c:v>3.204400849661636</c:v>
                  </c:pt>
                  <c:pt idx="5">
                    <c:v>2.589532472369912</c:v>
                  </c:pt>
                </c:numCache>
              </c:numRef>
            </c:plus>
            <c:minus>
              <c:numRef>
                <c:f>'Sox5 S3'!$AA$15:$AF$15</c:f>
                <c:numCache>
                  <c:formatCode>General</c:formatCode>
                  <c:ptCount val="6"/>
                  <c:pt idx="0">
                    <c:v>2.227413398386192</c:v>
                  </c:pt>
                  <c:pt idx="1">
                    <c:v>9.232098823882685</c:v>
                  </c:pt>
                  <c:pt idx="2">
                    <c:v>2.377045812420546</c:v>
                  </c:pt>
                  <c:pt idx="3">
                    <c:v>1.503534403570446</c:v>
                  </c:pt>
                  <c:pt idx="4">
                    <c:v>3.204400849661636</c:v>
                  </c:pt>
                  <c:pt idx="5">
                    <c:v>2.589532472369912</c:v>
                  </c:pt>
                </c:numCache>
              </c:numRef>
            </c:minus>
          </c:errBars>
          <c:val>
            <c:numRef>
              <c:f>'Sox5 S3'!$AA$11:$AF$11</c:f>
              <c:numCache>
                <c:formatCode>General</c:formatCode>
                <c:ptCount val="6"/>
                <c:pt idx="0">
                  <c:v>28.28062513524554</c:v>
                </c:pt>
                <c:pt idx="1">
                  <c:v>32.18369510194521</c:v>
                </c:pt>
                <c:pt idx="2">
                  <c:v>9.775004517813256</c:v>
                </c:pt>
                <c:pt idx="3">
                  <c:v>13.04834882934923</c:v>
                </c:pt>
                <c:pt idx="4">
                  <c:v>10.92233256603436</c:v>
                </c:pt>
                <c:pt idx="5">
                  <c:v>5.789993849612411</c:v>
                </c:pt>
              </c:numCache>
            </c:numRef>
          </c:val>
        </c:ser>
        <c:ser>
          <c:idx val="1"/>
          <c:order val="1"/>
          <c:tx>
            <c:strRef>
              <c:f>'Sox5 S3'!$Z$12</c:f>
              <c:strCache>
                <c:ptCount val="1"/>
                <c:pt idx="0">
                  <c:v>Average CKO Sox5 S3/Rluc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'Sox5 S3'!$AA$16:$AF$16</c:f>
                <c:numCache>
                  <c:formatCode>General</c:formatCode>
                  <c:ptCount val="6"/>
                  <c:pt idx="0">
                    <c:v>1.023106909037201</c:v>
                  </c:pt>
                  <c:pt idx="1">
                    <c:v>7.912105377377687</c:v>
                  </c:pt>
                  <c:pt idx="2">
                    <c:v>0.627050286706093</c:v>
                  </c:pt>
                  <c:pt idx="3">
                    <c:v>2.546451855412731</c:v>
                  </c:pt>
                  <c:pt idx="4">
                    <c:v>5.317987654198153</c:v>
                  </c:pt>
                  <c:pt idx="5">
                    <c:v>0.503020705841949</c:v>
                  </c:pt>
                </c:numCache>
              </c:numRef>
            </c:plus>
            <c:minus>
              <c:numRef>
                <c:f>'Sox5 S3'!$AA$16:$AF$16</c:f>
                <c:numCache>
                  <c:formatCode>General</c:formatCode>
                  <c:ptCount val="6"/>
                  <c:pt idx="0">
                    <c:v>1.023106909037201</c:v>
                  </c:pt>
                  <c:pt idx="1">
                    <c:v>7.912105377377687</c:v>
                  </c:pt>
                  <c:pt idx="2">
                    <c:v>0.627050286706093</c:v>
                  </c:pt>
                  <c:pt idx="3">
                    <c:v>2.546451855412731</c:v>
                  </c:pt>
                  <c:pt idx="4">
                    <c:v>5.317987654198153</c:v>
                  </c:pt>
                  <c:pt idx="5">
                    <c:v>0.503020705841949</c:v>
                  </c:pt>
                </c:numCache>
              </c:numRef>
            </c:minus>
          </c:errBars>
          <c:val>
            <c:numRef>
              <c:f>'Sox5 S3'!$AA$12:$AF$12</c:f>
              <c:numCache>
                <c:formatCode>General</c:formatCode>
                <c:ptCount val="6"/>
                <c:pt idx="0">
                  <c:v>17.21199453296648</c:v>
                </c:pt>
                <c:pt idx="1">
                  <c:v>30.83257778030158</c:v>
                </c:pt>
                <c:pt idx="2">
                  <c:v>16.14611232812854</c:v>
                </c:pt>
                <c:pt idx="3">
                  <c:v>11.43292115997615</c:v>
                </c:pt>
                <c:pt idx="4">
                  <c:v>21.65748924300638</c:v>
                </c:pt>
                <c:pt idx="5">
                  <c:v>2.718904955620882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3943088"/>
        <c:axId val="1563170192"/>
      </c:barChart>
      <c:catAx>
        <c:axId val="1563943088"/>
        <c:scaling>
          <c:orientation val="minMax"/>
        </c:scaling>
        <c:delete val="0"/>
        <c:axPos val="b"/>
        <c:majorTickMark val="out"/>
        <c:minorTickMark val="none"/>
        <c:tickLblPos val="nextTo"/>
        <c:crossAx val="1563170192"/>
        <c:crosses val="autoZero"/>
        <c:auto val="1"/>
        <c:lblAlgn val="ctr"/>
        <c:lblOffset val="100"/>
        <c:noMultiLvlLbl val="0"/>
      </c:catAx>
      <c:valAx>
        <c:axId val="1563170192"/>
        <c:scaling>
          <c:orientation val="minMax"/>
          <c:max val="80.0"/>
        </c:scaling>
        <c:delete val="0"/>
        <c:axPos val="l"/>
        <c:numFmt formatCode="General" sourceLinked="1"/>
        <c:majorTickMark val="out"/>
        <c:minorTickMark val="none"/>
        <c:tickLblPos val="nextTo"/>
        <c:crossAx val="1563943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1" r="0.700000000000001" t="0.750000000000001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'Sox5 S3'!$Z$11</c:f>
              <c:strCache>
                <c:ptCount val="1"/>
                <c:pt idx="0">
                  <c:v>Average wt Sox5 S3/Rluc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('Sox5 S3'!$AA$15:$AD$15,'Sox5 S3'!$AG$15)</c:f>
                <c:numCache>
                  <c:formatCode>General</c:formatCode>
                  <c:ptCount val="5"/>
                  <c:pt idx="0">
                    <c:v>2.227413398386192</c:v>
                  </c:pt>
                  <c:pt idx="1">
                    <c:v>9.232098823882685</c:v>
                  </c:pt>
                  <c:pt idx="2">
                    <c:v>2.377045812420546</c:v>
                  </c:pt>
                  <c:pt idx="3">
                    <c:v>1.503534403570446</c:v>
                  </c:pt>
                  <c:pt idx="4">
                    <c:v>5.73739449452865</c:v>
                  </c:pt>
                </c:numCache>
              </c:numRef>
            </c:plus>
            <c:minus>
              <c:numRef>
                <c:f>('Sox5 S3'!$AA$15:$AD$15,'Sox5 S3'!$AG$15)</c:f>
                <c:numCache>
                  <c:formatCode>General</c:formatCode>
                  <c:ptCount val="5"/>
                  <c:pt idx="0">
                    <c:v>2.227413398386192</c:v>
                  </c:pt>
                  <c:pt idx="1">
                    <c:v>9.232098823882685</c:v>
                  </c:pt>
                  <c:pt idx="2">
                    <c:v>2.377045812420546</c:v>
                  </c:pt>
                  <c:pt idx="3">
                    <c:v>1.503534403570446</c:v>
                  </c:pt>
                  <c:pt idx="4">
                    <c:v>5.73739449452865</c:v>
                  </c:pt>
                </c:numCache>
              </c:numRef>
            </c:minus>
          </c:errBars>
          <c:val>
            <c:numRef>
              <c:f>('Sox5 S3'!$AA$11:$AD$11,'Sox5 S3'!$AG$11)</c:f>
              <c:numCache>
                <c:formatCode>General</c:formatCode>
                <c:ptCount val="5"/>
                <c:pt idx="0">
                  <c:v>28.28062513524554</c:v>
                </c:pt>
                <c:pt idx="1">
                  <c:v>32.18369510194521</c:v>
                </c:pt>
                <c:pt idx="2">
                  <c:v>9.775004517813256</c:v>
                </c:pt>
                <c:pt idx="3">
                  <c:v>13.04834882934923</c:v>
                </c:pt>
                <c:pt idx="4">
                  <c:v>16.71232641564677</c:v>
                </c:pt>
              </c:numCache>
            </c:numRef>
          </c:val>
        </c:ser>
        <c:ser>
          <c:idx val="1"/>
          <c:order val="1"/>
          <c:tx>
            <c:strRef>
              <c:f>'Sox5 S3'!$Z$12</c:f>
              <c:strCache>
                <c:ptCount val="1"/>
                <c:pt idx="0">
                  <c:v>Average CKO Sox5 S3/Rluc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('Sox5 S3'!$AA$16:$AD$16,'Sox5 S3'!$AG$16)</c:f>
                <c:numCache>
                  <c:formatCode>General</c:formatCode>
                  <c:ptCount val="5"/>
                  <c:pt idx="0">
                    <c:v>1.023106909037201</c:v>
                  </c:pt>
                  <c:pt idx="1">
                    <c:v>7.912105377377687</c:v>
                  </c:pt>
                  <c:pt idx="2">
                    <c:v>0.627050286706093</c:v>
                  </c:pt>
                  <c:pt idx="3">
                    <c:v>2.546451855412731</c:v>
                  </c:pt>
                  <c:pt idx="4">
                    <c:v>5.816426434321784</c:v>
                  </c:pt>
                </c:numCache>
              </c:numRef>
            </c:plus>
            <c:minus>
              <c:numRef>
                <c:f>('Sox5 S3'!$AA$16:$AD$16,'Sox5 S3'!$AG$16)</c:f>
                <c:numCache>
                  <c:formatCode>General</c:formatCode>
                  <c:ptCount val="5"/>
                  <c:pt idx="0">
                    <c:v>1.023106909037201</c:v>
                  </c:pt>
                  <c:pt idx="1">
                    <c:v>7.912105377377687</c:v>
                  </c:pt>
                  <c:pt idx="2">
                    <c:v>0.627050286706093</c:v>
                  </c:pt>
                  <c:pt idx="3">
                    <c:v>2.546451855412731</c:v>
                  </c:pt>
                  <c:pt idx="4">
                    <c:v>5.816426434321784</c:v>
                  </c:pt>
                </c:numCache>
              </c:numRef>
            </c:minus>
          </c:errBars>
          <c:val>
            <c:numRef>
              <c:f>('Sox5 S3'!$AA$12:$AD$12,'Sox5 S3'!$AG$12)</c:f>
              <c:numCache>
                <c:formatCode>General</c:formatCode>
                <c:ptCount val="5"/>
                <c:pt idx="0">
                  <c:v>17.21199453296648</c:v>
                </c:pt>
                <c:pt idx="1">
                  <c:v>30.83257778030158</c:v>
                </c:pt>
                <c:pt idx="2">
                  <c:v>16.14611232812854</c:v>
                </c:pt>
                <c:pt idx="3">
                  <c:v>11.43292115997615</c:v>
                </c:pt>
                <c:pt idx="4">
                  <c:v>24.37639419862726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6392224"/>
        <c:axId val="1573056800"/>
      </c:barChart>
      <c:catAx>
        <c:axId val="1496392224"/>
        <c:scaling>
          <c:orientation val="minMax"/>
        </c:scaling>
        <c:delete val="0"/>
        <c:axPos val="b"/>
        <c:majorTickMark val="out"/>
        <c:minorTickMark val="none"/>
        <c:tickLblPos val="nextTo"/>
        <c:crossAx val="1573056800"/>
        <c:crosses val="autoZero"/>
        <c:auto val="1"/>
        <c:lblAlgn val="ctr"/>
        <c:lblOffset val="100"/>
        <c:noMultiLvlLbl val="0"/>
      </c:catAx>
      <c:valAx>
        <c:axId val="1573056800"/>
        <c:scaling>
          <c:orientation val="minMax"/>
          <c:max val="60.0"/>
        </c:scaling>
        <c:delete val="0"/>
        <c:axPos val="l"/>
        <c:numFmt formatCode="General" sourceLinked="1"/>
        <c:majorTickMark val="out"/>
        <c:minorTickMark val="none"/>
        <c:tickLblPos val="nextTo"/>
        <c:crossAx val="1496392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'Ctip2 C2'!$Z$11</c:f>
              <c:strCache>
                <c:ptCount val="1"/>
                <c:pt idx="0">
                  <c:v>Average wt Ctip2 C2/Rluc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'Ctip2 C2'!$AA$15:$AF$15</c:f>
                <c:numCache>
                  <c:formatCode>General</c:formatCode>
                  <c:ptCount val="6"/>
                  <c:pt idx="0">
                    <c:v>3.902697816225537</c:v>
                  </c:pt>
                  <c:pt idx="1">
                    <c:v>7.993448016196296</c:v>
                  </c:pt>
                  <c:pt idx="2">
                    <c:v>3.845601829845443</c:v>
                  </c:pt>
                  <c:pt idx="3">
                    <c:v>1.471120530990368</c:v>
                  </c:pt>
                  <c:pt idx="4">
                    <c:v>2.38369623137054</c:v>
                  </c:pt>
                  <c:pt idx="5">
                    <c:v>0.281440666422598</c:v>
                  </c:pt>
                </c:numCache>
              </c:numRef>
            </c:plus>
            <c:minus>
              <c:numRef>
                <c:f>'Ctip2 C2'!$AA$15:$AF$15</c:f>
                <c:numCache>
                  <c:formatCode>General</c:formatCode>
                  <c:ptCount val="6"/>
                  <c:pt idx="0">
                    <c:v>3.902697816225537</c:v>
                  </c:pt>
                  <c:pt idx="1">
                    <c:v>7.993448016196296</c:v>
                  </c:pt>
                  <c:pt idx="2">
                    <c:v>3.845601829845443</c:v>
                  </c:pt>
                  <c:pt idx="3">
                    <c:v>1.471120530990368</c:v>
                  </c:pt>
                  <c:pt idx="4">
                    <c:v>2.38369623137054</c:v>
                  </c:pt>
                  <c:pt idx="5">
                    <c:v>0.281440666422598</c:v>
                  </c:pt>
                </c:numCache>
              </c:numRef>
            </c:minus>
          </c:errBars>
          <c:val>
            <c:numRef>
              <c:f>'Ctip2 C2'!$AA$11:$AF$11</c:f>
              <c:numCache>
                <c:formatCode>General</c:formatCode>
                <c:ptCount val="6"/>
                <c:pt idx="0">
                  <c:v>29.54893683702123</c:v>
                </c:pt>
                <c:pt idx="1">
                  <c:v>28.03219547802064</c:v>
                </c:pt>
                <c:pt idx="2">
                  <c:v>14.62605768292682</c:v>
                </c:pt>
                <c:pt idx="3">
                  <c:v>13.54919270739827</c:v>
                </c:pt>
                <c:pt idx="4">
                  <c:v>13.46571182122821</c:v>
                </c:pt>
                <c:pt idx="5">
                  <c:v>0.777905473404828</c:v>
                </c:pt>
              </c:numCache>
            </c:numRef>
          </c:val>
        </c:ser>
        <c:ser>
          <c:idx val="1"/>
          <c:order val="1"/>
          <c:tx>
            <c:strRef>
              <c:f>'Ctip2 C2'!$Z$12</c:f>
              <c:strCache>
                <c:ptCount val="1"/>
                <c:pt idx="0">
                  <c:v>Average CKO Ctip2 C2/Rluc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'Ctip2 C2'!$AA$16:$AF$16</c:f>
                <c:numCache>
                  <c:formatCode>General</c:formatCode>
                  <c:ptCount val="6"/>
                  <c:pt idx="0">
                    <c:v>2.550400254265491</c:v>
                  </c:pt>
                  <c:pt idx="1">
                    <c:v>6.995210609753602</c:v>
                  </c:pt>
                  <c:pt idx="2">
                    <c:v>2.494398268504434</c:v>
                  </c:pt>
                  <c:pt idx="3">
                    <c:v>3.668377349012348</c:v>
                  </c:pt>
                  <c:pt idx="4">
                    <c:v>4.501907310637386</c:v>
                  </c:pt>
                  <c:pt idx="5">
                    <c:v>0.301010566145149</c:v>
                  </c:pt>
                </c:numCache>
              </c:numRef>
            </c:plus>
            <c:minus>
              <c:numRef>
                <c:f>'Ctip2 C2'!$AA$16:$AF$16</c:f>
                <c:numCache>
                  <c:formatCode>General</c:formatCode>
                  <c:ptCount val="6"/>
                  <c:pt idx="0">
                    <c:v>2.550400254265491</c:v>
                  </c:pt>
                  <c:pt idx="1">
                    <c:v>6.995210609753602</c:v>
                  </c:pt>
                  <c:pt idx="2">
                    <c:v>2.494398268504434</c:v>
                  </c:pt>
                  <c:pt idx="3">
                    <c:v>3.668377349012348</c:v>
                  </c:pt>
                  <c:pt idx="4">
                    <c:v>4.501907310637386</c:v>
                  </c:pt>
                  <c:pt idx="5">
                    <c:v>0.301010566145149</c:v>
                  </c:pt>
                </c:numCache>
              </c:numRef>
            </c:minus>
          </c:errBars>
          <c:val>
            <c:numRef>
              <c:f>'Ctip2 C2'!$AA$12:$AF$12</c:f>
              <c:numCache>
                <c:formatCode>General</c:formatCode>
                <c:ptCount val="6"/>
                <c:pt idx="0">
                  <c:v>19.55727205153012</c:v>
                </c:pt>
                <c:pt idx="1">
                  <c:v>21.18166645870011</c:v>
                </c:pt>
                <c:pt idx="2">
                  <c:v>17.58982441066842</c:v>
                </c:pt>
                <c:pt idx="3">
                  <c:v>13.6139665180543</c:v>
                </c:pt>
                <c:pt idx="4">
                  <c:v>26.91199977628517</c:v>
                </c:pt>
                <c:pt idx="5">
                  <c:v>1.14527078476187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8339872"/>
        <c:axId val="1487602656"/>
      </c:barChart>
      <c:catAx>
        <c:axId val="1568339872"/>
        <c:scaling>
          <c:orientation val="minMax"/>
        </c:scaling>
        <c:delete val="0"/>
        <c:axPos val="b"/>
        <c:majorTickMark val="out"/>
        <c:minorTickMark val="none"/>
        <c:tickLblPos val="nextTo"/>
        <c:crossAx val="1487602656"/>
        <c:crosses val="autoZero"/>
        <c:auto val="1"/>
        <c:lblAlgn val="ctr"/>
        <c:lblOffset val="100"/>
        <c:noMultiLvlLbl val="0"/>
      </c:catAx>
      <c:valAx>
        <c:axId val="1487602656"/>
        <c:scaling>
          <c:orientation val="minMax"/>
          <c:max val="45.0"/>
        </c:scaling>
        <c:delete val="0"/>
        <c:axPos val="l"/>
        <c:numFmt formatCode="General" sourceLinked="1"/>
        <c:majorTickMark val="out"/>
        <c:minorTickMark val="none"/>
        <c:tickLblPos val="nextTo"/>
        <c:crossAx val="1568339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'Ctip2 C2'!$Z$11</c:f>
              <c:strCache>
                <c:ptCount val="1"/>
                <c:pt idx="0">
                  <c:v>Average wt Ctip2 C2/Rluc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('Ctip2 C2'!$AA$15:$AD$15,'Ctip2 C2'!$AG$15)</c:f>
                <c:numCache>
                  <c:formatCode>General</c:formatCode>
                  <c:ptCount val="5"/>
                  <c:pt idx="0">
                    <c:v>3.902697816225537</c:v>
                  </c:pt>
                  <c:pt idx="1">
                    <c:v>7.993448016196296</c:v>
                  </c:pt>
                  <c:pt idx="2">
                    <c:v>3.845601829845443</c:v>
                  </c:pt>
                  <c:pt idx="3">
                    <c:v>1.471120530990368</c:v>
                  </c:pt>
                  <c:pt idx="4">
                    <c:v>2.474738480381204</c:v>
                  </c:pt>
                </c:numCache>
              </c:numRef>
            </c:plus>
            <c:minus>
              <c:numRef>
                <c:f>('Ctip2 C2'!$AA$15:$AD$15,'Ctip2 C2'!$AG$15)</c:f>
                <c:numCache>
                  <c:formatCode>General</c:formatCode>
                  <c:ptCount val="5"/>
                  <c:pt idx="0">
                    <c:v>3.902697816225537</c:v>
                  </c:pt>
                  <c:pt idx="1">
                    <c:v>7.993448016196296</c:v>
                  </c:pt>
                  <c:pt idx="2">
                    <c:v>3.845601829845443</c:v>
                  </c:pt>
                  <c:pt idx="3">
                    <c:v>1.471120530990368</c:v>
                  </c:pt>
                  <c:pt idx="4">
                    <c:v>2.474738480381204</c:v>
                  </c:pt>
                </c:numCache>
              </c:numRef>
            </c:minus>
          </c:errBars>
          <c:val>
            <c:numRef>
              <c:f>('Ctip2 C2'!$AA$11:$AD$11,'Ctip2 C2'!$AG$11)</c:f>
              <c:numCache>
                <c:formatCode>General</c:formatCode>
                <c:ptCount val="5"/>
                <c:pt idx="0">
                  <c:v>29.54893683702123</c:v>
                </c:pt>
                <c:pt idx="1">
                  <c:v>28.03219547802064</c:v>
                </c:pt>
                <c:pt idx="2">
                  <c:v>14.62605768292682</c:v>
                </c:pt>
                <c:pt idx="3">
                  <c:v>13.54919270739827</c:v>
                </c:pt>
                <c:pt idx="4">
                  <c:v>14.24361729463304</c:v>
                </c:pt>
              </c:numCache>
            </c:numRef>
          </c:val>
        </c:ser>
        <c:ser>
          <c:idx val="1"/>
          <c:order val="1"/>
          <c:tx>
            <c:strRef>
              <c:f>'Ctip2 C2'!$Z$12</c:f>
              <c:strCache>
                <c:ptCount val="1"/>
                <c:pt idx="0">
                  <c:v>Average CKO Ctip2 C2/Rluc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('Ctip2 C2'!$AA$16:$AD$16,'Ctip2 C2'!$AG$16)</c:f>
                <c:numCache>
                  <c:formatCode>General</c:formatCode>
                  <c:ptCount val="5"/>
                  <c:pt idx="0">
                    <c:v>2.550400254265491</c:v>
                  </c:pt>
                  <c:pt idx="1">
                    <c:v>6.995210609753602</c:v>
                  </c:pt>
                  <c:pt idx="2">
                    <c:v>2.494398268504434</c:v>
                  </c:pt>
                  <c:pt idx="3">
                    <c:v>3.668377349012348</c:v>
                  </c:pt>
                  <c:pt idx="4">
                    <c:v>4.701777536141433</c:v>
                  </c:pt>
                </c:numCache>
              </c:numRef>
            </c:plus>
            <c:minus>
              <c:numRef>
                <c:f>('Ctip2 C2'!$AA$16:$AD$16,'Ctip2 C2'!$AG$16)</c:f>
                <c:numCache>
                  <c:formatCode>General</c:formatCode>
                  <c:ptCount val="5"/>
                  <c:pt idx="0">
                    <c:v>2.550400254265491</c:v>
                  </c:pt>
                  <c:pt idx="1">
                    <c:v>6.995210609753602</c:v>
                  </c:pt>
                  <c:pt idx="2">
                    <c:v>2.494398268504434</c:v>
                  </c:pt>
                  <c:pt idx="3">
                    <c:v>3.668377349012348</c:v>
                  </c:pt>
                  <c:pt idx="4">
                    <c:v>4.701777536141433</c:v>
                  </c:pt>
                </c:numCache>
              </c:numRef>
            </c:minus>
          </c:errBars>
          <c:val>
            <c:numRef>
              <c:f>('Ctip2 C2'!$AA$12:$AD$12,'Ctip2 C2'!$AG$12)</c:f>
              <c:numCache>
                <c:formatCode>General</c:formatCode>
                <c:ptCount val="5"/>
                <c:pt idx="0">
                  <c:v>19.55727205153012</c:v>
                </c:pt>
                <c:pt idx="1">
                  <c:v>21.18166645870011</c:v>
                </c:pt>
                <c:pt idx="2">
                  <c:v>17.58982441066842</c:v>
                </c:pt>
                <c:pt idx="3">
                  <c:v>13.6139665180543</c:v>
                </c:pt>
                <c:pt idx="4">
                  <c:v>28.05727056104704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2396656"/>
        <c:axId val="1571022192"/>
      </c:barChart>
      <c:catAx>
        <c:axId val="1562396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571022192"/>
        <c:crosses val="autoZero"/>
        <c:auto val="1"/>
        <c:lblAlgn val="ctr"/>
        <c:lblOffset val="100"/>
        <c:noMultiLvlLbl val="0"/>
      </c:catAx>
      <c:valAx>
        <c:axId val="1571022192"/>
        <c:scaling>
          <c:orientation val="minMax"/>
          <c:max val="60.0"/>
        </c:scaling>
        <c:delete val="0"/>
        <c:axPos val="l"/>
        <c:numFmt formatCode="General" sourceLinked="1"/>
        <c:majorTickMark val="out"/>
        <c:minorTickMark val="none"/>
        <c:tickLblPos val="nextTo"/>
        <c:crossAx val="1562396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'Rorb R1'!$Z$11</c:f>
              <c:strCache>
                <c:ptCount val="1"/>
                <c:pt idx="0">
                  <c:v>Average wt Rorb R1/Rluc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'Rorb R1'!$AA$15:$AF$15</c:f>
                <c:numCache>
                  <c:formatCode>General</c:formatCode>
                  <c:ptCount val="6"/>
                  <c:pt idx="0">
                    <c:v>5.62909592521788</c:v>
                  </c:pt>
                  <c:pt idx="1">
                    <c:v>6.712791965459383</c:v>
                  </c:pt>
                  <c:pt idx="2">
                    <c:v>5.928187462181652</c:v>
                  </c:pt>
                  <c:pt idx="3">
                    <c:v>2.019489190285355</c:v>
                  </c:pt>
                  <c:pt idx="4">
                    <c:v>6.15413320957899</c:v>
                  </c:pt>
                  <c:pt idx="5">
                    <c:v>0.590799473124926</c:v>
                  </c:pt>
                </c:numCache>
              </c:numRef>
            </c:plus>
            <c:minus>
              <c:numRef>
                <c:f>'Rorb R1'!$AA$15:$AF$15</c:f>
                <c:numCache>
                  <c:formatCode>General</c:formatCode>
                  <c:ptCount val="6"/>
                  <c:pt idx="0">
                    <c:v>5.62909592521788</c:v>
                  </c:pt>
                  <c:pt idx="1">
                    <c:v>6.712791965459383</c:v>
                  </c:pt>
                  <c:pt idx="2">
                    <c:v>5.928187462181652</c:v>
                  </c:pt>
                  <c:pt idx="3">
                    <c:v>2.019489190285355</c:v>
                  </c:pt>
                  <c:pt idx="4">
                    <c:v>6.15413320957899</c:v>
                  </c:pt>
                  <c:pt idx="5">
                    <c:v>0.590799473124926</c:v>
                  </c:pt>
                </c:numCache>
              </c:numRef>
            </c:minus>
          </c:errBars>
          <c:val>
            <c:numRef>
              <c:f>'Rorb R1'!$AA$11:$AF$11</c:f>
              <c:numCache>
                <c:formatCode>General</c:formatCode>
                <c:ptCount val="6"/>
                <c:pt idx="0">
                  <c:v>24.10749654009605</c:v>
                </c:pt>
                <c:pt idx="1">
                  <c:v>16.64963971102456</c:v>
                </c:pt>
                <c:pt idx="2">
                  <c:v>24.60547383216868</c:v>
                </c:pt>
                <c:pt idx="3">
                  <c:v>3.812169342381301</c:v>
                </c:pt>
                <c:pt idx="4">
                  <c:v>29.25973035125121</c:v>
                </c:pt>
                <c:pt idx="5">
                  <c:v>1.565490223078198</c:v>
                </c:pt>
              </c:numCache>
            </c:numRef>
          </c:val>
        </c:ser>
        <c:ser>
          <c:idx val="1"/>
          <c:order val="1"/>
          <c:tx>
            <c:strRef>
              <c:f>'Rorb R1'!$Z$12</c:f>
              <c:strCache>
                <c:ptCount val="1"/>
                <c:pt idx="0">
                  <c:v>Average CKO Rorb R1/Rluc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'Rorb R1'!$AA$16:$AF$16</c:f>
                <c:numCache>
                  <c:formatCode>General</c:formatCode>
                  <c:ptCount val="6"/>
                  <c:pt idx="0">
                    <c:v>2.446402228283133</c:v>
                  </c:pt>
                  <c:pt idx="1">
                    <c:v>14.7682501923407</c:v>
                  </c:pt>
                  <c:pt idx="2">
                    <c:v>9.007010405917857</c:v>
                  </c:pt>
                  <c:pt idx="3">
                    <c:v>3.730224447112874</c:v>
                  </c:pt>
                  <c:pt idx="4">
                    <c:v>2.89424908531051</c:v>
                  </c:pt>
                  <c:pt idx="5">
                    <c:v>0.497860010205398</c:v>
                  </c:pt>
                </c:numCache>
              </c:numRef>
            </c:plus>
            <c:minus>
              <c:numRef>
                <c:f>'Rorb R1'!$AA$16:$AF$16</c:f>
                <c:numCache>
                  <c:formatCode>General</c:formatCode>
                  <c:ptCount val="6"/>
                  <c:pt idx="0">
                    <c:v>2.446402228283133</c:v>
                  </c:pt>
                  <c:pt idx="1">
                    <c:v>14.7682501923407</c:v>
                  </c:pt>
                  <c:pt idx="2">
                    <c:v>9.007010405917857</c:v>
                  </c:pt>
                  <c:pt idx="3">
                    <c:v>3.730224447112874</c:v>
                  </c:pt>
                  <c:pt idx="4">
                    <c:v>2.89424908531051</c:v>
                  </c:pt>
                  <c:pt idx="5">
                    <c:v>0.497860010205398</c:v>
                  </c:pt>
                </c:numCache>
              </c:numRef>
            </c:minus>
          </c:errBars>
          <c:val>
            <c:numRef>
              <c:f>'Rorb R1'!$AA$12:$AF$12</c:f>
              <c:numCache>
                <c:formatCode>General</c:formatCode>
                <c:ptCount val="6"/>
                <c:pt idx="0">
                  <c:v>8.022504187230423</c:v>
                </c:pt>
                <c:pt idx="1">
                  <c:v>31.87776111658658</c:v>
                </c:pt>
                <c:pt idx="2">
                  <c:v>25.12274362657678</c:v>
                </c:pt>
                <c:pt idx="3">
                  <c:v>21.77898017033695</c:v>
                </c:pt>
                <c:pt idx="4">
                  <c:v>11.99904979532193</c:v>
                </c:pt>
                <c:pt idx="5">
                  <c:v>1.198961103947339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391632"/>
        <c:axId val="1495060672"/>
      </c:barChart>
      <c:catAx>
        <c:axId val="1571391632"/>
        <c:scaling>
          <c:orientation val="minMax"/>
        </c:scaling>
        <c:delete val="0"/>
        <c:axPos val="b"/>
        <c:majorTickMark val="out"/>
        <c:minorTickMark val="none"/>
        <c:tickLblPos val="nextTo"/>
        <c:crossAx val="1495060672"/>
        <c:crosses val="autoZero"/>
        <c:auto val="1"/>
        <c:lblAlgn val="ctr"/>
        <c:lblOffset val="100"/>
        <c:noMultiLvlLbl val="0"/>
      </c:catAx>
      <c:valAx>
        <c:axId val="1495060672"/>
        <c:scaling>
          <c:orientation val="minMax"/>
          <c:max val="80.0"/>
        </c:scaling>
        <c:delete val="0"/>
        <c:axPos val="l"/>
        <c:numFmt formatCode="General" sourceLinked="1"/>
        <c:majorTickMark val="out"/>
        <c:minorTickMark val="none"/>
        <c:tickLblPos val="nextTo"/>
        <c:crossAx val="1571391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'Rorb R1'!$Z$11</c:f>
              <c:strCache>
                <c:ptCount val="1"/>
                <c:pt idx="0">
                  <c:v>Average wt Rorb R1/Rluc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('Rorb R1'!$AA$15:$AD$15,'Rorb R1'!$AG$15)</c:f>
                <c:numCache>
                  <c:formatCode>General</c:formatCode>
                  <c:ptCount val="5"/>
                  <c:pt idx="0">
                    <c:v>5.62909592521788</c:v>
                  </c:pt>
                  <c:pt idx="1">
                    <c:v>6.712791965459383</c:v>
                  </c:pt>
                  <c:pt idx="2">
                    <c:v>5.928187462181652</c:v>
                  </c:pt>
                  <c:pt idx="3">
                    <c:v>2.019489190285355</c:v>
                  </c:pt>
                  <c:pt idx="4">
                    <c:v>5.564040103050964</c:v>
                  </c:pt>
                </c:numCache>
              </c:numRef>
            </c:plus>
            <c:minus>
              <c:numRef>
                <c:f>('Rorb R1'!$AA$15:$AD$15,'Rorb R1'!$AG$15)</c:f>
                <c:numCache>
                  <c:formatCode>General</c:formatCode>
                  <c:ptCount val="5"/>
                  <c:pt idx="0">
                    <c:v>5.62909592521788</c:v>
                  </c:pt>
                  <c:pt idx="1">
                    <c:v>6.712791965459383</c:v>
                  </c:pt>
                  <c:pt idx="2">
                    <c:v>5.928187462181652</c:v>
                  </c:pt>
                  <c:pt idx="3">
                    <c:v>2.019489190285355</c:v>
                  </c:pt>
                  <c:pt idx="4">
                    <c:v>5.564040103050964</c:v>
                  </c:pt>
                </c:numCache>
              </c:numRef>
            </c:minus>
          </c:errBars>
          <c:val>
            <c:numRef>
              <c:f>('Rorb R1'!$AA$11:$AD$11,'Rorb R1'!$AG$11)</c:f>
              <c:numCache>
                <c:formatCode>General</c:formatCode>
                <c:ptCount val="5"/>
                <c:pt idx="0">
                  <c:v>24.10749654009605</c:v>
                </c:pt>
                <c:pt idx="1">
                  <c:v>16.64963971102456</c:v>
                </c:pt>
                <c:pt idx="2">
                  <c:v>24.60547383216868</c:v>
                </c:pt>
                <c:pt idx="3">
                  <c:v>3.812169342381301</c:v>
                </c:pt>
                <c:pt idx="4">
                  <c:v>30.82522057432941</c:v>
                </c:pt>
              </c:numCache>
            </c:numRef>
          </c:val>
        </c:ser>
        <c:ser>
          <c:idx val="1"/>
          <c:order val="1"/>
          <c:tx>
            <c:strRef>
              <c:f>'Rorb R1'!$Z$12</c:f>
              <c:strCache>
                <c:ptCount val="1"/>
                <c:pt idx="0">
                  <c:v>Average CKO Rorb R1/Rluc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('Rorb R1'!$AA$16:$AD$16,'Rorb R1'!$AG$16)</c:f>
                <c:numCache>
                  <c:formatCode>General</c:formatCode>
                  <c:ptCount val="5"/>
                  <c:pt idx="0">
                    <c:v>2.446402228283133</c:v>
                  </c:pt>
                  <c:pt idx="1">
                    <c:v>14.7682501923407</c:v>
                  </c:pt>
                  <c:pt idx="2">
                    <c:v>9.007010405917857</c:v>
                  </c:pt>
                  <c:pt idx="3">
                    <c:v>3.730224447112874</c:v>
                  </c:pt>
                  <c:pt idx="4">
                    <c:v>2.454367664784408</c:v>
                  </c:pt>
                </c:numCache>
              </c:numRef>
            </c:plus>
            <c:minus>
              <c:numRef>
                <c:f>('Rorb R1'!$AA$16:$AD$16,'Rorb R1'!$AG$16)</c:f>
                <c:numCache>
                  <c:formatCode>General</c:formatCode>
                  <c:ptCount val="5"/>
                  <c:pt idx="0">
                    <c:v>2.446402228283133</c:v>
                  </c:pt>
                  <c:pt idx="1">
                    <c:v>14.7682501923407</c:v>
                  </c:pt>
                  <c:pt idx="2">
                    <c:v>9.007010405917857</c:v>
                  </c:pt>
                  <c:pt idx="3">
                    <c:v>3.730224447112874</c:v>
                  </c:pt>
                  <c:pt idx="4">
                    <c:v>2.454367664784408</c:v>
                  </c:pt>
                </c:numCache>
              </c:numRef>
            </c:minus>
          </c:errBars>
          <c:val>
            <c:numRef>
              <c:f>('Rorb R1'!$AA$12:$AD$12,'Rorb R1'!$AG$12)</c:f>
              <c:numCache>
                <c:formatCode>General</c:formatCode>
                <c:ptCount val="5"/>
                <c:pt idx="0">
                  <c:v>8.022504187230423</c:v>
                </c:pt>
                <c:pt idx="1">
                  <c:v>31.87776111658658</c:v>
                </c:pt>
                <c:pt idx="2">
                  <c:v>25.12274362657678</c:v>
                </c:pt>
                <c:pt idx="3">
                  <c:v>21.77898017033695</c:v>
                </c:pt>
                <c:pt idx="4">
                  <c:v>13.19801089926927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9302720"/>
        <c:axId val="1562775344"/>
      </c:barChart>
      <c:catAx>
        <c:axId val="1569302720"/>
        <c:scaling>
          <c:orientation val="minMax"/>
        </c:scaling>
        <c:delete val="0"/>
        <c:axPos val="b"/>
        <c:majorTickMark val="out"/>
        <c:minorTickMark val="none"/>
        <c:tickLblPos val="nextTo"/>
        <c:crossAx val="1562775344"/>
        <c:crosses val="autoZero"/>
        <c:auto val="1"/>
        <c:lblAlgn val="ctr"/>
        <c:lblOffset val="100"/>
        <c:noMultiLvlLbl val="0"/>
      </c:catAx>
      <c:valAx>
        <c:axId val="1562775344"/>
        <c:scaling>
          <c:orientation val="minMax"/>
          <c:max val="60.0"/>
        </c:scaling>
        <c:delete val="0"/>
        <c:axPos val="l"/>
        <c:numFmt formatCode="General" sourceLinked="1"/>
        <c:majorTickMark val="out"/>
        <c:minorTickMark val="none"/>
        <c:tickLblPos val="nextTo"/>
        <c:crossAx val="1569302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Fezf2!$Z$11</c:f>
              <c:strCache>
                <c:ptCount val="1"/>
                <c:pt idx="0">
                  <c:v>Average wt Fezf2/Rluc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(Fezf2!$AA$15:$AC$15,Fezf2!$AG$15)</c:f>
                <c:numCache>
                  <c:formatCode>General</c:formatCode>
                  <c:ptCount val="4"/>
                  <c:pt idx="0">
                    <c:v>2.985357824449615</c:v>
                  </c:pt>
                  <c:pt idx="1">
                    <c:v>1.636681149457611</c:v>
                  </c:pt>
                  <c:pt idx="2">
                    <c:v>1.36613337746785</c:v>
                  </c:pt>
                  <c:pt idx="3">
                    <c:v>2.59174944523504</c:v>
                  </c:pt>
                </c:numCache>
              </c:numRef>
            </c:plus>
            <c:minus>
              <c:numRef>
                <c:f>(Fezf2!$AA$15:$AC$15,Fezf2!$AG$15)</c:f>
                <c:numCache>
                  <c:formatCode>General</c:formatCode>
                  <c:ptCount val="4"/>
                  <c:pt idx="0">
                    <c:v>2.985357824449615</c:v>
                  </c:pt>
                  <c:pt idx="1">
                    <c:v>1.636681149457611</c:v>
                  </c:pt>
                  <c:pt idx="2">
                    <c:v>1.36613337746785</c:v>
                  </c:pt>
                  <c:pt idx="3">
                    <c:v>2.59174944523504</c:v>
                  </c:pt>
                </c:numCache>
              </c:numRef>
            </c:minus>
          </c:errBars>
          <c:cat>
            <c:strRef>
              <c:f>(Fezf2!$AA$10:$AC$10,Fezf2!$AG$10)</c:f>
              <c:strCache>
                <c:ptCount val="4"/>
                <c:pt idx="0">
                  <c:v>Free</c:v>
                </c:pt>
                <c:pt idx="1">
                  <c:v>80 S</c:v>
                </c:pt>
                <c:pt idx="2">
                  <c:v>2&amp;3</c:v>
                </c:pt>
                <c:pt idx="3">
                  <c:v>&gt;4</c:v>
                </c:pt>
              </c:strCache>
            </c:strRef>
          </c:cat>
          <c:val>
            <c:numRef>
              <c:f>(Fezf2!$AA$11:$AC$11,Fezf2!$AG$11)</c:f>
              <c:numCache>
                <c:formatCode>General</c:formatCode>
                <c:ptCount val="4"/>
                <c:pt idx="0">
                  <c:v>25.41207139195555</c:v>
                </c:pt>
                <c:pt idx="1">
                  <c:v>30.32100654923918</c:v>
                </c:pt>
                <c:pt idx="2">
                  <c:v>24.47197401866144</c:v>
                </c:pt>
                <c:pt idx="3">
                  <c:v>19.79494804014383</c:v>
                </c:pt>
              </c:numCache>
            </c:numRef>
          </c:val>
        </c:ser>
        <c:ser>
          <c:idx val="1"/>
          <c:order val="1"/>
          <c:tx>
            <c:strRef>
              <c:f>Fezf2!$Z$12</c:f>
              <c:strCache>
                <c:ptCount val="1"/>
                <c:pt idx="0">
                  <c:v>Average CKO  Fezf2/Rluc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(Fezf2!$AA$16:$AC$16,Fezf2!$AG$16)</c:f>
                <c:numCache>
                  <c:formatCode>General</c:formatCode>
                  <c:ptCount val="4"/>
                  <c:pt idx="0">
                    <c:v>1.868443987376342</c:v>
                  </c:pt>
                  <c:pt idx="1">
                    <c:v>6.916703178694885</c:v>
                  </c:pt>
                  <c:pt idx="2">
                    <c:v>2.592587667273581</c:v>
                  </c:pt>
                  <c:pt idx="3">
                    <c:v>2.991301394449143</c:v>
                  </c:pt>
                </c:numCache>
              </c:numRef>
            </c:plus>
            <c:minus>
              <c:numRef>
                <c:f>(Fezf2!$AA$16:$AC$16,Fezf2!$AG$16)</c:f>
                <c:numCache>
                  <c:formatCode>General</c:formatCode>
                  <c:ptCount val="4"/>
                  <c:pt idx="0">
                    <c:v>1.868443987376342</c:v>
                  </c:pt>
                  <c:pt idx="1">
                    <c:v>6.916703178694885</c:v>
                  </c:pt>
                  <c:pt idx="2">
                    <c:v>2.592587667273581</c:v>
                  </c:pt>
                  <c:pt idx="3">
                    <c:v>2.991301394449143</c:v>
                  </c:pt>
                </c:numCache>
              </c:numRef>
            </c:minus>
          </c:errBars>
          <c:cat>
            <c:strRef>
              <c:f>(Fezf2!$AA$10:$AC$10,Fezf2!$AG$10)</c:f>
              <c:strCache>
                <c:ptCount val="4"/>
                <c:pt idx="0">
                  <c:v>Free</c:v>
                </c:pt>
                <c:pt idx="1">
                  <c:v>80 S</c:v>
                </c:pt>
                <c:pt idx="2">
                  <c:v>2&amp;3</c:v>
                </c:pt>
                <c:pt idx="3">
                  <c:v>&gt;4</c:v>
                </c:pt>
              </c:strCache>
            </c:strRef>
          </c:cat>
          <c:val>
            <c:numRef>
              <c:f>(Fezf2!$AA$12:$AC$12,Fezf2!$AG$12)</c:f>
              <c:numCache>
                <c:formatCode>General</c:formatCode>
                <c:ptCount val="4"/>
                <c:pt idx="0">
                  <c:v>23.25030769498619</c:v>
                </c:pt>
                <c:pt idx="1">
                  <c:v>33.33738515490784</c:v>
                </c:pt>
                <c:pt idx="2">
                  <c:v>21.27872194241777</c:v>
                </c:pt>
                <c:pt idx="3">
                  <c:v>22.1335852076882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5008464"/>
        <c:axId val="1569135216"/>
      </c:barChart>
      <c:catAx>
        <c:axId val="1495008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69135216"/>
        <c:crosses val="autoZero"/>
        <c:auto val="1"/>
        <c:lblAlgn val="ctr"/>
        <c:lblOffset val="100"/>
        <c:noMultiLvlLbl val="0"/>
      </c:catAx>
      <c:valAx>
        <c:axId val="1569135216"/>
        <c:scaling>
          <c:orientation val="minMax"/>
          <c:max val="50.0"/>
        </c:scaling>
        <c:delete val="0"/>
        <c:axPos val="l"/>
        <c:numFmt formatCode="General" sourceLinked="1"/>
        <c:majorTickMark val="out"/>
        <c:minorTickMark val="none"/>
        <c:tickLblPos val="nextTo"/>
        <c:crossAx val="1495008464"/>
        <c:crosses val="autoZero"/>
        <c:crossBetween val="between"/>
        <c:majorUnit val="10.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585465</xdr:colOff>
      <xdr:row>23</xdr:row>
      <xdr:rowOff>26643</xdr:rowOff>
    </xdr:from>
    <xdr:to>
      <xdr:col>31</xdr:col>
      <xdr:colOff>428963</xdr:colOff>
      <xdr:row>36</xdr:row>
      <xdr:rowOff>150515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493212</xdr:colOff>
      <xdr:row>40</xdr:row>
      <xdr:rowOff>155009</xdr:rowOff>
    </xdr:from>
    <xdr:to>
      <xdr:col>31</xdr:col>
      <xdr:colOff>328808</xdr:colOff>
      <xdr:row>54</xdr:row>
      <xdr:rowOff>118997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873125</xdr:colOff>
      <xdr:row>23</xdr:row>
      <xdr:rowOff>120650</xdr:rowOff>
    </xdr:from>
    <xdr:to>
      <xdr:col>31</xdr:col>
      <xdr:colOff>682625</xdr:colOff>
      <xdr:row>37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920750</xdr:colOff>
      <xdr:row>40</xdr:row>
      <xdr:rowOff>9525</xdr:rowOff>
    </xdr:from>
    <xdr:to>
      <xdr:col>31</xdr:col>
      <xdr:colOff>730250</xdr:colOff>
      <xdr:row>54</xdr:row>
      <xdr:rowOff>22225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809625</xdr:colOff>
      <xdr:row>22</xdr:row>
      <xdr:rowOff>161925</xdr:rowOff>
    </xdr:from>
    <xdr:to>
      <xdr:col>31</xdr:col>
      <xdr:colOff>619125</xdr:colOff>
      <xdr:row>36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433456</xdr:colOff>
      <xdr:row>39</xdr:row>
      <xdr:rowOff>160683</xdr:rowOff>
    </xdr:from>
    <xdr:to>
      <xdr:col>31</xdr:col>
      <xdr:colOff>256760</xdr:colOff>
      <xdr:row>53</xdr:row>
      <xdr:rowOff>198231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986298</xdr:colOff>
      <xdr:row>22</xdr:row>
      <xdr:rowOff>149328</xdr:rowOff>
    </xdr:from>
    <xdr:to>
      <xdr:col>31</xdr:col>
      <xdr:colOff>227370</xdr:colOff>
      <xdr:row>37</xdr:row>
      <xdr:rowOff>4302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2"/>
  <sheetViews>
    <sheetView topLeftCell="F29" zoomScale="73" zoomScaleNormal="73" workbookViewId="0">
      <selection activeCell="AA4" sqref="AA4:AF4"/>
    </sheetView>
  </sheetViews>
  <sheetFormatPr baseColWidth="10" defaultColWidth="11.5" defaultRowHeight="15" x14ac:dyDescent="0.2"/>
  <cols>
    <col min="1" max="1" width="11.5" style="3"/>
    <col min="2" max="2" width="13.5" style="3" customWidth="1"/>
    <col min="3" max="7" width="11.5" style="3"/>
    <col min="8" max="8" width="5.5" style="3" customWidth="1"/>
    <col min="9" max="9" width="7.6640625" style="3" customWidth="1"/>
    <col min="10" max="10" width="8.83203125" style="3" customWidth="1"/>
    <col min="11" max="11" width="9.5" style="3" customWidth="1"/>
    <col min="12" max="13" width="10.1640625" style="3" customWidth="1"/>
    <col min="14" max="15" width="10" style="3" customWidth="1"/>
    <col min="16" max="16" width="13" style="3" customWidth="1"/>
    <col min="17" max="17" width="8" style="3" customWidth="1"/>
    <col min="18" max="18" width="9.83203125" style="3" customWidth="1"/>
    <col min="19" max="19" width="10" style="3" customWidth="1"/>
    <col min="20" max="21" width="9.33203125" style="3" customWidth="1"/>
    <col min="22" max="23" width="9.1640625" style="3" customWidth="1"/>
    <col min="24" max="25" width="11.5" style="3"/>
    <col min="26" max="26" width="14.33203125" style="3" customWidth="1"/>
    <col min="27" max="16384" width="11.5" style="3"/>
  </cols>
  <sheetData>
    <row r="1" spans="1:40" ht="20" thickBot="1" x14ac:dyDescent="0.3">
      <c r="A1" s="1" t="s">
        <v>63</v>
      </c>
      <c r="B1" s="2" t="s">
        <v>0</v>
      </c>
      <c r="I1" s="4"/>
      <c r="P1" s="5"/>
      <c r="Q1" s="5"/>
      <c r="AA1" s="3" t="s">
        <v>64</v>
      </c>
    </row>
    <row r="2" spans="1:40" x14ac:dyDescent="0.2"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I2" s="8" t="s">
        <v>7</v>
      </c>
      <c r="J2" s="9">
        <v>1</v>
      </c>
      <c r="K2" s="9">
        <v>2</v>
      </c>
      <c r="L2" s="9">
        <v>3</v>
      </c>
      <c r="M2" s="9">
        <v>4</v>
      </c>
      <c r="N2" s="9">
        <v>5</v>
      </c>
      <c r="O2" s="9">
        <v>6</v>
      </c>
      <c r="P2" s="10" t="s">
        <v>8</v>
      </c>
      <c r="Q2" s="10"/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11" t="s">
        <v>14</v>
      </c>
      <c r="AA2" s="3" t="s">
        <v>77</v>
      </c>
      <c r="AB2" s="3" t="s">
        <v>78</v>
      </c>
      <c r="AC2" s="3" t="s">
        <v>79</v>
      </c>
      <c r="AD2" s="3" t="s">
        <v>80</v>
      </c>
      <c r="AE2" s="3" t="s">
        <v>83</v>
      </c>
      <c r="AF2" s="3" t="s">
        <v>81</v>
      </c>
      <c r="AG2" s="3" t="s">
        <v>82</v>
      </c>
    </row>
    <row r="3" spans="1:40" x14ac:dyDescent="0.2">
      <c r="B3" s="37"/>
      <c r="C3" s="37"/>
      <c r="D3" s="37"/>
      <c r="E3" s="37">
        <v>32.967380523681641</v>
      </c>
      <c r="F3" s="37">
        <v>31.789098739624023</v>
      </c>
      <c r="G3" s="37">
        <v>29.825813293457031</v>
      </c>
      <c r="I3" s="12"/>
      <c r="J3" s="13" t="s">
        <v>15</v>
      </c>
      <c r="P3" s="5"/>
      <c r="Q3" s="5"/>
      <c r="W3" s="14"/>
      <c r="Z3" s="3" t="s">
        <v>16</v>
      </c>
      <c r="AA3" s="3">
        <v>31.171830166696719</v>
      </c>
      <c r="AB3" s="3">
        <v>31.214719548483487</v>
      </c>
      <c r="AC3" s="3">
        <v>14.042871126640064</v>
      </c>
      <c r="AD3" s="3">
        <v>12.48285971554278</v>
      </c>
      <c r="AE3" s="3">
        <v>7.1059311801169951</v>
      </c>
      <c r="AF3" s="3">
        <v>3.9817882625199732</v>
      </c>
      <c r="AG3" s="3">
        <f>AE3+AF3</f>
        <v>11.087719442636969</v>
      </c>
      <c r="AI3" s="15"/>
      <c r="AJ3" s="15"/>
      <c r="AK3" s="15"/>
      <c r="AL3" s="15"/>
      <c r="AM3" s="15"/>
      <c r="AN3" s="15"/>
    </row>
    <row r="4" spans="1:40" x14ac:dyDescent="0.2">
      <c r="B4" s="37">
        <v>25.101770401000977</v>
      </c>
      <c r="C4" s="37">
        <v>29.111392974853516</v>
      </c>
      <c r="D4" s="37">
        <v>30.341854095458984</v>
      </c>
      <c r="E4" s="37"/>
      <c r="F4" s="37"/>
      <c r="G4" s="37">
        <v>30.439689636230469</v>
      </c>
      <c r="I4" s="12"/>
      <c r="J4">
        <v>1</v>
      </c>
      <c r="K4" s="3">
        <v>6.3394693999599669E-2</v>
      </c>
      <c r="L4">
        <v>6.279323579217104E-2</v>
      </c>
      <c r="M4">
        <v>1.2178763816657879E-2</v>
      </c>
      <c r="N4" s="3">
        <v>3.8779078941846505E-2</v>
      </c>
      <c r="O4" s="3">
        <v>0.24056118915009564</v>
      </c>
      <c r="P4" s="5">
        <f>SUM(J4:O4)</f>
        <v>1.4177069617003708</v>
      </c>
      <c r="Q4" s="5"/>
      <c r="R4" s="15">
        <f>J4/P4*100</f>
        <v>70.536438559955926</v>
      </c>
      <c r="S4" s="15">
        <f>K4/P4*100</f>
        <v>4.4716359383299684</v>
      </c>
      <c r="T4" s="15">
        <f>L4/P4*100</f>
        <v>4.4292112184352979</v>
      </c>
      <c r="U4" s="15">
        <f>M4/P4*100</f>
        <v>0.85904662568990275</v>
      </c>
      <c r="V4" s="15">
        <f>N4/P4*100</f>
        <v>2.7353381191932371</v>
      </c>
      <c r="W4" s="15">
        <f>O4/P4*100</f>
        <v>16.968329538395658</v>
      </c>
      <c r="Z4" s="3" t="s">
        <v>17</v>
      </c>
      <c r="AA4" s="3">
        <v>23.89992271636256</v>
      </c>
      <c r="AB4" s="3">
        <v>48.636613010170016</v>
      </c>
      <c r="AC4" s="3">
        <v>5.8272282378410454</v>
      </c>
      <c r="AD4" s="3">
        <v>10.773357345378692</v>
      </c>
      <c r="AE4" s="3">
        <v>8.371736923420773</v>
      </c>
      <c r="AF4" s="3">
        <v>2.4911417668269253</v>
      </c>
      <c r="AG4" s="3">
        <f t="shared" ref="AG4:AG9" si="0">AE4+AF4</f>
        <v>10.862878690247697</v>
      </c>
      <c r="AI4" s="15"/>
      <c r="AJ4" s="15"/>
      <c r="AK4" s="15"/>
      <c r="AL4" s="15"/>
      <c r="AM4" s="15"/>
      <c r="AN4" s="15"/>
    </row>
    <row r="5" spans="1:40" x14ac:dyDescent="0.2">
      <c r="B5" s="37">
        <v>25.115175247192383</v>
      </c>
      <c r="C5" s="37">
        <v>29.060573577880859</v>
      </c>
      <c r="D5" s="37">
        <v>30.162395477294922</v>
      </c>
      <c r="E5" s="37">
        <v>32.609130859375</v>
      </c>
      <c r="F5" s="37">
        <v>32.071296691894531</v>
      </c>
      <c r="G5" s="37"/>
      <c r="I5" s="12"/>
      <c r="J5" s="13" t="s">
        <v>63</v>
      </c>
      <c r="P5" s="5"/>
      <c r="Q5" s="5"/>
      <c r="W5" s="14"/>
      <c r="X5" s="16">
        <f>SUM(R4:W4)</f>
        <v>100</v>
      </c>
      <c r="Y5" s="16"/>
      <c r="Z5" s="3" t="s">
        <v>18</v>
      </c>
      <c r="AA5" s="3">
        <v>29.77012252267734</v>
      </c>
      <c r="AB5" s="3">
        <v>16.699752747182142</v>
      </c>
      <c r="AC5" s="3">
        <v>9.4549141889586572</v>
      </c>
      <c r="AD5" s="3">
        <v>15.88882942712622</v>
      </c>
      <c r="AE5" s="3">
        <v>17.289329594565313</v>
      </c>
      <c r="AF5" s="3">
        <v>10.897051519490335</v>
      </c>
      <c r="AG5" s="3">
        <f t="shared" si="0"/>
        <v>28.186381114055649</v>
      </c>
      <c r="AI5" s="15"/>
      <c r="AJ5" s="15"/>
      <c r="AK5" s="15"/>
      <c r="AL5" s="15"/>
      <c r="AM5" s="15"/>
      <c r="AN5" s="15"/>
    </row>
    <row r="6" spans="1:40" x14ac:dyDescent="0.2">
      <c r="A6" s="17" t="s">
        <v>19</v>
      </c>
      <c r="B6" s="18">
        <f>AVERAGE(B3:B5)</f>
        <v>25.10847282409668</v>
      </c>
      <c r="C6" s="19">
        <f t="shared" ref="C6:G6" si="1">AVERAGE(C3:C5)</f>
        <v>29.085983276367188</v>
      </c>
      <c r="D6" s="20">
        <f t="shared" si="1"/>
        <v>30.252124786376953</v>
      </c>
      <c r="E6" s="20">
        <f t="shared" si="1"/>
        <v>32.78825569152832</v>
      </c>
      <c r="F6" s="21">
        <f t="shared" si="1"/>
        <v>31.930197715759277</v>
      </c>
      <c r="G6" s="21">
        <f t="shared" si="1"/>
        <v>30.13275146484375</v>
      </c>
      <c r="I6" s="12" t="s">
        <v>20</v>
      </c>
      <c r="J6" s="5">
        <v>1</v>
      </c>
      <c r="K6" s="5">
        <v>6.3481918882439856E-2</v>
      </c>
      <c r="L6" s="5">
        <v>2.8288275444162802E-2</v>
      </c>
      <c r="M6" s="5">
        <v>4.8770251672450599E-3</v>
      </c>
      <c r="N6" s="5">
        <v>8.8400798001103294E-3</v>
      </c>
      <c r="O6" s="5">
        <v>3.0728504366068887E-2</v>
      </c>
      <c r="P6" s="5">
        <f>SUM(J6:O6)</f>
        <v>1.1362158036600269</v>
      </c>
      <c r="Q6" s="5"/>
      <c r="R6" s="15">
        <f>J6/P6*100</f>
        <v>88.011449654084842</v>
      </c>
      <c r="S6" s="15">
        <f>K6/P6*100</f>
        <v>5.5871357076665529</v>
      </c>
      <c r="T6" s="15">
        <f>L6/P6*100</f>
        <v>2.4896921300548187</v>
      </c>
      <c r="U6" s="15">
        <f>M6/P6*100</f>
        <v>0.42923405496869327</v>
      </c>
      <c r="V6" s="15">
        <f>N6/P6*100</f>
        <v>0.7780282382655026</v>
      </c>
      <c r="W6" s="15">
        <f>O6/P6*100</f>
        <v>2.7044602149595978</v>
      </c>
      <c r="AG6" s="3">
        <f t="shared" si="0"/>
        <v>0</v>
      </c>
    </row>
    <row r="7" spans="1:40" ht="16" thickBot="1" x14ac:dyDescent="0.25">
      <c r="A7" s="17" t="s">
        <v>21</v>
      </c>
      <c r="B7" s="5">
        <f>B6-B6</f>
        <v>0</v>
      </c>
      <c r="C7" s="22">
        <f>C6-B6</f>
        <v>3.9775104522705078</v>
      </c>
      <c r="D7" s="22">
        <f>D6-B6</f>
        <v>5.1436519622802734</v>
      </c>
      <c r="E7" s="22">
        <f>E6-B6</f>
        <v>7.6797828674316406</v>
      </c>
      <c r="F7" s="22">
        <f>F6-B6</f>
        <v>6.8217248916625977</v>
      </c>
      <c r="G7" s="22">
        <f>G6-B6</f>
        <v>5.0242786407470703</v>
      </c>
      <c r="I7" s="23" t="s">
        <v>22</v>
      </c>
      <c r="J7" s="24">
        <f t="shared" ref="J7:O7" si="2">J6/J4</f>
        <v>1</v>
      </c>
      <c r="K7" s="24">
        <f t="shared" si="2"/>
        <v>1.0013759019460009</v>
      </c>
      <c r="L7" s="24">
        <f t="shared" si="2"/>
        <v>0.45049876929084359</v>
      </c>
      <c r="M7" s="24">
        <f t="shared" si="2"/>
        <v>0.40045321846001797</v>
      </c>
      <c r="N7" s="24">
        <f t="shared" si="2"/>
        <v>0.22796002487235453</v>
      </c>
      <c r="O7" s="24">
        <f t="shared" si="2"/>
        <v>0.12773674953400799</v>
      </c>
      <c r="P7" s="24">
        <f>SUM(J7:O7)</f>
        <v>3.2080246641032244</v>
      </c>
      <c r="Q7" s="24"/>
      <c r="R7" s="25">
        <f>J7/P7*100</f>
        <v>31.171830166696719</v>
      </c>
      <c r="S7" s="25">
        <f>K7/P7*100</f>
        <v>31.214719548483487</v>
      </c>
      <c r="T7" s="25">
        <f>L7/P7*100</f>
        <v>14.042871126640064</v>
      </c>
      <c r="U7" s="25">
        <f>M7/P7*100</f>
        <v>12.48285971554278</v>
      </c>
      <c r="V7" s="25">
        <f>N7/P7*100</f>
        <v>7.1059311801169951</v>
      </c>
      <c r="W7" s="25">
        <f>O7/P7*100</f>
        <v>3.9817882625199732</v>
      </c>
      <c r="X7" s="16">
        <f>SUM(R6:W6)</f>
        <v>100</v>
      </c>
      <c r="Y7" s="16"/>
      <c r="Z7" s="3" t="s">
        <v>23</v>
      </c>
      <c r="AA7" s="3">
        <v>19.245379853865266</v>
      </c>
      <c r="AB7" s="3">
        <v>37.626555073899922</v>
      </c>
      <c r="AC7" s="3">
        <v>14.907882291783212</v>
      </c>
      <c r="AD7" s="3">
        <v>8.1941504714042299</v>
      </c>
      <c r="AE7" s="3">
        <v>17.560084966334312</v>
      </c>
      <c r="AF7" s="3">
        <v>2.465947342713072</v>
      </c>
      <c r="AG7" s="3">
        <f t="shared" si="0"/>
        <v>20.026032309047384</v>
      </c>
    </row>
    <row r="8" spans="1:40" ht="16" thickBot="1" x14ac:dyDescent="0.25">
      <c r="A8" s="17" t="s">
        <v>24</v>
      </c>
      <c r="B8" s="5">
        <f t="shared" ref="B8:G8" si="3">2^-B7</f>
        <v>1</v>
      </c>
      <c r="C8" s="22">
        <f t="shared" si="3"/>
        <v>6.3481918882439856E-2</v>
      </c>
      <c r="D8" s="22">
        <f t="shared" si="3"/>
        <v>2.8288275444162802E-2</v>
      </c>
      <c r="E8" s="22">
        <f t="shared" si="3"/>
        <v>4.8770251672450599E-3</v>
      </c>
      <c r="F8" s="22">
        <f t="shared" si="3"/>
        <v>8.8400798001103294E-3</v>
      </c>
      <c r="G8" s="22">
        <f t="shared" si="3"/>
        <v>3.0728504366068887E-2</v>
      </c>
      <c r="P8" s="5"/>
      <c r="Q8" s="5"/>
      <c r="X8" s="16">
        <f>SUM(R7:W7)</f>
        <v>100.00000000000003</v>
      </c>
      <c r="Y8" s="16"/>
      <c r="Z8" s="3" t="s">
        <v>25</v>
      </c>
      <c r="AA8" s="3">
        <v>16.393421393321983</v>
      </c>
      <c r="AB8" s="3">
        <v>39.812407743659833</v>
      </c>
      <c r="AC8" s="3">
        <v>16.937465463434897</v>
      </c>
      <c r="AD8" s="3">
        <v>9.6484815269842734</v>
      </c>
      <c r="AE8" s="3">
        <v>15.206106869071718</v>
      </c>
      <c r="AF8" s="3">
        <v>2.0021170035273017</v>
      </c>
      <c r="AG8" s="3">
        <f t="shared" si="0"/>
        <v>17.208223872599021</v>
      </c>
    </row>
    <row r="9" spans="1:40" x14ac:dyDescent="0.2">
      <c r="B9" s="5"/>
      <c r="C9" s="5"/>
      <c r="D9" s="5"/>
      <c r="E9" s="5"/>
      <c r="F9" s="5"/>
      <c r="G9" s="5"/>
      <c r="I9" s="8" t="s">
        <v>26</v>
      </c>
      <c r="J9" s="9">
        <v>1</v>
      </c>
      <c r="K9" s="9">
        <v>2</v>
      </c>
      <c r="L9" s="9">
        <v>3</v>
      </c>
      <c r="M9" s="9">
        <v>4</v>
      </c>
      <c r="N9" s="9">
        <v>5</v>
      </c>
      <c r="O9" s="9">
        <v>6</v>
      </c>
      <c r="P9" s="10" t="s">
        <v>8</v>
      </c>
      <c r="Q9" s="10"/>
      <c r="R9" s="9" t="s">
        <v>9</v>
      </c>
      <c r="S9" s="9" t="s">
        <v>10</v>
      </c>
      <c r="T9" s="9" t="s">
        <v>11</v>
      </c>
      <c r="U9" s="9" t="s">
        <v>12</v>
      </c>
      <c r="V9" s="9" t="s">
        <v>13</v>
      </c>
      <c r="W9" s="11" t="s">
        <v>14</v>
      </c>
      <c r="Z9" s="3" t="s">
        <v>27</v>
      </c>
      <c r="AA9" s="3">
        <v>15.997182351712185</v>
      </c>
      <c r="AB9" s="3">
        <v>15.058770523344977</v>
      </c>
      <c r="AC9" s="3">
        <v>16.592989229167525</v>
      </c>
      <c r="AD9" s="3">
        <v>16.456131481539931</v>
      </c>
      <c r="AE9" s="3">
        <v>32.20627589361311</v>
      </c>
      <c r="AF9" s="3">
        <v>3.6886505206222733</v>
      </c>
      <c r="AG9" s="3">
        <f t="shared" si="0"/>
        <v>35.894926414235385</v>
      </c>
    </row>
    <row r="10" spans="1:40" x14ac:dyDescent="0.2">
      <c r="B10" s="6" t="s">
        <v>28</v>
      </c>
      <c r="C10" s="7" t="s">
        <v>29</v>
      </c>
      <c r="D10" s="7" t="s">
        <v>30</v>
      </c>
      <c r="E10" s="7" t="s">
        <v>31</v>
      </c>
      <c r="F10" s="7" t="s">
        <v>32</v>
      </c>
      <c r="G10" s="7" t="s">
        <v>6</v>
      </c>
      <c r="I10" s="12"/>
      <c r="J10" s="13" t="s">
        <v>15</v>
      </c>
      <c r="P10" s="5"/>
      <c r="Q10" s="5"/>
      <c r="W10" s="14"/>
    </row>
    <row r="11" spans="1:40" x14ac:dyDescent="0.2">
      <c r="B11" s="37">
        <v>26.071876525878906</v>
      </c>
      <c r="C11" s="37">
        <v>29.871389389038086</v>
      </c>
      <c r="D11" s="37">
        <v>31.354106903076172</v>
      </c>
      <c r="E11" s="37">
        <v>29.543889999389648</v>
      </c>
      <c r="F11" s="37"/>
      <c r="G11" s="37">
        <v>36.804164886474609</v>
      </c>
      <c r="I11" s="12"/>
      <c r="J11" s="37">
        <v>1</v>
      </c>
      <c r="K11" s="37">
        <v>4.0194476190241489E-2</v>
      </c>
      <c r="L11" s="37">
        <v>0.10549288118803737</v>
      </c>
      <c r="M11" s="37">
        <v>0.19584733462305906</v>
      </c>
      <c r="N11" s="37">
        <v>7.5315717766780782E-2</v>
      </c>
      <c r="O11" s="37">
        <v>6.8016987108982137E-3</v>
      </c>
      <c r="P11" s="5">
        <f>SUM(J11:O11)</f>
        <v>1.423652108479017</v>
      </c>
      <c r="Q11" s="5"/>
      <c r="R11" s="15">
        <f>J11/P11*100</f>
        <v>70.241879602761031</v>
      </c>
      <c r="S11" s="15">
        <f>K11/P11*100</f>
        <v>2.8233355572509873</v>
      </c>
      <c r="T11" s="15">
        <f>L11/P11*100</f>
        <v>7.4100182593584956</v>
      </c>
      <c r="U11" s="15">
        <f>M11/P11*100</f>
        <v>13.756684899114566</v>
      </c>
      <c r="V11" s="15">
        <f>N11/P11*100</f>
        <v>5.2903175795697459</v>
      </c>
      <c r="W11" s="15">
        <f>O11/P11*100</f>
        <v>0.47776410194516722</v>
      </c>
      <c r="Z11" s="26" t="s">
        <v>65</v>
      </c>
      <c r="AA11" s="26">
        <f>AVERAGE(AA3:AA5)</f>
        <v>28.28062513524554</v>
      </c>
      <c r="AB11" s="26">
        <f t="shared" ref="AB11:AG11" si="4">AVERAGE(AB3:AB5)</f>
        <v>32.183695101945212</v>
      </c>
      <c r="AC11" s="26">
        <f t="shared" si="4"/>
        <v>9.7750045178132563</v>
      </c>
      <c r="AD11" s="26">
        <f t="shared" si="4"/>
        <v>13.04834882934923</v>
      </c>
      <c r="AE11" s="3">
        <f t="shared" si="4"/>
        <v>10.922332566034362</v>
      </c>
      <c r="AF11" s="3">
        <f t="shared" si="4"/>
        <v>5.7899938496124106</v>
      </c>
      <c r="AG11" s="26">
        <f t="shared" si="4"/>
        <v>16.712326415646771</v>
      </c>
    </row>
    <row r="12" spans="1:40" x14ac:dyDescent="0.2">
      <c r="B12" s="37">
        <v>26.095949172973633</v>
      </c>
      <c r="C12" s="37"/>
      <c r="D12" s="37">
        <v>31.375532150268555</v>
      </c>
      <c r="E12" s="37">
        <v>29.627408981323242</v>
      </c>
      <c r="F12" s="37">
        <v>31.54484748840332</v>
      </c>
      <c r="G12" s="37">
        <v>36.287693023681641</v>
      </c>
      <c r="I12" s="12"/>
      <c r="J12" s="13" t="s">
        <v>63</v>
      </c>
      <c r="P12" s="5"/>
      <c r="Q12" s="5"/>
      <c r="W12" s="14"/>
      <c r="X12" s="16">
        <f>SUM(R11:W11)</f>
        <v>99.999999999999986</v>
      </c>
      <c r="Y12" s="16"/>
      <c r="Z12" s="26" t="s">
        <v>66</v>
      </c>
      <c r="AA12" s="27">
        <f>AVERAGE(AA7:AA9)</f>
        <v>17.211994532966475</v>
      </c>
      <c r="AB12" s="27">
        <f t="shared" ref="AB12:AG12" si="5">AVERAGE(AB7:AB9)</f>
        <v>30.832577780301577</v>
      </c>
      <c r="AC12" s="27">
        <f t="shared" si="5"/>
        <v>16.146112328128542</v>
      </c>
      <c r="AD12" s="27">
        <f t="shared" si="5"/>
        <v>11.432921159976146</v>
      </c>
      <c r="AE12" s="38">
        <f t="shared" si="5"/>
        <v>21.657489243006381</v>
      </c>
      <c r="AF12" s="38">
        <f t="shared" si="5"/>
        <v>2.7189049556208822</v>
      </c>
      <c r="AG12" s="27">
        <f t="shared" si="5"/>
        <v>24.376394198627263</v>
      </c>
      <c r="AI12" s="38"/>
      <c r="AJ12" s="38"/>
      <c r="AK12" s="38"/>
      <c r="AL12" s="38"/>
      <c r="AM12" s="38"/>
      <c r="AN12" s="38"/>
    </row>
    <row r="13" spans="1:40" x14ac:dyDescent="0.2">
      <c r="B13" s="37"/>
      <c r="C13" s="37">
        <v>29.52008056640625</v>
      </c>
      <c r="D13" s="37"/>
      <c r="E13" s="37"/>
      <c r="F13" s="37">
        <v>31.111602783203125</v>
      </c>
      <c r="G13" s="37"/>
      <c r="I13" s="12" t="s">
        <v>20</v>
      </c>
      <c r="J13" s="5">
        <v>1</v>
      </c>
      <c r="K13" s="5">
        <v>8.1796213603354984E-2</v>
      </c>
      <c r="L13" s="5">
        <v>2.5721049538343466E-2</v>
      </c>
      <c r="M13" s="5">
        <v>8.8282014384492208E-2</v>
      </c>
      <c r="N13" s="5">
        <v>2.638181649476308E-2</v>
      </c>
      <c r="O13" s="5">
        <v>7.0895608932204039E-4</v>
      </c>
      <c r="P13" s="5">
        <f>SUM(J13:O13)</f>
        <v>1.222890050110276</v>
      </c>
      <c r="Q13" s="5"/>
      <c r="R13" s="15">
        <f>J13/P13*100</f>
        <v>81.773500398488281</v>
      </c>
      <c r="S13" s="15">
        <f>K13/P13*100</f>
        <v>6.6887627056887808</v>
      </c>
      <c r="T13" s="15">
        <f>L13/P13*100</f>
        <v>2.103300254673266</v>
      </c>
      <c r="U13" s="15">
        <f>M13/P13*100</f>
        <v>7.2191293384496218</v>
      </c>
      <c r="V13" s="15">
        <f>N13/P13*100</f>
        <v>2.1573334816473535</v>
      </c>
      <c r="W13" s="15">
        <f>O13/P13*100</f>
        <v>5.7973821052686558E-2</v>
      </c>
      <c r="Z13" s="3" t="s">
        <v>33</v>
      </c>
      <c r="AA13">
        <f>STDEV(AA3:AA5)</f>
        <v>3.8579931754645411</v>
      </c>
      <c r="AB13">
        <f t="shared" ref="AB13:AG13" si="6">STDEV(AB3:AB5)</f>
        <v>15.990464223461688</v>
      </c>
      <c r="AC13">
        <f t="shared" si="6"/>
        <v>4.1171641190312247</v>
      </c>
      <c r="AD13">
        <f t="shared" si="6"/>
        <v>2.604197977911781</v>
      </c>
      <c r="AE13" s="38">
        <f t="shared" si="6"/>
        <v>5.5501850794308334</v>
      </c>
      <c r="AF13" s="38">
        <f t="shared" si="6"/>
        <v>4.4852018099941375</v>
      </c>
      <c r="AG13">
        <f t="shared" si="6"/>
        <v>9.9374587675895807</v>
      </c>
      <c r="AI13" s="38"/>
      <c r="AJ13" s="38"/>
      <c r="AK13" s="38"/>
      <c r="AL13" s="38"/>
      <c r="AM13" s="38"/>
      <c r="AN13" s="38"/>
    </row>
    <row r="14" spans="1:40" ht="16" thickBot="1" x14ac:dyDescent="0.25">
      <c r="A14" s="17" t="s">
        <v>19</v>
      </c>
      <c r="B14" s="28">
        <f t="shared" ref="B14:G14" si="7">AVERAGE(B11:B13)</f>
        <v>26.08391284942627</v>
      </c>
      <c r="C14" s="29">
        <f t="shared" si="7"/>
        <v>29.695734977722168</v>
      </c>
      <c r="D14" s="30">
        <f t="shared" si="7"/>
        <v>31.364819526672363</v>
      </c>
      <c r="E14" s="20">
        <f t="shared" si="7"/>
        <v>29.585649490356445</v>
      </c>
      <c r="F14" s="19">
        <f t="shared" si="7"/>
        <v>31.328225135803223</v>
      </c>
      <c r="G14" s="21">
        <f t="shared" si="7"/>
        <v>36.545928955078125</v>
      </c>
      <c r="I14" s="23" t="s">
        <v>22</v>
      </c>
      <c r="J14" s="24">
        <f t="shared" ref="J14:O14" si="8">J13/J11</f>
        <v>1</v>
      </c>
      <c r="K14" s="24">
        <f t="shared" si="8"/>
        <v>2.0350113089224351</v>
      </c>
      <c r="L14" s="24">
        <f t="shared" si="8"/>
        <v>0.24381786949677292</v>
      </c>
      <c r="M14" s="24">
        <f t="shared" si="8"/>
        <v>0.45076954738447528</v>
      </c>
      <c r="N14" s="24">
        <f t="shared" si="8"/>
        <v>0.35028301232494141</v>
      </c>
      <c r="O14" s="24">
        <f t="shared" si="8"/>
        <v>0.10423221013687294</v>
      </c>
      <c r="P14" s="24">
        <f>SUM(J14:O14)</f>
        <v>4.1841139482654972</v>
      </c>
      <c r="Q14" s="24"/>
      <c r="R14" s="25">
        <f>J14/P14*100</f>
        <v>23.89992271636256</v>
      </c>
      <c r="S14" s="25">
        <f>K14/P14*100</f>
        <v>48.636613010170016</v>
      </c>
      <c r="T14" s="25">
        <f>L14/P14*100</f>
        <v>5.8272282378410454</v>
      </c>
      <c r="U14" s="25">
        <f>M14/P14*100</f>
        <v>10.773357345378692</v>
      </c>
      <c r="V14" s="25">
        <f>N14/P14*100</f>
        <v>8.371736923420773</v>
      </c>
      <c r="W14" s="25">
        <f>O14/P14*100</f>
        <v>2.4911417668269253</v>
      </c>
      <c r="X14" s="16">
        <f>SUM(R13:W13)</f>
        <v>99.999999999999986</v>
      </c>
      <c r="Y14" s="16"/>
      <c r="Z14" s="3" t="s">
        <v>34</v>
      </c>
      <c r="AA14">
        <f>STDEV(AA7:AA9)</f>
        <v>1.7720731480271812</v>
      </c>
      <c r="AB14">
        <f t="shared" ref="AB14:AG14" si="9">STDEV(AB7:AB9)</f>
        <v>13.704168508457078</v>
      </c>
      <c r="AC14">
        <f t="shared" si="9"/>
        <v>1.0860829554755846</v>
      </c>
      <c r="AD14">
        <f t="shared" si="9"/>
        <v>4.4105839926028869</v>
      </c>
      <c r="AE14" s="38">
        <f t="shared" si="9"/>
        <v>9.2110248110952302</v>
      </c>
      <c r="AF14" s="38">
        <f t="shared" si="9"/>
        <v>0.87125741977741455</v>
      </c>
      <c r="AG14">
        <f t="shared" si="9"/>
        <v>10.07434610273201</v>
      </c>
      <c r="AI14" s="38"/>
      <c r="AJ14" s="38"/>
      <c r="AK14" s="38"/>
      <c r="AL14" s="38"/>
      <c r="AM14" s="38"/>
      <c r="AN14" s="38"/>
    </row>
    <row r="15" spans="1:40" ht="16" thickBot="1" x14ac:dyDescent="0.25">
      <c r="A15" s="17" t="s">
        <v>21</v>
      </c>
      <c r="B15" s="5">
        <f>B14-B14</f>
        <v>0</v>
      </c>
      <c r="C15" s="22">
        <f>C14-B14</f>
        <v>3.6118221282958984</v>
      </c>
      <c r="D15" s="22">
        <f>D14-B14</f>
        <v>5.2809066772460938</v>
      </c>
      <c r="E15" s="22">
        <f>E14-B14</f>
        <v>3.5017366409301758</v>
      </c>
      <c r="F15" s="22">
        <f>F14-B14</f>
        <v>5.2443122863769531</v>
      </c>
      <c r="G15" s="22">
        <f>G14-B14</f>
        <v>10.462016105651855</v>
      </c>
      <c r="K15" s="5"/>
      <c r="L15" s="5"/>
      <c r="M15" s="5"/>
      <c r="N15" s="5"/>
      <c r="O15" s="5"/>
      <c r="P15" s="5"/>
      <c r="Q15" s="5"/>
      <c r="S15" s="15"/>
      <c r="T15" s="15"/>
      <c r="U15" s="15"/>
      <c r="V15" s="15"/>
      <c r="W15" s="15"/>
      <c r="X15" s="16">
        <f>SUM(R14:W14)</f>
        <v>100</v>
      </c>
      <c r="Y15" s="16"/>
      <c r="Z15" s="26" t="s">
        <v>35</v>
      </c>
      <c r="AA15" s="27">
        <f>AA13/SQRT(3)</f>
        <v>2.2274133983861919</v>
      </c>
      <c r="AB15" s="27">
        <f t="shared" ref="AB15:AG15" si="10">AB13/SQRT(3)</f>
        <v>9.2320988238826853</v>
      </c>
      <c r="AC15" s="27">
        <f t="shared" si="10"/>
        <v>2.3770458124205462</v>
      </c>
      <c r="AD15" s="27">
        <f t="shared" si="10"/>
        <v>1.5035344035704459</v>
      </c>
      <c r="AE15" s="38">
        <f t="shared" si="10"/>
        <v>3.2044008496616363</v>
      </c>
      <c r="AF15" s="38">
        <f t="shared" si="10"/>
        <v>2.5895324723699122</v>
      </c>
      <c r="AG15" s="27">
        <f t="shared" si="10"/>
        <v>5.737394494528651</v>
      </c>
      <c r="AI15" s="38"/>
      <c r="AJ15" s="38"/>
      <c r="AK15" s="38"/>
      <c r="AL15" s="38"/>
      <c r="AM15" s="38"/>
      <c r="AN15" s="38"/>
    </row>
    <row r="16" spans="1:40" x14ac:dyDescent="0.2">
      <c r="A16" s="17" t="s">
        <v>24</v>
      </c>
      <c r="B16" s="5">
        <f t="shared" ref="B16:G16" si="11">2^-B15</f>
        <v>1</v>
      </c>
      <c r="C16" s="22">
        <f t="shared" si="11"/>
        <v>8.1796213603354984E-2</v>
      </c>
      <c r="D16" s="22">
        <f t="shared" si="11"/>
        <v>2.5721049538343466E-2</v>
      </c>
      <c r="E16" s="22">
        <f t="shared" si="11"/>
        <v>8.8282014384492208E-2</v>
      </c>
      <c r="F16" s="22">
        <f t="shared" si="11"/>
        <v>2.638181649476308E-2</v>
      </c>
      <c r="G16" s="22">
        <f t="shared" si="11"/>
        <v>7.0895608932204039E-4</v>
      </c>
      <c r="I16" s="8" t="s">
        <v>36</v>
      </c>
      <c r="J16" s="9">
        <v>1</v>
      </c>
      <c r="K16" s="9">
        <v>2</v>
      </c>
      <c r="L16" s="9">
        <v>3</v>
      </c>
      <c r="M16" s="9">
        <v>4</v>
      </c>
      <c r="N16" s="9">
        <v>5</v>
      </c>
      <c r="O16" s="9">
        <v>6</v>
      </c>
      <c r="P16" s="10" t="s">
        <v>8</v>
      </c>
      <c r="Q16" s="10"/>
      <c r="R16" s="9" t="s">
        <v>9</v>
      </c>
      <c r="S16" s="9" t="s">
        <v>10</v>
      </c>
      <c r="T16" s="9" t="s">
        <v>11</v>
      </c>
      <c r="U16" s="9" t="s">
        <v>12</v>
      </c>
      <c r="V16" s="9" t="s">
        <v>13</v>
      </c>
      <c r="W16" s="11" t="s">
        <v>14</v>
      </c>
      <c r="Z16" s="26" t="s">
        <v>37</v>
      </c>
      <c r="AA16" s="27">
        <f>AA14/SQRT(3)</f>
        <v>1.0231069090372007</v>
      </c>
      <c r="AB16" s="27">
        <f t="shared" ref="AB16:AG16" si="12">AB14/SQRT(3)</f>
        <v>7.9121053773776868</v>
      </c>
      <c r="AC16" s="27">
        <f t="shared" si="12"/>
        <v>0.6270502867060932</v>
      </c>
      <c r="AD16" s="27">
        <f t="shared" si="12"/>
        <v>2.5464518554127311</v>
      </c>
      <c r="AE16" s="38">
        <f t="shared" si="12"/>
        <v>5.317987654198153</v>
      </c>
      <c r="AF16" s="38">
        <f t="shared" si="12"/>
        <v>0.50302070584194913</v>
      </c>
      <c r="AG16" s="27">
        <f t="shared" si="12"/>
        <v>5.8164264343217837</v>
      </c>
      <c r="AI16" s="38"/>
      <c r="AJ16" s="38"/>
      <c r="AK16" s="38"/>
      <c r="AL16" s="38"/>
      <c r="AM16" s="38"/>
      <c r="AN16" s="38"/>
    </row>
    <row r="17" spans="1:40" x14ac:dyDescent="0.2">
      <c r="B17" s="5"/>
      <c r="C17" s="5"/>
      <c r="D17" s="5"/>
      <c r="E17" s="5"/>
      <c r="F17" s="5"/>
      <c r="G17" s="5"/>
      <c r="I17" s="12"/>
      <c r="J17" s="13" t="s">
        <v>15</v>
      </c>
      <c r="P17" s="5"/>
      <c r="Q17" s="5"/>
      <c r="W17" s="14"/>
      <c r="AA17"/>
      <c r="AI17"/>
    </row>
    <row r="18" spans="1:40" x14ac:dyDescent="0.2">
      <c r="B18" s="6" t="s">
        <v>38</v>
      </c>
      <c r="C18" s="7" t="s">
        <v>39</v>
      </c>
      <c r="D18" s="7" t="s">
        <v>40</v>
      </c>
      <c r="E18" s="7" t="s">
        <v>41</v>
      </c>
      <c r="F18" s="7" t="s">
        <v>42</v>
      </c>
      <c r="G18" s="7" t="s">
        <v>6</v>
      </c>
      <c r="I18" s="12"/>
      <c r="J18" s="37">
        <v>1</v>
      </c>
      <c r="K18" s="37">
        <v>7.1945664757253017E-2</v>
      </c>
      <c r="L18" s="37">
        <v>8.9556139983060945E-2</v>
      </c>
      <c r="M18" s="37">
        <v>0.11930472160155817</v>
      </c>
      <c r="N18" s="37">
        <v>4.2682262542170717E-2</v>
      </c>
      <c r="O18" s="37">
        <v>2.5812549639663004E-2</v>
      </c>
      <c r="P18" s="5">
        <f>SUM(J18:O18)</f>
        <v>1.3493013385237058</v>
      </c>
      <c r="Q18" s="5"/>
      <c r="R18" s="15">
        <f>J18/P18*100</f>
        <v>74.112429258694533</v>
      </c>
      <c r="S18" s="15">
        <f>K18/P18*100</f>
        <v>5.3320679897916667</v>
      </c>
      <c r="T18" s="15">
        <f>L18/P18*100</f>
        <v>6.6372230891763504</v>
      </c>
      <c r="U18" s="15">
        <f>M18/P18*100</f>
        <v>8.8419627399237264</v>
      </c>
      <c r="V18" s="15">
        <f>N18/P18*100</f>
        <v>3.1632861632576552</v>
      </c>
      <c r="W18" s="15">
        <f>O18/P18*100</f>
        <v>1.9130307591560658</v>
      </c>
      <c r="Z18" s="3" t="s">
        <v>43</v>
      </c>
      <c r="AA18">
        <f>TTEST(AA3:AA5,AA7:AA9,2,2)</f>
        <v>1.0693412437404267E-2</v>
      </c>
      <c r="AB18">
        <f t="shared" ref="AB18:AG18" si="13">TTEST(AB3:AB5,AB7:AB9,2,2)</f>
        <v>0.91687082847431134</v>
      </c>
      <c r="AC18">
        <f t="shared" si="13"/>
        <v>6.0581166566663576E-2</v>
      </c>
      <c r="AD18">
        <f t="shared" si="13"/>
        <v>0.61392119923188948</v>
      </c>
      <c r="AE18">
        <f t="shared" si="13"/>
        <v>0.15886395525691943</v>
      </c>
      <c r="AF18">
        <f t="shared" si="13"/>
        <v>0.30904667436017824</v>
      </c>
      <c r="AG18">
        <f t="shared" si="13"/>
        <v>0.40131545849664035</v>
      </c>
      <c r="AI18"/>
      <c r="AJ18"/>
      <c r="AK18"/>
      <c r="AL18"/>
      <c r="AM18"/>
      <c r="AN18"/>
    </row>
    <row r="19" spans="1:40" x14ac:dyDescent="0.2">
      <c r="B19" s="37"/>
      <c r="C19" s="37">
        <v>29.278751373291016</v>
      </c>
      <c r="D19" s="37"/>
      <c r="E19" s="37"/>
      <c r="F19" s="37"/>
      <c r="G19" s="37">
        <v>31.635799407958984</v>
      </c>
      <c r="I19" s="12"/>
      <c r="J19" s="13" t="s">
        <v>63</v>
      </c>
      <c r="P19" s="5"/>
      <c r="Q19" s="5"/>
      <c r="W19" s="14"/>
      <c r="X19" s="16">
        <f>SUM(R18:W18)</f>
        <v>100</v>
      </c>
      <c r="Y19" s="16"/>
      <c r="AA19"/>
      <c r="AI19"/>
    </row>
    <row r="20" spans="1:40" x14ac:dyDescent="0.2">
      <c r="B20" s="37">
        <v>25.095989227294922</v>
      </c>
      <c r="C20" s="37">
        <v>30.135856628417969</v>
      </c>
      <c r="D20" s="37">
        <v>30.34520149230957</v>
      </c>
      <c r="E20" s="37">
        <v>29.197830200195312</v>
      </c>
      <c r="F20" s="37">
        <v>30.293424606323242</v>
      </c>
      <c r="G20" s="37"/>
      <c r="I20" s="12" t="s">
        <v>20</v>
      </c>
      <c r="J20" s="5">
        <v>1</v>
      </c>
      <c r="K20" s="5">
        <v>4.0358410072466461E-2</v>
      </c>
      <c r="L20" s="5">
        <v>2.8442799252478852E-2</v>
      </c>
      <c r="M20" s="5">
        <v>6.3674993945152872E-2</v>
      </c>
      <c r="N20" s="5">
        <v>2.4788198448670425E-2</v>
      </c>
      <c r="O20" s="5">
        <v>9.4484220902532196E-3</v>
      </c>
      <c r="P20" s="5">
        <f>SUM(J20:O20)</f>
        <v>1.1667128238090221</v>
      </c>
      <c r="Q20" s="5"/>
      <c r="R20" s="15">
        <f>J20/P20*100</f>
        <v>85.710894711455481</v>
      </c>
      <c r="S20" s="15">
        <f>K20/P20*100</f>
        <v>3.4591554364429169</v>
      </c>
      <c r="T20" s="15">
        <f>L20/P20*100</f>
        <v>2.4378577720282792</v>
      </c>
      <c r="U20" s="15">
        <f>M20/P20*100</f>
        <v>5.4576407017855626</v>
      </c>
      <c r="V20" s="15">
        <f>N20/P20*100</f>
        <v>2.1246186673206551</v>
      </c>
      <c r="W20" s="15">
        <f>O20/P20*100</f>
        <v>0.80983271096708376</v>
      </c>
      <c r="AA20" s="27">
        <f>AA18/2</f>
        <v>5.3467062187021333E-3</v>
      </c>
      <c r="AB20" s="27">
        <f t="shared" ref="AB20:AG20" si="14">AB18/2</f>
        <v>0.45843541423715567</v>
      </c>
      <c r="AC20" s="27">
        <f t="shared" si="14"/>
        <v>3.0290583283331788E-2</v>
      </c>
      <c r="AD20" s="27">
        <f t="shared" si="14"/>
        <v>0.30696059961594474</v>
      </c>
      <c r="AE20">
        <f t="shared" si="14"/>
        <v>7.9431977628459716E-2</v>
      </c>
      <c r="AF20">
        <f t="shared" si="14"/>
        <v>0.15452333718008912</v>
      </c>
      <c r="AG20" s="27">
        <f t="shared" si="14"/>
        <v>0.20065772924832018</v>
      </c>
      <c r="AI20"/>
      <c r="AJ20"/>
      <c r="AK20"/>
      <c r="AL20"/>
      <c r="AM20"/>
      <c r="AN20"/>
    </row>
    <row r="21" spans="1:40" ht="16" thickBot="1" x14ac:dyDescent="0.25">
      <c r="B21" s="37">
        <v>25.097696304321289</v>
      </c>
      <c r="C21" s="37">
        <v>29.768880844116211</v>
      </c>
      <c r="D21" s="37">
        <v>30.12006950378418</v>
      </c>
      <c r="E21" s="37">
        <v>28.942113876342773</v>
      </c>
      <c r="F21" s="37">
        <v>30.568666458129883</v>
      </c>
      <c r="G21" s="37">
        <v>32.009307861328125</v>
      </c>
      <c r="I21" s="23" t="s">
        <v>22</v>
      </c>
      <c r="J21" s="24">
        <f t="shared" ref="J21:O21" si="15">J20/J18</f>
        <v>1</v>
      </c>
      <c r="K21" s="24">
        <f t="shared" si="15"/>
        <v>0.56095680272935178</v>
      </c>
      <c r="L21" s="24">
        <f t="shared" si="15"/>
        <v>0.31759742277702735</v>
      </c>
      <c r="M21" s="24">
        <f t="shared" si="15"/>
        <v>0.53371730045863708</v>
      </c>
      <c r="N21" s="24">
        <f t="shared" si="15"/>
        <v>0.58076111649843565</v>
      </c>
      <c r="O21" s="24">
        <f t="shared" si="15"/>
        <v>0.3660398613136216</v>
      </c>
      <c r="P21" s="24">
        <f>SUM(J21:O21)</f>
        <v>3.3590725037770732</v>
      </c>
      <c r="Q21" s="24"/>
      <c r="R21" s="25">
        <f>J21/P21*100</f>
        <v>29.77012252267734</v>
      </c>
      <c r="S21" s="25">
        <f>K21/P21*100</f>
        <v>16.699752747182142</v>
      </c>
      <c r="T21" s="25">
        <f>L21/P21*100</f>
        <v>9.4549141889586572</v>
      </c>
      <c r="U21" s="25">
        <f>M21/P21*100</f>
        <v>15.88882942712622</v>
      </c>
      <c r="V21" s="25">
        <f>N21/P21*100</f>
        <v>17.289329594565313</v>
      </c>
      <c r="W21" s="25">
        <f>O21/P21*100</f>
        <v>10.897051519490335</v>
      </c>
      <c r="X21" s="16">
        <f>SUM(R20:W20)</f>
        <v>99.999999999999986</v>
      </c>
      <c r="Y21" s="16"/>
      <c r="AA21" t="s">
        <v>72</v>
      </c>
      <c r="AB21"/>
      <c r="AC21" t="s">
        <v>71</v>
      </c>
      <c r="AD21"/>
      <c r="AE21"/>
      <c r="AF21"/>
      <c r="AI21"/>
      <c r="AJ21"/>
      <c r="AK21"/>
      <c r="AL21"/>
      <c r="AM21"/>
      <c r="AN21"/>
    </row>
    <row r="22" spans="1:40" x14ac:dyDescent="0.2">
      <c r="A22" s="17" t="s">
        <v>19</v>
      </c>
      <c r="B22" s="31">
        <f t="shared" ref="B22:G22" si="16">AVERAGE(B19:B21)</f>
        <v>25.096842765808105</v>
      </c>
      <c r="C22" s="21">
        <f t="shared" si="16"/>
        <v>29.727829615275066</v>
      </c>
      <c r="D22" s="30">
        <f t="shared" si="16"/>
        <v>30.232635498046875</v>
      </c>
      <c r="E22" s="32">
        <f t="shared" si="16"/>
        <v>29.069972038269043</v>
      </c>
      <c r="F22" s="29">
        <f t="shared" si="16"/>
        <v>30.431045532226562</v>
      </c>
      <c r="G22" s="21">
        <f t="shared" si="16"/>
        <v>31.822553634643555</v>
      </c>
      <c r="K22" s="5"/>
      <c r="L22" s="5"/>
      <c r="M22" s="5"/>
      <c r="N22" s="5"/>
      <c r="O22" s="5"/>
      <c r="P22" s="5"/>
      <c r="Q22" s="5"/>
      <c r="S22" s="15"/>
      <c r="T22" s="15"/>
      <c r="U22" s="15"/>
      <c r="V22" s="15"/>
      <c r="W22" s="15"/>
      <c r="X22" s="16">
        <f>SUM(R21:W21)</f>
        <v>100.00000000000001</v>
      </c>
      <c r="Y22" s="16"/>
      <c r="AA22"/>
      <c r="AB22"/>
      <c r="AC22"/>
      <c r="AD22"/>
      <c r="AE22"/>
      <c r="AF22"/>
      <c r="AI22"/>
      <c r="AJ22"/>
      <c r="AK22"/>
      <c r="AL22"/>
      <c r="AM22"/>
      <c r="AN22"/>
    </row>
    <row r="23" spans="1:40" ht="16" thickBot="1" x14ac:dyDescent="0.25">
      <c r="A23" s="17" t="s">
        <v>21</v>
      </c>
      <c r="B23" s="5">
        <f>B22-B22</f>
        <v>0</v>
      </c>
      <c r="C23" s="22">
        <f>C22-B22</f>
        <v>4.6309868494669608</v>
      </c>
      <c r="D23" s="22">
        <f>D22-B22</f>
        <v>5.1357927322387695</v>
      </c>
      <c r="E23" s="22">
        <f>E22-B22</f>
        <v>3.9731292724609375</v>
      </c>
      <c r="F23" s="22">
        <f>F22-B22</f>
        <v>5.334202766418457</v>
      </c>
      <c r="G23" s="22">
        <f>G22-B22</f>
        <v>6.7257108688354492</v>
      </c>
      <c r="J23" s="13"/>
      <c r="K23" s="13"/>
      <c r="L23" s="13"/>
      <c r="M23" s="13"/>
      <c r="N23" s="13"/>
      <c r="O23" s="13"/>
      <c r="P23" s="5"/>
      <c r="Q23" s="5"/>
      <c r="R23" s="13"/>
      <c r="S23" s="13"/>
      <c r="T23" s="13"/>
      <c r="U23" s="13"/>
      <c r="V23" s="13"/>
      <c r="W23" s="13"/>
      <c r="AA23"/>
      <c r="AB23"/>
      <c r="AC23"/>
      <c r="AD23"/>
      <c r="AE23"/>
      <c r="AF23"/>
      <c r="AI23"/>
      <c r="AJ23"/>
      <c r="AK23"/>
      <c r="AL23"/>
      <c r="AM23"/>
      <c r="AN23"/>
    </row>
    <row r="24" spans="1:40" x14ac:dyDescent="0.2">
      <c r="A24" s="17" t="s">
        <v>24</v>
      </c>
      <c r="B24" s="5">
        <f t="shared" ref="B24:G24" si="17">2^-B23</f>
        <v>1</v>
      </c>
      <c r="C24" s="22">
        <f t="shared" si="17"/>
        <v>4.0358410072466461E-2</v>
      </c>
      <c r="D24" s="22">
        <f t="shared" si="17"/>
        <v>2.8442799252478852E-2</v>
      </c>
      <c r="E24" s="22">
        <f t="shared" si="17"/>
        <v>6.3674993945152872E-2</v>
      </c>
      <c r="F24" s="22">
        <f t="shared" si="17"/>
        <v>2.4788198448670425E-2</v>
      </c>
      <c r="G24" s="22">
        <f t="shared" si="17"/>
        <v>9.4484220902532196E-3</v>
      </c>
      <c r="I24" s="8" t="s">
        <v>23</v>
      </c>
      <c r="J24" s="9">
        <v>1</v>
      </c>
      <c r="K24" s="9">
        <v>2</v>
      </c>
      <c r="L24" s="9">
        <v>3</v>
      </c>
      <c r="M24" s="9">
        <v>4</v>
      </c>
      <c r="N24" s="9">
        <v>5</v>
      </c>
      <c r="O24" s="9">
        <v>6</v>
      </c>
      <c r="P24" s="10" t="s">
        <v>8</v>
      </c>
      <c r="Q24" s="10"/>
      <c r="R24" s="9" t="s">
        <v>9</v>
      </c>
      <c r="S24" s="9" t="s">
        <v>10</v>
      </c>
      <c r="T24" s="9" t="s">
        <v>11</v>
      </c>
      <c r="U24" s="9" t="s">
        <v>12</v>
      </c>
      <c r="V24" s="9" t="s">
        <v>13</v>
      </c>
      <c r="W24" s="11" t="s">
        <v>14</v>
      </c>
      <c r="AA24"/>
    </row>
    <row r="25" spans="1:40" x14ac:dyDescent="0.2">
      <c r="B25" s="5"/>
      <c r="C25" s="5"/>
      <c r="D25" s="5"/>
      <c r="E25" s="5"/>
      <c r="F25" s="5"/>
      <c r="G25" s="5"/>
      <c r="I25" s="12"/>
      <c r="J25" s="13" t="s">
        <v>15</v>
      </c>
      <c r="P25" s="5"/>
      <c r="Q25" s="5"/>
      <c r="W25" s="14"/>
      <c r="AA25"/>
    </row>
    <row r="26" spans="1:40" x14ac:dyDescent="0.2">
      <c r="B26" s="33"/>
      <c r="C26" s="33"/>
      <c r="D26" s="33"/>
      <c r="E26" s="33"/>
      <c r="F26" s="33"/>
      <c r="G26" s="33"/>
      <c r="I26" s="12"/>
      <c r="J26" s="37">
        <v>1</v>
      </c>
      <c r="K26" s="37">
        <v>3.6823258145406136E-2</v>
      </c>
      <c r="L26" s="37">
        <v>0.23674984005480773</v>
      </c>
      <c r="M26" s="37">
        <v>0.20722020756387893</v>
      </c>
      <c r="N26" s="37">
        <v>0.15008312540064422</v>
      </c>
      <c r="O26" s="37">
        <v>0.12742788098736349</v>
      </c>
      <c r="P26" s="5">
        <f>SUM(J26:O26)</f>
        <v>1.7583043121521007</v>
      </c>
      <c r="Q26" s="5"/>
      <c r="R26" s="15">
        <f>J26/P26*100</f>
        <v>56.872976599598744</v>
      </c>
      <c r="S26" s="15">
        <f>K26/P26*100</f>
        <v>2.0942482988246676</v>
      </c>
      <c r="T26" s="15">
        <f>L26/P26*100</f>
        <v>13.464668113395827</v>
      </c>
      <c r="U26" s="15">
        <f>M26/P26*100</f>
        <v>11.785230015744483</v>
      </c>
      <c r="V26" s="15">
        <f>N26/P26*100</f>
        <v>8.5356740789054832</v>
      </c>
      <c r="W26" s="15">
        <f>O26/P26*100</f>
        <v>7.247202893530778</v>
      </c>
      <c r="X26" s="16">
        <f>SUM(R26:W26)</f>
        <v>100</v>
      </c>
      <c r="Y26" s="16"/>
      <c r="AA26"/>
    </row>
    <row r="27" spans="1:40" x14ac:dyDescent="0.2">
      <c r="A27" s="34"/>
      <c r="B27" s="34"/>
      <c r="C27" s="34"/>
      <c r="D27" s="34"/>
      <c r="E27" s="34"/>
      <c r="F27" s="34"/>
      <c r="G27" s="34"/>
      <c r="I27" s="12"/>
      <c r="J27" s="13" t="s">
        <v>63</v>
      </c>
      <c r="P27" s="5"/>
      <c r="Q27" s="5"/>
      <c r="W27" s="14"/>
      <c r="AA27"/>
    </row>
    <row r="28" spans="1:40" x14ac:dyDescent="0.2">
      <c r="I28" s="12" t="s">
        <v>20</v>
      </c>
      <c r="J28" s="5">
        <v>1</v>
      </c>
      <c r="K28" s="5">
        <v>7.1992985388141653E-2</v>
      </c>
      <c r="L28" s="5">
        <v>0.1833914827836832</v>
      </c>
      <c r="M28" s="5">
        <v>8.8228633281717928E-2</v>
      </c>
      <c r="N28" s="5">
        <v>0.13694052567733592</v>
      </c>
      <c r="O28" s="5">
        <v>1.6327578197695907E-2</v>
      </c>
      <c r="P28" s="5">
        <f>SUM(J28:O28)</f>
        <v>1.4968812053285745</v>
      </c>
      <c r="Q28" s="5"/>
      <c r="R28" s="15">
        <f>J28/P28*100</f>
        <v>66.805568567513276</v>
      </c>
      <c r="S28" s="15">
        <f>K28/P28*100</f>
        <v>4.8095323217274784</v>
      </c>
      <c r="T28" s="15">
        <f>L28/P28*100</f>
        <v>12.251572277803279</v>
      </c>
      <c r="U28" s="15">
        <f>M28/P28*100</f>
        <v>5.8941640103197903</v>
      </c>
      <c r="V28" s="15">
        <f>N28/P28*100</f>
        <v>9.1483896778085771</v>
      </c>
      <c r="W28" s="15">
        <f>O28/P28*100</f>
        <v>1.0907731448276086</v>
      </c>
      <c r="X28" s="16">
        <f>SUM(R28:W28)</f>
        <v>100</v>
      </c>
      <c r="Y28" s="16"/>
      <c r="AA28"/>
    </row>
    <row r="29" spans="1:40" ht="20" thickBot="1" x14ac:dyDescent="0.3">
      <c r="A29" s="1"/>
      <c r="B29" s="35" t="s">
        <v>0</v>
      </c>
      <c r="C29" s="13"/>
      <c r="D29" s="13"/>
      <c r="E29" s="13"/>
      <c r="F29" s="13"/>
      <c r="G29" s="13"/>
      <c r="I29" s="23" t="s">
        <v>22</v>
      </c>
      <c r="J29" s="24">
        <f t="shared" ref="J29:O29" si="18">J28/J26</f>
        <v>1</v>
      </c>
      <c r="K29" s="24">
        <f t="shared" si="18"/>
        <v>1.955095475361218</v>
      </c>
      <c r="L29" s="24">
        <f t="shared" si="18"/>
        <v>0.77462135873556648</v>
      </c>
      <c r="M29" s="24">
        <f t="shared" si="18"/>
        <v>0.42577234295318445</v>
      </c>
      <c r="N29" s="24">
        <f t="shared" si="18"/>
        <v>0.91243119645713422</v>
      </c>
      <c r="O29" s="24">
        <f t="shared" si="18"/>
        <v>0.12813191329231197</v>
      </c>
      <c r="P29" s="24">
        <f>SUM(J29:O29)</f>
        <v>5.1960522867994143</v>
      </c>
      <c r="Q29" s="24"/>
      <c r="R29" s="25">
        <f>J29/P29*100</f>
        <v>19.245379853865266</v>
      </c>
      <c r="S29" s="25">
        <f>K29/P29*100</f>
        <v>37.626555073899922</v>
      </c>
      <c r="T29" s="25">
        <f>L29/P29*100</f>
        <v>14.907882291783212</v>
      </c>
      <c r="U29" s="25">
        <f>M29/P29*100</f>
        <v>8.1941504714042299</v>
      </c>
      <c r="V29" s="25">
        <f>N29/P29*100</f>
        <v>17.560084966334312</v>
      </c>
      <c r="W29" s="25">
        <f>O29/P29*100</f>
        <v>2.465947342713072</v>
      </c>
      <c r="X29" s="16">
        <f>SUM(R29:W29)</f>
        <v>100.00000000000003</v>
      </c>
      <c r="Y29" s="16"/>
      <c r="AA29"/>
    </row>
    <row r="30" spans="1:40" ht="16" thickBot="1" x14ac:dyDescent="0.25">
      <c r="B30" s="6" t="s">
        <v>44</v>
      </c>
      <c r="C30" s="7" t="s">
        <v>45</v>
      </c>
      <c r="D30" s="7" t="s">
        <v>46</v>
      </c>
      <c r="E30" s="7" t="s">
        <v>47</v>
      </c>
      <c r="F30" s="7" t="s">
        <v>48</v>
      </c>
      <c r="G30" s="7" t="s">
        <v>49</v>
      </c>
      <c r="K30" s="5"/>
      <c r="L30" s="5"/>
      <c r="M30" s="5"/>
      <c r="N30" s="5"/>
      <c r="O30" s="5"/>
      <c r="P30" s="5"/>
      <c r="Q30" s="5"/>
      <c r="S30" s="15"/>
      <c r="T30" s="15"/>
      <c r="U30" s="15"/>
      <c r="V30" s="15"/>
      <c r="W30" s="15"/>
      <c r="AA30"/>
    </row>
    <row r="31" spans="1:40" x14ac:dyDescent="0.2">
      <c r="B31" s="37">
        <v>25.821290969848633</v>
      </c>
      <c r="C31" s="37">
        <v>29.654790878295898</v>
      </c>
      <c r="D31" s="37">
        <v>28.18360710144043</v>
      </c>
      <c r="E31" s="37"/>
      <c r="F31" s="37"/>
      <c r="G31" s="37">
        <v>31.369464874267578</v>
      </c>
      <c r="I31" s="8" t="s">
        <v>25</v>
      </c>
      <c r="J31" s="9">
        <v>1</v>
      </c>
      <c r="K31" s="9">
        <v>2</v>
      </c>
      <c r="L31" s="9">
        <v>3</v>
      </c>
      <c r="M31" s="9">
        <v>4</v>
      </c>
      <c r="N31" s="9">
        <v>5</v>
      </c>
      <c r="O31" s="9">
        <v>6</v>
      </c>
      <c r="P31" s="10" t="s">
        <v>8</v>
      </c>
      <c r="Q31" s="10"/>
      <c r="R31" s="9" t="s">
        <v>9</v>
      </c>
      <c r="S31" s="9" t="s">
        <v>10</v>
      </c>
      <c r="T31" s="9" t="s">
        <v>11</v>
      </c>
      <c r="U31" s="9" t="s">
        <v>12</v>
      </c>
      <c r="V31" s="9" t="s">
        <v>13</v>
      </c>
      <c r="W31" s="11" t="s">
        <v>14</v>
      </c>
      <c r="AA31"/>
    </row>
    <row r="32" spans="1:40" x14ac:dyDescent="0.2">
      <c r="B32" s="37">
        <v>25.820671081542969</v>
      </c>
      <c r="C32" s="37">
        <v>29.388397216796875</v>
      </c>
      <c r="D32" s="37"/>
      <c r="E32" s="37">
        <v>29.236469268798828</v>
      </c>
      <c r="F32" s="37">
        <v>28.635261535644531</v>
      </c>
      <c r="G32" s="37"/>
      <c r="I32" s="12"/>
      <c r="J32" s="13" t="s">
        <v>15</v>
      </c>
      <c r="P32" s="5"/>
      <c r="Q32" s="5"/>
      <c r="W32" s="14"/>
      <c r="AA32"/>
    </row>
    <row r="33" spans="1:27" x14ac:dyDescent="0.2">
      <c r="B33" s="37"/>
      <c r="C33" s="37">
        <v>29.807754516601562</v>
      </c>
      <c r="D33" s="37">
        <v>28.352357864379883</v>
      </c>
      <c r="E33" s="37">
        <v>29.410711288452148</v>
      </c>
      <c r="F33" s="37">
        <v>28.743457794189453</v>
      </c>
      <c r="G33" s="37">
        <v>32.145587921142578</v>
      </c>
      <c r="I33" s="12"/>
      <c r="J33">
        <v>1</v>
      </c>
      <c r="K33" s="3">
        <v>3.0729858573774936E-2</v>
      </c>
      <c r="L33">
        <v>0.26228829127486109</v>
      </c>
      <c r="M33">
        <v>0.27531984372801066</v>
      </c>
      <c r="N33" s="3">
        <v>0.18106136824302813</v>
      </c>
      <c r="O33" s="3">
        <v>8.1223299951794253E-2</v>
      </c>
      <c r="P33" s="5">
        <f>SUM(J33:O33)</f>
        <v>1.8306226617714694</v>
      </c>
      <c r="Q33" s="5"/>
      <c r="R33" s="15">
        <f>J33/P33*100</f>
        <v>54.626222043614014</v>
      </c>
      <c r="S33" s="15">
        <f>K33/P33*100</f>
        <v>1.6786560778198856</v>
      </c>
      <c r="T33" s="15">
        <f>L33/P33*100</f>
        <v>14.327818438620671</v>
      </c>
      <c r="U33" s="15">
        <f>M33/P33*100</f>
        <v>15.039682916499423</v>
      </c>
      <c r="V33" s="15">
        <f>N33/P33*100</f>
        <v>9.8906985051642167</v>
      </c>
      <c r="W33" s="15">
        <f>O33/P33*100</f>
        <v>4.4369220182817761</v>
      </c>
      <c r="X33" s="16">
        <f>SUM(R26:W26)</f>
        <v>100</v>
      </c>
      <c r="Y33" s="16"/>
      <c r="AA33"/>
    </row>
    <row r="34" spans="1:27" x14ac:dyDescent="0.2">
      <c r="A34" s="17" t="s">
        <v>19</v>
      </c>
      <c r="B34" s="31">
        <f t="shared" ref="B34:G34" si="19">AVERAGE(B31:B33)</f>
        <v>25.820981025695801</v>
      </c>
      <c r="C34" s="29">
        <f t="shared" si="19"/>
        <v>29.616980870564777</v>
      </c>
      <c r="D34" s="32">
        <f t="shared" si="19"/>
        <v>28.267982482910156</v>
      </c>
      <c r="E34" s="20">
        <f t="shared" si="19"/>
        <v>29.323590278625488</v>
      </c>
      <c r="F34" s="21">
        <f t="shared" si="19"/>
        <v>28.689359664916992</v>
      </c>
      <c r="G34" s="21">
        <f t="shared" si="19"/>
        <v>31.757526397705078</v>
      </c>
      <c r="I34" s="12"/>
      <c r="J34" s="13" t="s">
        <v>63</v>
      </c>
      <c r="P34" s="5"/>
      <c r="Q34" s="5"/>
      <c r="W34" s="14"/>
      <c r="AA34"/>
    </row>
    <row r="35" spans="1:27" x14ac:dyDescent="0.2">
      <c r="A35" s="17" t="s">
        <v>21</v>
      </c>
      <c r="B35" s="5">
        <f>B34-B34</f>
        <v>0</v>
      </c>
      <c r="C35" s="22">
        <f>C34-B34</f>
        <v>3.7959998448689767</v>
      </c>
      <c r="D35" s="22">
        <f>D34-B34</f>
        <v>2.4470014572143555</v>
      </c>
      <c r="E35" s="22">
        <f>E34-B34</f>
        <v>3.5026092529296875</v>
      </c>
      <c r="F35" s="22">
        <f>F34-B34</f>
        <v>2.8683786392211914</v>
      </c>
      <c r="G35" s="22">
        <f>G34-B34</f>
        <v>5.9365453720092773</v>
      </c>
      <c r="I35" s="12" t="s">
        <v>20</v>
      </c>
      <c r="J35" s="5">
        <v>1</v>
      </c>
      <c r="K35" s="5">
        <v>7.4629305871592153E-2</v>
      </c>
      <c r="L35" s="5">
        <v>0.27099278230845736</v>
      </c>
      <c r="M35" s="5">
        <v>0.16204173384477419</v>
      </c>
      <c r="N35" s="5">
        <v>0.16794776693078795</v>
      </c>
      <c r="O35" s="5">
        <v>9.9197443910232046E-3</v>
      </c>
      <c r="P35" s="5">
        <f>SUM(J35:O35)</f>
        <v>1.6855313333466351</v>
      </c>
      <c r="Q35" s="5"/>
      <c r="R35" s="15">
        <f>J35/P35*100</f>
        <v>59.3284728806846</v>
      </c>
      <c r="S35" s="15">
        <f>K35/P35*100</f>
        <v>4.4276427495070712</v>
      </c>
      <c r="T35" s="15">
        <f>L35/P35*100</f>
        <v>16.07758793604858</v>
      </c>
      <c r="U35" s="15">
        <f>M35/P35*100</f>
        <v>9.6136886119487972</v>
      </c>
      <c r="V35" s="15">
        <f>N35/P35*100</f>
        <v>9.9640845357247922</v>
      </c>
      <c r="W35" s="15">
        <f>O35/P35*100</f>
        <v>0.58852328608614335</v>
      </c>
      <c r="X35" s="16">
        <f>SUM(R28:W28)</f>
        <v>100</v>
      </c>
      <c r="Y35" s="16"/>
      <c r="AA35"/>
    </row>
    <row r="36" spans="1:27" ht="16" thickBot="1" x14ac:dyDescent="0.25">
      <c r="A36" s="17" t="s">
        <v>24</v>
      </c>
      <c r="B36" s="5">
        <f t="shared" ref="B36:G36" si="20">2^-B35</f>
        <v>1</v>
      </c>
      <c r="C36" s="22">
        <f t="shared" si="20"/>
        <v>7.1992985388141653E-2</v>
      </c>
      <c r="D36" s="22">
        <f t="shared" si="20"/>
        <v>0.1833914827836832</v>
      </c>
      <c r="E36" s="22">
        <f t="shared" si="20"/>
        <v>8.8228633281717928E-2</v>
      </c>
      <c r="F36" s="22">
        <f t="shared" si="20"/>
        <v>0.13694052567733592</v>
      </c>
      <c r="G36" s="22">
        <f t="shared" si="20"/>
        <v>1.6327578197695907E-2</v>
      </c>
      <c r="I36" s="23" t="s">
        <v>22</v>
      </c>
      <c r="J36" s="24">
        <f t="shared" ref="J36:O36" si="21">J35/J33</f>
        <v>1</v>
      </c>
      <c r="K36" s="24">
        <f t="shared" si="21"/>
        <v>2.428560017366344</v>
      </c>
      <c r="L36" s="24">
        <f t="shared" si="21"/>
        <v>1.0331867312539489</v>
      </c>
      <c r="M36" s="24">
        <f t="shared" si="21"/>
        <v>0.58855813533315715</v>
      </c>
      <c r="N36" s="24">
        <f t="shared" si="21"/>
        <v>0.92757372022816842</v>
      </c>
      <c r="O36" s="24">
        <f t="shared" si="21"/>
        <v>0.12212929537350167</v>
      </c>
      <c r="P36" s="24">
        <f>SUM(J36:O36)</f>
        <v>6.1000078995551199</v>
      </c>
      <c r="Q36" s="24"/>
      <c r="R36" s="25">
        <f>J36/P36*100</f>
        <v>16.393421393321983</v>
      </c>
      <c r="S36" s="25">
        <f>K36/P36*100</f>
        <v>39.812407743659833</v>
      </c>
      <c r="T36" s="25">
        <f>L36/P36*100</f>
        <v>16.937465463434897</v>
      </c>
      <c r="U36" s="25">
        <f>M36/P36*100</f>
        <v>9.6484815269842734</v>
      </c>
      <c r="V36" s="25">
        <f>N36/P36*100</f>
        <v>15.206106869071718</v>
      </c>
      <c r="W36" s="25">
        <f>O36/P36*100</f>
        <v>2.0021170035273017</v>
      </c>
      <c r="X36" s="16">
        <f>SUM(R29:W29)</f>
        <v>100.00000000000003</v>
      </c>
      <c r="Y36" s="16"/>
      <c r="AA36"/>
    </row>
    <row r="37" spans="1:27" ht="16" thickBot="1" x14ac:dyDescent="0.25">
      <c r="B37" s="13"/>
      <c r="C37" s="13"/>
      <c r="D37" s="13"/>
      <c r="E37" s="13"/>
      <c r="F37" s="13"/>
      <c r="G37" s="13"/>
      <c r="K37" s="5"/>
      <c r="L37" s="5"/>
      <c r="M37" s="5"/>
      <c r="N37" s="5"/>
      <c r="O37" s="5"/>
      <c r="P37" s="5"/>
      <c r="Q37" s="5"/>
      <c r="S37" s="15"/>
      <c r="T37" s="15"/>
      <c r="U37" s="15"/>
      <c r="V37" s="15"/>
      <c r="W37" s="15"/>
      <c r="AA37"/>
    </row>
    <row r="38" spans="1:27" x14ac:dyDescent="0.2">
      <c r="B38" s="6" t="s">
        <v>50</v>
      </c>
      <c r="C38" s="7" t="s">
        <v>51</v>
      </c>
      <c r="D38" s="7" t="s">
        <v>52</v>
      </c>
      <c r="E38" s="7" t="s">
        <v>53</v>
      </c>
      <c r="F38" s="7" t="s">
        <v>54</v>
      </c>
      <c r="G38" s="7" t="s">
        <v>55</v>
      </c>
      <c r="I38" s="8" t="s">
        <v>27</v>
      </c>
      <c r="J38" s="9">
        <v>1</v>
      </c>
      <c r="K38" s="9">
        <v>2</v>
      </c>
      <c r="L38" s="9">
        <v>3</v>
      </c>
      <c r="M38" s="9">
        <v>4</v>
      </c>
      <c r="N38" s="9">
        <v>5</v>
      </c>
      <c r="O38" s="9">
        <v>6</v>
      </c>
      <c r="P38" s="10" t="s">
        <v>8</v>
      </c>
      <c r="Q38" s="10"/>
      <c r="R38" s="9" t="s">
        <v>9</v>
      </c>
      <c r="S38" s="9" t="s">
        <v>10</v>
      </c>
      <c r="T38" s="9" t="s">
        <v>11</v>
      </c>
      <c r="U38" s="9" t="s">
        <v>12</v>
      </c>
      <c r="V38" s="9" t="s">
        <v>13</v>
      </c>
      <c r="W38" s="11" t="s">
        <v>14</v>
      </c>
      <c r="AA38"/>
    </row>
    <row r="39" spans="1:27" x14ac:dyDescent="0.2">
      <c r="B39" s="37">
        <v>26.006309509277344</v>
      </c>
      <c r="C39" s="37">
        <v>29.802946090698242</v>
      </c>
      <c r="D39" s="37"/>
      <c r="E39" s="37">
        <v>28.723527908325195</v>
      </c>
      <c r="F39" s="37">
        <v>28.743627548217773</v>
      </c>
      <c r="G39" s="37">
        <v>32.508808135986328</v>
      </c>
      <c r="I39" s="12"/>
      <c r="J39" s="13" t="s">
        <v>15</v>
      </c>
      <c r="P39" s="5"/>
      <c r="Q39" s="5"/>
      <c r="W39" s="14"/>
      <c r="AA39"/>
    </row>
    <row r="40" spans="1:27" x14ac:dyDescent="0.2">
      <c r="B40" s="37">
        <v>26.164043426513672</v>
      </c>
      <c r="C40" s="37"/>
      <c r="D40" s="37">
        <v>27.925893783569336</v>
      </c>
      <c r="E40" s="37"/>
      <c r="F40" s="37"/>
      <c r="G40" s="37">
        <v>32.972507476806641</v>
      </c>
      <c r="I40" s="12"/>
      <c r="J40">
        <v>1</v>
      </c>
      <c r="K40" s="3">
        <v>5.167173656223667E-2</v>
      </c>
      <c r="L40">
        <v>0.10934991484942919</v>
      </c>
      <c r="M40">
        <v>9.5828152228268959E-2</v>
      </c>
      <c r="N40" s="13">
        <v>5.0682243784281579E-2</v>
      </c>
      <c r="O40" s="13">
        <v>2.6619990555632109E-2</v>
      </c>
      <c r="P40" s="5">
        <f>SUM(J40:O40)</f>
        <v>1.3341520379798486</v>
      </c>
      <c r="Q40" s="5"/>
      <c r="R40" s="15">
        <f>J40/P40*100</f>
        <v>74.953976123604605</v>
      </c>
      <c r="S40" s="15">
        <f>K40/P40*100</f>
        <v>3.8730021085510749</v>
      </c>
      <c r="T40" s="15">
        <f>L40/P40*100</f>
        <v>8.1962109067423121</v>
      </c>
      <c r="U40" s="15">
        <f>M40/P40*100</f>
        <v>7.1827010340868194</v>
      </c>
      <c r="V40" s="15">
        <f>N40/P40*100</f>
        <v>3.7988356904977496</v>
      </c>
      <c r="W40" s="15">
        <f>O40/P40*100</f>
        <v>1.9952741365174294</v>
      </c>
      <c r="X40" s="16">
        <f>SUM(R33:W33)</f>
        <v>99.999999999999986</v>
      </c>
      <c r="Y40" s="16"/>
      <c r="AA40"/>
    </row>
    <row r="41" spans="1:27" x14ac:dyDescent="0.2">
      <c r="B41" s="37"/>
      <c r="C41" s="37">
        <v>29.855634689331055</v>
      </c>
      <c r="D41" s="37">
        <v>28.011806488037109</v>
      </c>
      <c r="E41" s="37">
        <v>28.69795036315918</v>
      </c>
      <c r="F41" s="37">
        <v>28.574556350708008</v>
      </c>
      <c r="G41" s="37"/>
      <c r="I41" s="12"/>
      <c r="J41" s="13" t="s">
        <v>63</v>
      </c>
      <c r="P41" s="5"/>
      <c r="Q41" s="5"/>
      <c r="W41" s="14"/>
      <c r="AA41"/>
    </row>
    <row r="42" spans="1:27" x14ac:dyDescent="0.2">
      <c r="A42" s="17" t="s">
        <v>19</v>
      </c>
      <c r="B42" s="18">
        <f t="shared" ref="B42:G42" si="22">AVERAGE(B39:B41)</f>
        <v>26.085176467895508</v>
      </c>
      <c r="C42" s="21">
        <f t="shared" si="22"/>
        <v>29.829290390014648</v>
      </c>
      <c r="D42" s="20">
        <f t="shared" si="22"/>
        <v>27.968850135803223</v>
      </c>
      <c r="E42" s="20">
        <f t="shared" si="22"/>
        <v>28.710739135742188</v>
      </c>
      <c r="F42" s="19">
        <f t="shared" si="22"/>
        <v>28.659091949462891</v>
      </c>
      <c r="G42" s="19">
        <f t="shared" si="22"/>
        <v>32.740657806396484</v>
      </c>
      <c r="I42" s="12" t="s">
        <v>20</v>
      </c>
      <c r="J42" s="5">
        <v>1</v>
      </c>
      <c r="K42" s="5">
        <v>4.8640617224081015E-2</v>
      </c>
      <c r="L42" s="5">
        <v>0.11342259651824023</v>
      </c>
      <c r="M42" s="5">
        <v>9.8577401821804883E-2</v>
      </c>
      <c r="N42" s="5">
        <v>0.10203586421262656</v>
      </c>
      <c r="O42" s="5">
        <v>6.1380710592126783E-3</v>
      </c>
      <c r="P42" s="5">
        <f>SUM(J42:O42)</f>
        <v>1.3688145508359653</v>
      </c>
      <c r="Q42" s="5"/>
      <c r="R42" s="15">
        <f>J42/P42*100</f>
        <v>73.055915382348758</v>
      </c>
      <c r="S42" s="15">
        <f>K42/P42*100</f>
        <v>3.553484816067678</v>
      </c>
      <c r="T42" s="15">
        <f>L42/P42*100</f>
        <v>8.2861916136828437</v>
      </c>
      <c r="U42" s="15">
        <f>M42/P42*100</f>
        <v>7.201662326105569</v>
      </c>
      <c r="V42" s="15">
        <f>N42/P42*100</f>
        <v>7.4543234618824741</v>
      </c>
      <c r="W42" s="15">
        <f>O42/P42*100</f>
        <v>0.44842239991268523</v>
      </c>
      <c r="X42" s="16">
        <f>SUM(R35:W35)</f>
        <v>99.999999999999986</v>
      </c>
      <c r="Y42" s="16"/>
      <c r="AA42"/>
    </row>
    <row r="43" spans="1:27" ht="16" thickBot="1" x14ac:dyDescent="0.25">
      <c r="A43" s="17" t="s">
        <v>21</v>
      </c>
      <c r="B43" s="5">
        <f>B42-B42</f>
        <v>0</v>
      </c>
      <c r="C43" s="22">
        <f>C42-B42</f>
        <v>3.7441139221191406</v>
      </c>
      <c r="D43" s="22">
        <f>D42-B42</f>
        <v>1.8836736679077148</v>
      </c>
      <c r="E43" s="22">
        <f>E42-B42</f>
        <v>2.6255626678466797</v>
      </c>
      <c r="F43" s="22">
        <f>F42-B42</f>
        <v>2.5739154815673828</v>
      </c>
      <c r="G43" s="22">
        <f>G42-B42</f>
        <v>6.6554813385009766</v>
      </c>
      <c r="I43" s="23" t="s">
        <v>22</v>
      </c>
      <c r="J43" s="24">
        <f t="shared" ref="J43:O43" si="23">J42/J40</f>
        <v>1</v>
      </c>
      <c r="K43" s="24">
        <f t="shared" si="23"/>
        <v>0.9413389303356432</v>
      </c>
      <c r="L43" s="24">
        <f t="shared" si="23"/>
        <v>1.0372444887078236</v>
      </c>
      <c r="M43" s="24">
        <f t="shared" si="23"/>
        <v>1.0286893728993858</v>
      </c>
      <c r="N43" s="24">
        <f t="shared" si="23"/>
        <v>2.0132467821851177</v>
      </c>
      <c r="O43" s="24">
        <f t="shared" si="23"/>
        <v>0.23058126359530279</v>
      </c>
      <c r="P43" s="24">
        <f>SUM(J43:O43)</f>
        <v>6.2511008377232731</v>
      </c>
      <c r="Q43" s="24"/>
      <c r="R43" s="25">
        <f>J43/P43*100</f>
        <v>15.997182351712185</v>
      </c>
      <c r="S43" s="25">
        <f>K43/P43*100</f>
        <v>15.058770523344977</v>
      </c>
      <c r="T43" s="25">
        <f>L43/P43*100</f>
        <v>16.592989229167525</v>
      </c>
      <c r="U43" s="25">
        <f>M43/P43*100</f>
        <v>16.456131481539931</v>
      </c>
      <c r="V43" s="25">
        <f>N43/P43*100</f>
        <v>32.20627589361311</v>
      </c>
      <c r="W43" s="25">
        <f>O43/P43*100</f>
        <v>3.6886505206222733</v>
      </c>
      <c r="X43" s="16">
        <f>SUM(R36:W36)</f>
        <v>100</v>
      </c>
      <c r="Y43" s="16"/>
      <c r="AA43"/>
    </row>
    <row r="44" spans="1:27" x14ac:dyDescent="0.2">
      <c r="A44" s="17" t="s">
        <v>24</v>
      </c>
      <c r="B44" s="5">
        <f t="shared" ref="B44:G44" si="24">2^-B43</f>
        <v>1</v>
      </c>
      <c r="C44" s="22">
        <f t="shared" si="24"/>
        <v>7.4629305871592153E-2</v>
      </c>
      <c r="D44" s="22">
        <f t="shared" si="24"/>
        <v>0.27099278230845736</v>
      </c>
      <c r="E44" s="22">
        <f t="shared" si="24"/>
        <v>0.16204173384477419</v>
      </c>
      <c r="F44" s="22">
        <f t="shared" si="24"/>
        <v>0.16794776693078795</v>
      </c>
      <c r="G44" s="22">
        <f t="shared" si="24"/>
        <v>9.9197443910232046E-3</v>
      </c>
      <c r="AA44"/>
    </row>
    <row r="45" spans="1:27" x14ac:dyDescent="0.2">
      <c r="B45" s="13"/>
      <c r="C45" s="13"/>
      <c r="D45" s="13"/>
      <c r="E45" s="13"/>
      <c r="F45" s="13"/>
      <c r="G45" s="13"/>
      <c r="I45"/>
      <c r="J45"/>
      <c r="L45"/>
      <c r="M45"/>
      <c r="AA45"/>
    </row>
    <row r="46" spans="1:27" x14ac:dyDescent="0.2">
      <c r="B46" s="6" t="s">
        <v>56</v>
      </c>
      <c r="C46" s="7" t="s">
        <v>57</v>
      </c>
      <c r="D46" s="7" t="s">
        <v>58</v>
      </c>
      <c r="E46" s="7" t="s">
        <v>59</v>
      </c>
      <c r="F46" s="7" t="s">
        <v>60</v>
      </c>
      <c r="G46" s="7" t="s">
        <v>61</v>
      </c>
      <c r="I46"/>
      <c r="J46"/>
      <c r="L46"/>
      <c r="M46"/>
      <c r="AA46"/>
    </row>
    <row r="47" spans="1:27" x14ac:dyDescent="0.2">
      <c r="B47" s="37">
        <v>26.559391021728516</v>
      </c>
      <c r="C47" s="37">
        <v>30.728384017944336</v>
      </c>
      <c r="D47" s="37">
        <v>29.311717987060547</v>
      </c>
      <c r="E47" s="37">
        <v>29.77508544921875</v>
      </c>
      <c r="F47" s="37">
        <v>29.707361221313477</v>
      </c>
      <c r="G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X47" s="16"/>
      <c r="Y47" s="16"/>
      <c r="AA47"/>
    </row>
    <row r="48" spans="1:27" x14ac:dyDescent="0.2">
      <c r="B48" s="37">
        <v>26.350149154663086</v>
      </c>
      <c r="C48" s="37"/>
      <c r="D48" s="37"/>
      <c r="E48" s="37">
        <v>29.856258392333984</v>
      </c>
      <c r="F48" s="37">
        <v>29.824487686157227</v>
      </c>
      <c r="G48" s="37">
        <v>33.932334899902344</v>
      </c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AA48"/>
    </row>
    <row r="49" spans="1:32" x14ac:dyDescent="0.2">
      <c r="B49" s="37">
        <v>26.509677886962891</v>
      </c>
      <c r="C49" s="37">
        <v>30.941150665283203</v>
      </c>
      <c r="D49" s="37">
        <v>29.914867401123047</v>
      </c>
      <c r="E49" s="37"/>
      <c r="F49" s="37"/>
      <c r="G49" s="37">
        <v>33.709808349609375</v>
      </c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X49" s="16"/>
      <c r="Y49" s="16"/>
      <c r="AA49"/>
    </row>
    <row r="50" spans="1:32" x14ac:dyDescent="0.2">
      <c r="A50" s="17" t="s">
        <v>19</v>
      </c>
      <c r="B50" s="28">
        <f t="shared" ref="B50:G50" si="25">AVERAGE(B47:B49)</f>
        <v>26.473072687784832</v>
      </c>
      <c r="C50" s="29">
        <f t="shared" si="25"/>
        <v>30.83476734161377</v>
      </c>
      <c r="D50" s="30">
        <f t="shared" si="25"/>
        <v>29.613292694091797</v>
      </c>
      <c r="E50" s="20">
        <f t="shared" si="25"/>
        <v>29.815671920776367</v>
      </c>
      <c r="F50" s="19">
        <f t="shared" si="25"/>
        <v>29.765924453735352</v>
      </c>
      <c r="G50" s="19">
        <f t="shared" si="25"/>
        <v>33.821071624755859</v>
      </c>
      <c r="I50"/>
      <c r="J50"/>
      <c r="L50"/>
      <c r="M50"/>
      <c r="X50" s="16"/>
      <c r="Y50" s="16"/>
      <c r="Z50"/>
      <c r="AA50"/>
    </row>
    <row r="51" spans="1:32" x14ac:dyDescent="0.2">
      <c r="A51" s="17" t="s">
        <v>21</v>
      </c>
      <c r="B51" s="5">
        <f>B50-B50</f>
        <v>0</v>
      </c>
      <c r="C51" s="22">
        <f>C50-B50</f>
        <v>4.3616946538289376</v>
      </c>
      <c r="D51" s="22">
        <f>D50-B50</f>
        <v>3.140220006306965</v>
      </c>
      <c r="E51" s="22">
        <f>E50-B50</f>
        <v>3.3425992329915353</v>
      </c>
      <c r="F51" s="22">
        <f>F50-B50</f>
        <v>3.2928517659505196</v>
      </c>
      <c r="G51" s="22">
        <f>G50-B50</f>
        <v>7.3479989369710275</v>
      </c>
      <c r="I51"/>
      <c r="J51"/>
      <c r="L51"/>
      <c r="M51"/>
      <c r="N51" s="13"/>
      <c r="O51" s="13"/>
      <c r="P51" s="5"/>
      <c r="Q51" s="5"/>
      <c r="R51" s="13"/>
      <c r="S51" s="13"/>
      <c r="T51" s="13"/>
      <c r="U51" s="13"/>
      <c r="V51" s="13"/>
      <c r="W51" s="13"/>
      <c r="Z51"/>
      <c r="AA51"/>
    </row>
    <row r="52" spans="1:32" x14ac:dyDescent="0.2">
      <c r="A52" s="17" t="s">
        <v>24</v>
      </c>
      <c r="B52" s="5">
        <f t="shared" ref="B52:G52" si="26">2^-B51</f>
        <v>1</v>
      </c>
      <c r="C52" s="22">
        <f t="shared" si="26"/>
        <v>4.8640617224081015E-2</v>
      </c>
      <c r="D52" s="22">
        <f t="shared" si="26"/>
        <v>0.11342259651824023</v>
      </c>
      <c r="E52" s="22">
        <f t="shared" si="26"/>
        <v>9.8577401821804883E-2</v>
      </c>
      <c r="F52" s="22">
        <f t="shared" si="26"/>
        <v>0.10203586421262656</v>
      </c>
      <c r="G52" s="22">
        <f t="shared" si="26"/>
        <v>6.1380710592126783E-3</v>
      </c>
      <c r="I52"/>
      <c r="J52"/>
      <c r="L52"/>
      <c r="M52"/>
      <c r="P52" s="5"/>
      <c r="Q52" s="5"/>
      <c r="Z52"/>
      <c r="AA52"/>
    </row>
    <row r="53" spans="1:32" x14ac:dyDescent="0.2">
      <c r="I53"/>
      <c r="J53"/>
      <c r="L53"/>
      <c r="M53"/>
      <c r="N53" s="5"/>
      <c r="O53" s="5"/>
      <c r="P53" s="5"/>
      <c r="Q53" s="5"/>
      <c r="R53" s="15"/>
      <c r="S53" s="15"/>
      <c r="T53" s="15"/>
      <c r="U53" s="15"/>
      <c r="V53" s="15"/>
      <c r="W53" s="15"/>
      <c r="Z53"/>
      <c r="AA53"/>
      <c r="AB53"/>
      <c r="AC53"/>
      <c r="AD53"/>
      <c r="AE53"/>
      <c r="AF53"/>
    </row>
    <row r="54" spans="1:32" ht="19" x14ac:dyDescent="0.25">
      <c r="A54" s="1" t="s">
        <v>15</v>
      </c>
      <c r="B54" s="2" t="s">
        <v>0</v>
      </c>
      <c r="I54"/>
      <c r="J54"/>
      <c r="L54"/>
      <c r="M54"/>
      <c r="P54" s="5"/>
      <c r="Q54" s="5"/>
      <c r="X54" s="16"/>
      <c r="Y54" s="16"/>
      <c r="Z54"/>
      <c r="AA54"/>
      <c r="AB54"/>
      <c r="AC54"/>
      <c r="AD54"/>
      <c r="AE54"/>
      <c r="AF54"/>
    </row>
    <row r="55" spans="1:32" x14ac:dyDescent="0.2">
      <c r="B55" s="6" t="s">
        <v>1</v>
      </c>
      <c r="C55" s="7" t="s">
        <v>2</v>
      </c>
      <c r="D55" s="7" t="s">
        <v>3</v>
      </c>
      <c r="E55" s="7" t="s">
        <v>4</v>
      </c>
      <c r="F55" s="7" t="s">
        <v>5</v>
      </c>
      <c r="G55" s="7" t="s">
        <v>6</v>
      </c>
      <c r="I55"/>
      <c r="J55"/>
      <c r="L55"/>
      <c r="M55"/>
      <c r="N55" s="5"/>
      <c r="O55" s="5"/>
      <c r="P55" s="5"/>
      <c r="Q55" s="5"/>
      <c r="R55" s="15"/>
      <c r="S55" s="15"/>
      <c r="T55" s="15"/>
      <c r="U55" s="15"/>
      <c r="V55" s="15"/>
      <c r="W55" s="15"/>
      <c r="Z55"/>
      <c r="AA55"/>
    </row>
    <row r="56" spans="1:32" x14ac:dyDescent="0.2">
      <c r="B56" s="37"/>
      <c r="C56" s="37">
        <v>23.940338134765625</v>
      </c>
      <c r="D56" s="37"/>
      <c r="E56" s="37">
        <v>26.397068023681641</v>
      </c>
      <c r="F56" s="37"/>
      <c r="G56" s="37">
        <v>22.001735687255859</v>
      </c>
      <c r="I56"/>
      <c r="J56"/>
      <c r="L56"/>
      <c r="M56"/>
      <c r="N56" s="5"/>
      <c r="O56" s="5"/>
      <c r="P56" s="5"/>
      <c r="Q56" s="5"/>
      <c r="R56" s="15"/>
      <c r="S56" s="15"/>
      <c r="T56" s="15"/>
      <c r="U56" s="15"/>
      <c r="V56" s="15"/>
      <c r="W56" s="15"/>
      <c r="X56" s="16"/>
      <c r="Y56" s="16"/>
      <c r="Z56"/>
      <c r="AA56"/>
    </row>
    <row r="57" spans="1:32" x14ac:dyDescent="0.2">
      <c r="B57" s="37">
        <v>19.898395538330078</v>
      </c>
      <c r="C57" s="37">
        <v>23.924507141113281</v>
      </c>
      <c r="D57" s="37">
        <v>23.975992202758789</v>
      </c>
      <c r="E57" s="37">
        <v>26.227766036987305</v>
      </c>
      <c r="F57" s="37">
        <v>24.339815139770508</v>
      </c>
      <c r="G57" s="37">
        <v>21.991552352905273</v>
      </c>
      <c r="I57"/>
      <c r="J57"/>
      <c r="L57"/>
      <c r="M57"/>
      <c r="X57" s="16"/>
      <c r="Y57" s="16"/>
      <c r="Z57"/>
      <c r="AA57"/>
    </row>
    <row r="58" spans="1:32" x14ac:dyDescent="0.2">
      <c r="B58" s="37">
        <v>20.007461547851562</v>
      </c>
      <c r="C58" s="37"/>
      <c r="D58" s="37">
        <v>23.916358947753906</v>
      </c>
      <c r="E58" s="37"/>
      <c r="F58" s="37">
        <v>24.943197250366211</v>
      </c>
      <c r="G58" s="37">
        <v>22.032070159912109</v>
      </c>
      <c r="I58"/>
      <c r="J58"/>
      <c r="L58"/>
      <c r="M58"/>
      <c r="O58"/>
      <c r="Z58"/>
      <c r="AA58"/>
    </row>
    <row r="59" spans="1:32" x14ac:dyDescent="0.2">
      <c r="A59" s="17" t="s">
        <v>19</v>
      </c>
      <c r="B59" s="18">
        <f t="shared" ref="B59:G59" si="27">AVERAGE(B56:B58)</f>
        <v>19.95292854309082</v>
      </c>
      <c r="C59" s="19">
        <f t="shared" si="27"/>
        <v>23.932422637939453</v>
      </c>
      <c r="D59" s="20">
        <f t="shared" si="27"/>
        <v>23.946175575256348</v>
      </c>
      <c r="E59" s="20">
        <f t="shared" si="27"/>
        <v>26.312417030334473</v>
      </c>
      <c r="F59" s="21">
        <f t="shared" si="27"/>
        <v>24.641506195068359</v>
      </c>
      <c r="G59" s="21">
        <f t="shared" si="27"/>
        <v>22.008452733357746</v>
      </c>
      <c r="I59"/>
      <c r="J59"/>
      <c r="L59"/>
      <c r="M59"/>
      <c r="O59"/>
      <c r="R59" s="3">
        <v>0</v>
      </c>
      <c r="Z59"/>
      <c r="AA59"/>
      <c r="AB59"/>
      <c r="AC59"/>
      <c r="AD59"/>
      <c r="AE59"/>
      <c r="AF59"/>
    </row>
    <row r="60" spans="1:32" x14ac:dyDescent="0.2">
      <c r="A60" s="17" t="s">
        <v>21</v>
      </c>
      <c r="B60" s="5">
        <f>B59-B59</f>
        <v>0</v>
      </c>
      <c r="C60" s="22">
        <f>C59-B59</f>
        <v>3.9794940948486328</v>
      </c>
      <c r="D60" s="22">
        <f>D59-B59</f>
        <v>3.9932470321655273</v>
      </c>
      <c r="E60" s="22">
        <f>E59-B59</f>
        <v>6.3594884872436523</v>
      </c>
      <c r="F60" s="22">
        <f>F59-B59</f>
        <v>4.6885776519775391</v>
      </c>
      <c r="G60" s="22">
        <f>G59-B59</f>
        <v>2.0555241902669259</v>
      </c>
      <c r="I60"/>
      <c r="J60"/>
      <c r="L60"/>
      <c r="M60"/>
      <c r="O60"/>
      <c r="Z60"/>
      <c r="AA60"/>
    </row>
    <row r="61" spans="1:32" x14ac:dyDescent="0.2">
      <c r="A61" s="17" t="s">
        <v>24</v>
      </c>
      <c r="B61" s="5">
        <f>2^AB82-B60</f>
        <v>1</v>
      </c>
      <c r="C61" s="22">
        <f>2^-C60</f>
        <v>6.3394693999599669E-2</v>
      </c>
      <c r="D61" s="22">
        <f>2^-D60</f>
        <v>6.279323579217104E-2</v>
      </c>
      <c r="E61" s="22">
        <f>2^-E60</f>
        <v>1.2178763816657879E-2</v>
      </c>
      <c r="F61" s="22">
        <f>2^-F60</f>
        <v>3.8779078941846505E-2</v>
      </c>
      <c r="G61" s="22">
        <f>2^-G60</f>
        <v>0.24056118915009564</v>
      </c>
      <c r="I61"/>
      <c r="J61"/>
      <c r="L61"/>
      <c r="M61"/>
      <c r="Z61"/>
      <c r="AA61"/>
    </row>
    <row r="62" spans="1:32" x14ac:dyDescent="0.2">
      <c r="B62" s="5"/>
      <c r="C62" s="5"/>
      <c r="D62" s="5"/>
      <c r="E62" s="5"/>
      <c r="F62" s="5"/>
      <c r="G62" s="5"/>
      <c r="I62"/>
      <c r="J62"/>
      <c r="L62"/>
      <c r="M62"/>
      <c r="Z62"/>
      <c r="AA62"/>
    </row>
    <row r="63" spans="1:32" x14ac:dyDescent="0.2">
      <c r="B63" s="6" t="s">
        <v>28</v>
      </c>
      <c r="C63" s="7" t="s">
        <v>29</v>
      </c>
      <c r="D63" s="7" t="s">
        <v>30</v>
      </c>
      <c r="E63" s="7" t="s">
        <v>31</v>
      </c>
      <c r="F63" s="7" t="s">
        <v>32</v>
      </c>
      <c r="G63" s="7" t="s">
        <v>6</v>
      </c>
      <c r="I63"/>
      <c r="J63"/>
      <c r="L63"/>
      <c r="M63"/>
      <c r="Z63"/>
      <c r="AA63"/>
    </row>
    <row r="64" spans="1:32" x14ac:dyDescent="0.2">
      <c r="B64" s="37">
        <v>20.331874847412109</v>
      </c>
      <c r="C64" s="37"/>
      <c r="D64" s="37">
        <v>23.620203018188477</v>
      </c>
      <c r="E64" s="37">
        <v>22.687679290771484</v>
      </c>
      <c r="F64" s="37">
        <v>24.062250137329102</v>
      </c>
      <c r="G64" s="37">
        <v>27.563352584838867</v>
      </c>
      <c r="I64"/>
      <c r="J64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Z64"/>
      <c r="AA64"/>
    </row>
    <row r="65" spans="1:27" x14ac:dyDescent="0.2">
      <c r="B65" s="37"/>
      <c r="C65" s="37">
        <v>24.976255416870117</v>
      </c>
      <c r="D65" s="37"/>
      <c r="E65" s="37">
        <v>22.692314147949219</v>
      </c>
      <c r="F65" s="37">
        <v>23.982450485229492</v>
      </c>
      <c r="G65" s="37"/>
      <c r="I65"/>
      <c r="J65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Z65"/>
      <c r="AA65"/>
    </row>
    <row r="66" spans="1:27" x14ac:dyDescent="0.2">
      <c r="B66" s="37">
        <v>20.343721389770508</v>
      </c>
      <c r="C66" s="37">
        <v>24.973058700561523</v>
      </c>
      <c r="D66" s="37">
        <v>23.544958114624023</v>
      </c>
      <c r="E66" s="37"/>
      <c r="F66" s="37">
        <v>24.161409378051758</v>
      </c>
      <c r="G66" s="37">
        <v>27.512022018432617</v>
      </c>
      <c r="I66"/>
      <c r="J66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Z66"/>
      <c r="AA66"/>
    </row>
    <row r="67" spans="1:27" x14ac:dyDescent="0.2">
      <c r="A67" s="17" t="s">
        <v>19</v>
      </c>
      <c r="B67" s="28">
        <f t="shared" ref="B67:G67" si="28">AVERAGE(B64:B66)</f>
        <v>20.337798118591309</v>
      </c>
      <c r="C67" s="29">
        <f t="shared" si="28"/>
        <v>24.97465705871582</v>
      </c>
      <c r="D67" s="30">
        <f t="shared" si="28"/>
        <v>23.58258056640625</v>
      </c>
      <c r="E67" s="20">
        <f t="shared" si="28"/>
        <v>22.689996719360352</v>
      </c>
      <c r="F67" s="19">
        <f t="shared" si="28"/>
        <v>24.068703333536785</v>
      </c>
      <c r="G67" s="21">
        <f t="shared" si="28"/>
        <v>27.537687301635742</v>
      </c>
      <c r="I67"/>
      <c r="J6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Z67"/>
      <c r="AA67"/>
    </row>
    <row r="68" spans="1:27" x14ac:dyDescent="0.2">
      <c r="A68" s="17" t="s">
        <v>21</v>
      </c>
      <c r="B68" s="5">
        <f>B67-B67</f>
        <v>0</v>
      </c>
      <c r="C68" s="22">
        <f>C67-B67</f>
        <v>4.6368589401245117</v>
      </c>
      <c r="D68" s="22">
        <f>D67-B67</f>
        <v>3.2447824478149414</v>
      </c>
      <c r="E68" s="22">
        <f>E67-B67</f>
        <v>2.352198600769043</v>
      </c>
      <c r="F68" s="22">
        <f>F67-B67</f>
        <v>3.7309052149454764</v>
      </c>
      <c r="G68" s="22">
        <f>G67-B67</f>
        <v>7.1998891830444336</v>
      </c>
      <c r="I68"/>
      <c r="J68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AA68"/>
    </row>
    <row r="69" spans="1:27" x14ac:dyDescent="0.2">
      <c r="A69" s="17" t="s">
        <v>24</v>
      </c>
      <c r="B69" s="5">
        <f t="shared" ref="B69:G69" si="29">2^-B68</f>
        <v>1</v>
      </c>
      <c r="C69" s="22">
        <f t="shared" si="29"/>
        <v>4.0194476190241489E-2</v>
      </c>
      <c r="D69" s="22">
        <f t="shared" si="29"/>
        <v>0.10549288118803737</v>
      </c>
      <c r="E69" s="22">
        <f t="shared" si="29"/>
        <v>0.19584733462305906</v>
      </c>
      <c r="F69" s="22">
        <f t="shared" si="29"/>
        <v>7.5315717766780782E-2</v>
      </c>
      <c r="G69" s="22">
        <f t="shared" si="29"/>
        <v>6.8016987108982137E-3</v>
      </c>
      <c r="I69"/>
      <c r="J69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AA69"/>
    </row>
    <row r="70" spans="1:27" x14ac:dyDescent="0.2">
      <c r="B70" s="5"/>
      <c r="C70" s="5"/>
      <c r="D70" s="5"/>
      <c r="E70" s="5"/>
      <c r="F70" s="5"/>
      <c r="G70" s="5"/>
      <c r="I70"/>
      <c r="J70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AA70"/>
    </row>
    <row r="71" spans="1:27" x14ac:dyDescent="0.2">
      <c r="B71" s="6" t="s">
        <v>38</v>
      </c>
      <c r="C71" s="7" t="s">
        <v>39</v>
      </c>
      <c r="D71" s="7" t="s">
        <v>40</v>
      </c>
      <c r="E71" s="7" t="s">
        <v>41</v>
      </c>
      <c r="F71" s="7" t="s">
        <v>42</v>
      </c>
      <c r="G71" s="7" t="s">
        <v>6</v>
      </c>
      <c r="I71"/>
      <c r="J71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AA71"/>
    </row>
    <row r="72" spans="1:27" x14ac:dyDescent="0.2">
      <c r="B72" s="37">
        <v>20.107126235961914</v>
      </c>
      <c r="C72" s="37">
        <v>23.8851318359375</v>
      </c>
      <c r="D72" s="37">
        <v>23.577617645263672</v>
      </c>
      <c r="E72" s="37">
        <v>23.159955978393555</v>
      </c>
      <c r="F72" s="37">
        <v>24.662572860717773</v>
      </c>
      <c r="G72" s="37"/>
      <c r="I72"/>
      <c r="J72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AA72"/>
    </row>
    <row r="73" spans="1:27" x14ac:dyDescent="0.2">
      <c r="B73" s="37"/>
      <c r="C73" s="37">
        <v>23.906833648681641</v>
      </c>
      <c r="D73" s="37">
        <v>23.582578659057617</v>
      </c>
      <c r="E73" s="37"/>
      <c r="F73" s="37">
        <v>24.635934829711914</v>
      </c>
      <c r="G73" s="37">
        <v>25.532556533813477</v>
      </c>
      <c r="I73"/>
      <c r="J73"/>
      <c r="L73"/>
      <c r="M73"/>
      <c r="AA73"/>
    </row>
    <row r="74" spans="1:27" x14ac:dyDescent="0.2">
      <c r="B74" s="37">
        <v>20.0909423828125</v>
      </c>
      <c r="C74" s="37"/>
      <c r="D74" s="37"/>
      <c r="E74" s="37">
        <v>23.172666549682617</v>
      </c>
      <c r="F74" s="37"/>
      <c r="G74" s="37">
        <v>25.217079162597656</v>
      </c>
      <c r="I74"/>
      <c r="J74"/>
      <c r="L74"/>
      <c r="M74"/>
      <c r="AA74"/>
    </row>
    <row r="75" spans="1:27" x14ac:dyDescent="0.2">
      <c r="A75" s="17" t="s">
        <v>19</v>
      </c>
      <c r="B75" s="31">
        <f t="shared" ref="B75:G75" si="30">AVERAGE(B72:B74)</f>
        <v>20.099034309387207</v>
      </c>
      <c r="C75" s="21">
        <f t="shared" si="30"/>
        <v>23.89598274230957</v>
      </c>
      <c r="D75" s="30">
        <f t="shared" si="30"/>
        <v>23.580098152160645</v>
      </c>
      <c r="E75" s="32">
        <f t="shared" si="30"/>
        <v>23.166311264038086</v>
      </c>
      <c r="F75" s="29">
        <f t="shared" si="30"/>
        <v>24.649253845214844</v>
      </c>
      <c r="G75" s="21">
        <f t="shared" si="30"/>
        <v>25.374817848205566</v>
      </c>
      <c r="I75"/>
      <c r="J75"/>
      <c r="L75"/>
      <c r="M75"/>
      <c r="AA75"/>
    </row>
    <row r="76" spans="1:27" x14ac:dyDescent="0.2">
      <c r="A76" s="17" t="s">
        <v>21</v>
      </c>
      <c r="B76" s="5">
        <f>B75-B75</f>
        <v>0</v>
      </c>
      <c r="C76" s="22">
        <f>C75-B75</f>
        <v>3.7969484329223633</v>
      </c>
      <c r="D76" s="22">
        <f>D75-B75</f>
        <v>3.4810638427734375</v>
      </c>
      <c r="E76" s="22">
        <f>E75-B75</f>
        <v>3.0672769546508789</v>
      </c>
      <c r="F76" s="22">
        <f>F75-B75</f>
        <v>4.5502195358276367</v>
      </c>
      <c r="G76" s="22">
        <f>G75-B75</f>
        <v>5.2757835388183594</v>
      </c>
      <c r="I76"/>
      <c r="J76"/>
      <c r="L76"/>
      <c r="M76"/>
      <c r="AA76"/>
    </row>
    <row r="77" spans="1:27" x14ac:dyDescent="0.2">
      <c r="A77" s="17" t="s">
        <v>24</v>
      </c>
      <c r="B77" s="5">
        <f t="shared" ref="B77:G77" si="31">2^-B76</f>
        <v>1</v>
      </c>
      <c r="C77" s="22">
        <f t="shared" si="31"/>
        <v>7.1945664757253017E-2</v>
      </c>
      <c r="D77" s="22">
        <f t="shared" si="31"/>
        <v>8.9556139983060945E-2</v>
      </c>
      <c r="E77" s="22">
        <f t="shared" si="31"/>
        <v>0.11930472160155817</v>
      </c>
      <c r="F77" s="22">
        <f t="shared" si="31"/>
        <v>4.2682262542170717E-2</v>
      </c>
      <c r="G77" s="22">
        <f t="shared" si="31"/>
        <v>2.5812549639663004E-2</v>
      </c>
      <c r="I77"/>
      <c r="J77"/>
      <c r="L77"/>
      <c r="M77"/>
      <c r="AA77"/>
    </row>
    <row r="78" spans="1:27" x14ac:dyDescent="0.2">
      <c r="I78"/>
      <c r="J78"/>
      <c r="L78"/>
      <c r="M78"/>
      <c r="AA78"/>
    </row>
    <row r="79" spans="1:27" x14ac:dyDescent="0.2">
      <c r="A79" s="34"/>
      <c r="B79" s="34"/>
      <c r="C79" s="34"/>
      <c r="D79" s="34"/>
      <c r="E79" s="34"/>
      <c r="F79" s="34"/>
      <c r="G79" s="34"/>
      <c r="I79"/>
      <c r="J79"/>
      <c r="L79"/>
      <c r="M79"/>
      <c r="AA79"/>
    </row>
    <row r="80" spans="1:27" x14ac:dyDescent="0.2">
      <c r="I80"/>
      <c r="J80"/>
      <c r="L80"/>
      <c r="M80"/>
      <c r="AA80"/>
    </row>
    <row r="81" spans="1:27" ht="19" x14ac:dyDescent="0.25">
      <c r="A81" s="1"/>
      <c r="B81" s="35" t="s">
        <v>0</v>
      </c>
      <c r="C81" s="13"/>
      <c r="D81" s="13"/>
      <c r="E81" s="13"/>
      <c r="F81" s="13"/>
      <c r="G81" s="13"/>
      <c r="I81"/>
      <c r="L81"/>
      <c r="M81"/>
      <c r="AA81"/>
    </row>
    <row r="82" spans="1:27" x14ac:dyDescent="0.2">
      <c r="B82" s="6" t="s">
        <v>44</v>
      </c>
      <c r="C82" s="7" t="s">
        <v>45</v>
      </c>
      <c r="D82" s="7" t="s">
        <v>46</v>
      </c>
      <c r="E82" s="7" t="s">
        <v>47</v>
      </c>
      <c r="F82" s="7" t="s">
        <v>48</v>
      </c>
      <c r="G82" s="7" t="s">
        <v>49</v>
      </c>
      <c r="I82"/>
      <c r="L82"/>
      <c r="M82"/>
      <c r="AA82"/>
    </row>
    <row r="83" spans="1:27" x14ac:dyDescent="0.2">
      <c r="B83" s="37">
        <v>20.673955917358398</v>
      </c>
      <c r="C83" s="37">
        <v>25.427291870117188</v>
      </c>
      <c r="D83" s="37"/>
      <c r="E83" s="37">
        <v>22.935327529907227</v>
      </c>
      <c r="F83" s="37">
        <v>23.377241134643555</v>
      </c>
      <c r="G83" s="37"/>
      <c r="I83"/>
      <c r="L83"/>
      <c r="M83"/>
      <c r="AA83"/>
    </row>
    <row r="84" spans="1:27" x14ac:dyDescent="0.2">
      <c r="B84" s="37">
        <v>20.633388519287109</v>
      </c>
      <c r="C84" s="37"/>
      <c r="D84" s="37">
        <v>22.689609527587891</v>
      </c>
      <c r="E84" s="37">
        <v>22.913543701171875</v>
      </c>
      <c r="F84" s="37">
        <v>23.286411285400391</v>
      </c>
      <c r="G84" s="37">
        <v>23.631488800048828</v>
      </c>
      <c r="I84"/>
      <c r="L84"/>
      <c r="M84"/>
      <c r="AA84"/>
    </row>
    <row r="85" spans="1:27" x14ac:dyDescent="0.2">
      <c r="B85" s="37"/>
      <c r="C85" s="37">
        <v>25.406530380249023</v>
      </c>
      <c r="D85" s="37">
        <v>22.774864196777344</v>
      </c>
      <c r="E85" s="37"/>
      <c r="F85" s="37">
        <v>23.505863189697266</v>
      </c>
      <c r="G85" s="37">
        <v>23.620349884033203</v>
      </c>
      <c r="I85"/>
      <c r="L85"/>
      <c r="M85"/>
    </row>
    <row r="86" spans="1:27" x14ac:dyDescent="0.2">
      <c r="A86" s="17" t="s">
        <v>19</v>
      </c>
      <c r="B86" s="31">
        <f t="shared" ref="B86:G86" si="32">AVERAGE(B83:B85)</f>
        <v>20.653672218322754</v>
      </c>
      <c r="C86" s="29">
        <f t="shared" si="32"/>
        <v>25.416911125183105</v>
      </c>
      <c r="D86" s="32">
        <f t="shared" si="32"/>
        <v>22.732236862182617</v>
      </c>
      <c r="E86" s="20">
        <f t="shared" si="32"/>
        <v>22.924435615539551</v>
      </c>
      <c r="F86" s="21">
        <f t="shared" si="32"/>
        <v>23.389838536580402</v>
      </c>
      <c r="G86" s="21">
        <f t="shared" si="32"/>
        <v>23.625919342041016</v>
      </c>
      <c r="I86"/>
      <c r="K86"/>
      <c r="L86"/>
      <c r="M86"/>
    </row>
    <row r="87" spans="1:27" x14ac:dyDescent="0.2">
      <c r="A87" s="17" t="s">
        <v>21</v>
      </c>
      <c r="B87" s="5">
        <f>B86-B86</f>
        <v>0</v>
      </c>
      <c r="C87" s="22">
        <f>C86-B86</f>
        <v>4.7632389068603516</v>
      </c>
      <c r="D87" s="22">
        <f>D86-B86</f>
        <v>2.0785646438598633</v>
      </c>
      <c r="E87" s="22">
        <f>E86-B86</f>
        <v>2.2707633972167969</v>
      </c>
      <c r="F87" s="22">
        <f>F86-B86</f>
        <v>2.7361663182576486</v>
      </c>
      <c r="G87" s="22">
        <f>G86-B86</f>
        <v>2.9722471237182617</v>
      </c>
      <c r="I87"/>
      <c r="K87"/>
      <c r="L87"/>
    </row>
    <row r="88" spans="1:27" x14ac:dyDescent="0.2">
      <c r="A88" s="17" t="s">
        <v>24</v>
      </c>
      <c r="B88" s="5">
        <f t="shared" ref="B88:G88" si="33">2^-B87</f>
        <v>1</v>
      </c>
      <c r="C88" s="22">
        <f t="shared" si="33"/>
        <v>3.6823258145406136E-2</v>
      </c>
      <c r="D88" s="22">
        <f t="shared" si="33"/>
        <v>0.23674984005480773</v>
      </c>
      <c r="E88" s="22">
        <f t="shared" si="33"/>
        <v>0.20722020756387893</v>
      </c>
      <c r="F88" s="22">
        <f t="shared" si="33"/>
        <v>0.15008312540064422</v>
      </c>
      <c r="G88" s="22">
        <f t="shared" si="33"/>
        <v>0.12742788098736349</v>
      </c>
      <c r="I88"/>
      <c r="K88"/>
      <c r="L88"/>
    </row>
    <row r="89" spans="1:27" x14ac:dyDescent="0.2">
      <c r="B89" s="13"/>
      <c r="C89" s="13"/>
      <c r="D89" s="13"/>
      <c r="E89" s="13"/>
      <c r="F89" s="13"/>
      <c r="G89" s="13"/>
      <c r="I89"/>
      <c r="K89"/>
      <c r="L89"/>
    </row>
    <row r="90" spans="1:27" x14ac:dyDescent="0.2">
      <c r="B90" s="6" t="s">
        <v>50</v>
      </c>
      <c r="C90" s="7" t="s">
        <v>51</v>
      </c>
      <c r="D90" s="7" t="s">
        <v>52</v>
      </c>
      <c r="E90" s="7" t="s">
        <v>53</v>
      </c>
      <c r="F90" s="7" t="s">
        <v>54</v>
      </c>
      <c r="G90" s="7" t="s">
        <v>55</v>
      </c>
      <c r="I90"/>
      <c r="L90"/>
    </row>
    <row r="91" spans="1:27" x14ac:dyDescent="0.2">
      <c r="B91" s="37">
        <v>20.979249954223633</v>
      </c>
      <c r="C91" s="37">
        <v>25.921920776367188</v>
      </c>
      <c r="D91" s="37"/>
      <c r="E91" s="37">
        <v>22.801151275634766</v>
      </c>
      <c r="F91" s="37"/>
      <c r="G91" s="37">
        <v>24.570034027099609</v>
      </c>
      <c r="I91"/>
      <c r="L91"/>
    </row>
    <row r="92" spans="1:27" x14ac:dyDescent="0.2">
      <c r="B92" s="37"/>
      <c r="C92" s="37">
        <v>25.979709625244141</v>
      </c>
      <c r="D92" s="37">
        <v>22.899911880493164</v>
      </c>
      <c r="E92" s="37">
        <v>22.844594955444336</v>
      </c>
      <c r="F92" s="37">
        <v>23.443550109863281</v>
      </c>
      <c r="G92" s="37"/>
      <c r="I92"/>
      <c r="L92"/>
    </row>
    <row r="93" spans="1:27" x14ac:dyDescent="0.2">
      <c r="B93" s="37">
        <v>20.941953659057617</v>
      </c>
      <c r="C93" s="37">
        <v>26.052820205688477</v>
      </c>
      <c r="D93" s="37">
        <v>22.882841110229492</v>
      </c>
      <c r="E93" s="37">
        <v>22.818517684936523</v>
      </c>
      <c r="F93" s="37">
        <v>23.408552169799805</v>
      </c>
      <c r="G93" s="37">
        <v>24.595094680786133</v>
      </c>
      <c r="I93"/>
    </row>
    <row r="94" spans="1:27" x14ac:dyDescent="0.2">
      <c r="A94" s="17" t="s">
        <v>19</v>
      </c>
      <c r="B94" s="18">
        <f t="shared" ref="B94:G94" si="34">AVERAGE(B91:B93)</f>
        <v>20.960601806640625</v>
      </c>
      <c r="C94" s="21">
        <f t="shared" si="34"/>
        <v>25.984816869099934</v>
      </c>
      <c r="D94" s="20">
        <f t="shared" si="34"/>
        <v>22.891376495361328</v>
      </c>
      <c r="E94" s="20">
        <f t="shared" si="34"/>
        <v>22.821421305338543</v>
      </c>
      <c r="F94" s="19">
        <f t="shared" si="34"/>
        <v>23.426051139831543</v>
      </c>
      <c r="G94" s="19">
        <f t="shared" si="34"/>
        <v>24.582564353942871</v>
      </c>
      <c r="I94"/>
    </row>
    <row r="95" spans="1:27" x14ac:dyDescent="0.2">
      <c r="A95" s="17" t="s">
        <v>21</v>
      </c>
      <c r="B95" s="5">
        <f>B94-B94</f>
        <v>0</v>
      </c>
      <c r="C95" s="22">
        <f>C94-B94</f>
        <v>5.0242150624593087</v>
      </c>
      <c r="D95" s="22">
        <f>D94-B94</f>
        <v>1.9307746887207031</v>
      </c>
      <c r="E95" s="22">
        <f>E94-B94</f>
        <v>1.8608194986979179</v>
      </c>
      <c r="F95" s="22">
        <f>F94-B94</f>
        <v>2.465449333190918</v>
      </c>
      <c r="G95" s="22">
        <f>G94-B94</f>
        <v>3.6219625473022461</v>
      </c>
      <c r="I95"/>
    </row>
    <row r="96" spans="1:27" x14ac:dyDescent="0.2">
      <c r="A96" s="17" t="s">
        <v>24</v>
      </c>
      <c r="B96" s="5">
        <f t="shared" ref="B96:G96" si="35">2^-B95</f>
        <v>1</v>
      </c>
      <c r="C96" s="22">
        <f t="shared" si="35"/>
        <v>3.0729858573774936E-2</v>
      </c>
      <c r="D96" s="22">
        <f t="shared" si="35"/>
        <v>0.26228829127486109</v>
      </c>
      <c r="E96" s="22">
        <f t="shared" si="35"/>
        <v>0.27531984372801066</v>
      </c>
      <c r="F96" s="22">
        <f t="shared" si="35"/>
        <v>0.18106136824302813</v>
      </c>
      <c r="G96" s="22">
        <f t="shared" si="35"/>
        <v>8.1223299951794253E-2</v>
      </c>
      <c r="I96"/>
    </row>
    <row r="97" spans="1:11" x14ac:dyDescent="0.2">
      <c r="B97" s="13"/>
      <c r="C97" s="13"/>
      <c r="D97" s="13"/>
      <c r="E97" s="13"/>
      <c r="F97" s="13"/>
      <c r="G97" s="13"/>
      <c r="I97"/>
    </row>
    <row r="98" spans="1:11" x14ac:dyDescent="0.2">
      <c r="B98" s="6" t="s">
        <v>56</v>
      </c>
      <c r="C98" s="7" t="s">
        <v>57</v>
      </c>
      <c r="D98" s="7" t="s">
        <v>58</v>
      </c>
      <c r="E98" s="7" t="s">
        <v>59</v>
      </c>
      <c r="F98" s="7" t="s">
        <v>60</v>
      </c>
      <c r="G98" s="7" t="s">
        <v>61</v>
      </c>
      <c r="I98"/>
    </row>
    <row r="99" spans="1:11" x14ac:dyDescent="0.2">
      <c r="B99" s="37">
        <v>20.038705825805664</v>
      </c>
      <c r="C99" s="37">
        <v>24.364923477172852</v>
      </c>
      <c r="D99" s="37"/>
      <c r="E99" s="37">
        <v>23.452032089233398</v>
      </c>
      <c r="F99" s="37">
        <v>24.379716873168945</v>
      </c>
      <c r="G99" s="37">
        <v>25.285350799560547</v>
      </c>
      <c r="I99"/>
    </row>
    <row r="100" spans="1:11" x14ac:dyDescent="0.2">
      <c r="B100" s="37">
        <v>20.058799743652344</v>
      </c>
      <c r="C100" s="37">
        <v>24.281543731689453</v>
      </c>
      <c r="D100" s="37">
        <v>23.237154006958008</v>
      </c>
      <c r="E100" s="37"/>
      <c r="F100" s="37"/>
      <c r="G100" s="37"/>
      <c r="I100"/>
    </row>
    <row r="101" spans="1:11" x14ac:dyDescent="0.2">
      <c r="B101" s="37"/>
      <c r="C101" s="37"/>
      <c r="D101" s="37">
        <v>23.246303558349609</v>
      </c>
      <c r="E101" s="37">
        <v>23.412286758422852</v>
      </c>
      <c r="F101" s="37">
        <v>24.322540283203125</v>
      </c>
      <c r="G101" s="37">
        <v>25.274847030639648</v>
      </c>
      <c r="I101"/>
    </row>
    <row r="102" spans="1:11" x14ac:dyDescent="0.2">
      <c r="A102" s="17" t="s">
        <v>19</v>
      </c>
      <c r="B102" s="28">
        <f>AVERAGE(B99:B101)</f>
        <v>20.048752784729004</v>
      </c>
      <c r="C102" s="29">
        <f t="shared" ref="C102:G102" si="36">AVERAGE(C99:C101)</f>
        <v>24.323233604431152</v>
      </c>
      <c r="D102" s="30">
        <f t="shared" si="36"/>
        <v>23.241728782653809</v>
      </c>
      <c r="E102" s="20">
        <f t="shared" si="36"/>
        <v>23.432159423828125</v>
      </c>
      <c r="F102" s="19">
        <f t="shared" si="36"/>
        <v>24.351128578186035</v>
      </c>
      <c r="G102" s="19">
        <f t="shared" si="36"/>
        <v>25.280098915100098</v>
      </c>
    </row>
    <row r="103" spans="1:11" x14ac:dyDescent="0.2">
      <c r="A103" s="17" t="s">
        <v>21</v>
      </c>
      <c r="B103" s="5">
        <f>B102-B102</f>
        <v>0</v>
      </c>
      <c r="C103" s="22">
        <f>C102-B102</f>
        <v>4.2744808197021484</v>
      </c>
      <c r="D103" s="22">
        <f>D102-B102</f>
        <v>3.1929759979248047</v>
      </c>
      <c r="E103" s="22">
        <f>E102-B102</f>
        <v>3.3834066390991211</v>
      </c>
      <c r="F103" s="22">
        <f>F102-B102</f>
        <v>4.3023757934570312</v>
      </c>
      <c r="G103" s="22">
        <f>G102-B102</f>
        <v>5.2313461303710938</v>
      </c>
    </row>
    <row r="104" spans="1:11" x14ac:dyDescent="0.2">
      <c r="A104" s="17" t="s">
        <v>24</v>
      </c>
      <c r="B104" s="5">
        <f t="shared" ref="B104:G104" si="37">2^-B103</f>
        <v>1</v>
      </c>
      <c r="C104" s="22">
        <f t="shared" si="37"/>
        <v>5.167173656223667E-2</v>
      </c>
      <c r="D104" s="22">
        <f t="shared" si="37"/>
        <v>0.10934991484942919</v>
      </c>
      <c r="E104" s="22">
        <f t="shared" si="37"/>
        <v>9.5828152228268959E-2</v>
      </c>
      <c r="F104" s="22">
        <f t="shared" si="37"/>
        <v>5.0682243784281579E-2</v>
      </c>
      <c r="G104" s="22">
        <f t="shared" si="37"/>
        <v>2.6619990555632109E-2</v>
      </c>
    </row>
    <row r="108" spans="1:11" x14ac:dyDescent="0.2">
      <c r="K108"/>
    </row>
    <row r="109" spans="1:11" x14ac:dyDescent="0.2">
      <c r="K109"/>
    </row>
    <row r="110" spans="1:11" x14ac:dyDescent="0.2">
      <c r="K110"/>
    </row>
    <row r="129" spans="1:11" x14ac:dyDescent="0.2">
      <c r="K129"/>
    </row>
    <row r="130" spans="1:11" x14ac:dyDescent="0.2">
      <c r="B130" s="33"/>
      <c r="C130" s="33"/>
      <c r="D130" s="33"/>
      <c r="E130" s="33"/>
      <c r="F130" s="33"/>
      <c r="G130" s="33"/>
      <c r="K130"/>
    </row>
    <row r="131" spans="1:11" x14ac:dyDescent="0.2">
      <c r="K131"/>
    </row>
    <row r="134" spans="1:11" x14ac:dyDescent="0.2">
      <c r="A134" s="17"/>
      <c r="B134" s="31"/>
      <c r="C134" s="36"/>
      <c r="D134" s="36"/>
      <c r="E134" s="18"/>
      <c r="F134" s="36"/>
      <c r="G134" s="36"/>
    </row>
    <row r="135" spans="1:11" x14ac:dyDescent="0.2">
      <c r="A135" s="17"/>
      <c r="B135" s="5"/>
      <c r="C135" s="5"/>
      <c r="D135" s="5"/>
      <c r="E135" s="5"/>
      <c r="F135" s="5"/>
      <c r="G135" s="5"/>
    </row>
    <row r="136" spans="1:11" x14ac:dyDescent="0.2">
      <c r="A136" s="17"/>
      <c r="B136" s="5"/>
      <c r="C136" s="5"/>
      <c r="D136" s="5"/>
      <c r="E136" s="5"/>
      <c r="F136" s="5"/>
      <c r="G136" s="5"/>
    </row>
    <row r="150" spans="10:11" x14ac:dyDescent="0.2">
      <c r="J150"/>
      <c r="K150"/>
    </row>
    <row r="151" spans="10:11" x14ac:dyDescent="0.2">
      <c r="J151"/>
      <c r="K151"/>
    </row>
    <row r="152" spans="10:11" x14ac:dyDescent="0.2">
      <c r="J152"/>
      <c r="K15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2"/>
  <sheetViews>
    <sheetView topLeftCell="A11" zoomScale="80" zoomScaleNormal="80" workbookViewId="0">
      <selection activeCell="AI24" sqref="AI24"/>
    </sheetView>
  </sheetViews>
  <sheetFormatPr baseColWidth="10" defaultColWidth="11.5" defaultRowHeight="15" x14ac:dyDescent="0.2"/>
  <cols>
    <col min="1" max="1" width="11.5" style="3"/>
    <col min="2" max="2" width="13.5" style="3" customWidth="1"/>
    <col min="3" max="7" width="11.5" style="3"/>
    <col min="8" max="8" width="5.5" style="3" customWidth="1"/>
    <col min="9" max="9" width="7.6640625" style="3" customWidth="1"/>
    <col min="10" max="10" width="8.83203125" style="3" customWidth="1"/>
    <col min="11" max="11" width="9.5" style="3" customWidth="1"/>
    <col min="12" max="13" width="10.1640625" style="3" customWidth="1"/>
    <col min="14" max="15" width="10" style="3" customWidth="1"/>
    <col min="16" max="16" width="13" style="3" customWidth="1"/>
    <col min="17" max="17" width="8" style="3" customWidth="1"/>
    <col min="18" max="18" width="9.83203125" style="3" customWidth="1"/>
    <col min="19" max="19" width="10" style="3" customWidth="1"/>
    <col min="20" max="21" width="9.33203125" style="3" customWidth="1"/>
    <col min="22" max="23" width="9.1640625" style="3" customWidth="1"/>
    <col min="24" max="25" width="11.5" style="3"/>
    <col min="26" max="26" width="14.33203125" style="3" customWidth="1"/>
    <col min="27" max="16384" width="11.5" style="3"/>
  </cols>
  <sheetData>
    <row r="1" spans="1:40" ht="20" thickBot="1" x14ac:dyDescent="0.3">
      <c r="A1" s="1" t="s">
        <v>67</v>
      </c>
      <c r="B1" s="2" t="s">
        <v>0</v>
      </c>
      <c r="I1" s="4"/>
      <c r="P1" s="5"/>
      <c r="Q1" s="5"/>
      <c r="AA1" s="3" t="s">
        <v>68</v>
      </c>
    </row>
    <row r="2" spans="1:40" x14ac:dyDescent="0.2"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I2" s="8" t="s">
        <v>7</v>
      </c>
      <c r="J2" s="9">
        <v>1</v>
      </c>
      <c r="K2" s="9">
        <v>2</v>
      </c>
      <c r="L2" s="9">
        <v>3</v>
      </c>
      <c r="M2" s="9">
        <v>4</v>
      </c>
      <c r="N2" s="9">
        <v>5</v>
      </c>
      <c r="O2" s="9">
        <v>6</v>
      </c>
      <c r="P2" s="10" t="s">
        <v>8</v>
      </c>
      <c r="Q2" s="10"/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11" t="s">
        <v>14</v>
      </c>
      <c r="AA2" s="3" t="s">
        <v>77</v>
      </c>
      <c r="AB2" s="3" t="s">
        <v>78</v>
      </c>
      <c r="AC2" s="3" t="s">
        <v>79</v>
      </c>
      <c r="AD2" s="3" t="s">
        <v>80</v>
      </c>
      <c r="AE2" s="3" t="s">
        <v>83</v>
      </c>
      <c r="AF2" s="3" t="s">
        <v>81</v>
      </c>
      <c r="AG2" s="3" t="s">
        <v>82</v>
      </c>
    </row>
    <row r="3" spans="1:40" x14ac:dyDescent="0.2">
      <c r="B3" s="37">
        <v>21.785116195678711</v>
      </c>
      <c r="C3" s="37">
        <v>26.102579116821289</v>
      </c>
      <c r="D3" s="37">
        <v>26.462398529052734</v>
      </c>
      <c r="E3" s="37"/>
      <c r="F3" s="37">
        <v>27.539756774902344</v>
      </c>
      <c r="G3" s="37"/>
      <c r="I3" s="12"/>
      <c r="J3" s="13" t="s">
        <v>15</v>
      </c>
      <c r="P3" s="5"/>
      <c r="Q3" s="5"/>
      <c r="W3" s="14"/>
      <c r="Z3" s="3" t="s">
        <v>16</v>
      </c>
      <c r="AA3" s="3">
        <v>35.463809195074077</v>
      </c>
      <c r="AB3" s="3">
        <v>21.499292873157493</v>
      </c>
      <c r="AC3" s="3">
        <v>21.076775732561583</v>
      </c>
      <c r="AD3" s="3">
        <v>11.29213962333916</v>
      </c>
      <c r="AE3" s="3">
        <v>10.403218116362467</v>
      </c>
      <c r="AF3" s="3">
        <v>0.26476445950522093</v>
      </c>
      <c r="AG3" s="3">
        <f>AE3+AF3</f>
        <v>10.667982575867688</v>
      </c>
      <c r="AI3" s="15"/>
      <c r="AJ3" s="15"/>
      <c r="AK3" s="15"/>
      <c r="AL3" s="15"/>
      <c r="AM3" s="15"/>
      <c r="AN3" s="15"/>
    </row>
    <row r="4" spans="1:40" x14ac:dyDescent="0.2">
      <c r="B4" s="37"/>
      <c r="C4" s="37">
        <v>26.194807052612305</v>
      </c>
      <c r="D4" s="37"/>
      <c r="E4" s="37">
        <v>29.737751007080078</v>
      </c>
      <c r="F4" s="37">
        <v>28.270315170288086</v>
      </c>
      <c r="G4" s="37">
        <v>30.455368041992188</v>
      </c>
      <c r="I4" s="12"/>
      <c r="J4">
        <v>1</v>
      </c>
      <c r="K4" s="3">
        <v>6.3394693999599669E-2</v>
      </c>
      <c r="L4">
        <v>6.279323579217104E-2</v>
      </c>
      <c r="M4">
        <v>1.2178763816657879E-2</v>
      </c>
      <c r="N4" s="3">
        <v>3.8779078941846505E-2</v>
      </c>
      <c r="O4" s="3">
        <v>0.24056118915009564</v>
      </c>
      <c r="P4" s="5">
        <f>SUM(J4:O4)</f>
        <v>1.4177069617003708</v>
      </c>
      <c r="Q4" s="5"/>
      <c r="R4" s="15">
        <f>J4/P4*100</f>
        <v>70.536438559955926</v>
      </c>
      <c r="S4" s="15">
        <f>K4/P4*100</f>
        <v>4.4716359383299684</v>
      </c>
      <c r="T4" s="15">
        <f>L4/P4*100</f>
        <v>4.4292112184352979</v>
      </c>
      <c r="U4" s="15">
        <f>M4/P4*100</f>
        <v>0.85904662568990275</v>
      </c>
      <c r="V4" s="15">
        <f>N4/P4*100</f>
        <v>2.7353381191932371</v>
      </c>
      <c r="W4" s="15">
        <f>O4/P4*100</f>
        <v>16.968329538395658</v>
      </c>
      <c r="Z4" s="3" t="s">
        <v>17</v>
      </c>
      <c r="AA4" s="3">
        <v>22.18084713779264</v>
      </c>
      <c r="AB4" s="3">
        <v>43.934964330649613</v>
      </c>
      <c r="AC4" s="3">
        <v>7.7734217477786212</v>
      </c>
      <c r="AD4" s="3">
        <v>13.0431335582178</v>
      </c>
      <c r="AE4" s="3">
        <v>11.832804378893911</v>
      </c>
      <c r="AF4" s="3">
        <v>1.2348288466674207</v>
      </c>
      <c r="AG4" s="3">
        <f t="shared" ref="AG4:AG9" si="0">AE4+AF4</f>
        <v>13.067633225561332</v>
      </c>
      <c r="AI4" s="15"/>
      <c r="AJ4" s="15"/>
      <c r="AK4" s="15"/>
      <c r="AL4" s="15"/>
      <c r="AM4" s="15"/>
      <c r="AN4" s="15"/>
    </row>
    <row r="5" spans="1:40" x14ac:dyDescent="0.2">
      <c r="B5" s="37">
        <v>21.109165191650391</v>
      </c>
      <c r="C5" s="37"/>
      <c r="D5" s="37">
        <v>25.919763565063477</v>
      </c>
      <c r="E5" s="37">
        <v>29.17756462097168</v>
      </c>
      <c r="F5" s="37"/>
      <c r="G5" s="37">
        <v>30.680950164794922</v>
      </c>
      <c r="I5" s="12"/>
      <c r="J5" s="13" t="s">
        <v>67</v>
      </c>
      <c r="P5" s="5"/>
      <c r="Q5" s="5"/>
      <c r="W5" s="14"/>
      <c r="X5" s="16">
        <f>SUM(R4:W4)</f>
        <v>100</v>
      </c>
      <c r="Y5" s="16"/>
      <c r="Z5" s="3" t="s">
        <v>18</v>
      </c>
      <c r="AA5" s="3">
        <v>31.002154178196971</v>
      </c>
      <c r="AB5" s="3">
        <v>18.662329230254816</v>
      </c>
      <c r="AC5" s="3">
        <v>15.027975568440249</v>
      </c>
      <c r="AD5" s="3">
        <v>16.312304940637855</v>
      </c>
      <c r="AE5" s="3">
        <v>18.161112968428263</v>
      </c>
      <c r="AF5" s="3">
        <v>0.83412311404184381</v>
      </c>
      <c r="AG5" s="3">
        <f t="shared" si="0"/>
        <v>18.995236082470107</v>
      </c>
      <c r="AI5" s="15"/>
      <c r="AJ5" s="15"/>
      <c r="AK5" s="15"/>
      <c r="AL5" s="15"/>
      <c r="AM5" s="15"/>
      <c r="AN5" s="15"/>
    </row>
    <row r="6" spans="1:40" x14ac:dyDescent="0.2">
      <c r="A6" s="17" t="s">
        <v>19</v>
      </c>
      <c r="B6" s="18">
        <f>AVERAGE(B3:B5)</f>
        <v>21.447140693664551</v>
      </c>
      <c r="C6" s="19">
        <f t="shared" ref="C6:G6" si="1">AVERAGE(C3:C5)</f>
        <v>26.148693084716797</v>
      </c>
      <c r="D6" s="20">
        <f t="shared" si="1"/>
        <v>26.191081047058105</v>
      </c>
      <c r="E6" s="20">
        <f t="shared" si="1"/>
        <v>29.457657814025879</v>
      </c>
      <c r="F6" s="21">
        <f t="shared" si="1"/>
        <v>27.905035972595215</v>
      </c>
      <c r="G6" s="21">
        <f t="shared" si="1"/>
        <v>30.568159103393555</v>
      </c>
      <c r="I6" s="12" t="s">
        <v>20</v>
      </c>
      <c r="J6" s="5">
        <v>1</v>
      </c>
      <c r="K6" s="5">
        <v>3.8431886586252725E-2</v>
      </c>
      <c r="L6" s="5">
        <v>3.7319142482226057E-2</v>
      </c>
      <c r="M6" s="5">
        <v>3.8778773227911975E-3</v>
      </c>
      <c r="N6" s="5">
        <v>1.1375744054017296E-2</v>
      </c>
      <c r="O6" s="5">
        <v>1.7959732659543275E-3</v>
      </c>
      <c r="P6" s="5">
        <f>SUM(J6:O6)</f>
        <v>1.0928006237112415</v>
      </c>
      <c r="Q6" s="5"/>
      <c r="R6" s="15">
        <f>J6/P6*100</f>
        <v>91.508000480812044</v>
      </c>
      <c r="S6" s="15">
        <f>K6/P6*100</f>
        <v>3.5168250962133287</v>
      </c>
      <c r="T6" s="15">
        <f>L6/P6*100</f>
        <v>3.4150001082070358</v>
      </c>
      <c r="U6" s="15">
        <f>M6/P6*100</f>
        <v>0.35485679991850705</v>
      </c>
      <c r="V6" s="15">
        <f>N6/P6*100</f>
        <v>1.0409715923646095</v>
      </c>
      <c r="W6" s="15">
        <f>O6/P6*100</f>
        <v>0.16434592248447419</v>
      </c>
      <c r="AG6" s="3">
        <f t="shared" si="0"/>
        <v>0</v>
      </c>
    </row>
    <row r="7" spans="1:40" ht="16" thickBot="1" x14ac:dyDescent="0.25">
      <c r="A7" s="17" t="s">
        <v>21</v>
      </c>
      <c r="B7" s="5">
        <f>B6-B6</f>
        <v>0</v>
      </c>
      <c r="C7" s="22">
        <f>C6-B6</f>
        <v>4.7015523910522461</v>
      </c>
      <c r="D7" s="22">
        <f>D6-B6</f>
        <v>4.7439403533935547</v>
      </c>
      <c r="E7" s="22">
        <f>E6-B6</f>
        <v>8.0105171203613281</v>
      </c>
      <c r="F7" s="22">
        <f>F6-B6</f>
        <v>6.4578952789306641</v>
      </c>
      <c r="G7" s="22">
        <f>G6-B6</f>
        <v>9.1210184097290039</v>
      </c>
      <c r="I7" s="23" t="s">
        <v>22</v>
      </c>
      <c r="J7" s="24">
        <f t="shared" ref="J7:O7" si="2">J6/J4</f>
        <v>1</v>
      </c>
      <c r="K7" s="24">
        <f t="shared" si="2"/>
        <v>0.60623191250825215</v>
      </c>
      <c r="L7" s="24">
        <f t="shared" si="2"/>
        <v>0.59431787534795188</v>
      </c>
      <c r="M7" s="24">
        <f t="shared" si="2"/>
        <v>0.3184130492363364</v>
      </c>
      <c r="N7" s="24">
        <f t="shared" si="2"/>
        <v>0.29334745343169383</v>
      </c>
      <c r="O7" s="24">
        <f t="shared" si="2"/>
        <v>7.4657648322221616E-3</v>
      </c>
      <c r="P7" s="24">
        <f>SUM(J7:O7)</f>
        <v>2.8197760553564564</v>
      </c>
      <c r="Q7" s="24"/>
      <c r="R7" s="25">
        <f>J7/P7*100</f>
        <v>35.463809195074077</v>
      </c>
      <c r="S7" s="25">
        <f>K7/P7*100</f>
        <v>21.499292873157493</v>
      </c>
      <c r="T7" s="25">
        <f>L7/P7*100</f>
        <v>21.076775732561583</v>
      </c>
      <c r="U7" s="25">
        <f>M7/P7*100</f>
        <v>11.29213962333916</v>
      </c>
      <c r="V7" s="25">
        <f>N7/P7*100</f>
        <v>10.403218116362467</v>
      </c>
      <c r="W7" s="25">
        <f>O7/P7*100</f>
        <v>0.26476445950522093</v>
      </c>
      <c r="X7" s="16">
        <f>SUM(R6:W6)</f>
        <v>100</v>
      </c>
      <c r="Y7" s="16"/>
      <c r="Z7" s="3" t="s">
        <v>23</v>
      </c>
      <c r="AA7" s="3">
        <v>17.455796801076701</v>
      </c>
      <c r="AB7" s="3">
        <v>23.227788896417501</v>
      </c>
      <c r="AC7" s="3">
        <v>13.716883044700159</v>
      </c>
      <c r="AD7" s="3">
        <v>12.703600578803712</v>
      </c>
      <c r="AE7" s="3">
        <v>31.917006577732813</v>
      </c>
      <c r="AF7" s="3">
        <v>0.97892410126911633</v>
      </c>
      <c r="AG7" s="3">
        <f t="shared" si="0"/>
        <v>32.895930679001928</v>
      </c>
    </row>
    <row r="8" spans="1:40" ht="16" thickBot="1" x14ac:dyDescent="0.25">
      <c r="A8" s="17" t="s">
        <v>24</v>
      </c>
      <c r="B8" s="5">
        <f t="shared" ref="B8:G8" si="3">2^-B7</f>
        <v>1</v>
      </c>
      <c r="C8" s="22">
        <f t="shared" si="3"/>
        <v>3.8431886586252725E-2</v>
      </c>
      <c r="D8" s="22">
        <f t="shared" si="3"/>
        <v>3.7319142482226057E-2</v>
      </c>
      <c r="E8" s="22">
        <f t="shared" si="3"/>
        <v>3.8778773227911975E-3</v>
      </c>
      <c r="F8" s="22">
        <f t="shared" si="3"/>
        <v>1.1375744054017296E-2</v>
      </c>
      <c r="G8" s="22">
        <f t="shared" si="3"/>
        <v>1.7959732659543275E-3</v>
      </c>
      <c r="P8" s="5"/>
      <c r="Q8" s="5"/>
      <c r="X8" s="16">
        <f>SUM(R7:W7)</f>
        <v>100</v>
      </c>
      <c r="Y8" s="16"/>
      <c r="Z8" s="3" t="s">
        <v>25</v>
      </c>
      <c r="AA8" s="3">
        <v>24.633115352347374</v>
      </c>
      <c r="AB8" s="3">
        <v>32.14438646810644</v>
      </c>
      <c r="AC8" s="3">
        <v>16.803004428375964</v>
      </c>
      <c r="AD8" s="3">
        <v>7.7644367649038859</v>
      </c>
      <c r="AE8" s="3">
        <v>17.92768038860153</v>
      </c>
      <c r="AF8" s="3">
        <v>0.72737659766478668</v>
      </c>
      <c r="AG8" s="3">
        <f t="shared" si="0"/>
        <v>18.655056986266317</v>
      </c>
    </row>
    <row r="9" spans="1:40" x14ac:dyDescent="0.2">
      <c r="B9" s="5"/>
      <c r="C9" s="5"/>
      <c r="D9" s="5"/>
      <c r="E9" s="5"/>
      <c r="F9" s="5"/>
      <c r="G9" s="5"/>
      <c r="I9" s="8" t="s">
        <v>26</v>
      </c>
      <c r="J9" s="9">
        <v>1</v>
      </c>
      <c r="K9" s="9">
        <v>2</v>
      </c>
      <c r="L9" s="9">
        <v>3</v>
      </c>
      <c r="M9" s="9">
        <v>4</v>
      </c>
      <c r="N9" s="9">
        <v>5</v>
      </c>
      <c r="O9" s="9">
        <v>6</v>
      </c>
      <c r="P9" s="10" t="s">
        <v>8</v>
      </c>
      <c r="Q9" s="10"/>
      <c r="R9" s="9" t="s">
        <v>9</v>
      </c>
      <c r="S9" s="9" t="s">
        <v>10</v>
      </c>
      <c r="T9" s="9" t="s">
        <v>11</v>
      </c>
      <c r="U9" s="9" t="s">
        <v>12</v>
      </c>
      <c r="V9" s="9" t="s">
        <v>13</v>
      </c>
      <c r="W9" s="11" t="s">
        <v>14</v>
      </c>
      <c r="Z9" s="3" t="s">
        <v>27</v>
      </c>
      <c r="AA9" s="3">
        <v>16.582904001166277</v>
      </c>
      <c r="AB9" s="3">
        <v>8.1728240115764041</v>
      </c>
      <c r="AC9" s="3">
        <v>22.249585758929133</v>
      </c>
      <c r="AD9" s="3">
        <v>20.3738622104553</v>
      </c>
      <c r="AE9" s="3">
        <v>30.891312362521177</v>
      </c>
      <c r="AF9" s="3">
        <v>1.7295116553517047</v>
      </c>
      <c r="AG9" s="3">
        <f t="shared" si="0"/>
        <v>32.620824017872884</v>
      </c>
    </row>
    <row r="10" spans="1:40" x14ac:dyDescent="0.2">
      <c r="B10" s="6" t="s">
        <v>28</v>
      </c>
      <c r="C10" s="7" t="s">
        <v>29</v>
      </c>
      <c r="D10" s="7" t="s">
        <v>30</v>
      </c>
      <c r="E10" s="7" t="s">
        <v>31</v>
      </c>
      <c r="F10" s="7" t="s">
        <v>32</v>
      </c>
      <c r="G10" s="7" t="s">
        <v>6</v>
      </c>
      <c r="I10" s="12"/>
      <c r="J10" s="13" t="s">
        <v>15</v>
      </c>
      <c r="P10" s="5"/>
      <c r="Q10" s="5"/>
      <c r="W10" s="14"/>
    </row>
    <row r="11" spans="1:40" x14ac:dyDescent="0.2">
      <c r="B11" s="37">
        <v>22.752798080444336</v>
      </c>
      <c r="C11" s="37">
        <v>26.120822906494141</v>
      </c>
      <c r="D11" s="37">
        <v>27.360448837280273</v>
      </c>
      <c r="E11" s="37">
        <v>25.627044677734375</v>
      </c>
      <c r="F11" s="37">
        <v>26.959247589111328</v>
      </c>
      <c r="G11" t="s">
        <v>62</v>
      </c>
      <c r="I11" s="12"/>
      <c r="J11" s="37">
        <v>1</v>
      </c>
      <c r="K11" s="37">
        <v>4.0194476190241489E-2</v>
      </c>
      <c r="L11" s="37">
        <v>0.10549288118803737</v>
      </c>
      <c r="M11" s="37">
        <v>0.19584733462305906</v>
      </c>
      <c r="N11" s="37">
        <v>7.5315717766780782E-2</v>
      </c>
      <c r="O11" s="37">
        <v>6.8016987108982137E-3</v>
      </c>
      <c r="P11" s="5">
        <f>SUM(J11:O11)</f>
        <v>1.423652108479017</v>
      </c>
      <c r="Q11" s="5"/>
      <c r="R11" s="15">
        <f>J11/P11*100</f>
        <v>70.241879602761031</v>
      </c>
      <c r="S11" s="15">
        <f>K11/P11*100</f>
        <v>2.8233355572509873</v>
      </c>
      <c r="T11" s="15">
        <f>L11/P11*100</f>
        <v>7.4100182593584956</v>
      </c>
      <c r="U11" s="15">
        <f>M11/P11*100</f>
        <v>13.756684899114566</v>
      </c>
      <c r="V11" s="15">
        <f>N11/P11*100</f>
        <v>5.2903175795697459</v>
      </c>
      <c r="W11" s="15">
        <f>O11/P11*100</f>
        <v>0.47776410194516722</v>
      </c>
      <c r="Z11" s="26" t="s">
        <v>69</v>
      </c>
      <c r="AA11" s="26">
        <f>AVERAGE(AA3:AA5)</f>
        <v>29.54893683702123</v>
      </c>
      <c r="AB11" s="26">
        <f t="shared" ref="AB11:AG11" si="4">AVERAGE(AB3:AB5)</f>
        <v>28.03219547802064</v>
      </c>
      <c r="AC11" s="26">
        <f t="shared" si="4"/>
        <v>14.626057682926819</v>
      </c>
      <c r="AD11" s="26">
        <f t="shared" si="4"/>
        <v>13.549192707398271</v>
      </c>
      <c r="AE11" s="3">
        <f t="shared" si="4"/>
        <v>13.465711821228213</v>
      </c>
      <c r="AF11" s="3">
        <f t="shared" si="4"/>
        <v>0.77790547340482841</v>
      </c>
      <c r="AG11" s="26">
        <f t="shared" si="4"/>
        <v>14.243617294633042</v>
      </c>
    </row>
    <row r="12" spans="1:40" x14ac:dyDescent="0.2">
      <c r="B12" s="37">
        <v>23.593698501586914</v>
      </c>
      <c r="C12" s="37">
        <v>26.205791473388672</v>
      </c>
      <c r="D12" s="37"/>
      <c r="E12" s="37">
        <v>25.634407043457031</v>
      </c>
      <c r="F12" s="37">
        <v>27.340614318847656</v>
      </c>
      <c r="G12" s="37">
        <v>33.412548065185547</v>
      </c>
      <c r="I12" s="12"/>
      <c r="J12" s="13" t="s">
        <v>67</v>
      </c>
      <c r="P12" s="5"/>
      <c r="Q12" s="5"/>
      <c r="W12" s="14"/>
      <c r="X12" s="16">
        <f>SUM(R11:W11)</f>
        <v>99.999999999999986</v>
      </c>
      <c r="Y12" s="16"/>
      <c r="Z12" s="26" t="s">
        <v>70</v>
      </c>
      <c r="AA12" s="27">
        <f>AVERAGE(AA7:AA9)</f>
        <v>19.557272051530116</v>
      </c>
      <c r="AB12" s="27">
        <f t="shared" ref="AB12:AG12" si="5">AVERAGE(AB7:AB9)</f>
        <v>21.181666458700114</v>
      </c>
      <c r="AC12" s="27">
        <f t="shared" si="5"/>
        <v>17.589824410668417</v>
      </c>
      <c r="AD12" s="27">
        <f t="shared" si="5"/>
        <v>13.613966518054299</v>
      </c>
      <c r="AE12" s="38">
        <f t="shared" si="5"/>
        <v>26.911999776285171</v>
      </c>
      <c r="AF12" s="38">
        <f t="shared" si="5"/>
        <v>1.1452707847618691</v>
      </c>
      <c r="AG12" s="27">
        <f t="shared" si="5"/>
        <v>28.057270561047044</v>
      </c>
      <c r="AI12" s="38"/>
      <c r="AJ12" s="38"/>
      <c r="AK12" s="38"/>
      <c r="AL12" s="38"/>
      <c r="AM12" s="38"/>
      <c r="AN12" s="38"/>
    </row>
    <row r="13" spans="1:40" x14ac:dyDescent="0.2">
      <c r="B13" s="37">
        <v>21.191013336181641</v>
      </c>
      <c r="C13" s="37"/>
      <c r="D13" s="37">
        <v>27.179508209228516</v>
      </c>
      <c r="E13" s="37"/>
      <c r="F13" s="37"/>
      <c r="G13" s="37">
        <v>34.346099853515625</v>
      </c>
      <c r="I13" s="12" t="s">
        <v>20</v>
      </c>
      <c r="J13" s="5">
        <v>1</v>
      </c>
      <c r="K13" s="5">
        <v>7.9615664214128176E-2</v>
      </c>
      <c r="L13" s="5">
        <v>3.69706644551775E-2</v>
      </c>
      <c r="M13" s="5">
        <v>0.11516525616179617</v>
      </c>
      <c r="N13" s="5">
        <v>4.0178634722739914E-2</v>
      </c>
      <c r="O13" s="5">
        <v>3.7865703335772394E-4</v>
      </c>
      <c r="P13" s="5">
        <f>SUM(J13:O13)</f>
        <v>1.2723088765871995</v>
      </c>
      <c r="Q13" s="5"/>
      <c r="R13" s="15">
        <f>J13/P13*100</f>
        <v>78.597266623052093</v>
      </c>
      <c r="S13" s="15">
        <f>K13/P13*100</f>
        <v>6.2575735876092189</v>
      </c>
      <c r="T13" s="15">
        <f>L13/P13*100</f>
        <v>2.9057931714149809</v>
      </c>
      <c r="U13" s="15">
        <f>M13/P13*100</f>
        <v>9.0516743442607872</v>
      </c>
      <c r="V13" s="15">
        <f>N13/P13*100</f>
        <v>3.1579308658534075</v>
      </c>
      <c r="W13" s="15">
        <f>O13/P13*100</f>
        <v>2.9761407809510955E-2</v>
      </c>
      <c r="Z13" s="3" t="s">
        <v>33</v>
      </c>
      <c r="AA13">
        <f>STDEV(AA3:AA5)</f>
        <v>6.7596709042907346</v>
      </c>
      <c r="AB13">
        <f t="shared" ref="AB13:AG13" si="6">STDEV(AB3:AB5)</f>
        <v>13.845058091712634</v>
      </c>
      <c r="AC13">
        <f t="shared" si="6"/>
        <v>6.660777754972151</v>
      </c>
      <c r="AD13">
        <f t="shared" si="6"/>
        <v>2.5480555037330226</v>
      </c>
      <c r="AE13" s="38">
        <f t="shared" si="6"/>
        <v>4.1286829825442322</v>
      </c>
      <c r="AF13" s="38">
        <f t="shared" si="6"/>
        <v>0.48746953355998374</v>
      </c>
      <c r="AG13">
        <f t="shared" si="6"/>
        <v>4.2863727834660406</v>
      </c>
      <c r="AI13" s="38"/>
      <c r="AJ13" s="38"/>
      <c r="AK13" s="38"/>
      <c r="AL13" s="38"/>
      <c r="AM13" s="38"/>
      <c r="AN13" s="38"/>
    </row>
    <row r="14" spans="1:40" ht="16" thickBot="1" x14ac:dyDescent="0.25">
      <c r="A14" s="17" t="s">
        <v>19</v>
      </c>
      <c r="B14" s="28">
        <f t="shared" ref="B14:G14" si="7">AVERAGE(B11:B13)</f>
        <v>22.512503306070965</v>
      </c>
      <c r="C14" s="29">
        <f t="shared" si="7"/>
        <v>26.163307189941406</v>
      </c>
      <c r="D14" s="30">
        <f t="shared" si="7"/>
        <v>27.269978523254395</v>
      </c>
      <c r="E14" s="20">
        <f t="shared" si="7"/>
        <v>25.630725860595703</v>
      </c>
      <c r="F14" s="19">
        <f t="shared" si="7"/>
        <v>27.149930953979492</v>
      </c>
      <c r="G14" s="21">
        <f t="shared" si="7"/>
        <v>33.879323959350586</v>
      </c>
      <c r="I14" s="23" t="s">
        <v>22</v>
      </c>
      <c r="J14" s="24">
        <f t="shared" ref="J14:O14" si="8">J13/J11</f>
        <v>1</v>
      </c>
      <c r="K14" s="24">
        <f t="shared" si="8"/>
        <v>1.9807613324105828</v>
      </c>
      <c r="L14" s="24">
        <f t="shared" si="8"/>
        <v>0.35045648615169189</v>
      </c>
      <c r="M14" s="24">
        <f t="shared" si="8"/>
        <v>0.58803586162380483</v>
      </c>
      <c r="N14" s="24">
        <f t="shared" si="8"/>
        <v>0.53346945251395261</v>
      </c>
      <c r="O14" s="24">
        <f t="shared" si="8"/>
        <v>5.5670950662811636E-2</v>
      </c>
      <c r="P14" s="24">
        <f>SUM(J14:O14)</f>
        <v>4.5083940833628438</v>
      </c>
      <c r="Q14" s="24"/>
      <c r="R14" s="25">
        <f>J14/P14*100</f>
        <v>22.18084713779264</v>
      </c>
      <c r="S14" s="25">
        <f>K14/P14*100</f>
        <v>43.934964330649613</v>
      </c>
      <c r="T14" s="25">
        <f>L14/P14*100</f>
        <v>7.7734217477786212</v>
      </c>
      <c r="U14" s="25">
        <f>M14/P14*100</f>
        <v>13.0431335582178</v>
      </c>
      <c r="V14" s="25">
        <f>N14/P14*100</f>
        <v>11.832804378893911</v>
      </c>
      <c r="W14" s="25">
        <f>O14/P14*100</f>
        <v>1.2348288466674207</v>
      </c>
      <c r="X14" s="16">
        <f>SUM(R13:W13)</f>
        <v>100</v>
      </c>
      <c r="Y14" s="16"/>
      <c r="Z14" s="3" t="s">
        <v>34</v>
      </c>
      <c r="AA14">
        <f>STDEV(AA7:AA9)</f>
        <v>4.417422820024413</v>
      </c>
      <c r="AB14">
        <f t="shared" ref="AB14:AG14" si="9">STDEV(AB7:AB9)</f>
        <v>12.116060185738105</v>
      </c>
      <c r="AC14">
        <f t="shared" si="9"/>
        <v>4.3204245353615143</v>
      </c>
      <c r="AD14">
        <f t="shared" si="9"/>
        <v>6.3538159498242157</v>
      </c>
      <c r="AE14" s="38">
        <f t="shared" si="9"/>
        <v>7.797532192989717</v>
      </c>
      <c r="AF14" s="38">
        <f t="shared" si="9"/>
        <v>0.52136559417847061</v>
      </c>
      <c r="AG14">
        <f t="shared" si="9"/>
        <v>8.1437175784829758</v>
      </c>
      <c r="AI14" s="38"/>
      <c r="AJ14" s="38"/>
      <c r="AK14" s="38"/>
      <c r="AL14" s="38"/>
      <c r="AM14" s="38"/>
      <c r="AN14" s="38"/>
    </row>
    <row r="15" spans="1:40" ht="16" thickBot="1" x14ac:dyDescent="0.25">
      <c r="A15" s="17" t="s">
        <v>21</v>
      </c>
      <c r="B15" s="5">
        <f>B14-B14</f>
        <v>0</v>
      </c>
      <c r="C15" s="22">
        <f>C14-B14</f>
        <v>3.6508038838704415</v>
      </c>
      <c r="D15" s="22">
        <f>D14-B14</f>
        <v>4.7574752171834298</v>
      </c>
      <c r="E15" s="22">
        <f>E14-B14</f>
        <v>3.1182225545247384</v>
      </c>
      <c r="F15" s="22">
        <f>F14-B14</f>
        <v>4.6374276479085275</v>
      </c>
      <c r="G15" s="22">
        <f>G14-B14</f>
        <v>11.366820653279621</v>
      </c>
      <c r="K15" s="5"/>
      <c r="L15" s="5"/>
      <c r="M15" s="5"/>
      <c r="N15" s="5"/>
      <c r="O15" s="5"/>
      <c r="P15" s="5"/>
      <c r="Q15" s="5"/>
      <c r="S15" s="15"/>
      <c r="T15" s="15"/>
      <c r="U15" s="15"/>
      <c r="V15" s="15"/>
      <c r="W15" s="15"/>
      <c r="X15" s="16">
        <f>SUM(R14:W14)</f>
        <v>100.00000000000001</v>
      </c>
      <c r="Y15" s="16"/>
      <c r="Z15" s="26" t="s">
        <v>35</v>
      </c>
      <c r="AA15" s="27">
        <f>AA13/SQRT(3)</f>
        <v>3.9026978162255368</v>
      </c>
      <c r="AB15" s="27">
        <f t="shared" ref="AB15:AG16" si="10">AB13/SQRT(3)</f>
        <v>7.9934480161962957</v>
      </c>
      <c r="AC15" s="27">
        <f t="shared" si="10"/>
        <v>3.8456018298454429</v>
      </c>
      <c r="AD15" s="27">
        <f t="shared" si="10"/>
        <v>1.4711205309903681</v>
      </c>
      <c r="AE15" s="38">
        <f t="shared" si="10"/>
        <v>2.3836962313705397</v>
      </c>
      <c r="AF15" s="38">
        <f t="shared" si="10"/>
        <v>0.28144066642259796</v>
      </c>
      <c r="AG15" s="27">
        <f t="shared" si="10"/>
        <v>2.474738480381204</v>
      </c>
      <c r="AI15" s="38"/>
      <c r="AJ15" s="38"/>
      <c r="AK15" s="38"/>
      <c r="AL15" s="38"/>
      <c r="AM15" s="38"/>
      <c r="AN15" s="38"/>
    </row>
    <row r="16" spans="1:40" x14ac:dyDescent="0.2">
      <c r="A16" s="17" t="s">
        <v>24</v>
      </c>
      <c r="B16" s="5">
        <f t="shared" ref="B16:G16" si="11">2^-B15</f>
        <v>1</v>
      </c>
      <c r="C16" s="22">
        <f t="shared" si="11"/>
        <v>7.9615664214128176E-2</v>
      </c>
      <c r="D16" s="22">
        <f t="shared" si="11"/>
        <v>3.69706644551775E-2</v>
      </c>
      <c r="E16" s="22">
        <f t="shared" si="11"/>
        <v>0.11516525616179617</v>
      </c>
      <c r="F16" s="22">
        <f t="shared" si="11"/>
        <v>4.0178634722739914E-2</v>
      </c>
      <c r="G16" s="22">
        <f t="shared" si="11"/>
        <v>3.7865703335772394E-4</v>
      </c>
      <c r="I16" s="8" t="s">
        <v>36</v>
      </c>
      <c r="J16" s="9">
        <v>1</v>
      </c>
      <c r="K16" s="9">
        <v>2</v>
      </c>
      <c r="L16" s="9">
        <v>3</v>
      </c>
      <c r="M16" s="9">
        <v>4</v>
      </c>
      <c r="N16" s="9">
        <v>5</v>
      </c>
      <c r="O16" s="9">
        <v>6</v>
      </c>
      <c r="P16" s="10" t="s">
        <v>8</v>
      </c>
      <c r="Q16" s="10"/>
      <c r="R16" s="9" t="s">
        <v>9</v>
      </c>
      <c r="S16" s="9" t="s">
        <v>10</v>
      </c>
      <c r="T16" s="9" t="s">
        <v>11</v>
      </c>
      <c r="U16" s="9" t="s">
        <v>12</v>
      </c>
      <c r="V16" s="9" t="s">
        <v>13</v>
      </c>
      <c r="W16" s="11" t="s">
        <v>14</v>
      </c>
      <c r="Z16" s="26" t="s">
        <v>37</v>
      </c>
      <c r="AA16" s="27">
        <f>AA14/SQRT(3)</f>
        <v>2.5504002542654907</v>
      </c>
      <c r="AB16" s="27">
        <f t="shared" si="10"/>
        <v>6.9952106097536024</v>
      </c>
      <c r="AC16" s="27">
        <f t="shared" si="10"/>
        <v>2.4943982685044341</v>
      </c>
      <c r="AD16" s="27">
        <f t="shared" si="10"/>
        <v>3.6683773490123488</v>
      </c>
      <c r="AE16" s="38">
        <f t="shared" si="10"/>
        <v>4.5019073106373861</v>
      </c>
      <c r="AF16" s="38">
        <f t="shared" si="10"/>
        <v>0.30101056614514921</v>
      </c>
      <c r="AG16" s="27">
        <f t="shared" si="10"/>
        <v>4.7017775361414333</v>
      </c>
      <c r="AI16" s="38"/>
      <c r="AJ16" s="38"/>
      <c r="AK16" s="38"/>
      <c r="AL16" s="38"/>
      <c r="AM16" s="38"/>
      <c r="AN16" s="38"/>
    </row>
    <row r="17" spans="1:40" x14ac:dyDescent="0.2">
      <c r="B17" s="5"/>
      <c r="C17" s="5"/>
      <c r="D17" s="5"/>
      <c r="E17" s="5"/>
      <c r="F17" s="5"/>
      <c r="G17" s="5"/>
      <c r="I17" s="12"/>
      <c r="J17" s="13" t="s">
        <v>15</v>
      </c>
      <c r="P17" s="5"/>
      <c r="Q17" s="5"/>
      <c r="W17" s="14"/>
      <c r="AA17"/>
      <c r="AI17" s="38"/>
    </row>
    <row r="18" spans="1:40" x14ac:dyDescent="0.2">
      <c r="B18" s="6" t="s">
        <v>38</v>
      </c>
      <c r="C18" s="7" t="s">
        <v>39</v>
      </c>
      <c r="D18" s="7" t="s">
        <v>40</v>
      </c>
      <c r="E18" s="7" t="s">
        <v>41</v>
      </c>
      <c r="F18" s="7" t="s">
        <v>42</v>
      </c>
      <c r="G18" s="7" t="s">
        <v>6</v>
      </c>
      <c r="I18" s="12"/>
      <c r="J18" s="37">
        <v>1</v>
      </c>
      <c r="K18" s="37">
        <v>7.1945664757253017E-2</v>
      </c>
      <c r="L18" s="37">
        <v>8.9556139983060945E-2</v>
      </c>
      <c r="M18" s="37">
        <v>0.11930472160155817</v>
      </c>
      <c r="N18" s="37">
        <v>4.2682262542170717E-2</v>
      </c>
      <c r="O18" s="37">
        <v>2.5812549639663004E-2</v>
      </c>
      <c r="P18" s="5">
        <f>SUM(J18:O18)</f>
        <v>1.3493013385237058</v>
      </c>
      <c r="Q18" s="5"/>
      <c r="R18" s="15">
        <f>J18/P18*100</f>
        <v>74.112429258694533</v>
      </c>
      <c r="S18" s="15">
        <f>K18/P18*100</f>
        <v>5.3320679897916667</v>
      </c>
      <c r="T18" s="15">
        <f>L18/P18*100</f>
        <v>6.6372230891763504</v>
      </c>
      <c r="U18" s="15">
        <f>M18/P18*100</f>
        <v>8.8419627399237264</v>
      </c>
      <c r="V18" s="15">
        <f>N18/P18*100</f>
        <v>3.1632861632576552</v>
      </c>
      <c r="W18" s="15">
        <f>O18/P18*100</f>
        <v>1.9130307591560658</v>
      </c>
      <c r="Z18" s="3" t="s">
        <v>43</v>
      </c>
      <c r="AA18">
        <f>TTEST(AA3:AA5,AA7:AA9,2,2)</f>
        <v>9.8738114067956712E-2</v>
      </c>
      <c r="AB18">
        <f t="shared" ref="AB18:AG18" si="12">TTEST(AB3:AB5,AB7:AB9,2,2)</f>
        <v>0.55409651519631598</v>
      </c>
      <c r="AC18">
        <f t="shared" si="12"/>
        <v>0.5531316040426365</v>
      </c>
      <c r="AD18">
        <f t="shared" si="12"/>
        <v>0.98770922180683507</v>
      </c>
      <c r="AE18">
        <f t="shared" si="12"/>
        <v>5.7603555224131464E-2</v>
      </c>
      <c r="AF18">
        <f t="shared" si="12"/>
        <v>0.42305439773475528</v>
      </c>
      <c r="AG18">
        <f t="shared" si="12"/>
        <v>6.0058822521666312E-2</v>
      </c>
      <c r="AI18"/>
      <c r="AJ18"/>
      <c r="AK18"/>
      <c r="AL18"/>
      <c r="AM18"/>
      <c r="AN18"/>
    </row>
    <row r="19" spans="1:40" x14ac:dyDescent="0.2">
      <c r="B19" s="37">
        <v>21.720573425292969</v>
      </c>
      <c r="C19" s="37">
        <v>26.343708038330078</v>
      </c>
      <c r="D19" s="37"/>
      <c r="E19" s="37">
        <v>25.812116622924805</v>
      </c>
      <c r="F19" s="37"/>
      <c r="G19" s="37">
        <v>32.306743621826172</v>
      </c>
      <c r="I19" s="12"/>
      <c r="J19" s="13" t="s">
        <v>67</v>
      </c>
      <c r="P19" s="5"/>
      <c r="Q19" s="5"/>
      <c r="W19" s="14"/>
      <c r="X19" s="16">
        <f>SUM(R18:W18)</f>
        <v>100</v>
      </c>
      <c r="Y19" s="16"/>
      <c r="AA19"/>
      <c r="AI19"/>
    </row>
    <row r="20" spans="1:40" x14ac:dyDescent="0.2">
      <c r="B20" s="37">
        <v>21.902547836303711</v>
      </c>
      <c r="C20" s="37">
        <v>26.4259033203125</v>
      </c>
      <c r="D20" s="37">
        <v>26.242919921875</v>
      </c>
      <c r="E20" s="37"/>
      <c r="F20" s="37">
        <v>26.912338256835938</v>
      </c>
      <c r="G20" t="s">
        <v>62</v>
      </c>
      <c r="I20" s="12" t="s">
        <v>20</v>
      </c>
      <c r="J20" s="5">
        <v>1</v>
      </c>
      <c r="K20" s="5">
        <v>4.330904474159622E-2</v>
      </c>
      <c r="L20" s="5">
        <v>4.3411418314142677E-2</v>
      </c>
      <c r="M20" s="5">
        <v>6.2774186220620393E-2</v>
      </c>
      <c r="N20" s="5">
        <v>2.5003339681525263E-2</v>
      </c>
      <c r="O20" s="5">
        <v>6.9449510388982832E-4</v>
      </c>
      <c r="P20" s="5">
        <f>SUM(J20:O20)</f>
        <v>1.1751924840617745</v>
      </c>
      <c r="Q20" s="5"/>
      <c r="R20" s="15">
        <f>J20/P20*100</f>
        <v>85.092443456048741</v>
      </c>
      <c r="S20" s="15">
        <f>K20/P20*100</f>
        <v>3.6852724408097615</v>
      </c>
      <c r="T20" s="15">
        <f>L20/P20*100</f>
        <v>3.6939836582430643</v>
      </c>
      <c r="U20" s="15">
        <f>M20/P20*100</f>
        <v>5.3416088914776143</v>
      </c>
      <c r="V20" s="15">
        <f>N20/P20*100</f>
        <v>2.127595268062568</v>
      </c>
      <c r="W20" s="15">
        <f>O20/P20*100</f>
        <v>5.9096285358247909E-2</v>
      </c>
      <c r="Z20" s="3" t="s">
        <v>84</v>
      </c>
      <c r="AA20" s="27">
        <f>AA18/2</f>
        <v>4.9369057033978356E-2</v>
      </c>
      <c r="AB20" s="27">
        <f t="shared" ref="AB20:AG20" si="13">AB18/2</f>
        <v>0.27704825759815799</v>
      </c>
      <c r="AC20" s="27">
        <f t="shared" si="13"/>
        <v>0.27656580202131825</v>
      </c>
      <c r="AD20" s="27">
        <f t="shared" si="13"/>
        <v>0.49385461090341753</v>
      </c>
      <c r="AE20">
        <f t="shared" si="13"/>
        <v>2.8801777612065732E-2</v>
      </c>
      <c r="AF20">
        <f t="shared" si="13"/>
        <v>0.21152719886737764</v>
      </c>
      <c r="AG20" s="27">
        <f t="shared" si="13"/>
        <v>3.0029411260833156E-2</v>
      </c>
      <c r="AI20"/>
      <c r="AJ20"/>
      <c r="AK20"/>
      <c r="AL20"/>
      <c r="AM20"/>
      <c r="AN20"/>
    </row>
    <row r="21" spans="1:40" ht="16" thickBot="1" x14ac:dyDescent="0.25">
      <c r="B21" s="37"/>
      <c r="C21" s="37">
        <v>26.252634048461914</v>
      </c>
      <c r="D21" s="37">
        <v>26.431764602661133</v>
      </c>
      <c r="E21" s="37">
        <v>25.798374176025391</v>
      </c>
      <c r="F21" s="37">
        <v>27.354253768920898</v>
      </c>
      <c r="G21" s="37">
        <v>32.299873352050781</v>
      </c>
      <c r="I21" s="23" t="s">
        <v>22</v>
      </c>
      <c r="J21" s="24">
        <f t="shared" ref="J21:O21" si="14">J20/J18</f>
        <v>1</v>
      </c>
      <c r="K21" s="24">
        <f t="shared" si="14"/>
        <v>0.6019687897487962</v>
      </c>
      <c r="L21" s="24">
        <f t="shared" si="14"/>
        <v>0.48473972105490154</v>
      </c>
      <c r="M21" s="24">
        <f t="shared" si="14"/>
        <v>0.5261668220497363</v>
      </c>
      <c r="N21" s="24">
        <f t="shared" si="14"/>
        <v>0.58580164668687817</v>
      </c>
      <c r="O21" s="24">
        <f t="shared" si="14"/>
        <v>2.6905327586186304E-2</v>
      </c>
      <c r="P21" s="24">
        <f>SUM(J21:O21)</f>
        <v>3.2255823071264986</v>
      </c>
      <c r="Q21" s="24"/>
      <c r="R21" s="25">
        <f>J21/P21*100</f>
        <v>31.002154178196971</v>
      </c>
      <c r="S21" s="25">
        <f>K21/P21*100</f>
        <v>18.662329230254816</v>
      </c>
      <c r="T21" s="25">
        <f>L21/P21*100</f>
        <v>15.027975568440249</v>
      </c>
      <c r="U21" s="25">
        <f>M21/P21*100</f>
        <v>16.312304940637855</v>
      </c>
      <c r="V21" s="25">
        <f>N21/P21*100</f>
        <v>18.161112968428263</v>
      </c>
      <c r="W21" s="25">
        <f>O21/P21*100</f>
        <v>0.83412311404184381</v>
      </c>
      <c r="X21" s="16">
        <f>SUM(R20:W20)</f>
        <v>100</v>
      </c>
      <c r="Y21" s="16"/>
      <c r="AA21" t="s">
        <v>71</v>
      </c>
      <c r="AB21"/>
      <c r="AC21"/>
      <c r="AD21"/>
      <c r="AE21"/>
      <c r="AF21"/>
      <c r="AG21" s="3" t="s">
        <v>71</v>
      </c>
      <c r="AI21"/>
      <c r="AJ21"/>
      <c r="AK21"/>
      <c r="AL21"/>
      <c r="AM21"/>
      <c r="AN21"/>
    </row>
    <row r="22" spans="1:40" x14ac:dyDescent="0.2">
      <c r="A22" s="17" t="s">
        <v>19</v>
      </c>
      <c r="B22" s="31">
        <f t="shared" ref="B22:G22" si="15">AVERAGE(B19:B21)</f>
        <v>21.81156063079834</v>
      </c>
      <c r="C22" s="21">
        <f t="shared" si="15"/>
        <v>26.340748469034832</v>
      </c>
      <c r="D22" s="30">
        <f t="shared" si="15"/>
        <v>26.337342262268066</v>
      </c>
      <c r="E22" s="32">
        <f t="shared" si="15"/>
        <v>25.805245399475098</v>
      </c>
      <c r="F22" s="29">
        <f t="shared" si="15"/>
        <v>27.133296012878418</v>
      </c>
      <c r="G22" s="21">
        <f t="shared" si="15"/>
        <v>32.303308486938477</v>
      </c>
      <c r="K22" s="5"/>
      <c r="L22" s="5"/>
      <c r="M22" s="5"/>
      <c r="N22" s="5"/>
      <c r="O22" s="5"/>
      <c r="P22" s="5"/>
      <c r="Q22" s="5"/>
      <c r="S22" s="15"/>
      <c r="T22" s="15"/>
      <c r="U22" s="15"/>
      <c r="V22" s="15"/>
      <c r="W22" s="15"/>
      <c r="X22" s="16">
        <f>SUM(R21:W21)</f>
        <v>100.00000000000001</v>
      </c>
      <c r="Y22" s="16"/>
      <c r="AA22"/>
      <c r="AB22"/>
      <c r="AC22"/>
      <c r="AD22"/>
      <c r="AE22"/>
      <c r="AF22"/>
      <c r="AI22"/>
      <c r="AJ22"/>
      <c r="AK22"/>
      <c r="AL22"/>
      <c r="AM22"/>
      <c r="AN22"/>
    </row>
    <row r="23" spans="1:40" ht="16" thickBot="1" x14ac:dyDescent="0.25">
      <c r="A23" s="17" t="s">
        <v>21</v>
      </c>
      <c r="B23" s="5">
        <f>B22-B22</f>
        <v>0</v>
      </c>
      <c r="C23" s="22">
        <f>C22-B22</f>
        <v>4.5291878382364921</v>
      </c>
      <c r="D23" s="22">
        <f>D22-B22</f>
        <v>4.5257816314697266</v>
      </c>
      <c r="E23" s="22">
        <f>E22-B22</f>
        <v>3.9936847686767578</v>
      </c>
      <c r="F23" s="22">
        <f>F22-B22</f>
        <v>5.3217353820800781</v>
      </c>
      <c r="G23" s="22">
        <f>G22-B22</f>
        <v>10.491747856140137</v>
      </c>
      <c r="J23" s="13"/>
      <c r="K23" s="13"/>
      <c r="L23" s="13"/>
      <c r="M23" s="13"/>
      <c r="N23" s="13"/>
      <c r="O23" s="13"/>
      <c r="P23" s="5"/>
      <c r="Q23" s="5"/>
      <c r="R23" s="13"/>
      <c r="S23" s="13"/>
      <c r="T23" s="13"/>
      <c r="U23" s="13"/>
      <c r="V23" s="13"/>
      <c r="W23" s="13"/>
      <c r="AA23"/>
      <c r="AB23"/>
      <c r="AC23"/>
      <c r="AD23"/>
      <c r="AE23"/>
      <c r="AF23"/>
      <c r="AI23"/>
      <c r="AJ23"/>
      <c r="AK23"/>
      <c r="AL23"/>
      <c r="AM23"/>
      <c r="AN23"/>
    </row>
    <row r="24" spans="1:40" x14ac:dyDescent="0.2">
      <c r="A24" s="17" t="s">
        <v>24</v>
      </c>
      <c r="B24" s="5">
        <f t="shared" ref="B24:G24" si="16">2^-B23</f>
        <v>1</v>
      </c>
      <c r="C24" s="22">
        <f t="shared" si="16"/>
        <v>4.330904474159622E-2</v>
      </c>
      <c r="D24" s="22">
        <f t="shared" si="16"/>
        <v>4.3411418314142677E-2</v>
      </c>
      <c r="E24" s="22">
        <f t="shared" si="16"/>
        <v>6.2774186220620393E-2</v>
      </c>
      <c r="F24" s="22">
        <f t="shared" si="16"/>
        <v>2.5003339681525263E-2</v>
      </c>
      <c r="G24" s="22">
        <f t="shared" si="16"/>
        <v>6.9449510388982832E-4</v>
      </c>
      <c r="I24" s="8" t="s">
        <v>23</v>
      </c>
      <c r="J24" s="9">
        <v>1</v>
      </c>
      <c r="K24" s="9">
        <v>2</v>
      </c>
      <c r="L24" s="9">
        <v>3</v>
      </c>
      <c r="M24" s="9">
        <v>4</v>
      </c>
      <c r="N24" s="9">
        <v>5</v>
      </c>
      <c r="O24" s="9">
        <v>6</v>
      </c>
      <c r="P24" s="10" t="s">
        <v>8</v>
      </c>
      <c r="Q24" s="10"/>
      <c r="R24" s="9" t="s">
        <v>9</v>
      </c>
      <c r="S24" s="9" t="s">
        <v>10</v>
      </c>
      <c r="T24" s="9" t="s">
        <v>11</v>
      </c>
      <c r="U24" s="9" t="s">
        <v>12</v>
      </c>
      <c r="V24" s="9" t="s">
        <v>13</v>
      </c>
      <c r="W24" s="11" t="s">
        <v>14</v>
      </c>
      <c r="AA24"/>
    </row>
    <row r="25" spans="1:40" x14ac:dyDescent="0.2">
      <c r="B25" s="5"/>
      <c r="C25" s="5"/>
      <c r="D25" s="5"/>
      <c r="E25" s="5"/>
      <c r="F25" s="5"/>
      <c r="G25" s="5"/>
      <c r="I25" s="12"/>
      <c r="J25" s="13" t="s">
        <v>15</v>
      </c>
      <c r="P25" s="5"/>
      <c r="Q25" s="5"/>
      <c r="W25" s="14"/>
      <c r="AA25"/>
    </row>
    <row r="26" spans="1:40" x14ac:dyDescent="0.2">
      <c r="B26" s="33"/>
      <c r="C26" s="33"/>
      <c r="D26" s="33"/>
      <c r="E26" s="33"/>
      <c r="F26" s="33"/>
      <c r="G26" s="33"/>
      <c r="I26" s="12"/>
      <c r="J26" s="37">
        <v>1</v>
      </c>
      <c r="K26" s="37">
        <v>3.6823258145406136E-2</v>
      </c>
      <c r="L26" s="37">
        <v>0.23674984005480773</v>
      </c>
      <c r="M26" s="37">
        <v>0.20722020756387893</v>
      </c>
      <c r="N26" s="37">
        <v>0.15008312540064422</v>
      </c>
      <c r="O26" s="37">
        <v>0.12742788098736349</v>
      </c>
      <c r="P26" s="5">
        <f>SUM(J26:O26)</f>
        <v>1.7583043121521007</v>
      </c>
      <c r="Q26" s="5"/>
      <c r="R26" s="15">
        <f>J26/P26*100</f>
        <v>56.872976599598744</v>
      </c>
      <c r="S26" s="15">
        <f>K26/P26*100</f>
        <v>2.0942482988246676</v>
      </c>
      <c r="T26" s="15">
        <f>L26/P26*100</f>
        <v>13.464668113395827</v>
      </c>
      <c r="U26" s="15">
        <f>M26/P26*100</f>
        <v>11.785230015744483</v>
      </c>
      <c r="V26" s="15">
        <f>N26/P26*100</f>
        <v>8.5356740789054832</v>
      </c>
      <c r="W26" s="15">
        <f>O26/P26*100</f>
        <v>7.247202893530778</v>
      </c>
      <c r="X26" s="16">
        <f>SUM(R26:W26)</f>
        <v>100</v>
      </c>
      <c r="Y26" s="16"/>
      <c r="AA26"/>
    </row>
    <row r="27" spans="1:40" x14ac:dyDescent="0.2">
      <c r="A27" s="34"/>
      <c r="B27" s="34"/>
      <c r="C27" s="34"/>
      <c r="D27" s="34"/>
      <c r="E27" s="34"/>
      <c r="F27" s="34"/>
      <c r="G27" s="34"/>
      <c r="I27" s="12"/>
      <c r="J27" s="13" t="s">
        <v>67</v>
      </c>
      <c r="P27" s="5"/>
      <c r="Q27" s="5"/>
      <c r="W27" s="14"/>
      <c r="AA27"/>
    </row>
    <row r="28" spans="1:40" x14ac:dyDescent="0.2">
      <c r="I28" s="12" t="s">
        <v>20</v>
      </c>
      <c r="J28" s="5">
        <v>1</v>
      </c>
      <c r="K28" s="5">
        <v>4.8999359721409126E-2</v>
      </c>
      <c r="L28" s="5">
        <v>0.18603962362136098</v>
      </c>
      <c r="M28" s="5">
        <v>0.15080622092174814</v>
      </c>
      <c r="N28" s="5">
        <v>0.27441910301817868</v>
      </c>
      <c r="O28" s="5">
        <v>7.146177587521437E-3</v>
      </c>
      <c r="P28" s="5">
        <f>SUM(J28:O28)</f>
        <v>1.6674104848702185</v>
      </c>
      <c r="Q28" s="5"/>
      <c r="R28" s="15">
        <f>J28/P28*100</f>
        <v>59.973234489876326</v>
      </c>
      <c r="S28" s="15">
        <f>K28/P28*100</f>
        <v>2.9386500904258708</v>
      </c>
      <c r="T28" s="15">
        <f>L28/P28*100</f>
        <v>11.157397971852218</v>
      </c>
      <c r="U28" s="15">
        <f>M28/P28*100</f>
        <v>9.0443368498720957</v>
      </c>
      <c r="V28" s="15">
        <f>N28/P28*100</f>
        <v>16.457801213810757</v>
      </c>
      <c r="W28" s="15">
        <f>O28/P28*100</f>
        <v>0.4285793841627219</v>
      </c>
      <c r="X28" s="16">
        <f>SUM(R28:W28)</f>
        <v>99.999999999999986</v>
      </c>
      <c r="Y28" s="16"/>
      <c r="AA28"/>
    </row>
    <row r="29" spans="1:40" ht="20" thickBot="1" x14ac:dyDescent="0.3">
      <c r="A29" s="1"/>
      <c r="B29" s="35" t="s">
        <v>0</v>
      </c>
      <c r="C29" s="13"/>
      <c r="D29" s="13"/>
      <c r="E29" s="13"/>
      <c r="F29" s="13"/>
      <c r="G29" s="13"/>
      <c r="I29" s="23" t="s">
        <v>22</v>
      </c>
      <c r="J29" s="24">
        <f t="shared" ref="J29:O29" si="17">J28/J26</f>
        <v>1</v>
      </c>
      <c r="K29" s="24">
        <f t="shared" si="17"/>
        <v>1.3306633413024591</v>
      </c>
      <c r="L29" s="24">
        <f t="shared" si="17"/>
        <v>0.78580675525817756</v>
      </c>
      <c r="M29" s="24">
        <f t="shared" si="17"/>
        <v>0.72775827557869677</v>
      </c>
      <c r="N29" s="24">
        <f t="shared" si="17"/>
        <v>1.8284474172937282</v>
      </c>
      <c r="O29" s="24">
        <f t="shared" si="17"/>
        <v>5.6080172817360864E-2</v>
      </c>
      <c r="P29" s="24">
        <f>SUM(J29:O29)</f>
        <v>5.7287559622504221</v>
      </c>
      <c r="Q29" s="24"/>
      <c r="R29" s="25">
        <f>J29/P29*100</f>
        <v>17.455796801076701</v>
      </c>
      <c r="S29" s="25">
        <f>K29/P29*100</f>
        <v>23.227788896417501</v>
      </c>
      <c r="T29" s="25">
        <f>L29/P29*100</f>
        <v>13.716883044700159</v>
      </c>
      <c r="U29" s="25">
        <f>M29/P29*100</f>
        <v>12.703600578803712</v>
      </c>
      <c r="V29" s="25">
        <f>N29/P29*100</f>
        <v>31.917006577732813</v>
      </c>
      <c r="W29" s="25">
        <f>O29/P29*100</f>
        <v>0.97892410126911633</v>
      </c>
      <c r="X29" s="16">
        <f>SUM(R29:W29)</f>
        <v>100</v>
      </c>
      <c r="Y29" s="16"/>
      <c r="AA29"/>
    </row>
    <row r="30" spans="1:40" ht="16" thickBot="1" x14ac:dyDescent="0.25">
      <c r="B30" s="6" t="s">
        <v>44</v>
      </c>
      <c r="C30" s="7" t="s">
        <v>45</v>
      </c>
      <c r="D30" s="7" t="s">
        <v>46</v>
      </c>
      <c r="E30" s="7" t="s">
        <v>47</v>
      </c>
      <c r="F30" s="7" t="s">
        <v>48</v>
      </c>
      <c r="G30" s="7" t="s">
        <v>49</v>
      </c>
      <c r="K30" s="5"/>
      <c r="L30" s="5"/>
      <c r="M30" s="5"/>
      <c r="N30" s="5"/>
      <c r="O30" s="5"/>
      <c r="P30" s="5"/>
      <c r="Q30" s="5"/>
      <c r="S30" s="15"/>
      <c r="T30" s="15"/>
      <c r="U30" s="15"/>
      <c r="V30" s="15"/>
      <c r="W30" s="15"/>
      <c r="AA30"/>
    </row>
    <row r="31" spans="1:40" x14ac:dyDescent="0.2">
      <c r="B31" s="37">
        <v>22.915735244750977</v>
      </c>
      <c r="C31" s="37"/>
      <c r="D31" s="37">
        <v>25.495519638061523</v>
      </c>
      <c r="E31" s="37">
        <v>25.737524032592773</v>
      </c>
      <c r="F31" s="37">
        <v>24.942707061767578</v>
      </c>
      <c r="G31" s="37">
        <v>29.787195205688477</v>
      </c>
      <c r="I31" s="8" t="s">
        <v>25</v>
      </c>
      <c r="J31" s="9">
        <v>1</v>
      </c>
      <c r="K31" s="9">
        <v>2</v>
      </c>
      <c r="L31" s="9">
        <v>3</v>
      </c>
      <c r="M31" s="9">
        <v>4</v>
      </c>
      <c r="N31" s="9">
        <v>5</v>
      </c>
      <c r="O31" s="9">
        <v>6</v>
      </c>
      <c r="P31" s="10" t="s">
        <v>8</v>
      </c>
      <c r="Q31" s="10"/>
      <c r="R31" s="9" t="s">
        <v>9</v>
      </c>
      <c r="S31" s="9" t="s">
        <v>10</v>
      </c>
      <c r="T31" s="9" t="s">
        <v>11</v>
      </c>
      <c r="U31" s="9" t="s">
        <v>12</v>
      </c>
      <c r="V31" s="9" t="s">
        <v>13</v>
      </c>
      <c r="W31" s="11" t="s">
        <v>14</v>
      </c>
      <c r="AA31"/>
    </row>
    <row r="32" spans="1:40" x14ac:dyDescent="0.2">
      <c r="B32" s="37"/>
      <c r="C32" s="37">
        <v>27.427043914794922</v>
      </c>
      <c r="D32" s="37"/>
      <c r="E32" s="37">
        <v>26.137563705444336</v>
      </c>
      <c r="F32" s="37">
        <v>24.842422485351562</v>
      </c>
      <c r="G32" s="37"/>
      <c r="I32" s="12"/>
      <c r="J32" s="13" t="s">
        <v>15</v>
      </c>
      <c r="P32" s="5"/>
      <c r="Q32" s="5"/>
      <c r="W32" s="14"/>
      <c r="AA32"/>
    </row>
    <row r="33" spans="1:32" x14ac:dyDescent="0.2">
      <c r="B33" s="37">
        <v>23.138299942016602</v>
      </c>
      <c r="C33" s="37">
        <v>27.329177856445312</v>
      </c>
      <c r="D33" s="37">
        <v>25.411151885986328</v>
      </c>
      <c r="E33" s="37">
        <v>25.393661499023438</v>
      </c>
      <c r="F33" s="37"/>
      <c r="G33" s="37">
        <v>30.524065017700195</v>
      </c>
      <c r="I33" s="12"/>
      <c r="J33">
        <v>1</v>
      </c>
      <c r="K33" s="3">
        <v>3.0729858573774936E-2</v>
      </c>
      <c r="L33">
        <v>0.26228829127486109</v>
      </c>
      <c r="M33">
        <v>0.27531984372801066</v>
      </c>
      <c r="N33" s="3">
        <v>0.18106136824302813</v>
      </c>
      <c r="O33" s="3">
        <v>8.1223299951794253E-2</v>
      </c>
      <c r="P33" s="5">
        <f>SUM(J33:O33)</f>
        <v>1.8306226617714694</v>
      </c>
      <c r="Q33" s="5"/>
      <c r="R33" s="15">
        <f>J33/P33*100</f>
        <v>54.626222043614014</v>
      </c>
      <c r="S33" s="15">
        <f>K33/P33*100</f>
        <v>1.6786560778198856</v>
      </c>
      <c r="T33" s="15">
        <f>L33/P33*100</f>
        <v>14.327818438620671</v>
      </c>
      <c r="U33" s="15">
        <f>M33/P33*100</f>
        <v>15.039682916499423</v>
      </c>
      <c r="V33" s="15">
        <f>N33/P33*100</f>
        <v>9.8906985051642167</v>
      </c>
      <c r="W33" s="15">
        <f>O33/P33*100</f>
        <v>4.4369220182817761</v>
      </c>
      <c r="X33" s="16">
        <f>SUM(R26:W26)</f>
        <v>100</v>
      </c>
      <c r="Y33" s="16"/>
      <c r="AA33"/>
    </row>
    <row r="34" spans="1:32" x14ac:dyDescent="0.2">
      <c r="A34" s="17" t="s">
        <v>19</v>
      </c>
      <c r="B34" s="31">
        <f t="shared" ref="B34:G34" si="18">AVERAGE(B31:B33)</f>
        <v>23.027017593383789</v>
      </c>
      <c r="C34" s="29">
        <f t="shared" si="18"/>
        <v>27.378110885620117</v>
      </c>
      <c r="D34" s="32">
        <f t="shared" si="18"/>
        <v>25.453335762023926</v>
      </c>
      <c r="E34" s="20">
        <f t="shared" si="18"/>
        <v>25.756249745686848</v>
      </c>
      <c r="F34" s="21">
        <f t="shared" si="18"/>
        <v>24.89256477355957</v>
      </c>
      <c r="G34" s="21">
        <f t="shared" si="18"/>
        <v>30.155630111694336</v>
      </c>
      <c r="I34" s="12"/>
      <c r="J34" s="13" t="s">
        <v>67</v>
      </c>
      <c r="P34" s="5"/>
      <c r="Q34" s="5"/>
      <c r="W34" s="14"/>
      <c r="AA34"/>
    </row>
    <row r="35" spans="1:32" x14ac:dyDescent="0.2">
      <c r="A35" s="17" t="s">
        <v>21</v>
      </c>
      <c r="B35" s="5">
        <f>B34-B34</f>
        <v>0</v>
      </c>
      <c r="C35" s="22">
        <f>C34-B34</f>
        <v>4.3510932922363281</v>
      </c>
      <c r="D35" s="22">
        <f>D34-B34</f>
        <v>2.4263181686401367</v>
      </c>
      <c r="E35" s="22">
        <f>E34-B34</f>
        <v>2.7292321523030587</v>
      </c>
      <c r="F35" s="22">
        <f>F34-B34</f>
        <v>1.8655471801757812</v>
      </c>
      <c r="G35" s="22">
        <f>G34-B34</f>
        <v>7.1286125183105469</v>
      </c>
      <c r="I35" s="12" t="s">
        <v>20</v>
      </c>
      <c r="J35" s="5">
        <v>1</v>
      </c>
      <c r="K35" s="5">
        <v>4.0100183674556845E-2</v>
      </c>
      <c r="L35" s="5">
        <v>0.17891489796408053</v>
      </c>
      <c r="M35" s="5">
        <v>8.6781695541633938E-2</v>
      </c>
      <c r="N35" s="5">
        <v>0.13177425161834319</v>
      </c>
      <c r="O35" s="5">
        <v>2.3983944671623768E-3</v>
      </c>
      <c r="P35" s="5">
        <f>SUM(J35:O35)</f>
        <v>1.4399694232657767</v>
      </c>
      <c r="Q35" s="5"/>
      <c r="R35" s="15">
        <f>J35/P35*100</f>
        <v>69.445919048201134</v>
      </c>
      <c r="S35" s="15">
        <f>K35/P35*100</f>
        <v>2.7847941092812714</v>
      </c>
      <c r="T35" s="15">
        <f>L35/P35*100</f>
        <v>12.424909520530701</v>
      </c>
      <c r="U35" s="15">
        <f>M35/P35*100</f>
        <v>6.0266346034499474</v>
      </c>
      <c r="V35" s="15">
        <f>N35/P35*100</f>
        <v>9.1511840105247479</v>
      </c>
      <c r="W35" s="15">
        <f>O35/P35*100</f>
        <v>0.1665587080122119</v>
      </c>
      <c r="X35" s="16">
        <f>SUM(R28:W28)</f>
        <v>99.999999999999986</v>
      </c>
      <c r="Y35" s="16"/>
      <c r="AA35"/>
    </row>
    <row r="36" spans="1:32" ht="16" thickBot="1" x14ac:dyDescent="0.25">
      <c r="A36" s="17" t="s">
        <v>24</v>
      </c>
      <c r="B36" s="5">
        <f t="shared" ref="B36:G36" si="19">2^-B35</f>
        <v>1</v>
      </c>
      <c r="C36" s="22">
        <f t="shared" si="19"/>
        <v>4.8999359721409126E-2</v>
      </c>
      <c r="D36" s="22">
        <f t="shared" si="19"/>
        <v>0.18603962362136098</v>
      </c>
      <c r="E36" s="22">
        <f t="shared" si="19"/>
        <v>0.15080622092174814</v>
      </c>
      <c r="F36" s="22">
        <f t="shared" si="19"/>
        <v>0.27441910301817868</v>
      </c>
      <c r="G36" s="22">
        <f t="shared" si="19"/>
        <v>7.146177587521437E-3</v>
      </c>
      <c r="I36" s="23" t="s">
        <v>22</v>
      </c>
      <c r="J36" s="24">
        <f t="shared" ref="J36:O36" si="20">J35/J33</f>
        <v>1</v>
      </c>
      <c r="K36" s="24">
        <f t="shared" si="20"/>
        <v>1.3049257476498315</v>
      </c>
      <c r="L36" s="24">
        <f t="shared" si="20"/>
        <v>0.682130708520989</v>
      </c>
      <c r="M36" s="24">
        <f t="shared" si="20"/>
        <v>0.31520319918300493</v>
      </c>
      <c r="N36" s="24">
        <f t="shared" si="20"/>
        <v>0.72778778210418849</v>
      </c>
      <c r="O36" s="24">
        <f t="shared" si="20"/>
        <v>2.9528404639873232E-2</v>
      </c>
      <c r="P36" s="24">
        <f>SUM(J36:O36)</f>
        <v>4.059575842097888</v>
      </c>
      <c r="Q36" s="24"/>
      <c r="R36" s="25">
        <f>J36/P36*100</f>
        <v>24.633115352347374</v>
      </c>
      <c r="S36" s="25">
        <f>K36/P36*100</f>
        <v>32.14438646810644</v>
      </c>
      <c r="T36" s="25">
        <f>L36/P36*100</f>
        <v>16.803004428375964</v>
      </c>
      <c r="U36" s="25">
        <f>M36/P36*100</f>
        <v>7.7644367649038859</v>
      </c>
      <c r="V36" s="25">
        <f>N36/P36*100</f>
        <v>17.92768038860153</v>
      </c>
      <c r="W36" s="25">
        <f>O36/P36*100</f>
        <v>0.72737659766478668</v>
      </c>
      <c r="X36" s="16">
        <f>SUM(R29:W29)</f>
        <v>100</v>
      </c>
      <c r="Y36" s="16"/>
      <c r="AA36"/>
    </row>
    <row r="37" spans="1:32" ht="16" thickBot="1" x14ac:dyDescent="0.25">
      <c r="B37" s="13"/>
      <c r="C37" s="13"/>
      <c r="D37" s="13"/>
      <c r="E37" s="13"/>
      <c r="F37" s="13"/>
      <c r="G37" s="13"/>
      <c r="K37" s="5"/>
      <c r="L37" s="5"/>
      <c r="M37" s="5"/>
      <c r="N37" s="5"/>
      <c r="O37" s="5"/>
      <c r="P37" s="5"/>
      <c r="Q37" s="5"/>
      <c r="S37" s="15"/>
      <c r="T37" s="15"/>
      <c r="U37" s="15"/>
      <c r="V37" s="15"/>
      <c r="W37" s="15"/>
      <c r="AA37"/>
    </row>
    <row r="38" spans="1:32" x14ac:dyDescent="0.2">
      <c r="B38" s="6" t="s">
        <v>50</v>
      </c>
      <c r="C38" s="7" t="s">
        <v>51</v>
      </c>
      <c r="D38" s="7" t="s">
        <v>52</v>
      </c>
      <c r="E38" s="7" t="s">
        <v>53</v>
      </c>
      <c r="F38" s="7" t="s">
        <v>54</v>
      </c>
      <c r="G38" s="7" t="s">
        <v>55</v>
      </c>
      <c r="I38" s="8" t="s">
        <v>27</v>
      </c>
      <c r="J38" s="9">
        <v>1</v>
      </c>
      <c r="K38" s="9">
        <v>2</v>
      </c>
      <c r="L38" s="9">
        <v>3</v>
      </c>
      <c r="M38" s="9">
        <v>4</v>
      </c>
      <c r="N38" s="9">
        <v>5</v>
      </c>
      <c r="O38" s="9">
        <v>6</v>
      </c>
      <c r="P38" s="10" t="s">
        <v>8</v>
      </c>
      <c r="Q38" s="10"/>
      <c r="R38" s="9" t="s">
        <v>9</v>
      </c>
      <c r="S38" s="9" t="s">
        <v>10</v>
      </c>
      <c r="T38" s="9" t="s">
        <v>11</v>
      </c>
      <c r="U38" s="9" t="s">
        <v>12</v>
      </c>
      <c r="V38" s="9" t="s">
        <v>13</v>
      </c>
      <c r="W38" s="11" t="s">
        <v>14</v>
      </c>
      <c r="AA38"/>
    </row>
    <row r="39" spans="1:32" x14ac:dyDescent="0.2">
      <c r="B39" s="37">
        <v>22.861936569213867</v>
      </c>
      <c r="C39" s="37">
        <v>27.526020050048828</v>
      </c>
      <c r="D39" s="37">
        <v>25.20106315612793</v>
      </c>
      <c r="E39" s="37"/>
      <c r="F39" s="37">
        <v>25.788923263549805</v>
      </c>
      <c r="G39" s="37">
        <v>31.568008422851562</v>
      </c>
      <c r="I39" s="12"/>
      <c r="J39" s="13" t="s">
        <v>15</v>
      </c>
      <c r="P39" s="5"/>
      <c r="Q39" s="5"/>
      <c r="W39" s="14"/>
      <c r="AA39"/>
    </row>
    <row r="40" spans="1:32" x14ac:dyDescent="0.2">
      <c r="B40" s="37">
        <v>22.873689651489258</v>
      </c>
      <c r="C40" s="37"/>
      <c r="D40" s="37">
        <v>25.478351593017578</v>
      </c>
      <c r="E40" s="37">
        <v>26.457727432250977</v>
      </c>
      <c r="F40" s="37"/>
      <c r="G40" s="37">
        <v>31.575048446655273</v>
      </c>
      <c r="I40" s="12"/>
      <c r="J40">
        <v>1</v>
      </c>
      <c r="K40" s="3">
        <v>5.167173656223667E-2</v>
      </c>
      <c r="L40">
        <v>0.10934991484942919</v>
      </c>
      <c r="M40">
        <v>9.5828152228268959E-2</v>
      </c>
      <c r="N40" s="13">
        <v>5.0682243784281579E-2</v>
      </c>
      <c r="O40" s="13">
        <v>2.6619990555632109E-2</v>
      </c>
      <c r="P40" s="5">
        <f>SUM(J40:O40)</f>
        <v>1.3341520379798486</v>
      </c>
      <c r="Q40" s="5"/>
      <c r="R40" s="15">
        <f>J40/P40*100</f>
        <v>74.953976123604605</v>
      </c>
      <c r="S40" s="15">
        <f>K40/P40*100</f>
        <v>3.8730021085510749</v>
      </c>
      <c r="T40" s="15">
        <f>L40/P40*100</f>
        <v>8.1962109067423121</v>
      </c>
      <c r="U40" s="15">
        <f>M40/P40*100</f>
        <v>7.1827010340868194</v>
      </c>
      <c r="V40" s="15">
        <f>N40/P40*100</f>
        <v>3.7988356904977496</v>
      </c>
      <c r="W40" s="15">
        <f>O40/P40*100</f>
        <v>1.9952741365174294</v>
      </c>
      <c r="X40" s="16">
        <f>SUM(R33:W33)</f>
        <v>99.999999999999986</v>
      </c>
      <c r="Y40" s="16"/>
    </row>
    <row r="41" spans="1:32" x14ac:dyDescent="0.2">
      <c r="B41" s="37"/>
      <c r="C41" s="37">
        <v>27.490100860595703</v>
      </c>
      <c r="D41" s="37">
        <v>25.371988296508789</v>
      </c>
      <c r="E41" s="37">
        <v>26.330829620361328</v>
      </c>
      <c r="F41" s="37">
        <v>25.794422149658203</v>
      </c>
      <c r="G41" s="37"/>
      <c r="I41" s="12"/>
      <c r="J41" s="13" t="s">
        <v>67</v>
      </c>
      <c r="P41" s="5"/>
      <c r="Q41" s="5"/>
      <c r="W41" s="14"/>
    </row>
    <row r="42" spans="1:32" x14ac:dyDescent="0.2">
      <c r="A42" s="17" t="s">
        <v>19</v>
      </c>
      <c r="B42" s="18">
        <f t="shared" ref="B42:G42" si="21">AVERAGE(B39:B41)</f>
        <v>22.867813110351562</v>
      </c>
      <c r="C42" s="21">
        <f>AVERAGE(C21:C39)</f>
        <v>17.122632475934175</v>
      </c>
      <c r="D42" s="20">
        <f t="shared" si="21"/>
        <v>25.350467681884766</v>
      </c>
      <c r="E42" s="20">
        <f t="shared" si="21"/>
        <v>26.394278526306152</v>
      </c>
      <c r="F42" s="19">
        <f t="shared" si="21"/>
        <v>25.791672706604004</v>
      </c>
      <c r="G42" s="19">
        <f t="shared" si="21"/>
        <v>31.571528434753418</v>
      </c>
      <c r="I42" s="12" t="s">
        <v>20</v>
      </c>
      <c r="J42" s="5">
        <v>1</v>
      </c>
      <c r="K42" s="5">
        <v>2.5466227704508064E-2</v>
      </c>
      <c r="L42" s="5">
        <v>0.14671678181353884</v>
      </c>
      <c r="M42" s="5">
        <v>0.11773508242247409</v>
      </c>
      <c r="N42" s="5">
        <v>9.4412958301126157E-2</v>
      </c>
      <c r="O42" s="5">
        <v>2.7763281948734713E-3</v>
      </c>
      <c r="P42" s="5">
        <f>SUM(J42:O42)</f>
        <v>1.3871073784365207</v>
      </c>
      <c r="Q42" s="5"/>
      <c r="R42" s="15">
        <f>J42/P42*100</f>
        <v>72.092472114678742</v>
      </c>
      <c r="S42" s="15">
        <f>K42/P42*100</f>
        <v>1.8359233106533071</v>
      </c>
      <c r="T42" s="15">
        <f>L42/P42*100</f>
        <v>10.577175501647954</v>
      </c>
      <c r="U42" s="15">
        <f>M42/P42*100</f>
        <v>8.4878131464616153</v>
      </c>
      <c r="V42" s="15">
        <f>N42/P42*100</f>
        <v>6.8064635635882649</v>
      </c>
      <c r="W42" s="15">
        <f>O42/P42*100</f>
        <v>0.2001523629701121</v>
      </c>
      <c r="X42" s="16">
        <f>SUM(R35:W35)</f>
        <v>100.00000000000001</v>
      </c>
      <c r="Y42" s="16"/>
    </row>
    <row r="43" spans="1:32" ht="16" thickBot="1" x14ac:dyDescent="0.25">
      <c r="A43" s="17" t="s">
        <v>21</v>
      </c>
      <c r="B43" s="5">
        <f>B42-B42</f>
        <v>0</v>
      </c>
      <c r="C43" s="22">
        <f>C22-B42</f>
        <v>3.4729353586832694</v>
      </c>
      <c r="D43" s="22">
        <f>D42-B42</f>
        <v>2.4826545715332031</v>
      </c>
      <c r="E43" s="22">
        <f>E42-B42</f>
        <v>3.5264654159545898</v>
      </c>
      <c r="F43" s="22">
        <f>F42-B42</f>
        <v>2.9238595962524414</v>
      </c>
      <c r="G43" s="22">
        <f>G42-B42</f>
        <v>8.7037153244018555</v>
      </c>
      <c r="I43" s="23" t="s">
        <v>22</v>
      </c>
      <c r="J43" s="24">
        <f t="shared" ref="J43:O43" si="22">J42/J40</f>
        <v>1</v>
      </c>
      <c r="K43" s="24">
        <f t="shared" si="22"/>
        <v>0.49284636822366029</v>
      </c>
      <c r="L43" s="24">
        <f t="shared" si="22"/>
        <v>1.3417182996032733</v>
      </c>
      <c r="M43" s="24">
        <f t="shared" si="22"/>
        <v>1.2286064135101069</v>
      </c>
      <c r="N43" s="24">
        <f t="shared" si="22"/>
        <v>1.8628409330686948</v>
      </c>
      <c r="O43" s="24">
        <f t="shared" si="22"/>
        <v>0.10429486025065743</v>
      </c>
      <c r="P43" s="24">
        <f>SUM(J43:O43)</f>
        <v>6.030306874656393</v>
      </c>
      <c r="Q43" s="24"/>
      <c r="R43" s="25">
        <f>J43/P43*100</f>
        <v>16.582904001166277</v>
      </c>
      <c r="S43" s="25">
        <f>K43/P43*100</f>
        <v>8.1728240115764041</v>
      </c>
      <c r="T43" s="25">
        <f>L43/P43*100</f>
        <v>22.249585758929133</v>
      </c>
      <c r="U43" s="25">
        <f>M43/P43*100</f>
        <v>20.3738622104553</v>
      </c>
      <c r="V43" s="25">
        <f>N43/P43*100</f>
        <v>30.891312362521177</v>
      </c>
      <c r="W43" s="25">
        <f>O43/P43*100</f>
        <v>1.7295116553517047</v>
      </c>
      <c r="X43" s="16">
        <f>SUM(R36:W36)</f>
        <v>99.999999999999986</v>
      </c>
      <c r="Y43" s="16"/>
    </row>
    <row r="44" spans="1:32" x14ac:dyDescent="0.2">
      <c r="A44" s="17" t="s">
        <v>24</v>
      </c>
      <c r="B44" s="5">
        <f t="shared" ref="B44:G44" si="23">2^-B43</f>
        <v>1</v>
      </c>
      <c r="C44" s="22">
        <f>2^-C23</f>
        <v>4.330904474159622E-2</v>
      </c>
      <c r="D44" s="22">
        <f t="shared" si="23"/>
        <v>0.17891489796408053</v>
      </c>
      <c r="E44" s="22">
        <f t="shared" si="23"/>
        <v>8.6781695541633938E-2</v>
      </c>
      <c r="F44" s="22">
        <f t="shared" si="23"/>
        <v>0.13177425161834319</v>
      </c>
      <c r="G44" s="22">
        <f t="shared" si="23"/>
        <v>2.3983944671623768E-3</v>
      </c>
    </row>
    <row r="45" spans="1:32" x14ac:dyDescent="0.2">
      <c r="B45" s="13"/>
      <c r="C45" s="13"/>
      <c r="D45" s="13"/>
      <c r="E45" s="13"/>
      <c r="F45" s="13"/>
      <c r="G45" s="13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</row>
    <row r="46" spans="1:32" x14ac:dyDescent="0.2">
      <c r="B46" s="6" t="s">
        <v>56</v>
      </c>
      <c r="C46" s="7" t="s">
        <v>57</v>
      </c>
      <c r="D46" s="7" t="s">
        <v>58</v>
      </c>
      <c r="E46" s="7" t="s">
        <v>59</v>
      </c>
      <c r="F46" s="7" t="s">
        <v>60</v>
      </c>
      <c r="G46" s="7" t="s">
        <v>61</v>
      </c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/>
      <c r="AA46" s="37"/>
      <c r="AB46" s="37"/>
      <c r="AC46" s="37"/>
      <c r="AD46" s="37"/>
      <c r="AE46" s="37"/>
      <c r="AF46" s="37"/>
    </row>
    <row r="47" spans="1:32" x14ac:dyDescent="0.2">
      <c r="B47" s="37">
        <v>23.233039855957031</v>
      </c>
      <c r="C47" s="37">
        <v>28.572269439697266</v>
      </c>
      <c r="D47" s="37">
        <v>26.011802673339844</v>
      </c>
      <c r="E47" s="37"/>
      <c r="F47" s="37">
        <v>26.713275909423828</v>
      </c>
      <c r="G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</row>
    <row r="48" spans="1:32" x14ac:dyDescent="0.2">
      <c r="B48" s="37">
        <v>23.36384391784668</v>
      </c>
      <c r="C48" s="37"/>
      <c r="D48" s="37">
        <v>26.122869491577148</v>
      </c>
      <c r="E48" s="37">
        <v>26.331277847290039</v>
      </c>
      <c r="F48" s="37">
        <v>25.56641960144043</v>
      </c>
      <c r="G48" s="37">
        <v>32.366714477539062</v>
      </c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/>
      <c r="V48"/>
      <c r="W48"/>
      <c r="X48"/>
      <c r="Y48"/>
      <c r="Z48"/>
      <c r="AA48"/>
      <c r="AB48"/>
      <c r="AC48"/>
      <c r="AD48"/>
      <c r="AE48"/>
      <c r="AF48"/>
    </row>
    <row r="49" spans="1:32" x14ac:dyDescent="0.2">
      <c r="B49" s="37"/>
      <c r="C49" s="37">
        <v>28.615156173706055</v>
      </c>
      <c r="D49" s="37"/>
      <c r="E49" s="37">
        <v>26.438373565673828</v>
      </c>
      <c r="F49" s="37">
        <v>27.830244064331055</v>
      </c>
      <c r="G49" s="37">
        <v>31.215381622314453</v>
      </c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/>
      <c r="V49"/>
      <c r="W49"/>
      <c r="X49"/>
      <c r="Y49"/>
      <c r="Z49"/>
      <c r="AA49"/>
      <c r="AB49"/>
      <c r="AC49"/>
      <c r="AD49"/>
      <c r="AE49"/>
      <c r="AF49"/>
    </row>
    <row r="50" spans="1:32" x14ac:dyDescent="0.2">
      <c r="A50" s="17" t="s">
        <v>19</v>
      </c>
      <c r="B50" s="28">
        <f t="shared" ref="B50:G50" si="24">AVERAGE(B47:B49)</f>
        <v>23.298441886901855</v>
      </c>
      <c r="C50" s="30">
        <f t="shared" si="24"/>
        <v>28.59371280670166</v>
      </c>
      <c r="D50" s="30">
        <f t="shared" si="24"/>
        <v>26.067336082458496</v>
      </c>
      <c r="E50" s="20">
        <f t="shared" si="24"/>
        <v>26.384825706481934</v>
      </c>
      <c r="F50" s="19">
        <f t="shared" si="24"/>
        <v>26.70331319173177</v>
      </c>
      <c r="G50" s="19">
        <f t="shared" si="24"/>
        <v>31.791048049926758</v>
      </c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/>
      <c r="V50"/>
      <c r="W50"/>
      <c r="X50"/>
      <c r="Y50"/>
      <c r="Z50"/>
      <c r="AA50"/>
      <c r="AB50"/>
      <c r="AC50"/>
      <c r="AD50"/>
      <c r="AE50"/>
      <c r="AF50"/>
    </row>
    <row r="51" spans="1:32" x14ac:dyDescent="0.2">
      <c r="A51" s="17" t="s">
        <v>21</v>
      </c>
      <c r="B51" s="5">
        <f>B50-B50</f>
        <v>0</v>
      </c>
      <c r="C51" s="22">
        <f>C50-B50</f>
        <v>5.2952709197998047</v>
      </c>
      <c r="D51" s="22">
        <f>D50-B50</f>
        <v>2.7688941955566406</v>
      </c>
      <c r="E51" s="22">
        <f>E50-B50</f>
        <v>3.0863838195800781</v>
      </c>
      <c r="F51" s="22">
        <f>F50-B50</f>
        <v>3.4048713048299142</v>
      </c>
      <c r="G51" s="22">
        <f>G50-B50</f>
        <v>8.4926061630249023</v>
      </c>
      <c r="I51"/>
      <c r="J51"/>
      <c r="L51"/>
      <c r="M51"/>
      <c r="N51" s="13"/>
      <c r="O51" s="13"/>
      <c r="P51" s="5"/>
      <c r="Q51" s="5"/>
      <c r="R51" s="13"/>
      <c r="S51" s="13"/>
      <c r="T51" s="13"/>
      <c r="U51" s="13"/>
      <c r="V51" s="13"/>
      <c r="W51" s="13"/>
      <c r="Z51"/>
      <c r="AA51"/>
    </row>
    <row r="52" spans="1:32" x14ac:dyDescent="0.2">
      <c r="A52" s="17" t="s">
        <v>24</v>
      </c>
      <c r="B52" s="5">
        <f t="shared" ref="B52:G52" si="25">2^-B51</f>
        <v>1</v>
      </c>
      <c r="C52" s="22">
        <f t="shared" si="25"/>
        <v>2.5466227704508064E-2</v>
      </c>
      <c r="D52" s="22">
        <f t="shared" si="25"/>
        <v>0.14671678181353884</v>
      </c>
      <c r="E52" s="22">
        <f t="shared" si="25"/>
        <v>0.11773508242247409</v>
      </c>
      <c r="F52" s="22">
        <f t="shared" si="25"/>
        <v>9.4412958301126157E-2</v>
      </c>
      <c r="G52" s="22">
        <f t="shared" si="25"/>
        <v>2.7763281948734713E-3</v>
      </c>
      <c r="I52"/>
      <c r="J52"/>
      <c r="L52"/>
      <c r="M52"/>
      <c r="P52" s="5"/>
      <c r="Q52" s="5"/>
      <c r="Z52"/>
      <c r="AA52"/>
    </row>
    <row r="53" spans="1:32" x14ac:dyDescent="0.2">
      <c r="I53"/>
      <c r="J53"/>
      <c r="L53"/>
      <c r="M53"/>
      <c r="N53" s="5"/>
      <c r="O53" s="5"/>
      <c r="P53" s="5"/>
      <c r="Q53" s="5"/>
      <c r="R53" s="15"/>
      <c r="S53" s="15"/>
      <c r="T53" s="15"/>
      <c r="U53" s="15"/>
      <c r="V53" s="15"/>
      <c r="W53" s="15"/>
      <c r="Z53"/>
      <c r="AA53"/>
      <c r="AB53"/>
      <c r="AC53"/>
      <c r="AD53"/>
      <c r="AE53"/>
      <c r="AF53"/>
    </row>
    <row r="54" spans="1:32" ht="19" x14ac:dyDescent="0.25">
      <c r="A54" s="1" t="s">
        <v>15</v>
      </c>
      <c r="B54" s="2" t="s">
        <v>0</v>
      </c>
      <c r="I54"/>
      <c r="J54"/>
      <c r="L54"/>
      <c r="M54"/>
      <c r="P54" s="5"/>
      <c r="Q54" s="5"/>
      <c r="X54" s="16"/>
      <c r="Y54" s="16"/>
      <c r="Z54"/>
      <c r="AA54"/>
      <c r="AB54"/>
      <c r="AC54"/>
      <c r="AD54"/>
      <c r="AE54"/>
      <c r="AF54"/>
    </row>
    <row r="55" spans="1:32" x14ac:dyDescent="0.2">
      <c r="B55" s="6" t="s">
        <v>1</v>
      </c>
      <c r="C55" s="7" t="s">
        <v>2</v>
      </c>
      <c r="D55" s="7" t="s">
        <v>3</v>
      </c>
      <c r="E55" s="7" t="s">
        <v>4</v>
      </c>
      <c r="F55" s="7" t="s">
        <v>5</v>
      </c>
      <c r="G55" s="7" t="s">
        <v>6</v>
      </c>
      <c r="I55"/>
      <c r="J55"/>
      <c r="L55"/>
      <c r="M55"/>
      <c r="N55" s="5"/>
      <c r="O55" s="5"/>
      <c r="P55" s="5"/>
      <c r="Q55" s="5"/>
      <c r="R55" s="15"/>
      <c r="S55" s="15"/>
      <c r="T55" s="15"/>
      <c r="U55" s="15"/>
      <c r="V55" s="15"/>
      <c r="W55" s="15"/>
      <c r="Z55"/>
      <c r="AA55"/>
    </row>
    <row r="56" spans="1:32" x14ac:dyDescent="0.2">
      <c r="B56" s="37"/>
      <c r="C56" s="37">
        <v>23.940338134765625</v>
      </c>
      <c r="D56" s="37"/>
      <c r="E56" s="37">
        <v>26.397068023681641</v>
      </c>
      <c r="F56" s="37"/>
      <c r="G56" s="37">
        <v>22.001735687255859</v>
      </c>
      <c r="I56"/>
      <c r="J56"/>
      <c r="L56"/>
      <c r="M56"/>
      <c r="N56" s="5"/>
      <c r="O56" s="5"/>
      <c r="P56" s="5"/>
      <c r="Q56" s="5"/>
      <c r="R56" s="15"/>
      <c r="S56" s="15"/>
      <c r="T56" s="15"/>
      <c r="U56" s="15"/>
      <c r="V56" s="15"/>
      <c r="W56" s="15"/>
      <c r="X56" s="16"/>
      <c r="Y56" s="16"/>
      <c r="Z56"/>
      <c r="AA56"/>
    </row>
    <row r="57" spans="1:32" x14ac:dyDescent="0.2">
      <c r="B57" s="37">
        <v>19.898395538330078</v>
      </c>
      <c r="C57" s="37">
        <v>23.924507141113281</v>
      </c>
      <c r="D57" s="37">
        <v>23.975992202758789</v>
      </c>
      <c r="E57" s="37">
        <v>26.227766036987305</v>
      </c>
      <c r="F57" s="37">
        <v>24.339815139770508</v>
      </c>
      <c r="G57" s="37">
        <v>21.991552352905273</v>
      </c>
      <c r="I57"/>
      <c r="J57"/>
      <c r="L57"/>
      <c r="M57"/>
      <c r="X57" s="16"/>
      <c r="Y57" s="16"/>
      <c r="Z57"/>
      <c r="AA57"/>
    </row>
    <row r="58" spans="1:32" x14ac:dyDescent="0.2">
      <c r="B58" s="37">
        <v>20.007461547851562</v>
      </c>
      <c r="C58" s="37"/>
      <c r="D58" s="37">
        <v>23.916358947753906</v>
      </c>
      <c r="E58" s="37"/>
      <c r="F58" s="37">
        <v>24.943197250366211</v>
      </c>
      <c r="G58" s="37">
        <v>22.032070159912109</v>
      </c>
      <c r="I58"/>
      <c r="J58"/>
      <c r="L58"/>
      <c r="M58"/>
      <c r="O58"/>
      <c r="Z58"/>
      <c r="AA58"/>
    </row>
    <row r="59" spans="1:32" x14ac:dyDescent="0.2">
      <c r="A59" s="17" t="s">
        <v>19</v>
      </c>
      <c r="B59" s="18">
        <f t="shared" ref="B59:G59" si="26">AVERAGE(B56:B58)</f>
        <v>19.95292854309082</v>
      </c>
      <c r="C59" s="19">
        <f t="shared" si="26"/>
        <v>23.932422637939453</v>
      </c>
      <c r="D59" s="20">
        <f t="shared" si="26"/>
        <v>23.946175575256348</v>
      </c>
      <c r="E59" s="20">
        <f t="shared" si="26"/>
        <v>26.312417030334473</v>
      </c>
      <c r="F59" s="21">
        <f t="shared" si="26"/>
        <v>24.641506195068359</v>
      </c>
      <c r="G59" s="21">
        <f t="shared" si="26"/>
        <v>22.008452733357746</v>
      </c>
      <c r="I59"/>
      <c r="J59"/>
      <c r="L59"/>
      <c r="M59"/>
      <c r="O59"/>
      <c r="Z59"/>
      <c r="AA59"/>
      <c r="AB59"/>
      <c r="AC59"/>
      <c r="AD59"/>
      <c r="AE59"/>
      <c r="AF59"/>
    </row>
    <row r="60" spans="1:32" x14ac:dyDescent="0.2">
      <c r="A60" s="17" t="s">
        <v>21</v>
      </c>
      <c r="B60" s="5">
        <f>B59-B59</f>
        <v>0</v>
      </c>
      <c r="C60" s="22">
        <f>C59-B59</f>
        <v>3.9794940948486328</v>
      </c>
      <c r="D60" s="22">
        <f>D59-B59</f>
        <v>3.9932470321655273</v>
      </c>
      <c r="E60" s="22">
        <f>E59-B59</f>
        <v>6.3594884872436523</v>
      </c>
      <c r="F60" s="22">
        <f>F59-B59</f>
        <v>4.6885776519775391</v>
      </c>
      <c r="G60" s="22">
        <f>G59-B59</f>
        <v>2.0555241902669259</v>
      </c>
      <c r="I60"/>
      <c r="J60"/>
      <c r="L60"/>
      <c r="M60"/>
      <c r="O60"/>
      <c r="Z60"/>
      <c r="AA60"/>
    </row>
    <row r="61" spans="1:32" x14ac:dyDescent="0.2">
      <c r="A61" s="17" t="s">
        <v>24</v>
      </c>
      <c r="B61" s="5">
        <f>2^AB82-B60</f>
        <v>1</v>
      </c>
      <c r="C61" s="22">
        <f>2^-C60</f>
        <v>6.3394693999599669E-2</v>
      </c>
      <c r="D61" s="22">
        <f>2^-D60</f>
        <v>6.279323579217104E-2</v>
      </c>
      <c r="E61" s="22">
        <f>2^-E60</f>
        <v>1.2178763816657879E-2</v>
      </c>
      <c r="F61" s="22">
        <f>2^-F60</f>
        <v>3.8779078941846505E-2</v>
      </c>
      <c r="G61" s="22">
        <f>2^-G60</f>
        <v>0.24056118915009564</v>
      </c>
      <c r="I61"/>
      <c r="J61"/>
      <c r="L61"/>
      <c r="M61"/>
      <c r="Z61"/>
      <c r="AA61"/>
    </row>
    <row r="62" spans="1:32" x14ac:dyDescent="0.2">
      <c r="B62" s="5"/>
      <c r="C62" s="5"/>
      <c r="D62" s="5"/>
      <c r="E62" s="5"/>
      <c r="F62" s="5"/>
      <c r="G62" s="5"/>
      <c r="I62"/>
      <c r="J62"/>
      <c r="L62"/>
      <c r="M62"/>
      <c r="Z62"/>
      <c r="AA62"/>
    </row>
    <row r="63" spans="1:32" x14ac:dyDescent="0.2">
      <c r="B63" s="6" t="s">
        <v>28</v>
      </c>
      <c r="C63" s="7" t="s">
        <v>29</v>
      </c>
      <c r="D63" s="7" t="s">
        <v>30</v>
      </c>
      <c r="E63" s="7" t="s">
        <v>31</v>
      </c>
      <c r="F63" s="7" t="s">
        <v>32</v>
      </c>
      <c r="G63" s="7" t="s">
        <v>6</v>
      </c>
      <c r="I63"/>
      <c r="J63"/>
      <c r="L63"/>
      <c r="M63"/>
      <c r="Z63"/>
      <c r="AA63"/>
    </row>
    <row r="64" spans="1:32" x14ac:dyDescent="0.2">
      <c r="B64" s="37">
        <v>20.331874847412109</v>
      </c>
      <c r="C64" s="37"/>
      <c r="D64" s="37">
        <v>23.620203018188477</v>
      </c>
      <c r="E64" s="37">
        <v>22.687679290771484</v>
      </c>
      <c r="F64" s="37">
        <v>24.062250137329102</v>
      </c>
      <c r="G64" s="37">
        <v>27.563352584838867</v>
      </c>
      <c r="I64"/>
      <c r="J64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Z64"/>
      <c r="AA64"/>
    </row>
    <row r="65" spans="1:27" x14ac:dyDescent="0.2">
      <c r="B65" s="37"/>
      <c r="C65" s="37">
        <v>24.976255416870117</v>
      </c>
      <c r="D65" s="37"/>
      <c r="E65" s="37">
        <v>22.692314147949219</v>
      </c>
      <c r="F65" s="37">
        <v>23.982450485229492</v>
      </c>
      <c r="G65" s="37"/>
      <c r="I65"/>
      <c r="J65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Z65"/>
      <c r="AA65"/>
    </row>
    <row r="66" spans="1:27" x14ac:dyDescent="0.2">
      <c r="B66" s="37">
        <v>20.343721389770508</v>
      </c>
      <c r="C66" s="37">
        <v>24.973058700561523</v>
      </c>
      <c r="D66" s="37">
        <v>23.544958114624023</v>
      </c>
      <c r="E66" s="37"/>
      <c r="F66" s="37">
        <v>24.161409378051758</v>
      </c>
      <c r="G66" s="37">
        <v>27.512022018432617</v>
      </c>
      <c r="I66"/>
      <c r="J66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Z66"/>
      <c r="AA66"/>
    </row>
    <row r="67" spans="1:27" x14ac:dyDescent="0.2">
      <c r="A67" s="17" t="s">
        <v>19</v>
      </c>
      <c r="B67" s="28">
        <f t="shared" ref="B67:G67" si="27">AVERAGE(B64:B66)</f>
        <v>20.337798118591309</v>
      </c>
      <c r="C67" s="29">
        <f t="shared" si="27"/>
        <v>24.97465705871582</v>
      </c>
      <c r="D67" s="30">
        <f t="shared" si="27"/>
        <v>23.58258056640625</v>
      </c>
      <c r="E67" s="20">
        <f t="shared" si="27"/>
        <v>22.689996719360352</v>
      </c>
      <c r="F67" s="19">
        <f t="shared" si="27"/>
        <v>24.068703333536785</v>
      </c>
      <c r="G67" s="21">
        <f t="shared" si="27"/>
        <v>27.537687301635742</v>
      </c>
      <c r="I67"/>
      <c r="J6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Z67"/>
      <c r="AA67"/>
    </row>
    <row r="68" spans="1:27" x14ac:dyDescent="0.2">
      <c r="A68" s="17" t="s">
        <v>21</v>
      </c>
      <c r="B68" s="5">
        <f>B67-B67</f>
        <v>0</v>
      </c>
      <c r="C68" s="22">
        <f>C67-B67</f>
        <v>4.6368589401245117</v>
      </c>
      <c r="D68" s="22">
        <f>D67-B67</f>
        <v>3.2447824478149414</v>
      </c>
      <c r="E68" s="22">
        <f>E67-B67</f>
        <v>2.352198600769043</v>
      </c>
      <c r="F68" s="22">
        <f>F67-B67</f>
        <v>3.7309052149454764</v>
      </c>
      <c r="G68" s="22">
        <f>G67-B67</f>
        <v>7.1998891830444336</v>
      </c>
      <c r="I68"/>
      <c r="J68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AA68"/>
    </row>
    <row r="69" spans="1:27" x14ac:dyDescent="0.2">
      <c r="A69" s="17" t="s">
        <v>24</v>
      </c>
      <c r="B69" s="5">
        <f t="shared" ref="B69:G69" si="28">2^-B68</f>
        <v>1</v>
      </c>
      <c r="C69" s="22">
        <f t="shared" si="28"/>
        <v>4.0194476190241489E-2</v>
      </c>
      <c r="D69" s="22">
        <f t="shared" si="28"/>
        <v>0.10549288118803737</v>
      </c>
      <c r="E69" s="22">
        <f t="shared" si="28"/>
        <v>0.19584733462305906</v>
      </c>
      <c r="F69" s="22">
        <f t="shared" si="28"/>
        <v>7.5315717766780782E-2</v>
      </c>
      <c r="G69" s="22">
        <f t="shared" si="28"/>
        <v>6.8016987108982137E-3</v>
      </c>
      <c r="I69"/>
      <c r="J69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AA69"/>
    </row>
    <row r="70" spans="1:27" x14ac:dyDescent="0.2">
      <c r="B70" s="5"/>
      <c r="C70" s="5"/>
      <c r="D70" s="5"/>
      <c r="E70" s="5"/>
      <c r="F70" s="5"/>
      <c r="G70" s="5"/>
      <c r="I70"/>
      <c r="J70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AA70"/>
    </row>
    <row r="71" spans="1:27" x14ac:dyDescent="0.2">
      <c r="B71" s="6" t="s">
        <v>38</v>
      </c>
      <c r="C71" s="7" t="s">
        <v>39</v>
      </c>
      <c r="D71" s="7" t="s">
        <v>40</v>
      </c>
      <c r="E71" s="7" t="s">
        <v>41</v>
      </c>
      <c r="F71" s="7" t="s">
        <v>42</v>
      </c>
      <c r="G71" s="7" t="s">
        <v>6</v>
      </c>
      <c r="I71"/>
      <c r="J71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AA71"/>
    </row>
    <row r="72" spans="1:27" x14ac:dyDescent="0.2">
      <c r="B72" s="37">
        <v>20.107126235961914</v>
      </c>
      <c r="C72" s="37">
        <v>23.8851318359375</v>
      </c>
      <c r="D72" s="37">
        <v>23.577617645263672</v>
      </c>
      <c r="E72" s="37">
        <v>23.159955978393555</v>
      </c>
      <c r="F72" s="37">
        <v>24.662572860717773</v>
      </c>
      <c r="G72" s="37"/>
      <c r="I72"/>
      <c r="J72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AA72"/>
    </row>
    <row r="73" spans="1:27" x14ac:dyDescent="0.2">
      <c r="B73" s="37"/>
      <c r="C73" s="37">
        <v>23.906833648681641</v>
      </c>
      <c r="D73" s="37">
        <v>23.582578659057617</v>
      </c>
      <c r="E73" s="37"/>
      <c r="F73" s="37">
        <v>24.635934829711914</v>
      </c>
      <c r="G73" s="37">
        <v>25.532556533813477</v>
      </c>
      <c r="I73"/>
      <c r="J73"/>
      <c r="L73"/>
      <c r="M73"/>
      <c r="AA73"/>
    </row>
    <row r="74" spans="1:27" x14ac:dyDescent="0.2">
      <c r="B74" s="37">
        <v>20.0909423828125</v>
      </c>
      <c r="C74" s="37"/>
      <c r="D74" s="37"/>
      <c r="E74" s="37">
        <v>23.172666549682617</v>
      </c>
      <c r="F74" s="37"/>
      <c r="G74" s="37">
        <v>25.217079162597656</v>
      </c>
      <c r="I74"/>
      <c r="J74"/>
      <c r="L74"/>
      <c r="M74"/>
      <c r="AA74"/>
    </row>
    <row r="75" spans="1:27" x14ac:dyDescent="0.2">
      <c r="A75" s="17" t="s">
        <v>19</v>
      </c>
      <c r="B75" s="31">
        <f t="shared" ref="B75:G75" si="29">AVERAGE(B72:B74)</f>
        <v>20.099034309387207</v>
      </c>
      <c r="C75" s="21">
        <f t="shared" si="29"/>
        <v>23.89598274230957</v>
      </c>
      <c r="D75" s="30">
        <f t="shared" si="29"/>
        <v>23.580098152160645</v>
      </c>
      <c r="E75" s="32">
        <f t="shared" si="29"/>
        <v>23.166311264038086</v>
      </c>
      <c r="F75" s="29">
        <f t="shared" si="29"/>
        <v>24.649253845214844</v>
      </c>
      <c r="G75" s="21">
        <f t="shared" si="29"/>
        <v>25.374817848205566</v>
      </c>
      <c r="I75"/>
      <c r="J75"/>
      <c r="L75"/>
      <c r="M75"/>
      <c r="AA75"/>
    </row>
    <row r="76" spans="1:27" x14ac:dyDescent="0.2">
      <c r="A76" s="17" t="s">
        <v>21</v>
      </c>
      <c r="B76" s="5">
        <f>B75-B75</f>
        <v>0</v>
      </c>
      <c r="C76" s="22">
        <f>C75-B75</f>
        <v>3.7969484329223633</v>
      </c>
      <c r="D76" s="22">
        <f>D75-B75</f>
        <v>3.4810638427734375</v>
      </c>
      <c r="E76" s="22">
        <f>E75-B75</f>
        <v>3.0672769546508789</v>
      </c>
      <c r="F76" s="22">
        <f>F75-B75</f>
        <v>4.5502195358276367</v>
      </c>
      <c r="G76" s="22">
        <f>G75-B75</f>
        <v>5.2757835388183594</v>
      </c>
      <c r="I76"/>
      <c r="J76"/>
      <c r="L76"/>
      <c r="M76"/>
      <c r="AA76"/>
    </row>
    <row r="77" spans="1:27" x14ac:dyDescent="0.2">
      <c r="A77" s="17" t="s">
        <v>24</v>
      </c>
      <c r="B77" s="5">
        <f t="shared" ref="B77:G77" si="30">2^-B76</f>
        <v>1</v>
      </c>
      <c r="C77" s="22">
        <f t="shared" si="30"/>
        <v>7.1945664757253017E-2</v>
      </c>
      <c r="D77" s="22">
        <f t="shared" si="30"/>
        <v>8.9556139983060945E-2</v>
      </c>
      <c r="E77" s="22">
        <f t="shared" si="30"/>
        <v>0.11930472160155817</v>
      </c>
      <c r="F77" s="22">
        <f t="shared" si="30"/>
        <v>4.2682262542170717E-2</v>
      </c>
      <c r="G77" s="22">
        <f t="shared" si="30"/>
        <v>2.5812549639663004E-2</v>
      </c>
      <c r="I77"/>
      <c r="J77"/>
      <c r="L77"/>
      <c r="M77"/>
      <c r="AA77"/>
    </row>
    <row r="78" spans="1:27" x14ac:dyDescent="0.2">
      <c r="I78"/>
      <c r="J78"/>
      <c r="L78"/>
      <c r="M78"/>
      <c r="AA78"/>
    </row>
    <row r="79" spans="1:27" x14ac:dyDescent="0.2">
      <c r="A79" s="34"/>
      <c r="B79" s="34"/>
      <c r="C79" s="34"/>
      <c r="D79" s="34"/>
      <c r="E79" s="34"/>
      <c r="F79" s="34"/>
      <c r="G79" s="34"/>
      <c r="I79"/>
      <c r="J79"/>
      <c r="L79"/>
      <c r="M79"/>
      <c r="AA79"/>
    </row>
    <row r="80" spans="1:27" x14ac:dyDescent="0.2">
      <c r="I80"/>
      <c r="J80"/>
      <c r="L80"/>
      <c r="M80"/>
      <c r="AA80"/>
    </row>
    <row r="81" spans="1:27" ht="19" x14ac:dyDescent="0.25">
      <c r="A81" s="1"/>
      <c r="B81" s="35" t="s">
        <v>0</v>
      </c>
      <c r="C81" s="13"/>
      <c r="D81" s="13"/>
      <c r="E81" s="13"/>
      <c r="F81" s="13"/>
      <c r="G81" s="13"/>
      <c r="I81"/>
      <c r="L81"/>
      <c r="M81"/>
      <c r="AA81"/>
    </row>
    <row r="82" spans="1:27" x14ac:dyDescent="0.2">
      <c r="B82" s="6" t="s">
        <v>44</v>
      </c>
      <c r="C82" s="7" t="s">
        <v>45</v>
      </c>
      <c r="D82" s="7" t="s">
        <v>46</v>
      </c>
      <c r="E82" s="7" t="s">
        <v>47</v>
      </c>
      <c r="F82" s="7" t="s">
        <v>48</v>
      </c>
      <c r="G82" s="7" t="s">
        <v>49</v>
      </c>
      <c r="I82"/>
      <c r="L82"/>
      <c r="M82"/>
      <c r="AA82"/>
    </row>
    <row r="83" spans="1:27" x14ac:dyDescent="0.2">
      <c r="B83" s="37">
        <v>20.673955917358398</v>
      </c>
      <c r="C83" s="37">
        <v>25.427291870117188</v>
      </c>
      <c r="D83" s="37"/>
      <c r="E83" s="37">
        <v>22.935327529907227</v>
      </c>
      <c r="F83" s="37">
        <v>23.377241134643555</v>
      </c>
      <c r="G83" s="37"/>
      <c r="I83"/>
      <c r="L83"/>
      <c r="M83"/>
      <c r="AA83"/>
    </row>
    <row r="84" spans="1:27" x14ac:dyDescent="0.2">
      <c r="B84" s="37">
        <v>20.633388519287109</v>
      </c>
      <c r="C84" s="37"/>
      <c r="D84" s="37">
        <v>22.689609527587891</v>
      </c>
      <c r="E84" s="37">
        <v>22.913543701171875</v>
      </c>
      <c r="F84" s="37">
        <v>23.286411285400391</v>
      </c>
      <c r="G84" s="37">
        <v>23.631488800048828</v>
      </c>
      <c r="I84"/>
      <c r="L84"/>
      <c r="M84"/>
      <c r="AA84"/>
    </row>
    <row r="85" spans="1:27" x14ac:dyDescent="0.2">
      <c r="B85" s="37"/>
      <c r="C85" s="37">
        <v>25.406530380249023</v>
      </c>
      <c r="D85" s="37">
        <v>22.774864196777344</v>
      </c>
      <c r="E85" s="37"/>
      <c r="F85" s="37">
        <v>23.505863189697266</v>
      </c>
      <c r="G85" s="37">
        <v>23.620349884033203</v>
      </c>
      <c r="I85"/>
      <c r="L85"/>
      <c r="M85"/>
    </row>
    <row r="86" spans="1:27" x14ac:dyDescent="0.2">
      <c r="A86" s="17" t="s">
        <v>19</v>
      </c>
      <c r="B86" s="31">
        <f t="shared" ref="B86:G86" si="31">AVERAGE(B83:B85)</f>
        <v>20.653672218322754</v>
      </c>
      <c r="C86" s="29">
        <f t="shared" si="31"/>
        <v>25.416911125183105</v>
      </c>
      <c r="D86" s="32">
        <f t="shared" si="31"/>
        <v>22.732236862182617</v>
      </c>
      <c r="E86" s="20">
        <f t="shared" si="31"/>
        <v>22.924435615539551</v>
      </c>
      <c r="F86" s="21">
        <f t="shared" si="31"/>
        <v>23.389838536580402</v>
      </c>
      <c r="G86" s="21">
        <f t="shared" si="31"/>
        <v>23.625919342041016</v>
      </c>
      <c r="I86"/>
      <c r="K86"/>
      <c r="L86"/>
      <c r="M86"/>
    </row>
    <row r="87" spans="1:27" x14ac:dyDescent="0.2">
      <c r="A87" s="17" t="s">
        <v>21</v>
      </c>
      <c r="B87" s="5">
        <f>B86-B86</f>
        <v>0</v>
      </c>
      <c r="C87" s="22">
        <f>C86-B86</f>
        <v>4.7632389068603516</v>
      </c>
      <c r="D87" s="22">
        <f>D86-B86</f>
        <v>2.0785646438598633</v>
      </c>
      <c r="E87" s="22">
        <f>E86-B86</f>
        <v>2.2707633972167969</v>
      </c>
      <c r="F87" s="22">
        <f>F86-B86</f>
        <v>2.7361663182576486</v>
      </c>
      <c r="G87" s="22">
        <f>G86-B86</f>
        <v>2.9722471237182617</v>
      </c>
      <c r="I87"/>
      <c r="K87"/>
      <c r="L87"/>
    </row>
    <row r="88" spans="1:27" x14ac:dyDescent="0.2">
      <c r="A88" s="17" t="s">
        <v>24</v>
      </c>
      <c r="B88" s="5">
        <f t="shared" ref="B88:G88" si="32">2^-B87</f>
        <v>1</v>
      </c>
      <c r="C88" s="22">
        <f t="shared" si="32"/>
        <v>3.6823258145406136E-2</v>
      </c>
      <c r="D88" s="22">
        <f t="shared" si="32"/>
        <v>0.23674984005480773</v>
      </c>
      <c r="E88" s="22">
        <f t="shared" si="32"/>
        <v>0.20722020756387893</v>
      </c>
      <c r="F88" s="22">
        <f t="shared" si="32"/>
        <v>0.15008312540064422</v>
      </c>
      <c r="G88" s="22">
        <f t="shared" si="32"/>
        <v>0.12742788098736349</v>
      </c>
      <c r="I88"/>
      <c r="K88"/>
      <c r="L88"/>
    </row>
    <row r="89" spans="1:27" x14ac:dyDescent="0.2">
      <c r="B89" s="13"/>
      <c r="C89" s="13"/>
      <c r="D89" s="13"/>
      <c r="E89" s="13"/>
      <c r="F89" s="13"/>
      <c r="G89" s="13"/>
      <c r="I89"/>
      <c r="K89"/>
      <c r="L89"/>
    </row>
    <row r="90" spans="1:27" x14ac:dyDescent="0.2">
      <c r="B90" s="6" t="s">
        <v>50</v>
      </c>
      <c r="C90" s="7" t="s">
        <v>51</v>
      </c>
      <c r="D90" s="7" t="s">
        <v>52</v>
      </c>
      <c r="E90" s="7" t="s">
        <v>53</v>
      </c>
      <c r="F90" s="7" t="s">
        <v>54</v>
      </c>
      <c r="G90" s="7" t="s">
        <v>55</v>
      </c>
      <c r="I90"/>
      <c r="L90"/>
    </row>
    <row r="91" spans="1:27" x14ac:dyDescent="0.2">
      <c r="B91" s="37">
        <v>20.979249954223633</v>
      </c>
      <c r="C91" s="37">
        <v>25.921920776367188</v>
      </c>
      <c r="D91" s="37"/>
      <c r="E91" s="37">
        <v>22.801151275634766</v>
      </c>
      <c r="F91" s="37"/>
      <c r="G91" s="37">
        <v>24.570034027099609</v>
      </c>
      <c r="I91"/>
      <c r="L91"/>
    </row>
    <row r="92" spans="1:27" x14ac:dyDescent="0.2">
      <c r="B92" s="37"/>
      <c r="C92" s="37">
        <v>25.979709625244141</v>
      </c>
      <c r="D92" s="37">
        <v>22.899911880493164</v>
      </c>
      <c r="E92" s="37">
        <v>22.844594955444336</v>
      </c>
      <c r="F92" s="37">
        <v>23.443550109863281</v>
      </c>
      <c r="G92" s="37"/>
      <c r="I92"/>
      <c r="L92"/>
    </row>
    <row r="93" spans="1:27" x14ac:dyDescent="0.2">
      <c r="B93" s="37">
        <v>20.941953659057617</v>
      </c>
      <c r="C93" s="37">
        <v>26.052820205688477</v>
      </c>
      <c r="D93" s="37">
        <v>22.882841110229492</v>
      </c>
      <c r="E93" s="37">
        <v>22.818517684936523</v>
      </c>
      <c r="F93" s="37">
        <v>23.408552169799805</v>
      </c>
      <c r="G93" s="37">
        <v>24.595094680786133</v>
      </c>
      <c r="I93"/>
    </row>
    <row r="94" spans="1:27" x14ac:dyDescent="0.2">
      <c r="A94" s="17" t="s">
        <v>19</v>
      </c>
      <c r="B94" s="18">
        <f t="shared" ref="B94:G94" si="33">AVERAGE(B91:B93)</f>
        <v>20.960601806640625</v>
      </c>
      <c r="C94" s="21">
        <f t="shared" si="33"/>
        <v>25.984816869099934</v>
      </c>
      <c r="D94" s="20">
        <f t="shared" si="33"/>
        <v>22.891376495361328</v>
      </c>
      <c r="E94" s="20">
        <f t="shared" si="33"/>
        <v>22.821421305338543</v>
      </c>
      <c r="F94" s="19">
        <f t="shared" si="33"/>
        <v>23.426051139831543</v>
      </c>
      <c r="G94" s="19">
        <f t="shared" si="33"/>
        <v>24.582564353942871</v>
      </c>
      <c r="I94"/>
    </row>
    <row r="95" spans="1:27" x14ac:dyDescent="0.2">
      <c r="A95" s="17" t="s">
        <v>21</v>
      </c>
      <c r="B95" s="5">
        <f>B94-B94</f>
        <v>0</v>
      </c>
      <c r="C95" s="22">
        <f>C94-B94</f>
        <v>5.0242150624593087</v>
      </c>
      <c r="D95" s="22">
        <f>D94-B94</f>
        <v>1.9307746887207031</v>
      </c>
      <c r="E95" s="22">
        <f>E94-B94</f>
        <v>1.8608194986979179</v>
      </c>
      <c r="F95" s="22">
        <f>F94-B94</f>
        <v>2.465449333190918</v>
      </c>
      <c r="G95" s="22">
        <f>G94-B94</f>
        <v>3.6219625473022461</v>
      </c>
      <c r="I95"/>
    </row>
    <row r="96" spans="1:27" x14ac:dyDescent="0.2">
      <c r="A96" s="17" t="s">
        <v>24</v>
      </c>
      <c r="B96" s="5">
        <f t="shared" ref="B96:G96" si="34">2^-B95</f>
        <v>1</v>
      </c>
      <c r="C96" s="22">
        <f t="shared" si="34"/>
        <v>3.0729858573774936E-2</v>
      </c>
      <c r="D96" s="22">
        <f t="shared" si="34"/>
        <v>0.26228829127486109</v>
      </c>
      <c r="E96" s="22">
        <f t="shared" si="34"/>
        <v>0.27531984372801066</v>
      </c>
      <c r="F96" s="22">
        <f t="shared" si="34"/>
        <v>0.18106136824302813</v>
      </c>
      <c r="G96" s="22">
        <f t="shared" si="34"/>
        <v>8.1223299951794253E-2</v>
      </c>
      <c r="I96"/>
    </row>
    <row r="97" spans="1:11" x14ac:dyDescent="0.2">
      <c r="B97" s="13"/>
      <c r="C97" s="13"/>
      <c r="D97" s="13"/>
      <c r="E97" s="13"/>
      <c r="F97" s="13"/>
      <c r="G97" s="13"/>
      <c r="I97"/>
    </row>
    <row r="98" spans="1:11" x14ac:dyDescent="0.2">
      <c r="B98" s="6" t="s">
        <v>56</v>
      </c>
      <c r="C98" s="7" t="s">
        <v>57</v>
      </c>
      <c r="D98" s="7" t="s">
        <v>58</v>
      </c>
      <c r="E98" s="7" t="s">
        <v>59</v>
      </c>
      <c r="F98" s="7" t="s">
        <v>60</v>
      </c>
      <c r="G98" s="7" t="s">
        <v>61</v>
      </c>
      <c r="I98"/>
    </row>
    <row r="99" spans="1:11" x14ac:dyDescent="0.2">
      <c r="B99" s="37">
        <v>20.038705825805664</v>
      </c>
      <c r="C99" s="37">
        <v>24.364923477172852</v>
      </c>
      <c r="D99" s="37"/>
      <c r="E99" s="37">
        <v>23.452032089233398</v>
      </c>
      <c r="F99" s="37">
        <v>24.379716873168945</v>
      </c>
      <c r="G99" s="37">
        <v>25.285350799560547</v>
      </c>
      <c r="I99"/>
    </row>
    <row r="100" spans="1:11" x14ac:dyDescent="0.2">
      <c r="B100" s="37">
        <v>20.058799743652344</v>
      </c>
      <c r="C100" s="37">
        <v>24.281543731689453</v>
      </c>
      <c r="D100" s="37">
        <v>23.237154006958008</v>
      </c>
      <c r="E100" s="37"/>
      <c r="F100" s="37"/>
      <c r="G100" s="37"/>
      <c r="I100"/>
    </row>
    <row r="101" spans="1:11" x14ac:dyDescent="0.2">
      <c r="B101" s="37"/>
      <c r="C101" s="37"/>
      <c r="D101" s="37">
        <v>23.246303558349609</v>
      </c>
      <c r="E101" s="37">
        <v>23.412286758422852</v>
      </c>
      <c r="F101" s="37">
        <v>24.322540283203125</v>
      </c>
      <c r="G101" s="37">
        <v>25.274847030639648</v>
      </c>
      <c r="I101"/>
    </row>
    <row r="102" spans="1:11" x14ac:dyDescent="0.2">
      <c r="A102" s="17" t="s">
        <v>19</v>
      </c>
      <c r="B102" s="28">
        <f>AVERAGE(B99:B101)</f>
        <v>20.048752784729004</v>
      </c>
      <c r="C102" s="29">
        <f t="shared" ref="C102:G102" si="35">AVERAGE(C99:C101)</f>
        <v>24.323233604431152</v>
      </c>
      <c r="D102" s="30">
        <f t="shared" si="35"/>
        <v>23.241728782653809</v>
      </c>
      <c r="E102" s="20">
        <f t="shared" si="35"/>
        <v>23.432159423828125</v>
      </c>
      <c r="F102" s="19">
        <f t="shared" si="35"/>
        <v>24.351128578186035</v>
      </c>
      <c r="G102" s="19">
        <f t="shared" si="35"/>
        <v>25.280098915100098</v>
      </c>
    </row>
    <row r="103" spans="1:11" x14ac:dyDescent="0.2">
      <c r="A103" s="17" t="s">
        <v>21</v>
      </c>
      <c r="B103" s="5">
        <f>B102-B102</f>
        <v>0</v>
      </c>
      <c r="C103" s="22">
        <f>C102-B102</f>
        <v>4.2744808197021484</v>
      </c>
      <c r="D103" s="22">
        <f>D102-B102</f>
        <v>3.1929759979248047</v>
      </c>
      <c r="E103" s="22">
        <f>E102-B102</f>
        <v>3.3834066390991211</v>
      </c>
      <c r="F103" s="22">
        <f>F102-B102</f>
        <v>4.3023757934570312</v>
      </c>
      <c r="G103" s="22">
        <f>G102-B102</f>
        <v>5.2313461303710938</v>
      </c>
    </row>
    <row r="104" spans="1:11" x14ac:dyDescent="0.2">
      <c r="A104" s="17" t="s">
        <v>24</v>
      </c>
      <c r="B104" s="5">
        <f t="shared" ref="B104:G104" si="36">2^-B103</f>
        <v>1</v>
      </c>
      <c r="C104" s="22">
        <f t="shared" si="36"/>
        <v>5.167173656223667E-2</v>
      </c>
      <c r="D104" s="22">
        <f t="shared" si="36"/>
        <v>0.10934991484942919</v>
      </c>
      <c r="E104" s="22">
        <f t="shared" si="36"/>
        <v>9.5828152228268959E-2</v>
      </c>
      <c r="F104" s="22">
        <f t="shared" si="36"/>
        <v>5.0682243784281579E-2</v>
      </c>
      <c r="G104" s="22">
        <f t="shared" si="36"/>
        <v>2.6619990555632109E-2</v>
      </c>
    </row>
    <row r="108" spans="1:11" x14ac:dyDescent="0.2">
      <c r="K108"/>
    </row>
    <row r="109" spans="1:11" x14ac:dyDescent="0.2">
      <c r="K109"/>
    </row>
    <row r="110" spans="1:11" x14ac:dyDescent="0.2">
      <c r="K110"/>
    </row>
    <row r="129" spans="1:11" x14ac:dyDescent="0.2">
      <c r="K129"/>
    </row>
    <row r="130" spans="1:11" x14ac:dyDescent="0.2">
      <c r="B130" s="33"/>
      <c r="C130" s="33"/>
      <c r="D130" s="33"/>
      <c r="E130" s="33"/>
      <c r="F130" s="33"/>
      <c r="G130" s="33"/>
      <c r="K130"/>
    </row>
    <row r="131" spans="1:11" x14ac:dyDescent="0.2">
      <c r="K131"/>
    </row>
    <row r="134" spans="1:11" x14ac:dyDescent="0.2">
      <c r="A134" s="17"/>
      <c r="B134" s="31"/>
      <c r="C134" s="36"/>
      <c r="D134" s="36"/>
      <c r="E134" s="18"/>
      <c r="F134" s="36"/>
      <c r="G134" s="36"/>
    </row>
    <row r="135" spans="1:11" x14ac:dyDescent="0.2">
      <c r="A135" s="17"/>
      <c r="B135" s="5"/>
      <c r="C135" s="5"/>
      <c r="D135" s="5"/>
      <c r="E135" s="5"/>
      <c r="F135" s="5"/>
      <c r="G135" s="5"/>
    </row>
    <row r="136" spans="1:11" x14ac:dyDescent="0.2">
      <c r="A136" s="17"/>
      <c r="B136" s="5"/>
      <c r="C136" s="5"/>
      <c r="D136" s="5"/>
      <c r="E136" s="5"/>
      <c r="F136" s="5"/>
      <c r="G136" s="5"/>
    </row>
    <row r="150" spans="10:11" x14ac:dyDescent="0.2">
      <c r="J150"/>
      <c r="K150"/>
    </row>
    <row r="151" spans="10:11" x14ac:dyDescent="0.2">
      <c r="J151"/>
      <c r="K151"/>
    </row>
    <row r="152" spans="10:11" x14ac:dyDescent="0.2">
      <c r="J152"/>
      <c r="K15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2"/>
  <sheetViews>
    <sheetView tabSelected="1" topLeftCell="O1" zoomScale="69" zoomScaleNormal="69" workbookViewId="0">
      <selection activeCell="AJ8" sqref="AJ8"/>
    </sheetView>
  </sheetViews>
  <sheetFormatPr baseColWidth="10" defaultColWidth="11.5" defaultRowHeight="15" x14ac:dyDescent="0.2"/>
  <cols>
    <col min="1" max="1" width="11.5" style="3"/>
    <col min="2" max="2" width="13.5" style="3" customWidth="1"/>
    <col min="3" max="6" width="11.5" style="3"/>
    <col min="7" max="7" width="13.33203125" style="3" customWidth="1"/>
    <col min="8" max="8" width="5.5" style="3" customWidth="1"/>
    <col min="9" max="9" width="7.6640625" style="3" customWidth="1"/>
    <col min="10" max="10" width="8.83203125" style="3" customWidth="1"/>
    <col min="11" max="11" width="9.5" style="3" customWidth="1"/>
    <col min="12" max="13" width="10.1640625" style="3" customWidth="1"/>
    <col min="14" max="15" width="10" style="3" customWidth="1"/>
    <col min="16" max="16" width="13" style="3" customWidth="1"/>
    <col min="17" max="17" width="8" style="3" customWidth="1"/>
    <col min="18" max="18" width="9.83203125" style="3" customWidth="1"/>
    <col min="19" max="19" width="10" style="3" customWidth="1"/>
    <col min="20" max="21" width="9.33203125" style="3" customWidth="1"/>
    <col min="22" max="23" width="9.1640625" style="3" customWidth="1"/>
    <col min="24" max="25" width="11.5" style="3"/>
    <col min="26" max="26" width="14.33203125" style="3" customWidth="1"/>
    <col min="27" max="16384" width="11.5" style="3"/>
  </cols>
  <sheetData>
    <row r="1" spans="1:40" ht="20" thickBot="1" x14ac:dyDescent="0.3">
      <c r="A1" s="1" t="s">
        <v>73</v>
      </c>
      <c r="B1" s="2" t="s">
        <v>0</v>
      </c>
      <c r="I1" s="4"/>
      <c r="P1" s="5"/>
      <c r="Q1" s="5"/>
      <c r="AA1" s="3" t="s">
        <v>74</v>
      </c>
    </row>
    <row r="2" spans="1:40" x14ac:dyDescent="0.2"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I2" s="8" t="s">
        <v>7</v>
      </c>
      <c r="J2" s="9">
        <v>1</v>
      </c>
      <c r="K2" s="9">
        <v>2</v>
      </c>
      <c r="L2" s="9">
        <v>3</v>
      </c>
      <c r="M2" s="9">
        <v>4</v>
      </c>
      <c r="N2" s="9">
        <v>5</v>
      </c>
      <c r="O2" s="9">
        <v>6</v>
      </c>
      <c r="P2" s="10" t="s">
        <v>8</v>
      </c>
      <c r="Q2" s="10"/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11" t="s">
        <v>14</v>
      </c>
      <c r="AA2" s="3" t="s">
        <v>77</v>
      </c>
      <c r="AB2" s="3" t="s">
        <v>78</v>
      </c>
      <c r="AC2" s="3" t="s">
        <v>79</v>
      </c>
      <c r="AD2" s="3" t="s">
        <v>80</v>
      </c>
      <c r="AE2" s="3" t="s">
        <v>83</v>
      </c>
      <c r="AF2" s="3" t="s">
        <v>81</v>
      </c>
      <c r="AG2" s="3" t="s">
        <v>82</v>
      </c>
    </row>
    <row r="3" spans="1:40" x14ac:dyDescent="0.2">
      <c r="B3" s="37"/>
      <c r="C3" s="37"/>
      <c r="D3" s="37"/>
      <c r="E3" s="37"/>
      <c r="F3" s="37"/>
      <c r="G3" s="37">
        <v>34.202548980712798</v>
      </c>
      <c r="I3" s="12"/>
      <c r="J3" s="13" t="s">
        <v>15</v>
      </c>
      <c r="P3" s="5"/>
      <c r="Q3" s="5"/>
      <c r="W3" s="14"/>
      <c r="Z3" s="3" t="s">
        <v>16</v>
      </c>
      <c r="AA3" s="3">
        <v>32.82009013510752</v>
      </c>
      <c r="AB3" s="3">
        <v>16.053762856633472</v>
      </c>
      <c r="AC3" s="3">
        <v>23.496895112155311</v>
      </c>
      <c r="AD3" s="3">
        <v>0.22278981455178762</v>
      </c>
      <c r="AE3" s="3">
        <v>25.536253058836134</v>
      </c>
      <c r="AF3" s="3">
        <v>1.8702090227157808</v>
      </c>
      <c r="AG3" s="3">
        <f>AE3+AF3</f>
        <v>27.406462081551915</v>
      </c>
      <c r="AI3" s="15"/>
      <c r="AJ3" s="15"/>
      <c r="AK3" s="15"/>
      <c r="AL3" s="15"/>
      <c r="AM3" s="15"/>
      <c r="AN3" s="15"/>
    </row>
    <row r="4" spans="1:40" x14ac:dyDescent="0.2">
      <c r="B4" s="37">
        <v>27.697851181030273</v>
      </c>
      <c r="C4" s="37">
        <v>31.540065765380859</v>
      </c>
      <c r="D4" s="37">
        <v>31.631439208984375</v>
      </c>
      <c r="E4" s="37">
        <v>35.858676910400391</v>
      </c>
      <c r="F4" s="37">
        <v>31.954544660095198</v>
      </c>
      <c r="G4" t="s">
        <v>62</v>
      </c>
      <c r="I4" s="12"/>
      <c r="J4">
        <v>1</v>
      </c>
      <c r="K4" s="3">
        <v>0.13704765592394946</v>
      </c>
      <c r="L4">
        <v>0.10738914142028404</v>
      </c>
      <c r="M4">
        <v>0.53412000475676358</v>
      </c>
      <c r="N4" s="3">
        <v>5.5499956363859709E-2</v>
      </c>
      <c r="O4" s="3">
        <v>0.1745754343781824</v>
      </c>
      <c r="P4" s="5">
        <f>SUM(J4:O4)</f>
        <v>2.0086321928430393</v>
      </c>
      <c r="Q4" s="5"/>
      <c r="R4" s="15">
        <f>J4/P4*100</f>
        <v>49.785122610456092</v>
      </c>
      <c r="S4" s="15">
        <f>K4/P4*100</f>
        <v>6.8229343536494236</v>
      </c>
      <c r="T4" s="15">
        <f>L4/P4*100</f>
        <v>5.3463815726404498</v>
      </c>
      <c r="U4" s="15">
        <f>M4/P4*100</f>
        <v>26.591229925512867</v>
      </c>
      <c r="V4" s="15">
        <f>N4/P4*100</f>
        <v>2.7630721324497185</v>
      </c>
      <c r="W4" s="15">
        <f>O4/P4*100</f>
        <v>8.6912594052914436</v>
      </c>
      <c r="Z4" s="3" t="s">
        <v>17</v>
      </c>
      <c r="AA4" s="3">
        <v>13.576396309116721</v>
      </c>
      <c r="AB4" s="3">
        <v>5.3321390162837705</v>
      </c>
      <c r="AC4" s="3">
        <v>35.382703555713313</v>
      </c>
      <c r="AD4" s="3">
        <v>4.0030275306819068</v>
      </c>
      <c r="AE4" s="3">
        <v>41.281284661307225</v>
      </c>
      <c r="AF4" s="3">
        <v>0.42444892689706304</v>
      </c>
      <c r="AG4" s="3">
        <f t="shared" ref="AG4:AG9" si="0">AE4+AF4</f>
        <v>41.705733588204289</v>
      </c>
      <c r="AI4" s="15"/>
      <c r="AJ4" s="15"/>
      <c r="AK4" s="15"/>
      <c r="AL4" s="15"/>
      <c r="AM4" s="15"/>
      <c r="AN4" s="15"/>
    </row>
    <row r="5" spans="1:40" x14ac:dyDescent="0.2">
      <c r="B5" s="37">
        <v>27.404476165771484</v>
      </c>
      <c r="C5" s="37">
        <v>31.360097885131836</v>
      </c>
      <c r="D5" s="37">
        <v>30.873266220092773</v>
      </c>
      <c r="E5" s="37">
        <v>35.458683013916016</v>
      </c>
      <c r="F5" s="37">
        <v>32.214586486816401</v>
      </c>
      <c r="G5" t="s">
        <v>62</v>
      </c>
      <c r="I5" s="12"/>
      <c r="J5" s="13" t="s">
        <v>73</v>
      </c>
      <c r="P5" s="5"/>
      <c r="Q5" s="5"/>
      <c r="W5" s="14"/>
      <c r="X5" s="16">
        <f>SUM(R4:W4)</f>
        <v>100</v>
      </c>
      <c r="Y5" s="16"/>
      <c r="Z5" s="3" t="s">
        <v>18</v>
      </c>
      <c r="AA5" s="3">
        <v>25.926003176063912</v>
      </c>
      <c r="AB5" s="3">
        <v>28.563017260156421</v>
      </c>
      <c r="AC5" s="3">
        <v>14.93682282863743</v>
      </c>
      <c r="AD5" s="3">
        <v>7.2106906819102115</v>
      </c>
      <c r="AE5" s="3">
        <v>20.961653333610261</v>
      </c>
      <c r="AF5" s="3">
        <v>2.4018127196217516</v>
      </c>
      <c r="AG5" s="3">
        <f t="shared" si="0"/>
        <v>23.363466053232013</v>
      </c>
      <c r="AI5" s="15"/>
      <c r="AJ5" s="15"/>
      <c r="AK5" s="15"/>
      <c r="AL5" s="15"/>
      <c r="AM5" s="15"/>
      <c r="AN5" s="15"/>
    </row>
    <row r="6" spans="1:40" x14ac:dyDescent="0.2">
      <c r="A6" s="17" t="s">
        <v>19</v>
      </c>
      <c r="B6" s="18">
        <f>AVERAGE(B3:B5)</f>
        <v>27.551163673400879</v>
      </c>
      <c r="C6" s="19">
        <f t="shared" ref="C6:G6" si="1">AVERAGE(C3:C5)</f>
        <v>31.450081825256348</v>
      </c>
      <c r="D6" s="20">
        <f t="shared" si="1"/>
        <v>31.252352714538574</v>
      </c>
      <c r="E6" s="20">
        <f t="shared" si="1"/>
        <v>35.658679962158203</v>
      </c>
      <c r="F6" s="21">
        <f t="shared" si="1"/>
        <v>32.084565573455798</v>
      </c>
      <c r="G6" s="21">
        <f t="shared" si="1"/>
        <v>34.202548980712798</v>
      </c>
      <c r="I6" s="12" t="s">
        <v>20</v>
      </c>
      <c r="J6" s="5">
        <v>1</v>
      </c>
      <c r="K6" s="5">
        <v>6.7036091589130431E-2</v>
      </c>
      <c r="L6" s="5">
        <v>7.6883134133676589E-2</v>
      </c>
      <c r="M6" s="5">
        <v>3.6257212066845971E-3</v>
      </c>
      <c r="N6" s="5">
        <v>4.3182725112197236E-2</v>
      </c>
      <c r="O6" s="5">
        <v>9.9479480761497253E-3</v>
      </c>
      <c r="P6" s="5">
        <f>SUM(J6:O6)</f>
        <v>1.2006756201178386</v>
      </c>
      <c r="Q6" s="5"/>
      <c r="R6" s="15">
        <f>J6/P6*100</f>
        <v>83.286441670386907</v>
      </c>
      <c r="S6" s="15">
        <f>K6/P6*100</f>
        <v>5.5831975319488265</v>
      </c>
      <c r="T6" s="15">
        <f>L6/P6*100</f>
        <v>6.4033226664609879</v>
      </c>
      <c r="U6" s="15">
        <f>M6/P6*100</f>
        <v>0.30197341779362158</v>
      </c>
      <c r="V6" s="15">
        <f>N6/P6*100</f>
        <v>3.5965355162253672</v>
      </c>
      <c r="W6" s="15">
        <f>O6/P6*100</f>
        <v>0.82852919718428186</v>
      </c>
      <c r="AG6" s="3">
        <f t="shared" si="0"/>
        <v>0</v>
      </c>
    </row>
    <row r="7" spans="1:40" ht="16" thickBot="1" x14ac:dyDescent="0.25">
      <c r="A7" s="17" t="s">
        <v>21</v>
      </c>
      <c r="B7" s="5">
        <f>B6-B6</f>
        <v>0</v>
      </c>
      <c r="C7" s="22">
        <f>C6-B6</f>
        <v>3.8989181518554688</v>
      </c>
      <c r="D7" s="22">
        <f>D6-B6</f>
        <v>3.7011890411376953</v>
      </c>
      <c r="E7" s="22">
        <f>E6-B6</f>
        <v>8.1075162887573242</v>
      </c>
      <c r="F7" s="22">
        <f>F6-B6</f>
        <v>4.5334019000549191</v>
      </c>
      <c r="G7" s="22">
        <f>G6-B6</f>
        <v>6.6513853073119193</v>
      </c>
      <c r="I7" s="23" t="s">
        <v>22</v>
      </c>
      <c r="J7" s="24">
        <f t="shared" ref="J7:O7" si="2">J6/J4</f>
        <v>1</v>
      </c>
      <c r="K7" s="24">
        <f t="shared" si="2"/>
        <v>0.48914438657987791</v>
      </c>
      <c r="L7" s="24">
        <f t="shared" si="2"/>
        <v>0.71593024319640042</v>
      </c>
      <c r="M7" s="24">
        <f t="shared" si="2"/>
        <v>6.7882145854764198E-3</v>
      </c>
      <c r="N7" s="24">
        <f t="shared" si="2"/>
        <v>0.77806773088414227</v>
      </c>
      <c r="O7" s="24">
        <f t="shared" si="2"/>
        <v>5.6983665036167148E-2</v>
      </c>
      <c r="P7" s="24">
        <f>SUM(J7:O7)</f>
        <v>3.0469142402820641</v>
      </c>
      <c r="Q7" s="24"/>
      <c r="R7" s="25">
        <f>J7/P7*100</f>
        <v>32.82009013510752</v>
      </c>
      <c r="S7" s="25">
        <f>K7/P7*100</f>
        <v>16.053762856633472</v>
      </c>
      <c r="T7" s="25">
        <f>L7/P7*100</f>
        <v>23.496895112155311</v>
      </c>
      <c r="U7" s="25">
        <f>M7/P7*100</f>
        <v>0.22278981455178762</v>
      </c>
      <c r="V7" s="25">
        <f>N7/P7*100</f>
        <v>25.536253058836134</v>
      </c>
      <c r="W7" s="25">
        <f>O7/P7*100</f>
        <v>1.8702090227157808</v>
      </c>
      <c r="X7" s="16">
        <f>SUM(R6:W6)</f>
        <v>100</v>
      </c>
      <c r="Y7" s="16"/>
      <c r="Z7" s="3" t="s">
        <v>23</v>
      </c>
      <c r="AA7" s="3">
        <v>9.7067000646578006</v>
      </c>
      <c r="AB7" s="3">
        <v>57.582354085087758</v>
      </c>
      <c r="AC7" s="3">
        <v>8.5825126593243617</v>
      </c>
      <c r="AD7" s="3">
        <v>14.351539820086213</v>
      </c>
      <c r="AE7" s="3">
        <v>7.6174122028170768</v>
      </c>
      <c r="AF7" s="3">
        <v>2.1594811680267734</v>
      </c>
      <c r="AG7" s="3">
        <f t="shared" si="0"/>
        <v>9.776893370843851</v>
      </c>
    </row>
    <row r="8" spans="1:40" ht="16" thickBot="1" x14ac:dyDescent="0.25">
      <c r="A8" s="17" t="s">
        <v>24</v>
      </c>
      <c r="B8" s="5">
        <f t="shared" ref="B8:G8" si="3">2^-B7</f>
        <v>1</v>
      </c>
      <c r="C8" s="22">
        <f t="shared" si="3"/>
        <v>6.7036091589130431E-2</v>
      </c>
      <c r="D8" s="22">
        <f t="shared" si="3"/>
        <v>7.6883134133676589E-2</v>
      </c>
      <c r="E8" s="22">
        <f t="shared" si="3"/>
        <v>3.6257212066845971E-3</v>
      </c>
      <c r="F8" s="22">
        <f t="shared" si="3"/>
        <v>4.3182725112197236E-2</v>
      </c>
      <c r="G8" s="22">
        <f t="shared" si="3"/>
        <v>9.9479480761503602E-3</v>
      </c>
      <c r="P8" s="5"/>
      <c r="Q8" s="5"/>
      <c r="X8" s="16">
        <f>SUM(R7:W7)</f>
        <v>100.00000000000001</v>
      </c>
      <c r="Y8" s="16"/>
      <c r="Z8" s="3" t="s">
        <v>25</v>
      </c>
      <c r="AA8" s="3">
        <v>3.2020567449551778</v>
      </c>
      <c r="AB8" s="3">
        <v>31.625427587578098</v>
      </c>
      <c r="AC8" s="3">
        <v>27.212707087849846</v>
      </c>
      <c r="AD8" s="3">
        <v>26.099800551454599</v>
      </c>
      <c r="AE8" s="3">
        <v>10.914052310183813</v>
      </c>
      <c r="AF8" s="3">
        <v>0.94595571797846856</v>
      </c>
      <c r="AG8" s="3">
        <f t="shared" si="0"/>
        <v>11.860008028162282</v>
      </c>
    </row>
    <row r="9" spans="1:40" x14ac:dyDescent="0.2">
      <c r="B9" s="5"/>
      <c r="C9" s="5"/>
      <c r="D9" s="5"/>
      <c r="E9" s="5"/>
      <c r="F9" s="5"/>
      <c r="G9" s="5"/>
      <c r="I9" s="8" t="s">
        <v>26</v>
      </c>
      <c r="J9" s="9">
        <v>1</v>
      </c>
      <c r="K9" s="9">
        <v>2</v>
      </c>
      <c r="L9" s="9">
        <v>3</v>
      </c>
      <c r="M9" s="9">
        <v>4</v>
      </c>
      <c r="N9" s="9">
        <v>5</v>
      </c>
      <c r="O9" s="9">
        <v>6</v>
      </c>
      <c r="P9" s="10" t="s">
        <v>8</v>
      </c>
      <c r="Q9" s="10"/>
      <c r="R9" s="9" t="s">
        <v>9</v>
      </c>
      <c r="S9" s="9" t="s">
        <v>10</v>
      </c>
      <c r="T9" s="9" t="s">
        <v>11</v>
      </c>
      <c r="U9" s="9" t="s">
        <v>12</v>
      </c>
      <c r="V9" s="9" t="s">
        <v>13</v>
      </c>
      <c r="W9" s="11" t="s">
        <v>14</v>
      </c>
      <c r="Z9" s="3" t="s">
        <v>27</v>
      </c>
      <c r="AA9" s="3">
        <v>11.158755752078291</v>
      </c>
      <c r="AB9" s="3">
        <v>6.4255016770938713</v>
      </c>
      <c r="AC9" s="3">
        <v>39.573011132556132</v>
      </c>
      <c r="AD9" s="3">
        <v>24.885600139470032</v>
      </c>
      <c r="AE9" s="3">
        <v>17.465684872964907</v>
      </c>
      <c r="AF9" s="3">
        <v>0.49144642583677434</v>
      </c>
      <c r="AG9" s="3">
        <f t="shared" si="0"/>
        <v>17.957131298801681</v>
      </c>
    </row>
    <row r="10" spans="1:40" x14ac:dyDescent="0.2">
      <c r="B10" s="6" t="s">
        <v>28</v>
      </c>
      <c r="C10" s="7" t="s">
        <v>29</v>
      </c>
      <c r="D10" s="7" t="s">
        <v>30</v>
      </c>
      <c r="E10" s="7" t="s">
        <v>31</v>
      </c>
      <c r="F10" s="7" t="s">
        <v>32</v>
      </c>
      <c r="G10" s="7" t="s">
        <v>6</v>
      </c>
      <c r="I10" s="12"/>
      <c r="J10" s="13" t="s">
        <v>15</v>
      </c>
      <c r="P10" s="5"/>
      <c r="Q10" s="5"/>
      <c r="W10" s="14"/>
    </row>
    <row r="11" spans="1:40" x14ac:dyDescent="0.2">
      <c r="B11" s="37"/>
      <c r="C11" s="37"/>
      <c r="D11" s="37">
        <v>30.556907653808594</v>
      </c>
      <c r="E11" s="37"/>
      <c r="F11" s="37">
        <v>30.954656600952148</v>
      </c>
      <c r="G11" s="39">
        <v>37.001987462560002</v>
      </c>
      <c r="I11" s="12"/>
      <c r="J11" s="37">
        <v>1</v>
      </c>
      <c r="K11" s="37">
        <v>0.26024672745581334</v>
      </c>
      <c r="L11" s="37">
        <v>0.10069690718638766</v>
      </c>
      <c r="M11" s="37">
        <v>1.0595034816301316</v>
      </c>
      <c r="N11" s="37">
        <v>8.95769807696115E-2</v>
      </c>
      <c r="O11" s="37">
        <v>0.10843531678865728</v>
      </c>
      <c r="P11" s="5">
        <f>SUM(J11:O11)</f>
        <v>2.618459413830601</v>
      </c>
      <c r="Q11" s="5"/>
      <c r="R11" s="15">
        <f>J11/P11*100</f>
        <v>38.190395265171531</v>
      </c>
      <c r="S11" s="15">
        <f>K11/P11*100</f>
        <v>9.9389253880048791</v>
      </c>
      <c r="T11" s="15">
        <f>L11/P11*100</f>
        <v>3.8456546874284361</v>
      </c>
      <c r="U11" s="15">
        <f>M11/P11*100</f>
        <v>40.462856748280132</v>
      </c>
      <c r="V11" s="15">
        <f>N11/P11*100</f>
        <v>3.4209803022521323</v>
      </c>
      <c r="W11" s="15">
        <f>O11/P11*100</f>
        <v>4.1411876088629116</v>
      </c>
      <c r="Z11" s="26" t="s">
        <v>75</v>
      </c>
      <c r="AA11" s="26">
        <f>AVERAGE(AA3:AA5)</f>
        <v>24.107496540096051</v>
      </c>
      <c r="AB11" s="26">
        <f t="shared" ref="AB11:AG11" si="4">AVERAGE(AB3:AB5)</f>
        <v>16.649639711024555</v>
      </c>
      <c r="AC11" s="26">
        <f t="shared" si="4"/>
        <v>24.605473832168684</v>
      </c>
      <c r="AD11" s="26">
        <f t="shared" si="4"/>
        <v>3.8121693423813015</v>
      </c>
      <c r="AE11" s="3">
        <f t="shared" si="4"/>
        <v>29.259730351251207</v>
      </c>
      <c r="AF11" s="3">
        <f t="shared" si="4"/>
        <v>1.5654902230781984</v>
      </c>
      <c r="AG11" s="26">
        <f t="shared" si="4"/>
        <v>30.825220574329407</v>
      </c>
    </row>
    <row r="12" spans="1:40" x14ac:dyDescent="0.2">
      <c r="B12" s="37">
        <v>28.600397109985352</v>
      </c>
      <c r="C12" s="37">
        <v>31.804882049560547</v>
      </c>
      <c r="D12" s="37">
        <v>30.709491729736328</v>
      </c>
      <c r="E12" s="37">
        <v>30.461429595947266</v>
      </c>
      <c r="F12" s="37"/>
      <c r="G12" t="s">
        <v>62</v>
      </c>
      <c r="I12" s="12"/>
      <c r="J12" s="13" t="s">
        <v>73</v>
      </c>
      <c r="P12" s="5"/>
      <c r="Q12" s="5"/>
      <c r="W12" s="14"/>
      <c r="X12" s="16">
        <f>SUM(R11:W11)</f>
        <v>100.00000000000001</v>
      </c>
      <c r="Y12" s="16"/>
      <c r="Z12" s="26" t="s">
        <v>76</v>
      </c>
      <c r="AA12" s="27">
        <f>AVERAGE(AA7:AA9)</f>
        <v>8.0225041872304228</v>
      </c>
      <c r="AB12" s="27">
        <f t="shared" ref="AB12:AG12" si="5">AVERAGE(AB7:AB9)</f>
        <v>31.87776111658658</v>
      </c>
      <c r="AC12" s="27">
        <f t="shared" si="5"/>
        <v>25.122743626576778</v>
      </c>
      <c r="AD12" s="27">
        <f t="shared" si="5"/>
        <v>21.778980170336947</v>
      </c>
      <c r="AE12" s="38">
        <f t="shared" si="5"/>
        <v>11.999049795321932</v>
      </c>
      <c r="AF12" s="38">
        <f t="shared" si="5"/>
        <v>1.1989611039473387</v>
      </c>
      <c r="AG12" s="27">
        <f t="shared" si="5"/>
        <v>13.198010899269272</v>
      </c>
      <c r="AI12" s="38"/>
      <c r="AJ12" s="38"/>
      <c r="AK12" s="38"/>
      <c r="AL12" s="38"/>
      <c r="AM12" s="38"/>
      <c r="AN12" s="38"/>
    </row>
    <row r="13" spans="1:40" x14ac:dyDescent="0.2">
      <c r="B13" s="37">
        <v>28.990684509277344</v>
      </c>
      <c r="C13" s="37">
        <v>32.366924285888672</v>
      </c>
      <c r="D13" s="37">
        <v>30.910118103027344</v>
      </c>
      <c r="E13" s="37">
        <v>30.486749649047852</v>
      </c>
      <c r="F13" s="37">
        <v>30.389106750488281</v>
      </c>
      <c r="G13" t="s">
        <v>62</v>
      </c>
      <c r="I13" s="12" t="s">
        <v>20</v>
      </c>
      <c r="J13" s="5">
        <v>1</v>
      </c>
      <c r="K13" s="5">
        <v>0.10221208174333214</v>
      </c>
      <c r="L13" s="5">
        <v>0.26243553405704434</v>
      </c>
      <c r="M13" s="5">
        <v>0.31239671480205061</v>
      </c>
      <c r="N13" s="5">
        <v>0.27237366662371376</v>
      </c>
      <c r="O13" s="5">
        <v>3.3900935712801879E-3</v>
      </c>
      <c r="P13" s="5">
        <f>SUM(J13:O13)</f>
        <v>1.952808090797421</v>
      </c>
      <c r="Q13" s="5"/>
      <c r="R13" s="15">
        <f>J13/P13*100</f>
        <v>51.208308932786849</v>
      </c>
      <c r="S13" s="15">
        <f>K13/P13*100</f>
        <v>5.2341078585758138</v>
      </c>
      <c r="T13" s="15">
        <f>L13/P13*100</f>
        <v>13.438879902934032</v>
      </c>
      <c r="U13" s="15">
        <f>M13/P13*100</f>
        <v>15.997307481171113</v>
      </c>
      <c r="V13" s="15">
        <f>N13/P13*100</f>
        <v>13.947794865623028</v>
      </c>
      <c r="W13" s="15">
        <f>O13/P13*100</f>
        <v>0.17360095890917052</v>
      </c>
      <c r="Z13" s="3" t="s">
        <v>33</v>
      </c>
      <c r="AA13">
        <f>STDEV(AA3:AA5)</f>
        <v>9.7498801431563038</v>
      </c>
      <c r="AB13">
        <f t="shared" ref="AB13:AG13" si="6">STDEV(AB3:AB5)</f>
        <v>11.626896744815795</v>
      </c>
      <c r="AC13">
        <f t="shared" si="6"/>
        <v>10.267921881291423</v>
      </c>
      <c r="AD13">
        <f t="shared" si="6"/>
        <v>3.4978578829103673</v>
      </c>
      <c r="AE13" s="38">
        <f t="shared" si="6"/>
        <v>10.659271395537735</v>
      </c>
      <c r="AF13" s="38">
        <f t="shared" si="6"/>
        <v>1.0232947045372944</v>
      </c>
      <c r="AG13">
        <f t="shared" si="6"/>
        <v>9.6372001538350407</v>
      </c>
      <c r="AI13" s="38"/>
      <c r="AJ13" s="38"/>
      <c r="AK13" s="38"/>
      <c r="AL13" s="38"/>
      <c r="AM13" s="38"/>
      <c r="AN13" s="38"/>
    </row>
    <row r="14" spans="1:40" ht="16" thickBot="1" x14ac:dyDescent="0.25">
      <c r="A14" s="17" t="s">
        <v>19</v>
      </c>
      <c r="B14" s="28">
        <f t="shared" ref="B14:G14" si="7">AVERAGE(B11:B13)</f>
        <v>28.795540809631348</v>
      </c>
      <c r="C14" s="29">
        <f t="shared" si="7"/>
        <v>32.085903167724609</v>
      </c>
      <c r="D14" s="30">
        <f t="shared" si="7"/>
        <v>30.725505828857422</v>
      </c>
      <c r="E14" s="20">
        <f t="shared" si="7"/>
        <v>30.474089622497559</v>
      </c>
      <c r="F14" s="19">
        <f t="shared" si="7"/>
        <v>30.671881675720215</v>
      </c>
      <c r="G14" s="21">
        <f t="shared" si="7"/>
        <v>37.001987462560002</v>
      </c>
      <c r="I14" s="23" t="s">
        <v>22</v>
      </c>
      <c r="J14" s="24">
        <f t="shared" ref="J14:O14" si="8">J13/J11</f>
        <v>1</v>
      </c>
      <c r="K14" s="24">
        <f t="shared" si="8"/>
        <v>0.3927506898648187</v>
      </c>
      <c r="L14" s="24">
        <f t="shared" si="8"/>
        <v>2.6061925970703568</v>
      </c>
      <c r="M14" s="24">
        <f t="shared" si="8"/>
        <v>0.294851994560134</v>
      </c>
      <c r="N14" s="24">
        <f t="shared" si="8"/>
        <v>3.0406658528070758</v>
      </c>
      <c r="O14" s="24">
        <f t="shared" si="8"/>
        <v>3.126374018796433E-2</v>
      </c>
      <c r="P14" s="24">
        <f>SUM(J14:O14)</f>
        <v>7.3657248744903496</v>
      </c>
      <c r="Q14" s="24"/>
      <c r="R14" s="25">
        <f>J14/P14*100</f>
        <v>13.576396309116721</v>
      </c>
      <c r="S14" s="25">
        <f>K14/P14*100</f>
        <v>5.3321390162837705</v>
      </c>
      <c r="T14" s="25">
        <f>L14/P14*100</f>
        <v>35.382703555713313</v>
      </c>
      <c r="U14" s="25">
        <f>M14/P14*100</f>
        <v>4.0030275306819068</v>
      </c>
      <c r="V14" s="25">
        <f>N14/P14*100</f>
        <v>41.281284661307225</v>
      </c>
      <c r="W14" s="25">
        <f>O14/P14*100</f>
        <v>0.42444892689706304</v>
      </c>
      <c r="X14" s="16">
        <f>SUM(R13:W13)</f>
        <v>100.00000000000001</v>
      </c>
      <c r="Y14" s="16"/>
      <c r="Z14" s="3" t="s">
        <v>34</v>
      </c>
      <c r="AA14">
        <f>STDEV(AA7:AA9)</f>
        <v>4.2372929551361018</v>
      </c>
      <c r="AB14">
        <f t="shared" ref="AB14:AG14" si="9">STDEV(AB7:AB9)</f>
        <v>25.579359672022939</v>
      </c>
      <c r="AC14">
        <f t="shared" si="9"/>
        <v>15.600599647351304</v>
      </c>
      <c r="AD14">
        <f t="shared" si="9"/>
        <v>6.4609382660350221</v>
      </c>
      <c r="AE14" s="38">
        <f t="shared" si="9"/>
        <v>5.0129864655175531</v>
      </c>
      <c r="AF14" s="38">
        <f t="shared" si="9"/>
        <v>0.86231883273250887</v>
      </c>
      <c r="AG14">
        <f t="shared" si="9"/>
        <v>4.2510894958607741</v>
      </c>
      <c r="AI14" s="38"/>
      <c r="AJ14" s="38"/>
      <c r="AK14" s="38"/>
      <c r="AL14" s="38"/>
      <c r="AM14" s="38"/>
      <c r="AN14" s="38"/>
    </row>
    <row r="15" spans="1:40" ht="16" thickBot="1" x14ac:dyDescent="0.25">
      <c r="A15" s="17" t="s">
        <v>21</v>
      </c>
      <c r="B15" s="5">
        <f>B14-B14</f>
        <v>0</v>
      </c>
      <c r="C15" s="22">
        <f>C14-B14</f>
        <v>3.2903623580932617</v>
      </c>
      <c r="D15" s="22">
        <f>D14-B14</f>
        <v>1.9299650192260742</v>
      </c>
      <c r="E15" s="22">
        <f>E14-B14</f>
        <v>1.6785488128662109</v>
      </c>
      <c r="F15" s="22">
        <f>F14-B14</f>
        <v>1.8763408660888672</v>
      </c>
      <c r="G15" s="22">
        <f>G14-B14</f>
        <v>8.2064466529286548</v>
      </c>
      <c r="K15" s="5"/>
      <c r="L15" s="5"/>
      <c r="M15" s="5"/>
      <c r="N15" s="5"/>
      <c r="O15" s="5"/>
      <c r="P15" s="5"/>
      <c r="Q15" s="5"/>
      <c r="S15" s="15"/>
      <c r="T15" s="15"/>
      <c r="U15" s="15"/>
      <c r="V15" s="15"/>
      <c r="W15" s="15"/>
      <c r="X15" s="16">
        <f>SUM(R14:W14)</f>
        <v>99.999999999999986</v>
      </c>
      <c r="Y15" s="16"/>
      <c r="Z15" s="26" t="s">
        <v>35</v>
      </c>
      <c r="AA15" s="27">
        <f>AA13/SQRT(3)</f>
        <v>5.6290959252178796</v>
      </c>
      <c r="AB15" s="27">
        <f t="shared" ref="AB15:AG16" si="10">AB13/SQRT(3)</f>
        <v>6.7127919654593828</v>
      </c>
      <c r="AC15" s="27">
        <f t="shared" si="10"/>
        <v>5.9281874621816524</v>
      </c>
      <c r="AD15" s="27">
        <f t="shared" si="10"/>
        <v>2.0194891902853551</v>
      </c>
      <c r="AE15" s="38">
        <f t="shared" si="10"/>
        <v>6.1541332095789896</v>
      </c>
      <c r="AF15" s="38">
        <f t="shared" si="10"/>
        <v>0.59079947312492553</v>
      </c>
      <c r="AG15" s="27">
        <f t="shared" si="10"/>
        <v>5.5640401030509636</v>
      </c>
      <c r="AI15" s="38"/>
      <c r="AJ15" s="38"/>
      <c r="AK15" s="38"/>
      <c r="AL15" s="38"/>
      <c r="AM15" s="38"/>
      <c r="AN15" s="38"/>
    </row>
    <row r="16" spans="1:40" x14ac:dyDescent="0.2">
      <c r="A16" s="17" t="s">
        <v>24</v>
      </c>
      <c r="B16" s="5">
        <f t="shared" ref="B16:G16" si="11">2^-B15</f>
        <v>1</v>
      </c>
      <c r="C16" s="22">
        <f t="shared" si="11"/>
        <v>0.10221208174333214</v>
      </c>
      <c r="D16" s="22">
        <f t="shared" si="11"/>
        <v>0.26243553405704434</v>
      </c>
      <c r="E16" s="22">
        <f t="shared" si="11"/>
        <v>0.31239671480205061</v>
      </c>
      <c r="F16" s="22">
        <f t="shared" si="11"/>
        <v>0.27237366662371376</v>
      </c>
      <c r="G16" s="22">
        <f t="shared" si="11"/>
        <v>3.3854265799501417E-3</v>
      </c>
      <c r="I16" s="8" t="s">
        <v>36</v>
      </c>
      <c r="J16" s="9">
        <v>1</v>
      </c>
      <c r="K16" s="9">
        <v>2</v>
      </c>
      <c r="L16" s="9">
        <v>3</v>
      </c>
      <c r="M16" s="9">
        <v>4</v>
      </c>
      <c r="N16" s="9">
        <v>5</v>
      </c>
      <c r="O16" s="9">
        <v>6</v>
      </c>
      <c r="P16" s="10" t="s">
        <v>8</v>
      </c>
      <c r="Q16" s="10"/>
      <c r="R16" s="9" t="s">
        <v>9</v>
      </c>
      <c r="S16" s="9" t="s">
        <v>10</v>
      </c>
      <c r="T16" s="9" t="s">
        <v>11</v>
      </c>
      <c r="U16" s="9" t="s">
        <v>12</v>
      </c>
      <c r="V16" s="9" t="s">
        <v>13</v>
      </c>
      <c r="W16" s="11" t="s">
        <v>14</v>
      </c>
      <c r="Z16" s="26" t="s">
        <v>37</v>
      </c>
      <c r="AA16" s="27">
        <f>AA14/SQRT(3)</f>
        <v>2.4464022282831333</v>
      </c>
      <c r="AB16" s="27">
        <f t="shared" si="10"/>
        <v>14.768250192340702</v>
      </c>
      <c r="AC16" s="27">
        <f t="shared" si="10"/>
        <v>9.0070104059178568</v>
      </c>
      <c r="AD16" s="27">
        <f t="shared" si="10"/>
        <v>3.730224447112874</v>
      </c>
      <c r="AE16" s="38">
        <f t="shared" si="10"/>
        <v>2.8942490853105101</v>
      </c>
      <c r="AF16" s="38">
        <f t="shared" si="10"/>
        <v>0.49786001020539788</v>
      </c>
      <c r="AG16" s="27">
        <f t="shared" si="10"/>
        <v>2.4543676647844084</v>
      </c>
      <c r="AI16" s="38"/>
      <c r="AJ16" s="38"/>
      <c r="AK16" s="38"/>
      <c r="AL16" s="38"/>
      <c r="AM16" s="38"/>
      <c r="AN16" s="38"/>
    </row>
    <row r="17" spans="1:40" x14ac:dyDescent="0.2">
      <c r="B17" s="5"/>
      <c r="C17" s="5"/>
      <c r="D17" s="5"/>
      <c r="E17" s="5"/>
      <c r="F17" s="5"/>
      <c r="G17" s="5"/>
      <c r="I17" s="12"/>
      <c r="J17" s="13" t="s">
        <v>15</v>
      </c>
      <c r="P17" s="5"/>
      <c r="Q17" s="5"/>
      <c r="W17" s="14"/>
      <c r="AA17"/>
      <c r="AI17" s="38"/>
    </row>
    <row r="18" spans="1:40" x14ac:dyDescent="0.2">
      <c r="B18" s="6" t="s">
        <v>38</v>
      </c>
      <c r="C18" s="7" t="s">
        <v>39</v>
      </c>
      <c r="D18" s="7" t="s">
        <v>40</v>
      </c>
      <c r="E18" s="7" t="s">
        <v>41</v>
      </c>
      <c r="F18" s="7" t="s">
        <v>42</v>
      </c>
      <c r="G18" s="7" t="s">
        <v>6</v>
      </c>
      <c r="I18" s="12"/>
      <c r="J18" s="37">
        <v>1</v>
      </c>
      <c r="K18" s="37">
        <v>3.8612481027477837E-2</v>
      </c>
      <c r="L18" s="37">
        <v>0.11388632182462087</v>
      </c>
      <c r="M18" s="37">
        <v>0.32579582556922931</v>
      </c>
      <c r="N18" s="37">
        <v>3.9453315652459943E-2</v>
      </c>
      <c r="O18" s="37">
        <v>1.752958335203816E-2</v>
      </c>
      <c r="P18" s="5">
        <f>SUM(J18:O18)</f>
        <v>1.5352775274258261</v>
      </c>
      <c r="Q18" s="5"/>
      <c r="R18" s="15">
        <f>J18/P18*100</f>
        <v>65.134803456459309</v>
      </c>
      <c r="S18" s="15">
        <f>K18/P18*100</f>
        <v>2.5150163626910329</v>
      </c>
      <c r="T18" s="15">
        <f>L18/P18*100</f>
        <v>7.4179631884257526</v>
      </c>
      <c r="U18" s="15">
        <f>M18/P18*100</f>
        <v>21.220647065386654</v>
      </c>
      <c r="V18" s="15">
        <f>N18/P18*100</f>
        <v>2.5697839607286279</v>
      </c>
      <c r="W18" s="15">
        <f>O18/P18*100</f>
        <v>1.1417859663086267</v>
      </c>
      <c r="Z18" s="3" t="s">
        <v>43</v>
      </c>
      <c r="AA18">
        <f>TTEST(AA3:AA5,AA7:AA9,2,2)</f>
        <v>5.8757518804774186E-2</v>
      </c>
      <c r="AB18">
        <f t="shared" ref="AB18:AG18" si="12">TTEST(AB3:AB5,AB7:AB9,2,2)</f>
        <v>0.40102421271053384</v>
      </c>
      <c r="AC18">
        <f t="shared" si="12"/>
        <v>0.96403855998496657</v>
      </c>
      <c r="AD18">
        <f t="shared" si="12"/>
        <v>1.3309732310543835E-2</v>
      </c>
      <c r="AE18">
        <f t="shared" si="12"/>
        <v>6.4112904122116579E-2</v>
      </c>
      <c r="AF18">
        <f t="shared" si="12"/>
        <v>0.65994566925084053</v>
      </c>
      <c r="AG18">
        <f t="shared" si="12"/>
        <v>4.4180710095066009E-2</v>
      </c>
      <c r="AI18"/>
      <c r="AJ18"/>
      <c r="AK18"/>
      <c r="AL18"/>
      <c r="AM18"/>
      <c r="AN18"/>
    </row>
    <row r="19" spans="1:40" x14ac:dyDescent="0.2">
      <c r="B19" s="37">
        <v>27.255325317382812</v>
      </c>
      <c r="C19" s="37">
        <v>31.688770294189453</v>
      </c>
      <c r="D19" s="37">
        <v>30.86494255065918</v>
      </c>
      <c r="E19" s="37">
        <v>30.937015533447266</v>
      </c>
      <c r="F19" s="37">
        <v>32.224586486816406</v>
      </c>
      <c r="G19" s="37">
        <v>36.360027313232422</v>
      </c>
      <c r="I19" s="12"/>
      <c r="J19" s="13" t="s">
        <v>73</v>
      </c>
      <c r="P19" s="5"/>
      <c r="Q19" s="5"/>
      <c r="W19" s="14"/>
      <c r="X19" s="16">
        <f>SUM(R18:W18)</f>
        <v>100.00000000000001</v>
      </c>
      <c r="Y19" s="16"/>
      <c r="AA19"/>
      <c r="AI19"/>
    </row>
    <row r="20" spans="1:40" x14ac:dyDescent="0.2">
      <c r="B20" s="37"/>
      <c r="C20" s="37"/>
      <c r="D20" s="37">
        <v>31.478109359741211</v>
      </c>
      <c r="E20" s="37">
        <v>30.474617004394531</v>
      </c>
      <c r="F20" s="37"/>
      <c r="G20" s="37">
        <v>36.655841827392578</v>
      </c>
      <c r="I20" s="12" t="s">
        <v>20</v>
      </c>
      <c r="J20" s="5">
        <v>1</v>
      </c>
      <c r="K20" s="5">
        <v>4.253987606788346E-2</v>
      </c>
      <c r="L20" s="5">
        <v>6.5613654374233832E-2</v>
      </c>
      <c r="M20" s="5">
        <v>9.0612228490590821E-2</v>
      </c>
      <c r="N20" s="5">
        <v>3.1898735796341171E-2</v>
      </c>
      <c r="O20" s="5">
        <v>1.6239593885210269E-3</v>
      </c>
      <c r="P20" s="5">
        <f>SUM(J20:O20)</f>
        <v>1.2322884541175703</v>
      </c>
      <c r="Q20" s="5"/>
      <c r="R20" s="15">
        <f>J20/P20*100</f>
        <v>81.149831166444727</v>
      </c>
      <c r="S20" s="15">
        <f>K20/P20*100</f>
        <v>3.4521037607502256</v>
      </c>
      <c r="T20" s="15">
        <f>L20/P20*100</f>
        <v>5.3245369746825331</v>
      </c>
      <c r="U20" s="15">
        <f>M20/P20*100</f>
        <v>7.3531670436267582</v>
      </c>
      <c r="V20" s="15">
        <f>N20/P20*100</f>
        <v>2.588577024296113</v>
      </c>
      <c r="W20" s="15">
        <f>O20/P20*100</f>
        <v>0.13178403019964416</v>
      </c>
      <c r="AA20" s="27">
        <f>AA18/2</f>
        <v>2.9378759402387093E-2</v>
      </c>
      <c r="AB20" s="27">
        <f t="shared" ref="AB20:AG20" si="13">AB18/2</f>
        <v>0.20051210635526692</v>
      </c>
      <c r="AC20" s="27">
        <f t="shared" si="13"/>
        <v>0.48201927999248328</v>
      </c>
      <c r="AD20" s="27">
        <f t="shared" si="13"/>
        <v>6.6548661552719175E-3</v>
      </c>
      <c r="AE20">
        <f t="shared" si="13"/>
        <v>3.205645206105829E-2</v>
      </c>
      <c r="AF20">
        <f t="shared" si="13"/>
        <v>0.32997283462542026</v>
      </c>
      <c r="AG20" s="27">
        <f t="shared" si="13"/>
        <v>2.2090355047533004E-2</v>
      </c>
      <c r="AI20"/>
      <c r="AJ20"/>
      <c r="AK20"/>
      <c r="AL20"/>
      <c r="AM20"/>
      <c r="AN20"/>
    </row>
    <row r="21" spans="1:40" ht="16" thickBot="1" x14ac:dyDescent="0.25">
      <c r="B21" s="37">
        <v>27.228006362915039</v>
      </c>
      <c r="C21" s="37">
        <v>31.904642105102539</v>
      </c>
      <c r="D21" s="37"/>
      <c r="E21" s="37"/>
      <c r="F21" s="37">
        <v>32.199459075927734</v>
      </c>
      <c r="G21" t="s">
        <v>62</v>
      </c>
      <c r="I21" s="23" t="s">
        <v>22</v>
      </c>
      <c r="J21" s="24">
        <f t="shared" ref="J21:O21" si="14">J20/J18</f>
        <v>1</v>
      </c>
      <c r="K21" s="24">
        <f t="shared" si="14"/>
        <v>1.10171309731718</v>
      </c>
      <c r="L21" s="24">
        <f t="shared" si="14"/>
        <v>0.57613287814559078</v>
      </c>
      <c r="M21" s="24">
        <f t="shared" si="14"/>
        <v>0.2781258118708963</v>
      </c>
      <c r="N21" s="24">
        <f t="shared" si="14"/>
        <v>0.80851850519570367</v>
      </c>
      <c r="O21" s="24">
        <f t="shared" si="14"/>
        <v>9.2641071719038293E-2</v>
      </c>
      <c r="P21" s="24">
        <f>SUM(J21:O21)</f>
        <v>3.8571313642484095</v>
      </c>
      <c r="Q21" s="24"/>
      <c r="R21" s="25">
        <f>J21/P21*100</f>
        <v>25.926003176063912</v>
      </c>
      <c r="S21" s="25">
        <f>K21/P21*100</f>
        <v>28.563017260156421</v>
      </c>
      <c r="T21" s="25">
        <f>L21/P21*100</f>
        <v>14.93682282863743</v>
      </c>
      <c r="U21" s="25">
        <f>M21/P21*100</f>
        <v>7.2106906819102115</v>
      </c>
      <c r="V21" s="25">
        <f>N21/P21*100</f>
        <v>20.961653333610261</v>
      </c>
      <c r="W21" s="25">
        <f>O21/P21*100</f>
        <v>2.4018127196217516</v>
      </c>
      <c r="X21" s="16">
        <f>SUM(R20:W20)</f>
        <v>99.999999999999986</v>
      </c>
      <c r="Y21" s="16"/>
      <c r="AA21" t="s">
        <v>71</v>
      </c>
      <c r="AB21"/>
      <c r="AC21"/>
      <c r="AD21" t="s">
        <v>72</v>
      </c>
      <c r="AE21"/>
      <c r="AF21"/>
      <c r="AG21" s="3" t="s">
        <v>71</v>
      </c>
      <c r="AI21"/>
      <c r="AJ21"/>
      <c r="AK21"/>
      <c r="AL21"/>
      <c r="AM21"/>
      <c r="AN21"/>
    </row>
    <row r="22" spans="1:40" x14ac:dyDescent="0.2">
      <c r="A22" s="17" t="s">
        <v>19</v>
      </c>
      <c r="B22" s="31">
        <f t="shared" ref="B22:G22" si="15">AVERAGE(B19:B21)</f>
        <v>27.241665840148926</v>
      </c>
      <c r="C22" s="21">
        <f t="shared" si="15"/>
        <v>31.796706199645996</v>
      </c>
      <c r="D22" s="30">
        <f t="shared" si="15"/>
        <v>31.171525955200195</v>
      </c>
      <c r="E22" s="32">
        <f t="shared" si="15"/>
        <v>30.705816268920898</v>
      </c>
      <c r="F22" s="29">
        <f t="shared" si="15"/>
        <v>32.21202278137207</v>
      </c>
      <c r="G22" s="21">
        <f t="shared" si="15"/>
        <v>36.5079345703125</v>
      </c>
      <c r="K22" s="5"/>
      <c r="L22" s="5"/>
      <c r="M22" s="5"/>
      <c r="N22" s="5"/>
      <c r="O22" s="5"/>
      <c r="P22" s="5"/>
      <c r="Q22" s="5"/>
      <c r="S22" s="15"/>
      <c r="T22" s="15"/>
      <c r="U22" s="15"/>
      <c r="V22" s="15"/>
      <c r="W22" s="15"/>
      <c r="X22" s="16">
        <f>SUM(R21:W21)</f>
        <v>99.999999999999972</v>
      </c>
      <c r="Y22" s="16"/>
      <c r="AA22"/>
      <c r="AB22"/>
      <c r="AC22"/>
      <c r="AD22"/>
      <c r="AE22"/>
      <c r="AF22"/>
      <c r="AI22"/>
      <c r="AJ22"/>
      <c r="AK22"/>
      <c r="AL22"/>
      <c r="AM22"/>
      <c r="AN22"/>
    </row>
    <row r="23" spans="1:40" ht="16" thickBot="1" x14ac:dyDescent="0.25">
      <c r="A23" s="17" t="s">
        <v>21</v>
      </c>
      <c r="B23" s="5">
        <f>B22-B22</f>
        <v>0</v>
      </c>
      <c r="C23" s="22">
        <f>C22-B22</f>
        <v>4.5550403594970703</v>
      </c>
      <c r="D23" s="22">
        <f>D22-B22</f>
        <v>3.9298601150512695</v>
      </c>
      <c r="E23" s="22">
        <f>E22-B22</f>
        <v>3.4641504287719727</v>
      </c>
      <c r="F23" s="22">
        <f>F22-B22</f>
        <v>4.9703569412231445</v>
      </c>
      <c r="G23" s="22">
        <f>G22-B22</f>
        <v>9.2662687301635742</v>
      </c>
      <c r="J23" s="13"/>
      <c r="K23" s="13"/>
      <c r="L23" s="13"/>
      <c r="M23" s="13"/>
      <c r="N23" s="13"/>
      <c r="O23" s="13"/>
      <c r="P23" s="5"/>
      <c r="Q23" s="5"/>
      <c r="R23" s="13"/>
      <c r="S23" s="13"/>
      <c r="T23" s="13"/>
      <c r="U23" s="13"/>
      <c r="V23" s="13"/>
      <c r="W23" s="13"/>
      <c r="AA23"/>
      <c r="AB23"/>
      <c r="AC23"/>
      <c r="AD23"/>
      <c r="AE23"/>
      <c r="AF23"/>
      <c r="AI23"/>
      <c r="AJ23"/>
      <c r="AK23"/>
      <c r="AL23"/>
      <c r="AM23"/>
      <c r="AN23"/>
    </row>
    <row r="24" spans="1:40" x14ac:dyDescent="0.2">
      <c r="A24" s="17" t="s">
        <v>24</v>
      </c>
      <c r="B24" s="5">
        <f t="shared" ref="B24:G24" si="16">2^-B23</f>
        <v>1</v>
      </c>
      <c r="C24" s="22">
        <f t="shared" si="16"/>
        <v>4.253987606788346E-2</v>
      </c>
      <c r="D24" s="22">
        <f t="shared" si="16"/>
        <v>6.5613654374233832E-2</v>
      </c>
      <c r="E24" s="22">
        <f t="shared" si="16"/>
        <v>9.0612228490590821E-2</v>
      </c>
      <c r="F24" s="22">
        <f t="shared" si="16"/>
        <v>3.1898735796341171E-2</v>
      </c>
      <c r="G24" s="22">
        <f t="shared" si="16"/>
        <v>1.6239593885210269E-3</v>
      </c>
      <c r="I24" s="8" t="s">
        <v>23</v>
      </c>
      <c r="J24" s="9">
        <v>1</v>
      </c>
      <c r="K24" s="9">
        <v>2</v>
      </c>
      <c r="L24" s="9">
        <v>3</v>
      </c>
      <c r="M24" s="9">
        <v>4</v>
      </c>
      <c r="N24" s="9">
        <v>5</v>
      </c>
      <c r="O24" s="9">
        <v>6</v>
      </c>
      <c r="P24" s="10" t="s">
        <v>8</v>
      </c>
      <c r="Q24" s="10"/>
      <c r="R24" s="9" t="s">
        <v>9</v>
      </c>
      <c r="S24" s="9" t="s">
        <v>10</v>
      </c>
      <c r="T24" s="9" t="s">
        <v>11</v>
      </c>
      <c r="U24" s="9" t="s">
        <v>12</v>
      </c>
      <c r="V24" s="9" t="s">
        <v>13</v>
      </c>
      <c r="W24" s="11" t="s">
        <v>14</v>
      </c>
      <c r="AA24"/>
    </row>
    <row r="25" spans="1:40" x14ac:dyDescent="0.2">
      <c r="B25" s="5"/>
      <c r="C25" s="5"/>
      <c r="D25" s="5"/>
      <c r="E25" s="5"/>
      <c r="F25" s="5"/>
      <c r="G25" s="5"/>
      <c r="I25" s="12"/>
      <c r="J25" s="13" t="s">
        <v>15</v>
      </c>
      <c r="P25" s="5"/>
      <c r="Q25" s="5"/>
      <c r="W25" s="14"/>
      <c r="AA25"/>
    </row>
    <row r="26" spans="1:40" x14ac:dyDescent="0.2">
      <c r="B26" s="33"/>
      <c r="C26" s="33"/>
      <c r="D26" s="33"/>
      <c r="E26" s="33"/>
      <c r="F26" s="33"/>
      <c r="G26" s="33"/>
      <c r="I26" s="12"/>
      <c r="J26" s="37">
        <v>1</v>
      </c>
      <c r="K26" s="37">
        <v>3.0105956019613366E-2</v>
      </c>
      <c r="L26" s="37">
        <v>0.60248020584806339</v>
      </c>
      <c r="M26" s="37">
        <v>0.21083031137441466</v>
      </c>
      <c r="N26" s="37">
        <v>0.27933301835961222</v>
      </c>
      <c r="O26" s="37">
        <v>7.5616929075040792E-2</v>
      </c>
      <c r="P26" s="5">
        <f>SUM(J26:O26)</f>
        <v>2.1983664206767441</v>
      </c>
      <c r="Q26" s="5"/>
      <c r="R26" s="15">
        <f>J26/P26*100</f>
        <v>45.48832217388766</v>
      </c>
      <c r="S26" s="15">
        <f>K26/P26*100</f>
        <v>1.3694694267730656</v>
      </c>
      <c r="T26" s="15">
        <f>L26/P26*100</f>
        <v>27.405813707006864</v>
      </c>
      <c r="U26" s="15">
        <f>M26/P26*100</f>
        <v>9.5903171278204269</v>
      </c>
      <c r="V26" s="15">
        <f>N26/P26*100</f>
        <v>12.706390332946519</v>
      </c>
      <c r="W26" s="15">
        <f>O26/P26*100</f>
        <v>3.4396872315654692</v>
      </c>
      <c r="X26" s="16">
        <f>SUM(R26:W26)</f>
        <v>100</v>
      </c>
      <c r="Y26" s="16"/>
      <c r="AA26"/>
    </row>
    <row r="27" spans="1:40" x14ac:dyDescent="0.2">
      <c r="A27" s="34"/>
      <c r="B27" s="34"/>
      <c r="C27" s="34"/>
      <c r="D27" s="34"/>
      <c r="E27" s="34"/>
      <c r="F27" s="34"/>
      <c r="G27" s="34"/>
      <c r="I27" s="12"/>
      <c r="J27" s="13" t="s">
        <v>73</v>
      </c>
      <c r="P27" s="5"/>
      <c r="Q27" s="5"/>
      <c r="W27" s="14"/>
      <c r="AA27"/>
    </row>
    <row r="28" spans="1:40" x14ac:dyDescent="0.2">
      <c r="I28" s="12" t="s">
        <v>20</v>
      </c>
      <c r="J28" s="5">
        <v>1</v>
      </c>
      <c r="K28" s="5">
        <v>0.17859538339949432</v>
      </c>
      <c r="L28" s="5">
        <v>0.53270359228573128</v>
      </c>
      <c r="M28" s="5">
        <v>0.31171660696386788</v>
      </c>
      <c r="N28" s="5">
        <v>0.21920886898005223</v>
      </c>
      <c r="O28" s="5">
        <v>1.6822744417139202E-2</v>
      </c>
      <c r="P28" s="5">
        <f>SUM(J28:O28)</f>
        <v>2.2590471960462852</v>
      </c>
      <c r="Q28" s="5"/>
      <c r="R28" s="15">
        <f>J28/P28*100</f>
        <v>44.266450110036175</v>
      </c>
      <c r="S28" s="15">
        <f>K28/P28*100</f>
        <v>7.905783629136498</v>
      </c>
      <c r="T28" s="15">
        <f>L28/P28*100</f>
        <v>23.580896991353377</v>
      </c>
      <c r="U28" s="15">
        <f>M28/P28*100</f>
        <v>13.798587630635813</v>
      </c>
      <c r="V28" s="15">
        <f>N28/P28*100</f>
        <v>9.7035984623829403</v>
      </c>
      <c r="W28" s="15">
        <f>O28/P28*100</f>
        <v>0.74468317645518212</v>
      </c>
      <c r="X28" s="16">
        <f>SUM(R28:W28)</f>
        <v>99.999999999999986</v>
      </c>
      <c r="Y28" s="16"/>
      <c r="AA28"/>
    </row>
    <row r="29" spans="1:40" ht="20" thickBot="1" x14ac:dyDescent="0.3">
      <c r="A29" s="1"/>
      <c r="B29" s="35" t="s">
        <v>0</v>
      </c>
      <c r="C29" s="13"/>
      <c r="D29" s="13"/>
      <c r="E29" s="13"/>
      <c r="F29" s="13"/>
      <c r="G29" s="13"/>
      <c r="I29" s="23" t="s">
        <v>22</v>
      </c>
      <c r="J29" s="24">
        <f t="shared" ref="J29:O29" si="17">J28/J26</f>
        <v>1</v>
      </c>
      <c r="K29" s="24">
        <f t="shared" si="17"/>
        <v>5.9322276058313301</v>
      </c>
      <c r="L29" s="24">
        <f t="shared" si="17"/>
        <v>0.88418438832506852</v>
      </c>
      <c r="M29" s="24">
        <f t="shared" si="17"/>
        <v>1.4785189327462915</v>
      </c>
      <c r="N29" s="24">
        <f t="shared" si="17"/>
        <v>0.7847581724042505</v>
      </c>
      <c r="O29" s="24">
        <f t="shared" si="17"/>
        <v>0.22247325596156692</v>
      </c>
      <c r="P29" s="24">
        <f>SUM(J29:O29)</f>
        <v>10.302162355268509</v>
      </c>
      <c r="Q29" s="24"/>
      <c r="R29" s="25">
        <f>J29/P29*100</f>
        <v>9.7067000646578006</v>
      </c>
      <c r="S29" s="25">
        <f>K29/P29*100</f>
        <v>57.582354085087758</v>
      </c>
      <c r="T29" s="25">
        <f>L29/P29*100</f>
        <v>8.5825126593243617</v>
      </c>
      <c r="U29" s="25">
        <f>M29/P29*100</f>
        <v>14.351539820086213</v>
      </c>
      <c r="V29" s="25">
        <f>N29/P29*100</f>
        <v>7.6174122028170768</v>
      </c>
      <c r="W29" s="25">
        <f>O29/P29*100</f>
        <v>2.1594811680267734</v>
      </c>
      <c r="X29" s="16">
        <f>SUM(R29:W29)</f>
        <v>99.999999999999986</v>
      </c>
      <c r="Y29" s="16"/>
      <c r="AA29"/>
    </row>
    <row r="30" spans="1:40" ht="16" thickBot="1" x14ac:dyDescent="0.25">
      <c r="B30" s="6" t="s">
        <v>44</v>
      </c>
      <c r="C30" s="7" t="s">
        <v>45</v>
      </c>
      <c r="D30" s="7" t="s">
        <v>46</v>
      </c>
      <c r="E30" s="7" t="s">
        <v>47</v>
      </c>
      <c r="F30" s="7" t="s">
        <v>48</v>
      </c>
      <c r="G30" s="7" t="s">
        <v>49</v>
      </c>
      <c r="K30" s="5"/>
      <c r="L30" s="5"/>
      <c r="M30" s="5"/>
      <c r="N30" s="5"/>
      <c r="O30" s="5"/>
      <c r="P30" s="5"/>
      <c r="Q30" s="5"/>
      <c r="S30" s="15"/>
      <c r="T30" s="15"/>
      <c r="U30" s="15"/>
      <c r="V30" s="15"/>
      <c r="W30" s="15"/>
      <c r="AA30"/>
    </row>
    <row r="31" spans="1:40" x14ac:dyDescent="0.2">
      <c r="B31" s="37"/>
      <c r="C31" s="37"/>
      <c r="D31" s="37">
        <v>29.503265380859375</v>
      </c>
      <c r="E31" s="37">
        <v>30.100053787231445</v>
      </c>
      <c r="F31" s="37"/>
      <c r="G31" s="37"/>
      <c r="I31" s="8" t="s">
        <v>25</v>
      </c>
      <c r="J31" s="9">
        <v>1</v>
      </c>
      <c r="K31" s="9">
        <v>2</v>
      </c>
      <c r="L31" s="9">
        <v>3</v>
      </c>
      <c r="M31" s="9">
        <v>4</v>
      </c>
      <c r="N31" s="9">
        <v>5</v>
      </c>
      <c r="O31" s="9">
        <v>6</v>
      </c>
      <c r="P31" s="10" t="s">
        <v>8</v>
      </c>
      <c r="Q31" s="10"/>
      <c r="R31" s="9" t="s">
        <v>9</v>
      </c>
      <c r="S31" s="9" t="s">
        <v>10</v>
      </c>
      <c r="T31" s="9" t="s">
        <v>11</v>
      </c>
      <c r="U31" s="9" t="s">
        <v>12</v>
      </c>
      <c r="V31" s="9" t="s">
        <v>13</v>
      </c>
      <c r="W31" s="11" t="s">
        <v>14</v>
      </c>
      <c r="AA31"/>
    </row>
    <row r="32" spans="1:40" x14ac:dyDescent="0.2">
      <c r="B32" s="37">
        <v>28.322685241699219</v>
      </c>
      <c r="C32" s="37">
        <v>30.992185592651367</v>
      </c>
      <c r="D32" s="37">
        <v>29.121349334716797</v>
      </c>
      <c r="E32" s="37"/>
      <c r="F32" s="37">
        <v>30.515497207641602</v>
      </c>
      <c r="G32" s="37">
        <v>34.427787780761719</v>
      </c>
      <c r="I32" s="12"/>
      <c r="J32" s="13" t="s">
        <v>15</v>
      </c>
      <c r="P32" s="5"/>
      <c r="Q32" s="5"/>
      <c r="W32" s="14"/>
      <c r="AA32"/>
    </row>
    <row r="33" spans="1:27" x14ac:dyDescent="0.2">
      <c r="B33" s="37">
        <v>28.54106330871582</v>
      </c>
      <c r="C33" s="37">
        <v>30.842029571533203</v>
      </c>
      <c r="D33" s="37">
        <v>29.396793365478516</v>
      </c>
      <c r="E33" s="37">
        <v>30.127080917358398</v>
      </c>
      <c r="F33" s="37">
        <v>30.727495193481445</v>
      </c>
      <c r="G33" s="37">
        <v>34.222846984863281</v>
      </c>
      <c r="I33" s="12"/>
      <c r="J33">
        <v>1</v>
      </c>
      <c r="K33" s="3">
        <v>2.235970587634508E-2</v>
      </c>
      <c r="L33">
        <v>0.15328370442386613</v>
      </c>
      <c r="M33">
        <v>0.10364195656312818</v>
      </c>
      <c r="N33" s="3">
        <v>0.25853190375799462</v>
      </c>
      <c r="O33" s="3">
        <v>5.3422066615526967E-2</v>
      </c>
      <c r="P33" s="5">
        <f>SUM(J33:O33)</f>
        <v>1.5912393372368612</v>
      </c>
      <c r="Q33" s="5"/>
      <c r="R33" s="15">
        <f>J33/P33*100</f>
        <v>62.844097465342308</v>
      </c>
      <c r="S33" s="15">
        <f>K33/P33*100</f>
        <v>1.4051755353894173</v>
      </c>
      <c r="T33" s="15">
        <f>L33/P33*100</f>
        <v>9.6329760606621644</v>
      </c>
      <c r="U33" s="15">
        <f>M33/P33*100</f>
        <v>6.5132852197520004</v>
      </c>
      <c r="V33" s="15">
        <f>N33/P33*100</f>
        <v>16.247204157667909</v>
      </c>
      <c r="W33" s="15">
        <f>O33/P33*100</f>
        <v>3.3572615611861858</v>
      </c>
      <c r="X33" s="16">
        <f>SUM(R26:W26)</f>
        <v>100</v>
      </c>
      <c r="Y33" s="16"/>
      <c r="AA33"/>
    </row>
    <row r="34" spans="1:27" x14ac:dyDescent="0.2">
      <c r="A34" s="17" t="s">
        <v>19</v>
      </c>
      <c r="B34" s="31">
        <f t="shared" ref="B34:G34" si="18">AVERAGE(B31:B33)</f>
        <v>28.43187427520752</v>
      </c>
      <c r="C34" s="29">
        <f t="shared" si="18"/>
        <v>30.917107582092285</v>
      </c>
      <c r="D34" s="32">
        <f t="shared" si="18"/>
        <v>29.340469360351562</v>
      </c>
      <c r="E34" s="20">
        <f t="shared" si="18"/>
        <v>30.113567352294922</v>
      </c>
      <c r="F34" s="21">
        <f t="shared" si="18"/>
        <v>30.621496200561523</v>
      </c>
      <c r="G34" s="21">
        <f t="shared" si="18"/>
        <v>34.3253173828125</v>
      </c>
      <c r="I34" s="12"/>
      <c r="J34" s="13" t="s">
        <v>73</v>
      </c>
      <c r="P34" s="5"/>
      <c r="Q34" s="5"/>
      <c r="W34" s="14"/>
      <c r="AA34"/>
    </row>
    <row r="35" spans="1:27" x14ac:dyDescent="0.2">
      <c r="A35" s="17" t="s">
        <v>21</v>
      </c>
      <c r="B35" s="5">
        <f>B34-B34</f>
        <v>0</v>
      </c>
      <c r="C35" s="22">
        <f>C34-B34</f>
        <v>2.4852333068847656</v>
      </c>
      <c r="D35" s="22">
        <f>D34-B34</f>
        <v>0.90859508514404297</v>
      </c>
      <c r="E35" s="22">
        <f>E34-B34</f>
        <v>1.6816930770874023</v>
      </c>
      <c r="F35" s="22">
        <f>F34-B34</f>
        <v>2.1896219253540039</v>
      </c>
      <c r="G35" s="22">
        <f>G34-B34</f>
        <v>5.8934431076049805</v>
      </c>
      <c r="I35" s="12" t="s">
        <v>20</v>
      </c>
      <c r="J35" s="5">
        <v>1</v>
      </c>
      <c r="K35" s="5">
        <v>0.22083782874428548</v>
      </c>
      <c r="L35" s="5">
        <v>1.3026828947984841</v>
      </c>
      <c r="M35" s="5">
        <v>0.84478028046252851</v>
      </c>
      <c r="N35" s="5">
        <v>0.88119322866829985</v>
      </c>
      <c r="O35" s="5">
        <v>1.5782015562591716E-2</v>
      </c>
      <c r="P35" s="5">
        <f>SUM(J35:O35)</f>
        <v>4.2652762482361899</v>
      </c>
      <c r="Q35" s="5"/>
      <c r="R35" s="15">
        <f>J35/P35*100</f>
        <v>23.445140286365454</v>
      </c>
      <c r="S35" s="15">
        <f>K35/P35*100</f>
        <v>5.1775738754461225</v>
      </c>
      <c r="T35" s="15">
        <f>L35/P35*100</f>
        <v>30.541583217199115</v>
      </c>
      <c r="U35" s="15">
        <f>M35/P35*100</f>
        <v>19.805992186599138</v>
      </c>
      <c r="V35" s="15">
        <f>N35/P35*100</f>
        <v>20.659698865523605</v>
      </c>
      <c r="W35" s="15">
        <f>O35/P35*100</f>
        <v>0.37001156886656561</v>
      </c>
      <c r="X35" s="16">
        <f>SUM(R28:W28)</f>
        <v>99.999999999999986</v>
      </c>
      <c r="Y35" s="16"/>
      <c r="AA35"/>
    </row>
    <row r="36" spans="1:27" ht="16" thickBot="1" x14ac:dyDescent="0.25">
      <c r="A36" s="17" t="s">
        <v>24</v>
      </c>
      <c r="B36" s="5">
        <f t="shared" ref="B36:G36" si="19">2^-B35</f>
        <v>1</v>
      </c>
      <c r="C36" s="22">
        <f t="shared" si="19"/>
        <v>0.17859538339949432</v>
      </c>
      <c r="D36" s="22">
        <f t="shared" si="19"/>
        <v>0.53270359228573128</v>
      </c>
      <c r="E36" s="22">
        <f t="shared" si="19"/>
        <v>0.31171660696386788</v>
      </c>
      <c r="F36" s="22">
        <f t="shared" si="19"/>
        <v>0.21920886898005223</v>
      </c>
      <c r="G36" s="22">
        <f t="shared" si="19"/>
        <v>1.6822744417139202E-2</v>
      </c>
      <c r="I36" s="23" t="s">
        <v>22</v>
      </c>
      <c r="J36" s="24">
        <f t="shared" ref="J36:O36" si="20">J35/J33</f>
        <v>1</v>
      </c>
      <c r="K36" s="24">
        <f t="shared" si="20"/>
        <v>9.8765981075768803</v>
      </c>
      <c r="L36" s="24">
        <f t="shared" si="20"/>
        <v>8.4985086946767296</v>
      </c>
      <c r="M36" s="24">
        <f t="shared" si="20"/>
        <v>8.1509487902032607</v>
      </c>
      <c r="N36" s="24">
        <f t="shared" si="20"/>
        <v>3.4084506239244008</v>
      </c>
      <c r="O36" s="24">
        <f t="shared" si="20"/>
        <v>0.29542128491908098</v>
      </c>
      <c r="P36" s="24">
        <f>SUM(J36:O36)</f>
        <v>31.229927501300352</v>
      </c>
      <c r="Q36" s="24"/>
      <c r="R36" s="25">
        <f>J36/P36*100</f>
        <v>3.2020567449551778</v>
      </c>
      <c r="S36" s="25">
        <f>K36/P36*100</f>
        <v>31.625427587578098</v>
      </c>
      <c r="T36" s="25">
        <f>L36/P36*100</f>
        <v>27.212707087849846</v>
      </c>
      <c r="U36" s="25">
        <f>M36/P36*100</f>
        <v>26.099800551454599</v>
      </c>
      <c r="V36" s="25">
        <f>N36/P36*100</f>
        <v>10.914052310183813</v>
      </c>
      <c r="W36" s="25">
        <f>O36/P36*100</f>
        <v>0.94595571797846856</v>
      </c>
      <c r="X36" s="16">
        <f>SUM(R29:W29)</f>
        <v>99.999999999999986</v>
      </c>
      <c r="Y36" s="16"/>
      <c r="AA36"/>
    </row>
    <row r="37" spans="1:27" ht="16" thickBot="1" x14ac:dyDescent="0.25">
      <c r="B37" s="13"/>
      <c r="C37" s="13"/>
      <c r="D37" s="13"/>
      <c r="E37" s="13"/>
      <c r="F37" s="13"/>
      <c r="G37" s="13"/>
      <c r="K37" s="5"/>
      <c r="L37" s="5"/>
      <c r="M37" s="5"/>
      <c r="N37" s="5"/>
      <c r="O37" s="5"/>
      <c r="P37" s="5"/>
      <c r="Q37" s="5"/>
      <c r="S37" s="15"/>
      <c r="T37" s="15"/>
      <c r="U37" s="15"/>
      <c r="V37" s="15"/>
      <c r="W37" s="15"/>
      <c r="AA37"/>
    </row>
    <row r="38" spans="1:27" x14ac:dyDescent="0.2">
      <c r="B38" s="6" t="s">
        <v>50</v>
      </c>
      <c r="C38" s="7" t="s">
        <v>51</v>
      </c>
      <c r="D38" s="7" t="s">
        <v>52</v>
      </c>
      <c r="E38" s="7" t="s">
        <v>53</v>
      </c>
      <c r="F38" s="7" t="s">
        <v>54</v>
      </c>
      <c r="G38" s="7" t="s">
        <v>55</v>
      </c>
      <c r="I38" s="8" t="s">
        <v>27</v>
      </c>
      <c r="J38" s="9">
        <v>1</v>
      </c>
      <c r="K38" s="9">
        <v>2</v>
      </c>
      <c r="L38" s="9">
        <v>3</v>
      </c>
      <c r="M38" s="9">
        <v>4</v>
      </c>
      <c r="N38" s="9">
        <v>5</v>
      </c>
      <c r="O38" s="9">
        <v>6</v>
      </c>
      <c r="P38" s="10" t="s">
        <v>8</v>
      </c>
      <c r="Q38" s="10"/>
      <c r="R38" s="9" t="s">
        <v>9</v>
      </c>
      <c r="S38" s="9" t="s">
        <v>10</v>
      </c>
      <c r="T38" s="9" t="s">
        <v>11</v>
      </c>
      <c r="U38" s="9" t="s">
        <v>12</v>
      </c>
      <c r="V38" s="9" t="s">
        <v>13</v>
      </c>
      <c r="W38" s="11" t="s">
        <v>14</v>
      </c>
      <c r="AA38"/>
    </row>
    <row r="39" spans="1:27" x14ac:dyDescent="0.2">
      <c r="B39" s="37"/>
      <c r="C39" s="37"/>
      <c r="D39" s="37">
        <v>28.258739471435547</v>
      </c>
      <c r="E39" s="37">
        <v>28.712684631347656</v>
      </c>
      <c r="F39" s="37">
        <v>28.795904159545898</v>
      </c>
      <c r="G39" s="37">
        <v>34.688667297363281</v>
      </c>
      <c r="H39"/>
      <c r="I39" s="12"/>
      <c r="J39" s="13" t="s">
        <v>15</v>
      </c>
      <c r="P39" s="5"/>
      <c r="Q39" s="5"/>
      <c r="W39" s="14"/>
      <c r="AA39"/>
    </row>
    <row r="40" spans="1:27" x14ac:dyDescent="0.2">
      <c r="B40" s="37">
        <v>28.6456298828125</v>
      </c>
      <c r="C40" s="37">
        <v>30.895393371582031</v>
      </c>
      <c r="D40" s="37">
        <v>28.38447380065918</v>
      </c>
      <c r="E40" s="37">
        <v>29.180204391479492</v>
      </c>
      <c r="F40" s="37">
        <v>28.970415115356445</v>
      </c>
      <c r="G40" t="s">
        <v>62</v>
      </c>
      <c r="H40"/>
      <c r="I40" s="12"/>
      <c r="J40">
        <v>1</v>
      </c>
      <c r="K40" s="3">
        <v>0.12374688339884603</v>
      </c>
      <c r="L40">
        <v>0.2413452122965711</v>
      </c>
      <c r="M40">
        <v>0.20550373483375592</v>
      </c>
      <c r="N40" s="13">
        <v>0.15800908898880894</v>
      </c>
      <c r="O40" s="13">
        <v>0.17235353600231293</v>
      </c>
      <c r="P40" s="5">
        <f>SUM(J40:O40)</f>
        <v>1.900958455520295</v>
      </c>
      <c r="Q40" s="5"/>
      <c r="R40" s="15">
        <f>J40/P40*100</f>
        <v>52.605042319365083</v>
      </c>
      <c r="S40" s="15">
        <f>K40/P40*100</f>
        <v>6.5097100380858306</v>
      </c>
      <c r="T40" s="15">
        <f>L40/P40*100</f>
        <v>12.695975106437274</v>
      </c>
      <c r="U40" s="15">
        <f>M40/P40*100</f>
        <v>10.810532667717309</v>
      </c>
      <c r="V40" s="15">
        <f>N40/P40*100</f>
        <v>8.312074813100617</v>
      </c>
      <c r="W40" s="15">
        <f>O40/P40*100</f>
        <v>9.0666650552938854</v>
      </c>
      <c r="X40" s="16">
        <f>SUM(R33:W33)</f>
        <v>99.999999999999986</v>
      </c>
      <c r="Y40" s="16"/>
      <c r="AA40"/>
    </row>
    <row r="41" spans="1:27" x14ac:dyDescent="0.2">
      <c r="B41" s="37">
        <v>28.760555267333984</v>
      </c>
      <c r="C41" s="37">
        <v>30.868673324584961</v>
      </c>
      <c r="D41" s="37"/>
      <c r="E41" s="37"/>
      <c r="F41" s="37">
        <v>28.89036750793457</v>
      </c>
      <c r="G41" t="s">
        <v>62</v>
      </c>
      <c r="H41"/>
      <c r="I41" s="12"/>
      <c r="J41" s="13" t="s">
        <v>73</v>
      </c>
      <c r="P41" s="5"/>
      <c r="Q41" s="5"/>
      <c r="W41" s="14"/>
      <c r="AA41"/>
    </row>
    <row r="42" spans="1:27" x14ac:dyDescent="0.2">
      <c r="A42" s="17" t="s">
        <v>19</v>
      </c>
      <c r="B42" s="18">
        <f t="shared" ref="B42:G42" si="21">AVERAGE(B39:B41)</f>
        <v>28.703092575073242</v>
      </c>
      <c r="C42" s="21">
        <f t="shared" si="21"/>
        <v>30.882033348083496</v>
      </c>
      <c r="D42" s="20">
        <f t="shared" si="21"/>
        <v>28.321606636047363</v>
      </c>
      <c r="E42" s="20">
        <f t="shared" si="21"/>
        <v>28.946444511413574</v>
      </c>
      <c r="F42" s="19">
        <f t="shared" si="21"/>
        <v>28.885562260945637</v>
      </c>
      <c r="G42" s="19">
        <f t="shared" si="21"/>
        <v>34.688667297363281</v>
      </c>
      <c r="I42" s="12" t="s">
        <v>20</v>
      </c>
      <c r="J42" s="5">
        <v>1</v>
      </c>
      <c r="K42" s="5">
        <v>7.125667274026791E-2</v>
      </c>
      <c r="L42" s="5">
        <v>0.85589800379155412</v>
      </c>
      <c r="M42" s="5">
        <v>0.45830233100030382</v>
      </c>
      <c r="N42" s="5">
        <v>0.24731583132185792</v>
      </c>
      <c r="O42" s="5">
        <v>7.590678667994938E-3</v>
      </c>
      <c r="P42" s="5">
        <f>SUM(J42:O42)</f>
        <v>2.6403635175219788</v>
      </c>
      <c r="Q42" s="5"/>
      <c r="R42" s="15">
        <f>J42/P42*100</f>
        <v>37.873572838126286</v>
      </c>
      <c r="S42" s="15">
        <f>K42/P42*100</f>
        <v>2.6987447852310646</v>
      </c>
      <c r="T42" s="15">
        <f>L42/P42*100</f>
        <v>32.415915388606315</v>
      </c>
      <c r="U42" s="15">
        <f>M42/P42*100</f>
        <v>17.357546715023069</v>
      </c>
      <c r="V42" s="15">
        <f>N42/P42*100</f>
        <v>9.3667341515901406</v>
      </c>
      <c r="W42" s="15">
        <f>O42/P42*100</f>
        <v>0.28748612142311775</v>
      </c>
      <c r="X42" s="16">
        <f>SUM(R35:W35)</f>
        <v>100</v>
      </c>
      <c r="Y42" s="16"/>
      <c r="AA42"/>
    </row>
    <row r="43" spans="1:27" ht="16" thickBot="1" x14ac:dyDescent="0.25">
      <c r="A43" s="17" t="s">
        <v>21</v>
      </c>
      <c r="B43" s="5">
        <f>B42-B42</f>
        <v>0</v>
      </c>
      <c r="C43" s="22">
        <f>C42-B42</f>
        <v>2.1789407730102539</v>
      </c>
      <c r="D43" s="22">
        <f>D42-B42</f>
        <v>-0.38148593902587891</v>
      </c>
      <c r="E43" s="22">
        <f>E42-B42</f>
        <v>0.24335193634033203</v>
      </c>
      <c r="F43" s="22">
        <f>F42-B42</f>
        <v>0.18246968587239465</v>
      </c>
      <c r="G43" s="22">
        <f>G42-B42</f>
        <v>5.9855747222900391</v>
      </c>
      <c r="I43" s="23" t="s">
        <v>22</v>
      </c>
      <c r="J43" s="24">
        <f t="shared" ref="J43:O43" si="22">J42/J40</f>
        <v>1</v>
      </c>
      <c r="K43" s="24">
        <f t="shared" si="22"/>
        <v>0.57582599887063013</v>
      </c>
      <c r="L43" s="24">
        <f t="shared" si="22"/>
        <v>3.5463641298166917</v>
      </c>
      <c r="M43" s="24">
        <f t="shared" si="22"/>
        <v>2.2301411279510397</v>
      </c>
      <c r="N43" s="24">
        <f t="shared" si="22"/>
        <v>1.5652000331409679</v>
      </c>
      <c r="O43" s="24">
        <f t="shared" si="22"/>
        <v>4.4041328330467637E-2</v>
      </c>
      <c r="P43" s="24">
        <f>SUM(J43:O43)</f>
        <v>8.9615726181097966</v>
      </c>
      <c r="Q43" s="24"/>
      <c r="R43" s="25">
        <f>J43/P43*100</f>
        <v>11.158755752078291</v>
      </c>
      <c r="S43" s="25">
        <f>K43/P43*100</f>
        <v>6.4255016770938713</v>
      </c>
      <c r="T43" s="25">
        <f>L43/P43*100</f>
        <v>39.573011132556132</v>
      </c>
      <c r="U43" s="25">
        <f>M43/P43*100</f>
        <v>24.885600139470032</v>
      </c>
      <c r="V43" s="25">
        <f>N43/P43*100</f>
        <v>17.465684872964907</v>
      </c>
      <c r="W43" s="25">
        <f>O43/P43*100</f>
        <v>0.49144642583677434</v>
      </c>
      <c r="X43" s="16">
        <f>SUM(R36:W36)</f>
        <v>100.00000000000001</v>
      </c>
      <c r="Y43" s="16"/>
      <c r="AA43"/>
    </row>
    <row r="44" spans="1:27" x14ac:dyDescent="0.2">
      <c r="A44" s="17" t="s">
        <v>24</v>
      </c>
      <c r="B44" s="5">
        <f t="shared" ref="B44:G44" si="23">2^-B43</f>
        <v>1</v>
      </c>
      <c r="C44" s="22">
        <f t="shared" si="23"/>
        <v>0.22083782874428548</v>
      </c>
      <c r="D44" s="22">
        <f t="shared" si="23"/>
        <v>1.3026828947984841</v>
      </c>
      <c r="E44" s="22">
        <f t="shared" si="23"/>
        <v>0.84478028046252851</v>
      </c>
      <c r="F44" s="22">
        <f t="shared" si="23"/>
        <v>0.88119322866829985</v>
      </c>
      <c r="G44" s="22">
        <f t="shared" si="23"/>
        <v>1.5782015562591716E-2</v>
      </c>
      <c r="AA44"/>
    </row>
    <row r="45" spans="1:27" x14ac:dyDescent="0.2">
      <c r="B45" s="13"/>
      <c r="C45" s="13"/>
      <c r="D45" s="13"/>
      <c r="E45" s="13"/>
      <c r="F45" s="13"/>
      <c r="G45" s="13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/>
      <c r="U45"/>
      <c r="AA45"/>
    </row>
    <row r="46" spans="1:27" x14ac:dyDescent="0.2">
      <c r="B46" s="6" t="s">
        <v>56</v>
      </c>
      <c r="C46" s="7" t="s">
        <v>57</v>
      </c>
      <c r="D46" s="7" t="s">
        <v>58</v>
      </c>
      <c r="E46" s="7" t="s">
        <v>59</v>
      </c>
      <c r="F46" s="7" t="s">
        <v>60</v>
      </c>
      <c r="G46" s="7" t="s">
        <v>61</v>
      </c>
      <c r="I46" s="37"/>
      <c r="J46" s="37"/>
      <c r="K46" s="37"/>
      <c r="L46" s="37"/>
      <c r="M46" s="37"/>
      <c r="N46"/>
      <c r="O46" s="37"/>
      <c r="P46" s="37"/>
      <c r="Q46" s="37"/>
      <c r="R46" s="37"/>
      <c r="S46" s="37"/>
      <c r="T46"/>
      <c r="U46"/>
      <c r="AA46"/>
    </row>
    <row r="47" spans="1:27" x14ac:dyDescent="0.2">
      <c r="B47" s="37"/>
      <c r="C47" s="37"/>
      <c r="D47" s="37"/>
      <c r="E47" s="37">
        <v>30.203195571899414</v>
      </c>
      <c r="F47" s="37"/>
      <c r="G47" t="s">
        <v>62</v>
      </c>
      <c r="H47"/>
      <c r="I47" s="37"/>
      <c r="J47" s="37"/>
      <c r="K47" s="37"/>
      <c r="L47" s="37"/>
      <c r="M47" s="37"/>
      <c r="N47"/>
      <c r="O47" s="37"/>
      <c r="P47" s="37"/>
      <c r="Q47" s="37"/>
      <c r="R47" s="37"/>
      <c r="S47" s="37"/>
      <c r="T47"/>
      <c r="U47"/>
      <c r="X47" s="16"/>
      <c r="Y47" s="16"/>
      <c r="AA47"/>
    </row>
    <row r="48" spans="1:27" x14ac:dyDescent="0.2">
      <c r="B48" s="37">
        <v>29.493236541748047</v>
      </c>
      <c r="C48" s="37">
        <v>33.001594543457031</v>
      </c>
      <c r="D48" s="37">
        <v>29.520317077636719</v>
      </c>
      <c r="E48" s="37">
        <v>30.864654541015625</v>
      </c>
      <c r="F48" s="37">
        <v>31.284397125244141</v>
      </c>
      <c r="G48" s="37">
        <v>36.449851989746094</v>
      </c>
      <c r="H48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/>
      <c r="AA48"/>
    </row>
    <row r="49" spans="1:32" x14ac:dyDescent="0.2">
      <c r="B49" s="37">
        <v>29.323356628417969</v>
      </c>
      <c r="C49" s="37">
        <v>33.436660766601562</v>
      </c>
      <c r="D49" s="37">
        <v>29.745254516601562</v>
      </c>
      <c r="E49" t="s">
        <v>62</v>
      </c>
      <c r="F49" s="37">
        <v>31.563343048095703</v>
      </c>
      <c r="G49" t="s">
        <v>62</v>
      </c>
      <c r="H49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/>
      <c r="U49"/>
      <c r="X49" s="16"/>
      <c r="Y49" s="16"/>
      <c r="AA49"/>
    </row>
    <row r="50" spans="1:32" x14ac:dyDescent="0.2">
      <c r="A50" s="17" t="s">
        <v>19</v>
      </c>
      <c r="B50" s="28">
        <f t="shared" ref="B50:G50" si="24">AVERAGE(B47:B49)</f>
        <v>29.408296585083008</v>
      </c>
      <c r="C50" s="29">
        <f t="shared" si="24"/>
        <v>33.219127655029297</v>
      </c>
      <c r="D50" s="30">
        <f t="shared" si="24"/>
        <v>29.632785797119141</v>
      </c>
      <c r="E50" s="20">
        <f t="shared" si="24"/>
        <v>30.53392505645752</v>
      </c>
      <c r="F50" s="19">
        <f t="shared" si="24"/>
        <v>31.423870086669922</v>
      </c>
      <c r="G50" s="19">
        <f t="shared" si="24"/>
        <v>36.449851989746094</v>
      </c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/>
      <c r="U50"/>
      <c r="X50" s="16"/>
      <c r="Y50" s="16"/>
      <c r="Z50"/>
      <c r="AA50"/>
    </row>
    <row r="51" spans="1:32" x14ac:dyDescent="0.2">
      <c r="A51" s="17" t="s">
        <v>21</v>
      </c>
      <c r="B51" s="5">
        <f>B50-B50</f>
        <v>0</v>
      </c>
      <c r="C51" s="22">
        <f>C50-B50</f>
        <v>3.8108310699462891</v>
      </c>
      <c r="D51" s="22">
        <f>D50-B50</f>
        <v>0.22448921203613281</v>
      </c>
      <c r="E51" s="22">
        <f>E50-B50</f>
        <v>1.1256284713745117</v>
      </c>
      <c r="F51" s="22">
        <f>F50-B50</f>
        <v>2.0155735015869141</v>
      </c>
      <c r="G51" s="22">
        <f>G50-B50</f>
        <v>7.0415554046630859</v>
      </c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/>
      <c r="U51"/>
      <c r="V51" s="13"/>
      <c r="W51" s="13"/>
      <c r="Z51"/>
      <c r="AA51"/>
    </row>
    <row r="52" spans="1:32" x14ac:dyDescent="0.2">
      <c r="A52" s="17" t="s">
        <v>24</v>
      </c>
      <c r="B52" s="5">
        <f t="shared" ref="B52:G52" si="25">2^-B51</f>
        <v>1</v>
      </c>
      <c r="C52" s="22">
        <f t="shared" si="25"/>
        <v>7.125667274026791E-2</v>
      </c>
      <c r="D52" s="22">
        <f t="shared" si="25"/>
        <v>0.85589800379155412</v>
      </c>
      <c r="E52" s="22">
        <f t="shared" si="25"/>
        <v>0.45830233100030382</v>
      </c>
      <c r="F52" s="22">
        <f t="shared" si="25"/>
        <v>0.24731583132185792</v>
      </c>
      <c r="G52" s="22">
        <f t="shared" si="25"/>
        <v>7.590678667994938E-3</v>
      </c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/>
      <c r="Z52"/>
      <c r="AA52"/>
    </row>
    <row r="53" spans="1:32" x14ac:dyDescent="0.2">
      <c r="I53" s="37"/>
      <c r="J53" s="37"/>
      <c r="K53" s="37"/>
      <c r="L53" s="37"/>
      <c r="M53" s="37"/>
      <c r="N53"/>
      <c r="O53" s="37"/>
      <c r="P53" s="37"/>
      <c r="Q53" s="37"/>
      <c r="R53"/>
      <c r="S53" s="37"/>
      <c r="T53"/>
      <c r="U53"/>
      <c r="V53" s="15"/>
      <c r="W53" s="15"/>
      <c r="Z53"/>
      <c r="AA53"/>
      <c r="AB53"/>
      <c r="AC53"/>
      <c r="AD53"/>
      <c r="AE53"/>
      <c r="AF53"/>
    </row>
    <row r="54" spans="1:32" ht="19" x14ac:dyDescent="0.25">
      <c r="A54" s="1" t="s">
        <v>15</v>
      </c>
      <c r="B54" s="2" t="s">
        <v>0</v>
      </c>
      <c r="I54"/>
      <c r="J54"/>
      <c r="L54"/>
      <c r="M54"/>
      <c r="P54" s="5"/>
      <c r="Q54" s="5"/>
      <c r="X54" s="16"/>
      <c r="Y54" s="16"/>
      <c r="Z54"/>
      <c r="AA54"/>
      <c r="AB54"/>
      <c r="AC54"/>
      <c r="AD54"/>
      <c r="AE54"/>
      <c r="AF54"/>
    </row>
    <row r="55" spans="1:32" x14ac:dyDescent="0.2">
      <c r="B55" s="6" t="s">
        <v>1</v>
      </c>
      <c r="C55" s="7" t="s">
        <v>2</v>
      </c>
      <c r="D55" s="7" t="s">
        <v>3</v>
      </c>
      <c r="E55" s="7" t="s">
        <v>4</v>
      </c>
      <c r="F55" s="7" t="s">
        <v>5</v>
      </c>
      <c r="G55" s="7" t="s">
        <v>6</v>
      </c>
      <c r="I55"/>
      <c r="J55"/>
      <c r="L55"/>
      <c r="M55"/>
      <c r="N55" s="5"/>
      <c r="O55" s="5"/>
      <c r="P55" s="5"/>
      <c r="Q55" s="5"/>
      <c r="R55" s="15"/>
      <c r="S55" s="15"/>
      <c r="T55" s="15"/>
      <c r="U55" s="15"/>
      <c r="V55" s="15"/>
      <c r="W55" s="15"/>
      <c r="Z55"/>
      <c r="AA55"/>
    </row>
    <row r="56" spans="1:32" x14ac:dyDescent="0.2">
      <c r="B56" s="37">
        <v>21.684934616088867</v>
      </c>
      <c r="C56" s="37">
        <v>24.506246566772461</v>
      </c>
      <c r="D56" s="37">
        <v>24.98588752746582</v>
      </c>
      <c r="E56" s="37">
        <v>22.359916687011719</v>
      </c>
      <c r="F56" s="37">
        <v>25.765108108520508</v>
      </c>
      <c r="G56" s="37">
        <v>23.378261566162109</v>
      </c>
      <c r="I56"/>
      <c r="J56"/>
      <c r="L56"/>
      <c r="M56"/>
      <c r="N56" s="5"/>
      <c r="O56" s="5"/>
      <c r="P56" s="5"/>
      <c r="Q56" s="5"/>
      <c r="R56" s="15"/>
      <c r="S56" s="15"/>
      <c r="T56" s="15"/>
      <c r="U56" s="15"/>
      <c r="V56" s="15"/>
      <c r="W56" s="15"/>
      <c r="X56" s="16"/>
      <c r="Y56" s="16"/>
      <c r="Z56"/>
      <c r="AA56"/>
    </row>
    <row r="57" spans="1:32" x14ac:dyDescent="0.2">
      <c r="B57" s="37">
        <v>21.627147674560547</v>
      </c>
      <c r="C57" s="37"/>
      <c r="D57" s="37">
        <v>24.764354705810547</v>
      </c>
      <c r="E57" s="37"/>
      <c r="F57" s="37"/>
      <c r="G57" s="37">
        <v>24.989240646362305</v>
      </c>
      <c r="I57"/>
      <c r="J57"/>
      <c r="L57"/>
      <c r="M57"/>
      <c r="X57" s="16"/>
      <c r="Y57" s="16"/>
      <c r="Z57"/>
      <c r="AA57"/>
    </row>
    <row r="58" spans="1:32" x14ac:dyDescent="0.2">
      <c r="B58" s="37"/>
      <c r="C58" s="37">
        <v>24.540336608886719</v>
      </c>
      <c r="D58" s="37"/>
      <c r="E58" s="37">
        <v>22.761693954467773</v>
      </c>
      <c r="F58" s="37">
        <v>25.889713287353516</v>
      </c>
      <c r="G58" s="37">
        <v>24.154853820800781</v>
      </c>
      <c r="I58"/>
      <c r="J58"/>
      <c r="L58"/>
      <c r="M58"/>
      <c r="O58"/>
      <c r="Z58"/>
      <c r="AA58"/>
    </row>
    <row r="59" spans="1:32" x14ac:dyDescent="0.2">
      <c r="A59" s="17" t="s">
        <v>19</v>
      </c>
      <c r="B59" s="18">
        <f t="shared" ref="B59:G59" si="26">AVERAGE(B56:B58)</f>
        <v>21.656041145324707</v>
      </c>
      <c r="C59" s="19">
        <f t="shared" si="26"/>
        <v>24.52329158782959</v>
      </c>
      <c r="D59" s="20">
        <f t="shared" si="26"/>
        <v>24.875121116638184</v>
      </c>
      <c r="E59" s="20">
        <f t="shared" si="26"/>
        <v>22.560805320739746</v>
      </c>
      <c r="F59" s="21">
        <f t="shared" si="26"/>
        <v>25.827410697937012</v>
      </c>
      <c r="G59" s="21">
        <f t="shared" si="26"/>
        <v>24.174118677775066</v>
      </c>
      <c r="I59"/>
      <c r="J59"/>
      <c r="L59"/>
      <c r="M59"/>
      <c r="O59"/>
      <c r="R59" s="3">
        <v>0</v>
      </c>
      <c r="Z59"/>
      <c r="AA59"/>
      <c r="AB59"/>
      <c r="AC59"/>
      <c r="AD59"/>
      <c r="AE59"/>
      <c r="AF59"/>
    </row>
    <row r="60" spans="1:32" x14ac:dyDescent="0.2">
      <c r="A60" s="17" t="s">
        <v>21</v>
      </c>
      <c r="B60" s="5">
        <f>B59-B59</f>
        <v>0</v>
      </c>
      <c r="C60" s="22">
        <f>C59-B59</f>
        <v>2.8672504425048828</v>
      </c>
      <c r="D60" s="22">
        <f>D59-B59</f>
        <v>3.2190799713134766</v>
      </c>
      <c r="E60" s="22">
        <f>E59-B59</f>
        <v>0.90476417541503906</v>
      </c>
      <c r="F60" s="22">
        <f>F59-B59</f>
        <v>4.1713695526123047</v>
      </c>
      <c r="G60" s="22">
        <f>G59-B59</f>
        <v>2.5180775324503593</v>
      </c>
      <c r="I60"/>
      <c r="J60"/>
      <c r="L60"/>
      <c r="M60"/>
      <c r="O60"/>
      <c r="Z60"/>
      <c r="AA60"/>
    </row>
    <row r="61" spans="1:32" x14ac:dyDescent="0.2">
      <c r="A61" s="17" t="s">
        <v>24</v>
      </c>
      <c r="B61" s="5">
        <f>2^AB82-B60</f>
        <v>1</v>
      </c>
      <c r="C61" s="22">
        <f>2^-C60</f>
        <v>0.13704765592394946</v>
      </c>
      <c r="D61" s="22">
        <f>2^-D60</f>
        <v>0.10738914142028404</v>
      </c>
      <c r="E61" s="22">
        <f>2^-E60</f>
        <v>0.53412000475676358</v>
      </c>
      <c r="F61" s="22">
        <f>2^-F60</f>
        <v>5.5499956363859709E-2</v>
      </c>
      <c r="G61" s="22">
        <f>2^-G60</f>
        <v>0.1745754343781824</v>
      </c>
      <c r="I61"/>
      <c r="J61"/>
      <c r="L61"/>
      <c r="M61"/>
      <c r="Z61"/>
      <c r="AA61"/>
    </row>
    <row r="62" spans="1:32" x14ac:dyDescent="0.2">
      <c r="B62" s="5"/>
      <c r="C62" s="5"/>
      <c r="D62" s="5"/>
      <c r="E62" s="5"/>
      <c r="F62" s="5"/>
      <c r="G62" s="5"/>
      <c r="I62"/>
      <c r="J62"/>
      <c r="L62"/>
      <c r="M62"/>
      <c r="Z62"/>
      <c r="AA62"/>
    </row>
    <row r="63" spans="1:32" x14ac:dyDescent="0.2">
      <c r="B63" s="6" t="s">
        <v>28</v>
      </c>
      <c r="C63" s="7" t="s">
        <v>29</v>
      </c>
      <c r="D63" s="7" t="s">
        <v>30</v>
      </c>
      <c r="E63" s="7" t="s">
        <v>31</v>
      </c>
      <c r="F63" s="7" t="s">
        <v>32</v>
      </c>
      <c r="G63" s="7" t="s">
        <v>6</v>
      </c>
      <c r="I63"/>
      <c r="J63"/>
      <c r="L63"/>
      <c r="M63"/>
      <c r="Z63"/>
      <c r="AA63"/>
    </row>
    <row r="64" spans="1:32" x14ac:dyDescent="0.2">
      <c r="B64" s="37">
        <v>22.296022415161133</v>
      </c>
      <c r="C64" s="37"/>
      <c r="D64" s="37">
        <v>25.367099761962891</v>
      </c>
      <c r="E64" s="37">
        <v>21.2076416015625</v>
      </c>
      <c r="F64" s="37">
        <v>25.406635284423828</v>
      </c>
      <c r="G64" s="37"/>
      <c r="I64"/>
      <c r="J64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Z64"/>
      <c r="AA64"/>
    </row>
    <row r="65" spans="1:27" x14ac:dyDescent="0.2">
      <c r="B65" s="37">
        <v>21.948295593261719</v>
      </c>
      <c r="C65" s="37">
        <v>24.361446380615234</v>
      </c>
      <c r="D65" s="37"/>
      <c r="E65" s="37">
        <v>22.817262649536133</v>
      </c>
      <c r="F65" s="37"/>
      <c r="G65" s="37">
        <v>25.593254089355469</v>
      </c>
      <c r="I65"/>
      <c r="J65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Z65"/>
      <c r="AA65"/>
    </row>
    <row r="66" spans="1:27" x14ac:dyDescent="0.2">
      <c r="B66" s="37"/>
      <c r="C66" s="37">
        <v>23.7669677734375</v>
      </c>
      <c r="D66" s="37">
        <v>25.501035690307617</v>
      </c>
      <c r="E66" s="37">
        <v>22.091407775878906</v>
      </c>
      <c r="F66" s="37">
        <v>25.799139022827148</v>
      </c>
      <c r="G66" s="37">
        <v>25.061250686645508</v>
      </c>
      <c r="I66"/>
      <c r="J66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Z66"/>
      <c r="AA66"/>
    </row>
    <row r="67" spans="1:27" x14ac:dyDescent="0.2">
      <c r="A67" s="17" t="s">
        <v>19</v>
      </c>
      <c r="B67" s="28">
        <f t="shared" ref="B67:G67" si="27">AVERAGE(B64:B66)</f>
        <v>22.122159004211426</v>
      </c>
      <c r="C67" s="29">
        <f t="shared" si="27"/>
        <v>24.064207077026367</v>
      </c>
      <c r="D67" s="30">
        <f t="shared" si="27"/>
        <v>25.434067726135254</v>
      </c>
      <c r="E67" s="20">
        <f t="shared" si="27"/>
        <v>22.03877067565918</v>
      </c>
      <c r="F67" s="19">
        <f t="shared" si="27"/>
        <v>25.602887153625488</v>
      </c>
      <c r="G67" s="21">
        <f t="shared" si="27"/>
        <v>25.327252388000488</v>
      </c>
      <c r="I67"/>
      <c r="J6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Z67"/>
      <c r="AA67"/>
    </row>
    <row r="68" spans="1:27" x14ac:dyDescent="0.2">
      <c r="A68" s="17" t="s">
        <v>21</v>
      </c>
      <c r="B68" s="5">
        <f>B67-B67</f>
        <v>0</v>
      </c>
      <c r="C68" s="22">
        <f>C67-B67</f>
        <v>1.9420480728149414</v>
      </c>
      <c r="D68" s="22">
        <f>D67-B67</f>
        <v>3.3119087219238281</v>
      </c>
      <c r="E68" s="22">
        <f>E67-B67</f>
        <v>-8.3388328552246094E-2</v>
      </c>
      <c r="F68" s="22">
        <f>F67-B67</f>
        <v>3.4807281494140625</v>
      </c>
      <c r="G68" s="22">
        <f>G67-B67</f>
        <v>3.2050933837890625</v>
      </c>
      <c r="I68"/>
      <c r="J68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AA68"/>
    </row>
    <row r="69" spans="1:27" x14ac:dyDescent="0.2">
      <c r="A69" s="17" t="s">
        <v>24</v>
      </c>
      <c r="B69" s="5">
        <f t="shared" ref="B69:G69" si="28">2^-B68</f>
        <v>1</v>
      </c>
      <c r="C69" s="22">
        <f t="shared" si="28"/>
        <v>0.26024672745581334</v>
      </c>
      <c r="D69" s="22">
        <f t="shared" si="28"/>
        <v>0.10069690718638766</v>
      </c>
      <c r="E69" s="22">
        <f t="shared" si="28"/>
        <v>1.0595034816301316</v>
      </c>
      <c r="F69" s="22">
        <f t="shared" si="28"/>
        <v>8.95769807696115E-2</v>
      </c>
      <c r="G69" s="22">
        <f t="shared" si="28"/>
        <v>0.10843531678865728</v>
      </c>
      <c r="I69"/>
      <c r="J69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AA69"/>
    </row>
    <row r="70" spans="1:27" x14ac:dyDescent="0.2">
      <c r="B70" s="5"/>
      <c r="C70" s="5"/>
      <c r="D70" s="5"/>
      <c r="E70" s="5"/>
      <c r="F70" s="5"/>
      <c r="G70" s="5"/>
      <c r="I70"/>
      <c r="J70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AA70"/>
    </row>
    <row r="71" spans="1:27" x14ac:dyDescent="0.2">
      <c r="B71" s="6" t="s">
        <v>38</v>
      </c>
      <c r="C71" s="7" t="s">
        <v>39</v>
      </c>
      <c r="D71" s="7" t="s">
        <v>40</v>
      </c>
      <c r="E71" s="7" t="s">
        <v>41</v>
      </c>
      <c r="F71" s="7" t="s">
        <v>42</v>
      </c>
      <c r="G71" s="7" t="s">
        <v>6</v>
      </c>
      <c r="I71"/>
      <c r="J71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AA71"/>
    </row>
    <row r="72" spans="1:27" x14ac:dyDescent="0.2">
      <c r="B72" s="37"/>
      <c r="C72" s="37"/>
      <c r="D72" s="37"/>
      <c r="E72" s="37"/>
      <c r="F72" s="37">
        <v>24.890897750854492</v>
      </c>
      <c r="G72" s="37">
        <v>25.897989273071289</v>
      </c>
      <c r="I72"/>
      <c r="J72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AA72"/>
    </row>
    <row r="73" spans="1:27" x14ac:dyDescent="0.2">
      <c r="B73" s="37">
        <v>20.159015655517578</v>
      </c>
      <c r="C73" s="37">
        <v>24.889633178710938</v>
      </c>
      <c r="D73" s="37">
        <v>23.177906036376953</v>
      </c>
      <c r="E73" s="37">
        <v>21.743331909179688</v>
      </c>
      <c r="F73" s="37">
        <v>24.65924072265625</v>
      </c>
      <c r="G73" s="37">
        <v>25.99285888671875</v>
      </c>
      <c r="I73"/>
      <c r="J73"/>
      <c r="L73"/>
      <c r="M73"/>
      <c r="AA73"/>
    </row>
    <row r="74" spans="1:27" x14ac:dyDescent="0.2">
      <c r="B74" s="37">
        <v>20.063703536987305</v>
      </c>
      <c r="C74" s="37">
        <v>24.722663879394531</v>
      </c>
      <c r="D74" s="37">
        <v>23.313480377197266</v>
      </c>
      <c r="E74" s="37">
        <v>21.715307235717773</v>
      </c>
      <c r="F74" s="37"/>
      <c r="G74" s="37"/>
      <c r="I74"/>
      <c r="J74"/>
      <c r="L74"/>
      <c r="M74"/>
      <c r="AA74"/>
    </row>
    <row r="75" spans="1:27" x14ac:dyDescent="0.2">
      <c r="A75" s="17" t="s">
        <v>19</v>
      </c>
      <c r="B75" s="31">
        <f t="shared" ref="B75:G75" si="29">AVERAGE(B72:B74)</f>
        <v>20.111359596252441</v>
      </c>
      <c r="C75" s="21">
        <f t="shared" si="29"/>
        <v>24.806148529052734</v>
      </c>
      <c r="D75" s="30">
        <f t="shared" si="29"/>
        <v>23.245693206787109</v>
      </c>
      <c r="E75" s="32">
        <f t="shared" si="29"/>
        <v>21.72931957244873</v>
      </c>
      <c r="F75" s="29">
        <f t="shared" si="29"/>
        <v>24.775069236755371</v>
      </c>
      <c r="G75" s="21">
        <f t="shared" si="29"/>
        <v>25.94542407989502</v>
      </c>
      <c r="I75"/>
      <c r="J75"/>
      <c r="L75"/>
      <c r="M75"/>
      <c r="AA75"/>
    </row>
    <row r="76" spans="1:27" x14ac:dyDescent="0.2">
      <c r="A76" s="17" t="s">
        <v>21</v>
      </c>
      <c r="B76" s="5">
        <f>B75-B75</f>
        <v>0</v>
      </c>
      <c r="C76" s="22">
        <f>C75-B75</f>
        <v>4.694788932800293</v>
      </c>
      <c r="D76" s="22">
        <f>D75-B75</f>
        <v>3.134333610534668</v>
      </c>
      <c r="E76" s="22">
        <f>E75-B75</f>
        <v>1.6179599761962891</v>
      </c>
      <c r="F76" s="22">
        <f>F75-B75</f>
        <v>4.6637096405029297</v>
      </c>
      <c r="G76" s="22">
        <f>G75-B75</f>
        <v>5.8340644836425781</v>
      </c>
      <c r="I76"/>
      <c r="J76"/>
      <c r="L76"/>
      <c r="M76"/>
      <c r="AA76"/>
    </row>
    <row r="77" spans="1:27" x14ac:dyDescent="0.2">
      <c r="A77" s="17" t="s">
        <v>24</v>
      </c>
      <c r="B77" s="5">
        <f t="shared" ref="B77:G77" si="30">2^-B76</f>
        <v>1</v>
      </c>
      <c r="C77" s="22">
        <f t="shared" si="30"/>
        <v>3.8612481027477837E-2</v>
      </c>
      <c r="D77" s="22">
        <f t="shared" si="30"/>
        <v>0.11388632182462087</v>
      </c>
      <c r="E77" s="22">
        <f t="shared" si="30"/>
        <v>0.32579582556922931</v>
      </c>
      <c r="F77" s="22">
        <f t="shared" si="30"/>
        <v>3.9453315652459943E-2</v>
      </c>
      <c r="G77" s="22">
        <f t="shared" si="30"/>
        <v>1.752958335203816E-2</v>
      </c>
      <c r="I77"/>
      <c r="J77"/>
      <c r="L77"/>
      <c r="M77"/>
      <c r="AA77"/>
    </row>
    <row r="78" spans="1:27" x14ac:dyDescent="0.2">
      <c r="I78"/>
      <c r="J78"/>
      <c r="L78"/>
      <c r="M78"/>
      <c r="AA78"/>
    </row>
    <row r="79" spans="1:27" x14ac:dyDescent="0.2">
      <c r="A79" s="34"/>
      <c r="B79" s="34"/>
      <c r="C79" s="34"/>
      <c r="D79" s="34"/>
      <c r="E79" s="34"/>
      <c r="F79" s="34"/>
      <c r="G79" s="34"/>
      <c r="I79"/>
      <c r="J79"/>
      <c r="L79"/>
      <c r="M79"/>
      <c r="AA79"/>
    </row>
    <row r="80" spans="1:27" x14ac:dyDescent="0.2">
      <c r="I80"/>
      <c r="J80"/>
      <c r="L80"/>
      <c r="M80"/>
      <c r="AA80"/>
    </row>
    <row r="81" spans="1:27" ht="19" x14ac:dyDescent="0.25">
      <c r="A81" s="1"/>
      <c r="B81" s="35" t="s">
        <v>0</v>
      </c>
      <c r="C81" s="13"/>
      <c r="D81" s="13"/>
      <c r="E81" s="13"/>
      <c r="F81" s="13"/>
      <c r="G81" s="13"/>
      <c r="I81"/>
      <c r="L81"/>
      <c r="M81"/>
      <c r="AA81"/>
    </row>
    <row r="82" spans="1:27" x14ac:dyDescent="0.2">
      <c r="B82" s="6" t="s">
        <v>44</v>
      </c>
      <c r="C82" s="7" t="s">
        <v>45</v>
      </c>
      <c r="D82" s="7" t="s">
        <v>46</v>
      </c>
      <c r="E82" s="7" t="s">
        <v>47</v>
      </c>
      <c r="F82" s="7" t="s">
        <v>48</v>
      </c>
      <c r="G82" s="7" t="s">
        <v>49</v>
      </c>
      <c r="I82"/>
      <c r="L82"/>
      <c r="M82"/>
      <c r="AA82"/>
    </row>
    <row r="83" spans="1:27" x14ac:dyDescent="0.2">
      <c r="B83" s="37">
        <v>21.299957275390625</v>
      </c>
      <c r="C83" s="37">
        <v>26.268295288085938</v>
      </c>
      <c r="D83" s="37">
        <v>21.90528678894043</v>
      </c>
      <c r="E83" s="37"/>
      <c r="F83" s="37">
        <v>22.695224761962891</v>
      </c>
      <c r="G83" s="37">
        <v>24.851537704467773</v>
      </c>
      <c r="I83"/>
      <c r="L83"/>
      <c r="M83"/>
      <c r="AA83"/>
    </row>
    <row r="84" spans="1:27" x14ac:dyDescent="0.2">
      <c r="B84" s="37">
        <v>21.339776992797852</v>
      </c>
      <c r="C84" s="37"/>
      <c r="D84" s="37">
        <v>22.196475982666016</v>
      </c>
      <c r="E84" s="37">
        <v>23.566291809082031</v>
      </c>
      <c r="F84" s="37"/>
      <c r="G84" s="37">
        <v>25.063802719116211</v>
      </c>
      <c r="I84"/>
      <c r="L84"/>
      <c r="M84"/>
      <c r="AA84"/>
    </row>
    <row r="85" spans="1:27" x14ac:dyDescent="0.2">
      <c r="B85" s="37"/>
      <c r="C85" s="37">
        <v>26.479053497314453</v>
      </c>
      <c r="D85" s="37"/>
      <c r="E85" s="37">
        <v>23.565134048461914</v>
      </c>
      <c r="F85" s="37">
        <v>23.624393463134766</v>
      </c>
      <c r="G85" s="37">
        <v>25.219701766967773</v>
      </c>
      <c r="I85"/>
      <c r="L85"/>
      <c r="M85"/>
    </row>
    <row r="86" spans="1:27" x14ac:dyDescent="0.2">
      <c r="A86" s="17" t="s">
        <v>19</v>
      </c>
      <c r="B86" s="31">
        <f t="shared" ref="B86:G86" si="31">AVERAGE(B83:B85)</f>
        <v>21.319867134094238</v>
      </c>
      <c r="C86" s="29">
        <f t="shared" si="31"/>
        <v>26.373674392700195</v>
      </c>
      <c r="D86" s="32">
        <f t="shared" si="31"/>
        <v>22.050881385803223</v>
      </c>
      <c r="E86" s="20">
        <f t="shared" si="31"/>
        <v>23.565712928771973</v>
      </c>
      <c r="F86" s="21">
        <f t="shared" si="31"/>
        <v>23.159809112548828</v>
      </c>
      <c r="G86" s="21">
        <f t="shared" si="31"/>
        <v>25.045014063517254</v>
      </c>
      <c r="I86"/>
      <c r="K86"/>
      <c r="L86"/>
      <c r="M86"/>
    </row>
    <row r="87" spans="1:27" x14ac:dyDescent="0.2">
      <c r="A87" s="17" t="s">
        <v>21</v>
      </c>
      <c r="B87" s="5">
        <f>B86-B86</f>
        <v>0</v>
      </c>
      <c r="C87" s="22">
        <f>C86-B86</f>
        <v>5.053807258605957</v>
      </c>
      <c r="D87" s="22">
        <f>D86-B86</f>
        <v>0.73101425170898438</v>
      </c>
      <c r="E87" s="22">
        <f>E86-B86</f>
        <v>2.2458457946777344</v>
      </c>
      <c r="F87" s="22">
        <f>F86-B86</f>
        <v>1.8399419784545898</v>
      </c>
      <c r="G87" s="22">
        <f>G86-B86</f>
        <v>3.7251469294230155</v>
      </c>
      <c r="I87"/>
      <c r="K87"/>
      <c r="L87"/>
    </row>
    <row r="88" spans="1:27" x14ac:dyDescent="0.2">
      <c r="A88" s="17" t="s">
        <v>24</v>
      </c>
      <c r="B88" s="5">
        <f t="shared" ref="B88:G88" si="32">2^-B87</f>
        <v>1</v>
      </c>
      <c r="C88" s="22">
        <f t="shared" si="32"/>
        <v>3.0105956019613366E-2</v>
      </c>
      <c r="D88" s="22">
        <f t="shared" si="32"/>
        <v>0.60248020584806339</v>
      </c>
      <c r="E88" s="22">
        <f t="shared" si="32"/>
        <v>0.21083031137441466</v>
      </c>
      <c r="F88" s="22">
        <f t="shared" si="32"/>
        <v>0.27933301835961222</v>
      </c>
      <c r="G88" s="22">
        <f t="shared" si="32"/>
        <v>7.5616929075040792E-2</v>
      </c>
      <c r="I88"/>
      <c r="K88"/>
      <c r="L88"/>
    </row>
    <row r="89" spans="1:27" x14ac:dyDescent="0.2">
      <c r="B89" s="13"/>
      <c r="C89" s="13"/>
      <c r="D89" s="13"/>
      <c r="E89" s="13"/>
      <c r="F89" s="13"/>
      <c r="G89" s="13"/>
      <c r="I89"/>
      <c r="K89"/>
      <c r="L89"/>
    </row>
    <row r="90" spans="1:27" x14ac:dyDescent="0.2">
      <c r="B90" s="6" t="s">
        <v>50</v>
      </c>
      <c r="C90" s="7" t="s">
        <v>51</v>
      </c>
      <c r="D90" s="7" t="s">
        <v>52</v>
      </c>
      <c r="E90" s="7" t="s">
        <v>53</v>
      </c>
      <c r="F90" s="7" t="s">
        <v>54</v>
      </c>
      <c r="G90" s="7" t="s">
        <v>55</v>
      </c>
      <c r="I90"/>
      <c r="L90"/>
    </row>
    <row r="91" spans="1:27" x14ac:dyDescent="0.2">
      <c r="B91" s="37">
        <v>19.768306732177734</v>
      </c>
      <c r="C91" s="37">
        <v>25.252325057983398</v>
      </c>
      <c r="D91" s="37">
        <v>22.454704284667969</v>
      </c>
      <c r="E91" s="37">
        <v>22.714048385620117</v>
      </c>
      <c r="F91" s="37">
        <v>21.976158142089844</v>
      </c>
      <c r="G91" s="37">
        <v>24.062736511230469</v>
      </c>
      <c r="I91"/>
      <c r="L91"/>
    </row>
    <row r="92" spans="1:27" x14ac:dyDescent="0.2">
      <c r="B92" s="37">
        <v>20.160146713256836</v>
      </c>
      <c r="C92" s="37">
        <v>25.439069747924805</v>
      </c>
      <c r="D92" s="37">
        <v>22.885196685791016</v>
      </c>
      <c r="E92" s="37"/>
      <c r="F92" s="37">
        <v>21.855466842651367</v>
      </c>
      <c r="G92" s="37">
        <v>24.318557739257812</v>
      </c>
      <c r="I92"/>
      <c r="L92"/>
    </row>
    <row r="93" spans="1:27" x14ac:dyDescent="0.2">
      <c r="B93" s="37"/>
      <c r="C93" s="37">
        <v>25.650150299072266</v>
      </c>
      <c r="D93" s="37"/>
      <c r="E93" s="37">
        <v>23.755044937133789</v>
      </c>
      <c r="F93" s="37"/>
      <c r="G93" s="37"/>
      <c r="I93"/>
    </row>
    <row r="94" spans="1:27" x14ac:dyDescent="0.2">
      <c r="A94" s="17" t="s">
        <v>19</v>
      </c>
      <c r="B94" s="18">
        <f t="shared" ref="B94:G94" si="33">AVERAGE(B91:B93)</f>
        <v>19.964226722717285</v>
      </c>
      <c r="C94" s="21">
        <f t="shared" si="33"/>
        <v>25.447181701660156</v>
      </c>
      <c r="D94" s="20">
        <f t="shared" si="33"/>
        <v>22.669950485229492</v>
      </c>
      <c r="E94" s="20">
        <f t="shared" si="33"/>
        <v>23.234546661376953</v>
      </c>
      <c r="F94" s="19">
        <f t="shared" si="33"/>
        <v>21.915812492370605</v>
      </c>
      <c r="G94" s="19">
        <f t="shared" si="33"/>
        <v>24.190647125244141</v>
      </c>
      <c r="I94"/>
    </row>
    <row r="95" spans="1:27" x14ac:dyDescent="0.2">
      <c r="A95" s="17" t="s">
        <v>21</v>
      </c>
      <c r="B95" s="5">
        <f>B94-B94</f>
        <v>0</v>
      </c>
      <c r="C95" s="22">
        <f>C94-B94</f>
        <v>5.4829549789428711</v>
      </c>
      <c r="D95" s="22">
        <f>D94-B94</f>
        <v>2.705723762512207</v>
      </c>
      <c r="E95" s="22">
        <f>E94-B94</f>
        <v>3.270319938659668</v>
      </c>
      <c r="F95" s="22">
        <f>F94-B94</f>
        <v>1.9515857696533203</v>
      </c>
      <c r="G95" s="22">
        <f>G94-B94</f>
        <v>4.2264204025268555</v>
      </c>
      <c r="I95"/>
    </row>
    <row r="96" spans="1:27" x14ac:dyDescent="0.2">
      <c r="A96" s="17" t="s">
        <v>24</v>
      </c>
      <c r="B96" s="5">
        <f t="shared" ref="B96:G96" si="34">2^-B95</f>
        <v>1</v>
      </c>
      <c r="C96" s="22">
        <f t="shared" si="34"/>
        <v>2.235970587634508E-2</v>
      </c>
      <c r="D96" s="22">
        <f t="shared" si="34"/>
        <v>0.15328370442386613</v>
      </c>
      <c r="E96" s="22">
        <f t="shared" si="34"/>
        <v>0.10364195656312818</v>
      </c>
      <c r="F96" s="22">
        <f t="shared" si="34"/>
        <v>0.25853190375799462</v>
      </c>
      <c r="G96" s="22">
        <f t="shared" si="34"/>
        <v>5.3422066615526967E-2</v>
      </c>
      <c r="I96"/>
    </row>
    <row r="97" spans="1:11" x14ac:dyDescent="0.2">
      <c r="B97" s="13"/>
      <c r="C97" s="13"/>
      <c r="D97" s="13"/>
      <c r="E97" s="13"/>
      <c r="F97" s="13"/>
      <c r="G97" s="13"/>
      <c r="I97"/>
    </row>
    <row r="98" spans="1:11" x14ac:dyDescent="0.2">
      <c r="B98" s="6" t="s">
        <v>56</v>
      </c>
      <c r="C98" s="7" t="s">
        <v>57</v>
      </c>
      <c r="D98" s="7" t="s">
        <v>58</v>
      </c>
      <c r="E98" s="7" t="s">
        <v>59</v>
      </c>
      <c r="F98" s="7" t="s">
        <v>60</v>
      </c>
      <c r="G98" s="7" t="s">
        <v>61</v>
      </c>
      <c r="I98"/>
    </row>
    <row r="99" spans="1:11" x14ac:dyDescent="0.2">
      <c r="B99" s="37">
        <v>20.738698959350586</v>
      </c>
      <c r="C99" s="37"/>
      <c r="D99" s="37"/>
      <c r="E99" s="37"/>
      <c r="F99" s="37">
        <v>23.593776702880859</v>
      </c>
      <c r="G99" s="37"/>
      <c r="I99"/>
    </row>
    <row r="100" spans="1:11" x14ac:dyDescent="0.2">
      <c r="B100" s="37">
        <v>20.956092834472656</v>
      </c>
      <c r="C100" s="37">
        <v>23.920709609985352</v>
      </c>
      <c r="D100" s="37">
        <v>22.965583801269531</v>
      </c>
      <c r="E100" s="37">
        <v>23.419538497924805</v>
      </c>
      <c r="F100" s="37">
        <v>23.651447296142578</v>
      </c>
      <c r="G100" s="37">
        <v>23.593477249145508</v>
      </c>
      <c r="I100"/>
    </row>
    <row r="101" spans="1:11" x14ac:dyDescent="0.2">
      <c r="B101" s="37">
        <v>21.187282562255859</v>
      </c>
      <c r="C101" s="37">
        <v>24.029745101928711</v>
      </c>
      <c r="D101" s="37">
        <v>23.057458877563477</v>
      </c>
      <c r="E101" s="37">
        <v>23.067371368408203</v>
      </c>
      <c r="F101" s="37"/>
      <c r="G101" s="37">
        <v>23.401020050048828</v>
      </c>
      <c r="I101"/>
    </row>
    <row r="102" spans="1:11" x14ac:dyDescent="0.2">
      <c r="A102" s="17" t="s">
        <v>19</v>
      </c>
      <c r="B102" s="28">
        <f>AVERAGE(B99:B101)</f>
        <v>20.960691452026367</v>
      </c>
      <c r="C102" s="29">
        <f t="shared" ref="C102:G102" si="35">AVERAGE(C99:C101)</f>
        <v>23.975227355957031</v>
      </c>
      <c r="D102" s="30">
        <f t="shared" si="35"/>
        <v>23.011521339416504</v>
      </c>
      <c r="E102" s="20">
        <f t="shared" si="35"/>
        <v>23.243454933166504</v>
      </c>
      <c r="F102" s="19">
        <f t="shared" si="35"/>
        <v>23.622611999511719</v>
      </c>
      <c r="G102" s="19">
        <f t="shared" si="35"/>
        <v>23.497248649597168</v>
      </c>
    </row>
    <row r="103" spans="1:11" x14ac:dyDescent="0.2">
      <c r="A103" s="17" t="s">
        <v>21</v>
      </c>
      <c r="B103" s="5">
        <f>B102-B102</f>
        <v>0</v>
      </c>
      <c r="C103" s="22">
        <f>C102-B102</f>
        <v>3.0145359039306641</v>
      </c>
      <c r="D103" s="22">
        <f>D102-B102</f>
        <v>2.0508298873901367</v>
      </c>
      <c r="E103" s="22">
        <f>E102-B102</f>
        <v>2.2827634811401367</v>
      </c>
      <c r="F103" s="22">
        <f>F102-B102</f>
        <v>2.6619205474853516</v>
      </c>
      <c r="G103" s="22">
        <f>G102-B102</f>
        <v>2.5365571975708008</v>
      </c>
    </row>
    <row r="104" spans="1:11" x14ac:dyDescent="0.2">
      <c r="A104" s="17" t="s">
        <v>24</v>
      </c>
      <c r="B104" s="5">
        <f t="shared" ref="B104:G104" si="36">2^-B103</f>
        <v>1</v>
      </c>
      <c r="C104" s="22">
        <f t="shared" si="36"/>
        <v>0.12374688339884603</v>
      </c>
      <c r="D104" s="22">
        <f t="shared" si="36"/>
        <v>0.2413452122965711</v>
      </c>
      <c r="E104" s="22">
        <f t="shared" si="36"/>
        <v>0.20550373483375592</v>
      </c>
      <c r="F104" s="22">
        <f t="shared" si="36"/>
        <v>0.15800908898880894</v>
      </c>
      <c r="G104" s="22">
        <f t="shared" si="36"/>
        <v>0.17235353600231293</v>
      </c>
    </row>
    <row r="108" spans="1:11" x14ac:dyDescent="0.2">
      <c r="K108"/>
    </row>
    <row r="109" spans="1:11" x14ac:dyDescent="0.2">
      <c r="K109"/>
    </row>
    <row r="110" spans="1:11" x14ac:dyDescent="0.2">
      <c r="K110"/>
    </row>
    <row r="129" spans="1:11" x14ac:dyDescent="0.2">
      <c r="K129"/>
    </row>
    <row r="130" spans="1:11" x14ac:dyDescent="0.2">
      <c r="B130" s="33"/>
      <c r="C130" s="33"/>
      <c r="D130" s="33"/>
      <c r="E130" s="33"/>
      <c r="F130" s="33"/>
      <c r="G130" s="33"/>
      <c r="K130"/>
    </row>
    <row r="131" spans="1:11" x14ac:dyDescent="0.2">
      <c r="K131"/>
    </row>
    <row r="134" spans="1:11" x14ac:dyDescent="0.2">
      <c r="A134" s="17"/>
      <c r="B134" s="31"/>
      <c r="C134" s="36"/>
      <c r="D134" s="36"/>
      <c r="E134" s="18"/>
      <c r="F134" s="36"/>
      <c r="G134" s="36"/>
    </row>
    <row r="135" spans="1:11" x14ac:dyDescent="0.2">
      <c r="A135" s="17"/>
      <c r="B135" s="5"/>
      <c r="C135" s="5"/>
      <c r="D135" s="5"/>
      <c r="E135" s="5"/>
      <c r="F135" s="5"/>
      <c r="G135" s="5"/>
    </row>
    <row r="136" spans="1:11" x14ac:dyDescent="0.2">
      <c r="A136" s="17"/>
      <c r="B136" s="5"/>
      <c r="C136" s="5"/>
      <c r="D136" s="5"/>
      <c r="E136" s="5"/>
      <c r="F136" s="5"/>
      <c r="G136" s="5"/>
    </row>
    <row r="150" spans="10:11" x14ac:dyDescent="0.2">
      <c r="J150"/>
      <c r="K150"/>
    </row>
    <row r="151" spans="10:11" x14ac:dyDescent="0.2">
      <c r="J151"/>
      <c r="K151"/>
    </row>
    <row r="152" spans="10:11" x14ac:dyDescent="0.2">
      <c r="J152"/>
      <c r="K15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2"/>
  <sheetViews>
    <sheetView zoomScale="62" zoomScaleNormal="62" workbookViewId="0">
      <selection activeCell="AH35" sqref="AH35"/>
    </sheetView>
  </sheetViews>
  <sheetFormatPr baseColWidth="10" defaultColWidth="11.5" defaultRowHeight="15" x14ac:dyDescent="0.2"/>
  <cols>
    <col min="1" max="1" width="11.5" style="3"/>
    <col min="2" max="2" width="13.1640625" style="3" customWidth="1"/>
    <col min="3" max="7" width="11.5" style="3"/>
    <col min="8" max="8" width="5.5" style="3" customWidth="1"/>
    <col min="9" max="9" width="7.6640625" style="3" customWidth="1"/>
    <col min="10" max="10" width="8.83203125" style="3" customWidth="1"/>
    <col min="11" max="11" width="9.5" style="3" customWidth="1"/>
    <col min="12" max="13" width="10.1640625" style="3" customWidth="1"/>
    <col min="14" max="15" width="10" style="3" customWidth="1"/>
    <col min="16" max="16" width="13" style="3" customWidth="1"/>
    <col min="17" max="17" width="8" style="3" customWidth="1"/>
    <col min="18" max="18" width="9.83203125" style="3" customWidth="1"/>
    <col min="19" max="19" width="10" style="3" customWidth="1"/>
    <col min="20" max="21" width="9.33203125" style="3" customWidth="1"/>
    <col min="22" max="23" width="9.1640625" style="3" customWidth="1"/>
    <col min="24" max="25" width="11.5" style="3"/>
    <col min="26" max="26" width="22.5" style="3" customWidth="1"/>
    <col min="27" max="16384" width="11.5" style="3"/>
  </cols>
  <sheetData>
    <row r="1" spans="1:40" ht="20" thickBot="1" x14ac:dyDescent="0.3">
      <c r="A1" s="1" t="s">
        <v>85</v>
      </c>
      <c r="B1" s="2" t="s">
        <v>0</v>
      </c>
      <c r="I1" s="4"/>
      <c r="P1" s="5"/>
      <c r="Q1" s="5"/>
      <c r="AA1" s="3" t="s">
        <v>86</v>
      </c>
    </row>
    <row r="2" spans="1:40" x14ac:dyDescent="0.2"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I2" s="8" t="s">
        <v>7</v>
      </c>
      <c r="J2" s="9">
        <v>1</v>
      </c>
      <c r="K2" s="9">
        <v>2</v>
      </c>
      <c r="L2" s="9">
        <v>3</v>
      </c>
      <c r="M2" s="9">
        <v>4</v>
      </c>
      <c r="N2" s="9">
        <v>5</v>
      </c>
      <c r="O2" s="9">
        <v>6</v>
      </c>
      <c r="P2" s="10" t="s">
        <v>8</v>
      </c>
      <c r="Q2" s="10"/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11" t="s">
        <v>14</v>
      </c>
      <c r="AA2" s="3" t="s">
        <v>77</v>
      </c>
      <c r="AB2" s="3" t="s">
        <v>78</v>
      </c>
      <c r="AC2" s="3" t="s">
        <v>79</v>
      </c>
      <c r="AD2" s="3" t="s">
        <v>80</v>
      </c>
      <c r="AE2" s="3" t="s">
        <v>83</v>
      </c>
      <c r="AF2" s="3" t="s">
        <v>81</v>
      </c>
      <c r="AG2" s="3" t="s">
        <v>93</v>
      </c>
      <c r="AH2" s="40"/>
      <c r="AI2" s="40"/>
    </row>
    <row r="3" spans="1:40" x14ac:dyDescent="0.2">
      <c r="B3" s="37">
        <v>23.345497131347656</v>
      </c>
      <c r="C3" s="37"/>
      <c r="D3" s="37">
        <v>27.377571105957031</v>
      </c>
      <c r="E3" s="37">
        <v>31.189342498779297</v>
      </c>
      <c r="F3" s="37">
        <v>30.427669525146484</v>
      </c>
      <c r="G3" s="37">
        <v>32.405509948730469</v>
      </c>
      <c r="I3" s="12"/>
      <c r="J3" s="13" t="s">
        <v>15</v>
      </c>
      <c r="P3" s="5"/>
      <c r="Q3" s="5"/>
      <c r="W3" s="14"/>
      <c r="Z3" s="3" t="s">
        <v>16</v>
      </c>
      <c r="AA3" s="3">
        <v>27.379599073155397</v>
      </c>
      <c r="AB3" s="3">
        <v>27.098826155633283</v>
      </c>
      <c r="AC3" s="3">
        <v>26.939105879958124</v>
      </c>
      <c r="AD3" s="3">
        <v>11.101229643409704</v>
      </c>
      <c r="AE3" s="3">
        <v>7.246481381423779</v>
      </c>
      <c r="AF3" s="3">
        <v>0.23475786641970353</v>
      </c>
      <c r="AG3" s="3">
        <f>AD3+AE3+AF3</f>
        <v>18.582468891253185</v>
      </c>
      <c r="AI3" s="15"/>
      <c r="AJ3" s="15"/>
      <c r="AK3" s="15"/>
      <c r="AL3" s="15"/>
      <c r="AM3" s="15"/>
      <c r="AN3" s="15"/>
    </row>
    <row r="4" spans="1:40" x14ac:dyDescent="0.2">
      <c r="B4" s="37"/>
      <c r="C4" s="37">
        <v>27.15693473815918</v>
      </c>
      <c r="D4" s="37">
        <v>27.467853546142578</v>
      </c>
      <c r="E4" s="37"/>
      <c r="F4" s="37">
        <v>31.208934783935547</v>
      </c>
      <c r="G4" s="37"/>
      <c r="I4" s="12"/>
      <c r="J4" s="5">
        <v>1</v>
      </c>
      <c r="K4" s="5">
        <v>7.6380892920023674E-2</v>
      </c>
      <c r="L4" s="5">
        <v>6.0691719646255825E-2</v>
      </c>
      <c r="M4" s="5">
        <v>1.2542464307792479E-2</v>
      </c>
      <c r="N4" s="5">
        <v>2.1439322055822631E-2</v>
      </c>
      <c r="O4" s="5">
        <v>0.15694109451842383</v>
      </c>
      <c r="P4" s="5">
        <f>SUM(J4:O4)</f>
        <v>1.3279954934483182</v>
      </c>
      <c r="Q4" s="5"/>
      <c r="R4" s="15">
        <f>J4/P4*100</f>
        <v>75.301460353857536</v>
      </c>
      <c r="S4" s="15">
        <f>K4/P4*100</f>
        <v>5.7515927800093998</v>
      </c>
      <c r="T4" s="15">
        <f>L4/P4*100</f>
        <v>4.570175120749969</v>
      </c>
      <c r="U4" s="15">
        <f>M4/P4*100</f>
        <v>0.94446587881290844</v>
      </c>
      <c r="V4" s="15">
        <f>N4/P4*100</f>
        <v>1.6144122598001112</v>
      </c>
      <c r="W4" s="15">
        <f>O4/P4*100</f>
        <v>11.817893606770099</v>
      </c>
      <c r="Z4" s="3" t="s">
        <v>17</v>
      </c>
      <c r="AA4" s="3">
        <v>29.310285648171668</v>
      </c>
      <c r="AB4" s="3">
        <v>32.431436999041999</v>
      </c>
      <c r="AC4" s="3">
        <v>22.221596158831396</v>
      </c>
      <c r="AD4" s="3">
        <v>8.9044566740743356</v>
      </c>
      <c r="AE4" s="3">
        <v>6.9009404970812369</v>
      </c>
      <c r="AF4" s="3">
        <v>0.23128402279936994</v>
      </c>
      <c r="AG4" s="3">
        <f t="shared" ref="AG4:AG9" si="0">AD4+AE4+AF4</f>
        <v>16.036681193954941</v>
      </c>
      <c r="AI4" s="15"/>
      <c r="AJ4" s="15"/>
      <c r="AK4" s="15"/>
      <c r="AL4" s="15"/>
      <c r="AM4" s="15"/>
      <c r="AN4" s="15"/>
    </row>
    <row r="5" spans="1:40" x14ac:dyDescent="0.2">
      <c r="B5" s="37">
        <v>23.368415832519531</v>
      </c>
      <c r="C5" s="37">
        <v>27.00800895690918</v>
      </c>
      <c r="D5" s="37"/>
      <c r="E5" s="37">
        <v>30.763404846191406</v>
      </c>
      <c r="F5" s="37"/>
      <c r="G5" s="37">
        <v>33.383380889892578</v>
      </c>
      <c r="I5" s="12"/>
      <c r="J5" s="13" t="s">
        <v>85</v>
      </c>
      <c r="P5" s="5"/>
      <c r="Q5" s="5"/>
      <c r="W5" s="14"/>
      <c r="X5" s="16">
        <f>SUM(R4:W4)</f>
        <v>100.00000000000001</v>
      </c>
      <c r="Y5" s="16"/>
      <c r="Z5" s="3" t="s">
        <v>18</v>
      </c>
      <c r="AA5" s="3">
        <v>19.546329454539595</v>
      </c>
      <c r="AB5" s="3">
        <v>31.432756493042252</v>
      </c>
      <c r="AC5" s="3">
        <v>24.25522001719478</v>
      </c>
      <c r="AD5" s="3">
        <v>15.55560375356991</v>
      </c>
      <c r="AE5" s="3">
        <v>8.3848543216206952</v>
      </c>
      <c r="AF5" s="3">
        <v>0.82523596003276845</v>
      </c>
      <c r="AG5" s="3">
        <f t="shared" si="0"/>
        <v>24.765694035223373</v>
      </c>
      <c r="AI5" s="15"/>
      <c r="AJ5" s="15"/>
      <c r="AK5" s="15"/>
      <c r="AL5" s="15"/>
      <c r="AM5" s="15"/>
      <c r="AN5" s="15"/>
    </row>
    <row r="6" spans="1:40" x14ac:dyDescent="0.2">
      <c r="A6" s="17" t="s">
        <v>19</v>
      </c>
      <c r="B6" s="18">
        <f>AVERAGE(B3:B5)</f>
        <v>23.356956481933594</v>
      </c>
      <c r="C6" s="19">
        <f t="shared" ref="C6:G6" si="1">AVERAGE(C3:C5)</f>
        <v>27.08247184753418</v>
      </c>
      <c r="D6" s="20">
        <f t="shared" si="1"/>
        <v>27.422712326049805</v>
      </c>
      <c r="E6" s="20">
        <f t="shared" si="1"/>
        <v>30.976373672485352</v>
      </c>
      <c r="F6" s="21">
        <f t="shared" si="1"/>
        <v>30.818302154541016</v>
      </c>
      <c r="G6" s="21">
        <f t="shared" si="1"/>
        <v>32.894445419311523</v>
      </c>
      <c r="I6" s="12" t="s">
        <v>20</v>
      </c>
      <c r="J6" s="5">
        <v>1</v>
      </c>
      <c r="K6" s="5">
        <v>7.5597620451686984E-2</v>
      </c>
      <c r="L6" s="5">
        <v>5.971528864315085E-2</v>
      </c>
      <c r="M6" s="5">
        <v>5.085420579134416E-3</v>
      </c>
      <c r="N6" s="5">
        <v>5.6742849920030708E-3</v>
      </c>
      <c r="O6" s="5">
        <v>1.3456426591301495E-3</v>
      </c>
      <c r="P6" s="5">
        <f>SUM(J6:O6)</f>
        <v>1.1474182573251055</v>
      </c>
      <c r="Q6" s="5"/>
      <c r="R6" s="15">
        <f>J6/P6*100</f>
        <v>87.152177823214075</v>
      </c>
      <c r="S6" s="15">
        <f>K6/P6*100</f>
        <v>6.5884972606172694</v>
      </c>
      <c r="T6" s="15">
        <f>L6/P6*100</f>
        <v>5.2043174545924389</v>
      </c>
      <c r="U6" s="15">
        <f>M6/P6*100</f>
        <v>0.44320547861855492</v>
      </c>
      <c r="V6" s="15">
        <f>N6/P6*100</f>
        <v>0.49452629464264647</v>
      </c>
      <c r="W6" s="15">
        <f>O6/P6*100</f>
        <v>0.11727568831501342</v>
      </c>
      <c r="AI6" s="15"/>
      <c r="AJ6" s="15"/>
      <c r="AK6" s="15"/>
    </row>
    <row r="7" spans="1:40" ht="16" thickBot="1" x14ac:dyDescent="0.25">
      <c r="A7" s="17" t="s">
        <v>21</v>
      </c>
      <c r="B7" s="5">
        <f>B6-B6</f>
        <v>0</v>
      </c>
      <c r="C7" s="22">
        <f>C6-B6</f>
        <v>3.7255153656005859</v>
      </c>
      <c r="D7" s="22">
        <f>D6-B6</f>
        <v>4.0657558441162109</v>
      </c>
      <c r="E7" s="22">
        <f>E6-B6</f>
        <v>7.6194171905517578</v>
      </c>
      <c r="F7" s="22">
        <f>F6-B6</f>
        <v>7.4613456726074219</v>
      </c>
      <c r="G7" s="22">
        <f>G6-B6</f>
        <v>9.5374889373779297</v>
      </c>
      <c r="I7" s="23" t="s">
        <v>22</v>
      </c>
      <c r="J7" s="24">
        <f t="shared" ref="J7:O7" si="2">J6/J4</f>
        <v>1</v>
      </c>
      <c r="K7" s="24">
        <f t="shared" si="2"/>
        <v>0.98974517790520156</v>
      </c>
      <c r="L7" s="24">
        <f t="shared" si="2"/>
        <v>0.98391162733901527</v>
      </c>
      <c r="M7" s="24">
        <f t="shared" si="2"/>
        <v>0.40545625280152536</v>
      </c>
      <c r="N7" s="24">
        <f t="shared" si="2"/>
        <v>0.26466718384231797</v>
      </c>
      <c r="O7" s="24">
        <f t="shared" si="2"/>
        <v>8.5741893368290484E-3</v>
      </c>
      <c r="P7" s="24">
        <f>SUM(J7:O7)</f>
        <v>3.6523544312248895</v>
      </c>
      <c r="Q7" s="24"/>
      <c r="R7" s="25">
        <f>J7/P7*100</f>
        <v>27.379599073155397</v>
      </c>
      <c r="S7" s="25">
        <f>K7/P7*100</f>
        <v>27.098826155633283</v>
      </c>
      <c r="T7" s="25">
        <f>L7/P7*100</f>
        <v>26.939105879958124</v>
      </c>
      <c r="U7" s="25">
        <f>M7/P7*100</f>
        <v>11.101229643409704</v>
      </c>
      <c r="V7" s="25">
        <f>N7/P7*100</f>
        <v>7.246481381423779</v>
      </c>
      <c r="W7" s="25">
        <f>O7/P7*100</f>
        <v>0.23475786641970353</v>
      </c>
      <c r="X7" s="16">
        <f>SUM(R6:W6)</f>
        <v>100</v>
      </c>
      <c r="Y7" s="16"/>
      <c r="Z7" s="3" t="s">
        <v>23</v>
      </c>
      <c r="AA7" s="3">
        <v>23.543627813953634</v>
      </c>
      <c r="AB7" s="3">
        <v>40.496489568662788</v>
      </c>
      <c r="AC7" s="3">
        <v>17.150379983552565</v>
      </c>
      <c r="AD7" s="3">
        <v>14.311653033730565</v>
      </c>
      <c r="AE7" s="3">
        <v>4.1130354383385983</v>
      </c>
      <c r="AF7" s="3">
        <v>0.38481416176185806</v>
      </c>
      <c r="AG7" s="3">
        <f t="shared" si="0"/>
        <v>18.809502633831023</v>
      </c>
      <c r="AI7" s="15"/>
      <c r="AJ7" s="15"/>
      <c r="AK7" s="15"/>
    </row>
    <row r="8" spans="1:40" ht="16" thickBot="1" x14ac:dyDescent="0.25">
      <c r="A8" s="17" t="s">
        <v>24</v>
      </c>
      <c r="B8" s="5">
        <v>1</v>
      </c>
      <c r="C8" s="22">
        <f>2^-C7</f>
        <v>7.5597620451686984E-2</v>
      </c>
      <c r="D8" s="22">
        <f>2^-D7</f>
        <v>5.971528864315085E-2</v>
      </c>
      <c r="E8" s="22">
        <f>2^-E7</f>
        <v>5.085420579134416E-3</v>
      </c>
      <c r="F8" s="22">
        <f>2^-F7</f>
        <v>5.6742849920030708E-3</v>
      </c>
      <c r="G8" s="22">
        <f>2^-G7</f>
        <v>1.3456426591301495E-3</v>
      </c>
      <c r="P8" s="5"/>
      <c r="Q8" s="5"/>
      <c r="X8" s="16">
        <f>SUM(R7:W7)</f>
        <v>99.999999999999986</v>
      </c>
      <c r="Y8" s="16"/>
      <c r="Z8" s="3" t="s">
        <v>25</v>
      </c>
      <c r="AA8" s="3">
        <v>19.877392642054961</v>
      </c>
      <c r="AB8" s="3">
        <v>40.008821514077049</v>
      </c>
      <c r="AC8" s="3">
        <v>20.625885939801574</v>
      </c>
      <c r="AD8" s="3">
        <v>14.696179420808853</v>
      </c>
      <c r="AE8" s="3">
        <v>4.5288942149613414</v>
      </c>
      <c r="AF8" s="3">
        <v>0.26282626829623723</v>
      </c>
      <c r="AG8" s="3">
        <f t="shared" si="0"/>
        <v>19.487899904066431</v>
      </c>
      <c r="AI8" s="15"/>
      <c r="AJ8" s="15"/>
      <c r="AK8" s="15"/>
    </row>
    <row r="9" spans="1:40" x14ac:dyDescent="0.2">
      <c r="B9" s="5"/>
      <c r="C9" s="5"/>
      <c r="D9" s="5"/>
      <c r="E9" s="5"/>
      <c r="F9" s="5"/>
      <c r="G9" s="5"/>
      <c r="I9" s="8" t="s">
        <v>26</v>
      </c>
      <c r="J9" s="9">
        <v>1</v>
      </c>
      <c r="K9" s="9">
        <v>2</v>
      </c>
      <c r="L9" s="9">
        <v>3</v>
      </c>
      <c r="M9" s="9">
        <v>4</v>
      </c>
      <c r="N9" s="9">
        <v>5</v>
      </c>
      <c r="O9" s="9">
        <v>6</v>
      </c>
      <c r="P9" s="10" t="s">
        <v>8</v>
      </c>
      <c r="Q9" s="10"/>
      <c r="R9" s="9" t="s">
        <v>9</v>
      </c>
      <c r="S9" s="9" t="s">
        <v>10</v>
      </c>
      <c r="T9" s="9" t="s">
        <v>11</v>
      </c>
      <c r="U9" s="9" t="s">
        <v>12</v>
      </c>
      <c r="V9" s="9" t="s">
        <v>13</v>
      </c>
      <c r="W9" s="11" t="s">
        <v>14</v>
      </c>
      <c r="Z9" s="3" t="s">
        <v>27</v>
      </c>
      <c r="AA9" s="3">
        <v>26.329902628949991</v>
      </c>
      <c r="AB9" s="3">
        <v>19.506844381983679</v>
      </c>
      <c r="AC9" s="3">
        <v>26.059899903899179</v>
      </c>
      <c r="AD9" s="3">
        <v>19.562198220726955</v>
      </c>
      <c r="AE9" s="3">
        <v>7.3584940993435808</v>
      </c>
      <c r="AF9" s="3">
        <v>1.1826607650966137</v>
      </c>
      <c r="AG9" s="3">
        <f t="shared" si="0"/>
        <v>28.10335308516715</v>
      </c>
      <c r="AI9" s="15"/>
      <c r="AJ9" s="15"/>
      <c r="AK9" s="15"/>
    </row>
    <row r="10" spans="1:40" x14ac:dyDescent="0.2">
      <c r="B10" s="6" t="s">
        <v>28</v>
      </c>
      <c r="C10" s="7" t="s">
        <v>29</v>
      </c>
      <c r="D10" s="7" t="s">
        <v>30</v>
      </c>
      <c r="E10" s="7" t="s">
        <v>31</v>
      </c>
      <c r="F10" s="7" t="s">
        <v>32</v>
      </c>
      <c r="G10" s="7" t="s">
        <v>6</v>
      </c>
      <c r="I10" s="12"/>
      <c r="J10" s="13" t="s">
        <v>15</v>
      </c>
      <c r="P10" s="5"/>
      <c r="Q10" s="5"/>
      <c r="W10" s="14"/>
      <c r="AA10" s="3" t="s">
        <v>87</v>
      </c>
      <c r="AB10" s="3" t="s">
        <v>88</v>
      </c>
      <c r="AC10" s="3" t="s">
        <v>89</v>
      </c>
      <c r="AG10" s="3" t="s">
        <v>90</v>
      </c>
    </row>
    <row r="11" spans="1:40" x14ac:dyDescent="0.2">
      <c r="B11" s="37">
        <v>23.306098937988281</v>
      </c>
      <c r="C11" s="37">
        <v>26.947338104248047</v>
      </c>
      <c r="D11" s="37">
        <v>27.546960830688477</v>
      </c>
      <c r="E11" s="37"/>
      <c r="F11" s="37">
        <v>30.91093635559082</v>
      </c>
      <c r="G11" s="37">
        <v>32.8631591796875</v>
      </c>
      <c r="I11" s="12"/>
      <c r="J11" s="5">
        <v>1</v>
      </c>
      <c r="K11" s="5">
        <v>7.108620610894556E-2</v>
      </c>
      <c r="L11" s="5">
        <v>7.1051222395139876E-2</v>
      </c>
      <c r="M11" s="5">
        <v>1.4404477934521598E-2</v>
      </c>
      <c r="N11" s="5">
        <v>2.0910315757718775E-2</v>
      </c>
      <c r="O11" s="5">
        <v>0.12090543692995231</v>
      </c>
      <c r="P11" s="5">
        <f>SUM(J11:O11)</f>
        <v>1.2983576591262782</v>
      </c>
      <c r="Q11" s="5"/>
      <c r="R11" s="15">
        <f>J11/P11*100</f>
        <v>77.02037978294392</v>
      </c>
      <c r="S11" s="15">
        <f>K11/P11*100</f>
        <v>5.4750865918396157</v>
      </c>
      <c r="T11" s="15">
        <f>L11/P11*100</f>
        <v>5.4723921329160836</v>
      </c>
      <c r="U11" s="15">
        <f>M11/P11*100</f>
        <v>1.1094383610918892</v>
      </c>
      <c r="V11" s="15">
        <f>N11/P11*100</f>
        <v>1.6105204610407771</v>
      </c>
      <c r="W11" s="15">
        <f>O11/P11*100</f>
        <v>9.3121826701677008</v>
      </c>
      <c r="Z11" s="26" t="s">
        <v>91</v>
      </c>
      <c r="AA11" s="26">
        <f>AVERAGE(AA3:AA5)</f>
        <v>25.41207139195555</v>
      </c>
      <c r="AB11" s="26">
        <f t="shared" ref="AB11:AG11" si="3">AVERAGE(AB3:AB5)</f>
        <v>30.321006549239176</v>
      </c>
      <c r="AC11" s="26">
        <f t="shared" si="3"/>
        <v>24.471974018661438</v>
      </c>
      <c r="AD11" s="3">
        <f t="shared" si="3"/>
        <v>11.853763357017984</v>
      </c>
      <c r="AE11" s="3">
        <f t="shared" si="3"/>
        <v>7.510758733375237</v>
      </c>
      <c r="AF11" s="3">
        <f t="shared" si="3"/>
        <v>0.43042594975061399</v>
      </c>
      <c r="AG11" s="26">
        <f t="shared" si="3"/>
        <v>19.794948040143833</v>
      </c>
    </row>
    <row r="12" spans="1:40" x14ac:dyDescent="0.2">
      <c r="B12" s="37"/>
      <c r="C12" s="37">
        <v>27.073305130004883</v>
      </c>
      <c r="D12" s="37">
        <v>27.565963745117188</v>
      </c>
      <c r="E12" s="37">
        <v>31.387628555297852</v>
      </c>
      <c r="F12" s="37">
        <v>31.105472564697266</v>
      </c>
      <c r="G12" s="37"/>
      <c r="I12" s="12"/>
      <c r="J12" s="13" t="s">
        <v>85</v>
      </c>
      <c r="P12" s="5"/>
      <c r="Q12" s="5"/>
      <c r="W12" s="14"/>
      <c r="X12" s="16">
        <f>SUM(R11:W11)</f>
        <v>99.999999999999986</v>
      </c>
      <c r="Y12" s="16"/>
      <c r="Z12" s="26" t="s">
        <v>92</v>
      </c>
      <c r="AA12" s="27">
        <f>AVERAGE(AA7:AA9)</f>
        <v>23.250307694986194</v>
      </c>
      <c r="AB12" s="27">
        <f t="shared" ref="AB12:AG12" si="4">AVERAGE(AB7:AB9)</f>
        <v>33.337385154907842</v>
      </c>
      <c r="AC12" s="27">
        <f t="shared" si="4"/>
        <v>21.278721942417771</v>
      </c>
      <c r="AD12" s="38">
        <f t="shared" si="4"/>
        <v>16.190010225088791</v>
      </c>
      <c r="AE12" s="38">
        <f t="shared" si="4"/>
        <v>5.3334745842145068</v>
      </c>
      <c r="AF12" s="38">
        <f t="shared" si="4"/>
        <v>0.61010039838490304</v>
      </c>
      <c r="AG12" s="27">
        <f t="shared" si="4"/>
        <v>22.133585207688203</v>
      </c>
      <c r="AH12" s="38"/>
      <c r="AI12" s="38"/>
      <c r="AJ12" s="38"/>
      <c r="AK12" s="38"/>
      <c r="AL12" s="38"/>
      <c r="AM12" s="38"/>
      <c r="AN12" s="38"/>
    </row>
    <row r="13" spans="1:40" x14ac:dyDescent="0.2">
      <c r="B13" s="37">
        <v>23.37794303894043</v>
      </c>
      <c r="C13" s="37"/>
      <c r="D13" s="37"/>
      <c r="E13" s="37">
        <v>30.968706130981445</v>
      </c>
      <c r="F13" s="37"/>
      <c r="G13" s="37">
        <v>33.888175964355469</v>
      </c>
      <c r="I13" s="12" t="s">
        <v>20</v>
      </c>
      <c r="J13" s="5">
        <v>1</v>
      </c>
      <c r="K13" s="5">
        <v>7.8655931320375641E-2</v>
      </c>
      <c r="L13" s="5">
        <v>5.3867491760681736E-2</v>
      </c>
      <c r="M13" s="5">
        <v>4.3760764129096184E-3</v>
      </c>
      <c r="N13" s="5">
        <v>4.9232152341101018E-3</v>
      </c>
      <c r="O13" s="5">
        <v>9.540506075968317E-4</v>
      </c>
      <c r="P13" s="5">
        <f>SUM(J13:O13)</f>
        <v>1.1427767653356742</v>
      </c>
      <c r="Q13" s="5"/>
      <c r="R13" s="15">
        <f>J13/P13*100</f>
        <v>87.506154336823997</v>
      </c>
      <c r="S13" s="15">
        <f>K13/P13*100</f>
        <v>6.8828780656274198</v>
      </c>
      <c r="T13" s="15">
        <f>L13/P13*100</f>
        <v>4.7137370477478111</v>
      </c>
      <c r="U13" s="15">
        <f>M13/P13*100</f>
        <v>0.38293361797780417</v>
      </c>
      <c r="V13" s="15">
        <f>N13/P13*100</f>
        <v>0.43081163210944168</v>
      </c>
      <c r="W13" s="15">
        <f>O13/P13*100</f>
        <v>8.3485299713509056E-2</v>
      </c>
      <c r="Z13" s="3" t="s">
        <v>33</v>
      </c>
      <c r="AA13">
        <f>STDEV(AA3:AA5)</f>
        <v>5.1707914307200227</v>
      </c>
      <c r="AB13">
        <f t="shared" ref="AB13:AG13" si="5">STDEV(AB3:AB5)</f>
        <v>2.8348149066508133</v>
      </c>
      <c r="AC13">
        <f t="shared" si="5"/>
        <v>2.3662124196899881</v>
      </c>
      <c r="AD13" s="38">
        <f t="shared" si="5"/>
        <v>3.3888301242255272</v>
      </c>
      <c r="AE13" s="38">
        <f t="shared" si="5"/>
        <v>0.77645473063835901</v>
      </c>
      <c r="AF13" s="38">
        <f t="shared" si="5"/>
        <v>0.34191991030301344</v>
      </c>
      <c r="AG13" s="38">
        <f t="shared" si="5"/>
        <v>4.4890417196355399</v>
      </c>
      <c r="AH13" s="38"/>
      <c r="AI13" s="38"/>
      <c r="AJ13" s="38"/>
      <c r="AK13" s="38"/>
      <c r="AL13" s="38"/>
      <c r="AM13" s="38"/>
      <c r="AN13" s="38"/>
    </row>
    <row r="14" spans="1:40" ht="16" thickBot="1" x14ac:dyDescent="0.25">
      <c r="A14" s="17" t="s">
        <v>19</v>
      </c>
      <c r="B14" s="28">
        <f t="shared" ref="B14:G14" si="6">AVERAGE(B11:B13)</f>
        <v>23.342020988464355</v>
      </c>
      <c r="C14" s="29">
        <f t="shared" si="6"/>
        <v>27.010321617126465</v>
      </c>
      <c r="D14" s="30">
        <f t="shared" si="6"/>
        <v>27.556462287902832</v>
      </c>
      <c r="E14" s="20">
        <f t="shared" si="6"/>
        <v>31.178167343139648</v>
      </c>
      <c r="F14" s="19">
        <f t="shared" si="6"/>
        <v>31.008204460144043</v>
      </c>
      <c r="G14" s="21">
        <f t="shared" si="6"/>
        <v>33.375667572021484</v>
      </c>
      <c r="I14" s="23" t="s">
        <v>22</v>
      </c>
      <c r="J14" s="24">
        <f t="shared" ref="J14:O14" si="7">J13/J11</f>
        <v>1</v>
      </c>
      <c r="K14" s="24">
        <f t="shared" si="7"/>
        <v>1.1064865552091618</v>
      </c>
      <c r="L14" s="24">
        <f t="shared" si="7"/>
        <v>0.7581501055830735</v>
      </c>
      <c r="M14" s="24">
        <f t="shared" si="7"/>
        <v>0.30379972344724598</v>
      </c>
      <c r="N14" s="24">
        <f t="shared" si="7"/>
        <v>0.23544432763014397</v>
      </c>
      <c r="O14" s="24">
        <f t="shared" si="7"/>
        <v>7.8908825923979728E-3</v>
      </c>
      <c r="P14" s="24">
        <f>SUM(J14:O14)</f>
        <v>3.411771594462023</v>
      </c>
      <c r="Q14" s="24"/>
      <c r="R14" s="25">
        <f>J14/P14*100</f>
        <v>29.310285648171668</v>
      </c>
      <c r="S14" s="25">
        <f>K14/P14*100</f>
        <v>32.431436999041999</v>
      </c>
      <c r="T14" s="25">
        <f>L14/P14*100</f>
        <v>22.221596158831396</v>
      </c>
      <c r="U14" s="25">
        <f>M14/P14*100</f>
        <v>8.9044566740743356</v>
      </c>
      <c r="V14" s="25">
        <f>N14/P14*100</f>
        <v>6.9009404970812369</v>
      </c>
      <c r="W14" s="25">
        <f>O14/P14*100</f>
        <v>0.23128402279936994</v>
      </c>
      <c r="X14" s="16">
        <f>SUM(R13:W13)</f>
        <v>99.999999999999986</v>
      </c>
      <c r="Y14" s="16"/>
      <c r="Z14" s="3" t="s">
        <v>34</v>
      </c>
      <c r="AA14">
        <f>STDEV(AA7:AA9)</f>
        <v>3.2362399172324072</v>
      </c>
      <c r="AB14">
        <f t="shared" ref="AB14:AG14" si="8">STDEV(AB7:AB9)</f>
        <v>11.980081326372696</v>
      </c>
      <c r="AC14">
        <f t="shared" si="8"/>
        <v>4.4904935627943177</v>
      </c>
      <c r="AD14" s="38">
        <f t="shared" si="8"/>
        <v>2.9267224063847386</v>
      </c>
      <c r="AE14" s="38">
        <f t="shared" si="8"/>
        <v>1.7660018850538437</v>
      </c>
      <c r="AF14" s="38">
        <f t="shared" si="8"/>
        <v>0.499589122864811</v>
      </c>
      <c r="AG14" s="38">
        <f t="shared" si="8"/>
        <v>5.1810859959375462</v>
      </c>
      <c r="AH14" s="38"/>
      <c r="AI14" s="38"/>
      <c r="AJ14" s="38"/>
      <c r="AK14" s="38"/>
      <c r="AL14" s="38"/>
      <c r="AM14" s="38"/>
      <c r="AN14" s="38"/>
    </row>
    <row r="15" spans="1:40" ht="16" thickBot="1" x14ac:dyDescent="0.25">
      <c r="A15" s="17" t="s">
        <v>21</v>
      </c>
      <c r="B15" s="5">
        <f>B14-B14</f>
        <v>0</v>
      </c>
      <c r="C15" s="22">
        <f>C14-B14</f>
        <v>3.6683006286621094</v>
      </c>
      <c r="D15" s="22">
        <f>D14-B14</f>
        <v>4.2144412994384766</v>
      </c>
      <c r="E15" s="22">
        <f>E14-B14</f>
        <v>7.836146354675293</v>
      </c>
      <c r="F15" s="22">
        <f>F14-B14</f>
        <v>7.6661834716796875</v>
      </c>
      <c r="G15" s="22">
        <f>G14-B14</f>
        <v>10.033646583557129</v>
      </c>
      <c r="K15" s="5"/>
      <c r="L15" s="5"/>
      <c r="M15" s="5"/>
      <c r="N15" s="5"/>
      <c r="O15" s="5"/>
      <c r="P15" s="5"/>
      <c r="Q15" s="5"/>
      <c r="S15" s="15"/>
      <c r="T15" s="15"/>
      <c r="U15" s="15"/>
      <c r="V15" s="15"/>
      <c r="W15" s="15"/>
      <c r="X15" s="16">
        <f>SUM(R14:W14)</f>
        <v>100.00000000000001</v>
      </c>
      <c r="Y15" s="16"/>
      <c r="Z15" s="26" t="s">
        <v>35</v>
      </c>
      <c r="AA15" s="27">
        <f>AA13/SQRT(3)</f>
        <v>2.9853578244496153</v>
      </c>
      <c r="AB15" s="27">
        <f t="shared" ref="AB15:AG16" si="9">AB13/SQRT(3)</f>
        <v>1.636681149457611</v>
      </c>
      <c r="AC15" s="27">
        <f t="shared" si="9"/>
        <v>1.3661333774678504</v>
      </c>
      <c r="AD15" s="38">
        <f t="shared" si="9"/>
        <v>1.9565419844595211</v>
      </c>
      <c r="AE15" s="38">
        <f t="shared" si="9"/>
        <v>0.44828634774761494</v>
      </c>
      <c r="AF15" s="38">
        <f t="shared" si="9"/>
        <v>0.19740755225473752</v>
      </c>
      <c r="AG15" s="27">
        <f t="shared" si="9"/>
        <v>2.5917494452350396</v>
      </c>
      <c r="AH15" s="38"/>
      <c r="AI15" s="38"/>
      <c r="AJ15" s="38"/>
      <c r="AK15" s="38"/>
      <c r="AL15" s="38"/>
      <c r="AM15" s="38"/>
      <c r="AN15" s="38"/>
    </row>
    <row r="16" spans="1:40" x14ac:dyDescent="0.2">
      <c r="A16" s="17" t="s">
        <v>24</v>
      </c>
      <c r="B16" s="5">
        <f t="shared" ref="B16:G16" si="10">2^-B15</f>
        <v>1</v>
      </c>
      <c r="C16" s="22">
        <f t="shared" si="10"/>
        <v>7.8655931320375641E-2</v>
      </c>
      <c r="D16" s="22">
        <f t="shared" si="10"/>
        <v>5.3867491760681736E-2</v>
      </c>
      <c r="E16" s="22">
        <f t="shared" si="10"/>
        <v>4.3760764129096184E-3</v>
      </c>
      <c r="F16" s="22">
        <f t="shared" si="10"/>
        <v>4.9232152341101018E-3</v>
      </c>
      <c r="G16" s="22">
        <f t="shared" si="10"/>
        <v>9.540506075968317E-4</v>
      </c>
      <c r="I16" s="8" t="s">
        <v>36</v>
      </c>
      <c r="J16" s="9">
        <v>1</v>
      </c>
      <c r="K16" s="9">
        <v>2</v>
      </c>
      <c r="L16" s="9">
        <v>3</v>
      </c>
      <c r="M16" s="9">
        <v>4</v>
      </c>
      <c r="N16" s="9">
        <v>5</v>
      </c>
      <c r="O16" s="9">
        <v>6</v>
      </c>
      <c r="P16" s="10" t="s">
        <v>8</v>
      </c>
      <c r="Q16" s="10"/>
      <c r="R16" s="9" t="s">
        <v>9</v>
      </c>
      <c r="S16" s="9" t="s">
        <v>10</v>
      </c>
      <c r="T16" s="9" t="s">
        <v>11</v>
      </c>
      <c r="U16" s="9" t="s">
        <v>12</v>
      </c>
      <c r="V16" s="9" t="s">
        <v>13</v>
      </c>
      <c r="W16" s="11" t="s">
        <v>14</v>
      </c>
      <c r="Z16" s="26" t="s">
        <v>37</v>
      </c>
      <c r="AA16" s="27">
        <f>AA14/SQRT(3)</f>
        <v>1.8684439873763425</v>
      </c>
      <c r="AB16" s="27">
        <f t="shared" si="9"/>
        <v>6.9167031786948856</v>
      </c>
      <c r="AC16" s="27">
        <f t="shared" si="9"/>
        <v>2.5925876672735813</v>
      </c>
      <c r="AD16" s="38">
        <f t="shared" si="9"/>
        <v>1.6897439691695382</v>
      </c>
      <c r="AE16" s="38">
        <f t="shared" si="9"/>
        <v>1.0196016637252232</v>
      </c>
      <c r="AF16" s="38">
        <f t="shared" si="9"/>
        <v>0.28843791457020768</v>
      </c>
      <c r="AG16" s="27">
        <f t="shared" si="9"/>
        <v>2.9913013944491427</v>
      </c>
      <c r="AH16" s="38"/>
      <c r="AI16" s="38"/>
      <c r="AJ16" s="38"/>
      <c r="AK16" s="38"/>
      <c r="AL16" s="38"/>
      <c r="AM16" s="38"/>
      <c r="AN16" s="38"/>
    </row>
    <row r="17" spans="1:40" x14ac:dyDescent="0.2">
      <c r="B17" s="5"/>
      <c r="C17" s="5"/>
      <c r="D17" s="5"/>
      <c r="E17" s="5"/>
      <c r="F17" s="5"/>
      <c r="G17" s="5"/>
      <c r="I17" s="12"/>
      <c r="J17" s="13" t="s">
        <v>15</v>
      </c>
      <c r="P17" s="5"/>
      <c r="Q17" s="5"/>
      <c r="W17" s="14"/>
      <c r="AA17"/>
      <c r="AI17"/>
    </row>
    <row r="18" spans="1:40" x14ac:dyDescent="0.2">
      <c r="B18" s="6" t="s">
        <v>38</v>
      </c>
      <c r="C18" s="7" t="s">
        <v>39</v>
      </c>
      <c r="D18" s="7" t="s">
        <v>40</v>
      </c>
      <c r="E18" s="7" t="s">
        <v>41</v>
      </c>
      <c r="F18" s="7" t="s">
        <v>42</v>
      </c>
      <c r="G18" s="7" t="s">
        <v>6</v>
      </c>
      <c r="I18" s="12"/>
      <c r="J18" s="5">
        <v>1</v>
      </c>
      <c r="K18" s="5">
        <v>7.0316313950276363E-2</v>
      </c>
      <c r="L18" s="5">
        <v>9.3308336690443736E-2</v>
      </c>
      <c r="M18" s="5">
        <v>0.16115830538729237</v>
      </c>
      <c r="N18" s="5">
        <v>5.3742485421050867E-2</v>
      </c>
      <c r="O18" s="5">
        <v>4.6581278190704928E-2</v>
      </c>
      <c r="P18" s="5">
        <f>SUM(J18:O18)</f>
        <v>1.425106719639768</v>
      </c>
      <c r="Q18" s="5"/>
      <c r="R18" s="15">
        <f>J18/P18*100</f>
        <v>70.17018348301491</v>
      </c>
      <c r="S18" s="15">
        <f>K18/P18*100</f>
        <v>4.9341086517401731</v>
      </c>
      <c r="T18" s="15">
        <f>L18/P18*100</f>
        <v>6.5474631060633683</v>
      </c>
      <c r="U18" s="15">
        <f>M18/P18*100</f>
        <v>11.308507858838054</v>
      </c>
      <c r="V18" s="15">
        <f>N18/P18*100</f>
        <v>3.7711200628283934</v>
      </c>
      <c r="W18" s="15">
        <f>O18/P18*100</f>
        <v>3.268616837515125</v>
      </c>
      <c r="Z18" s="3" t="s">
        <v>43</v>
      </c>
      <c r="AA18" s="27">
        <f>TTEST(AA3:AA5,AA7:AA9,2,2)</f>
        <v>0.57252828123549582</v>
      </c>
      <c r="AB18" s="27">
        <f t="shared" ref="AB18:AG18" si="11">TTEST(AB3:AB5,AB7:AB9,2,2)</f>
        <v>0.69311770704039</v>
      </c>
      <c r="AC18" s="27">
        <f t="shared" si="11"/>
        <v>0.33711043815800756</v>
      </c>
      <c r="AD18">
        <f t="shared" si="11"/>
        <v>0.16878261408750703</v>
      </c>
      <c r="AE18">
        <f t="shared" si="11"/>
        <v>0.12227801182784273</v>
      </c>
      <c r="AF18">
        <f t="shared" si="11"/>
        <v>0.63430788783961756</v>
      </c>
      <c r="AG18" s="27">
        <f t="shared" si="11"/>
        <v>0.58637463957081382</v>
      </c>
      <c r="AH18"/>
      <c r="AI18"/>
      <c r="AJ18"/>
      <c r="AK18" s="38"/>
      <c r="AL18" s="38"/>
      <c r="AM18" s="38"/>
      <c r="AN18" s="38"/>
    </row>
    <row r="19" spans="1:40" ht="16.5" customHeight="1" x14ac:dyDescent="0.2">
      <c r="B19" s="37"/>
      <c r="C19" s="37"/>
      <c r="D19" s="37"/>
      <c r="E19" s="37">
        <v>26.386360168457031</v>
      </c>
      <c r="F19" s="37">
        <v>28.950969696044922</v>
      </c>
      <c r="G19" s="37"/>
      <c r="I19" s="12"/>
      <c r="J19" s="13" t="s">
        <v>85</v>
      </c>
      <c r="P19" s="5"/>
      <c r="Q19" s="5"/>
      <c r="W19" s="14"/>
      <c r="X19" s="16">
        <f>SUM(R18:W18)</f>
        <v>100.00000000000003</v>
      </c>
      <c r="Y19" s="16"/>
      <c r="AA19" s="38"/>
      <c r="AI19"/>
    </row>
    <row r="20" spans="1:40" x14ac:dyDescent="0.2">
      <c r="B20" s="37">
        <v>23.660833358764648</v>
      </c>
      <c r="C20" s="37">
        <v>26.713733673095703</v>
      </c>
      <c r="D20" s="37">
        <v>26.581279754638672</v>
      </c>
      <c r="E20" s="37">
        <v>26.5679931640625</v>
      </c>
      <c r="F20" s="37"/>
      <c r="G20" s="37">
        <v>32.608417510986328</v>
      </c>
      <c r="I20" s="12" t="s">
        <v>20</v>
      </c>
      <c r="J20" s="5">
        <v>1</v>
      </c>
      <c r="K20" s="5">
        <v>0.11307675842811622</v>
      </c>
      <c r="L20" s="5">
        <v>0.11578717329659938</v>
      </c>
      <c r="M20" s="5">
        <v>0.128255013097577</v>
      </c>
      <c r="N20" s="5">
        <v>2.3054093720531212E-2</v>
      </c>
      <c r="O20" s="5">
        <v>1.9666375682791991E-3</v>
      </c>
      <c r="P20" s="5">
        <f>SUM(J20:O20)</f>
        <v>1.3821396761111031</v>
      </c>
      <c r="Q20" s="5"/>
      <c r="R20" s="15">
        <f>J20/P20*100</f>
        <v>72.351587707378357</v>
      </c>
      <c r="S20" s="15">
        <f>K20/P20*100</f>
        <v>8.1812830050778871</v>
      </c>
      <c r="T20" s="15">
        <f>L20/P20*100</f>
        <v>8.3773858241583277</v>
      </c>
      <c r="U20" s="15">
        <f>M20/P20*100</f>
        <v>9.2794538290403032</v>
      </c>
      <c r="V20" s="15">
        <f>N20/P20*100</f>
        <v>1.6680002838351347</v>
      </c>
      <c r="W20" s="15">
        <f>O20/P20*100</f>
        <v>0.14228935050997776</v>
      </c>
      <c r="Z20" s="3" t="s">
        <v>84</v>
      </c>
      <c r="AA20" s="26">
        <f>AA18/2</f>
        <v>0.28626414061774791</v>
      </c>
      <c r="AB20" s="26">
        <f t="shared" ref="AB20:AG20" si="12">AB18/2</f>
        <v>0.346558853520195</v>
      </c>
      <c r="AC20" s="26">
        <f t="shared" si="12"/>
        <v>0.16855521907900378</v>
      </c>
      <c r="AD20" s="3">
        <f t="shared" si="12"/>
        <v>8.4391307043753513E-2</v>
      </c>
      <c r="AE20" s="3">
        <f t="shared" si="12"/>
        <v>6.1139005913921365E-2</v>
      </c>
      <c r="AF20" s="3">
        <f t="shared" si="12"/>
        <v>0.31715394391980878</v>
      </c>
      <c r="AG20" s="26">
        <f t="shared" si="12"/>
        <v>0.29318731978540691</v>
      </c>
      <c r="AL20"/>
      <c r="AM20"/>
      <c r="AN20"/>
    </row>
    <row r="21" spans="1:40" ht="16" thickBot="1" x14ac:dyDescent="0.25">
      <c r="B21" s="37">
        <v>23.550809860229492</v>
      </c>
      <c r="C21" s="37">
        <v>26.787160873413086</v>
      </c>
      <c r="D21" s="37">
        <v>26.851268768310547</v>
      </c>
      <c r="E21" s="37">
        <v>26.751850128173828</v>
      </c>
      <c r="F21" s="37">
        <v>29.138339996337891</v>
      </c>
      <c r="G21" s="37">
        <v>32.583332061767578</v>
      </c>
      <c r="I21" s="23" t="s">
        <v>22</v>
      </c>
      <c r="J21" s="24">
        <f t="shared" ref="J21:O21" si="13">J20/J18</f>
        <v>1</v>
      </c>
      <c r="K21" s="24">
        <f t="shared" si="13"/>
        <v>1.6081155577648394</v>
      </c>
      <c r="L21" s="24">
        <f t="shared" si="13"/>
        <v>1.2409091985074236</v>
      </c>
      <c r="M21" s="24">
        <f t="shared" si="13"/>
        <v>0.79583247533757051</v>
      </c>
      <c r="N21" s="24">
        <f t="shared" si="13"/>
        <v>0.42897334464365788</v>
      </c>
      <c r="O21" s="24">
        <f t="shared" si="13"/>
        <v>4.2219484837400456E-2</v>
      </c>
      <c r="P21" s="24">
        <f>SUM(J21:O21)</f>
        <v>5.1160500610908919</v>
      </c>
      <c r="Q21" s="24"/>
      <c r="R21" s="25">
        <f>J21/P21*100</f>
        <v>19.546329454539595</v>
      </c>
      <c r="S21" s="25">
        <f>K21/P21*100</f>
        <v>31.432756493042252</v>
      </c>
      <c r="T21" s="25">
        <f>L21/P21*100</f>
        <v>24.25522001719478</v>
      </c>
      <c r="U21" s="25">
        <f>M21/P21*100</f>
        <v>15.55560375356991</v>
      </c>
      <c r="V21" s="25">
        <f>N21/P21*100</f>
        <v>8.3848543216206952</v>
      </c>
      <c r="W21" s="25">
        <f>O21/P21*100</f>
        <v>0.82523596003276845</v>
      </c>
      <c r="X21" s="16">
        <f>SUM(R20:W20)</f>
        <v>100</v>
      </c>
      <c r="Y21" s="16"/>
      <c r="AA21"/>
      <c r="AB21"/>
      <c r="AC21"/>
      <c r="AD21"/>
      <c r="AE21"/>
      <c r="AF21"/>
      <c r="AI21"/>
      <c r="AJ21"/>
      <c r="AK21"/>
      <c r="AL21"/>
      <c r="AM21"/>
      <c r="AN21"/>
    </row>
    <row r="22" spans="1:40" x14ac:dyDescent="0.2">
      <c r="A22" s="17" t="s">
        <v>19</v>
      </c>
      <c r="B22" s="31">
        <f t="shared" ref="B22:G22" si="14">AVERAGE(B19:B21)</f>
        <v>23.60582160949707</v>
      </c>
      <c r="C22" s="21">
        <f t="shared" si="14"/>
        <v>26.750447273254395</v>
      </c>
      <c r="D22" s="30">
        <f t="shared" si="14"/>
        <v>26.716274261474609</v>
      </c>
      <c r="E22" s="32">
        <f t="shared" si="14"/>
        <v>26.568734486897785</v>
      </c>
      <c r="F22" s="29">
        <f t="shared" si="14"/>
        <v>29.044654846191406</v>
      </c>
      <c r="G22" s="21">
        <f t="shared" si="14"/>
        <v>32.595874786376953</v>
      </c>
      <c r="K22" s="5"/>
      <c r="L22" s="5"/>
      <c r="M22" s="5"/>
      <c r="N22" s="5"/>
      <c r="O22" s="5"/>
      <c r="P22" s="5"/>
      <c r="Q22" s="5"/>
      <c r="S22" s="15"/>
      <c r="T22" s="15"/>
      <c r="U22" s="15"/>
      <c r="V22" s="15"/>
      <c r="W22" s="15"/>
      <c r="X22" s="16">
        <f>SUM(R21:W21)</f>
        <v>100.00000000000001</v>
      </c>
      <c r="Y22" s="16"/>
      <c r="AA22"/>
      <c r="AB22"/>
      <c r="AC22"/>
      <c r="AD22"/>
      <c r="AE22"/>
      <c r="AF22"/>
      <c r="AI22"/>
      <c r="AJ22"/>
      <c r="AK22"/>
      <c r="AL22"/>
      <c r="AM22"/>
      <c r="AN22"/>
    </row>
    <row r="23" spans="1:40" ht="16" thickBot="1" x14ac:dyDescent="0.25">
      <c r="A23" s="17" t="s">
        <v>21</v>
      </c>
      <c r="B23" s="5">
        <f>B22-B22</f>
        <v>0</v>
      </c>
      <c r="C23" s="22">
        <f>C22-B22</f>
        <v>3.1446256637573242</v>
      </c>
      <c r="D23" s="22">
        <f>D22-B22</f>
        <v>3.1104526519775391</v>
      </c>
      <c r="E23" s="22">
        <f>E22-B22</f>
        <v>2.962912877400715</v>
      </c>
      <c r="F23" s="22">
        <f>F22-B22</f>
        <v>5.4388332366943359</v>
      </c>
      <c r="G23" s="22">
        <f>G22-B22</f>
        <v>8.9900531768798828</v>
      </c>
      <c r="J23" s="13"/>
      <c r="K23" s="13"/>
      <c r="L23" s="13"/>
      <c r="M23" s="13"/>
      <c r="N23" s="13"/>
      <c r="O23" s="13"/>
      <c r="P23" s="5"/>
      <c r="Q23" s="5"/>
      <c r="R23" s="13"/>
      <c r="S23" s="13"/>
      <c r="T23" s="13"/>
      <c r="U23" s="13"/>
      <c r="V23" s="13"/>
      <c r="W23" s="13"/>
      <c r="AA23"/>
      <c r="AB23"/>
      <c r="AC23"/>
      <c r="AD23"/>
      <c r="AE23"/>
      <c r="AF23"/>
      <c r="AI23"/>
      <c r="AJ23"/>
      <c r="AK23"/>
      <c r="AL23"/>
      <c r="AM23"/>
      <c r="AN23"/>
    </row>
    <row r="24" spans="1:40" x14ac:dyDescent="0.2">
      <c r="A24" s="17" t="s">
        <v>24</v>
      </c>
      <c r="B24" s="5">
        <f t="shared" ref="B24:G24" si="15">2^-B23</f>
        <v>1</v>
      </c>
      <c r="C24" s="22">
        <f t="shared" si="15"/>
        <v>0.11307675842811622</v>
      </c>
      <c r="D24" s="22">
        <f t="shared" si="15"/>
        <v>0.11578717329659938</v>
      </c>
      <c r="E24" s="22">
        <f t="shared" si="15"/>
        <v>0.128255013097577</v>
      </c>
      <c r="F24" s="22">
        <f t="shared" si="15"/>
        <v>2.3054093720531212E-2</v>
      </c>
      <c r="G24" s="22">
        <f t="shared" si="15"/>
        <v>1.9666375682791991E-3</v>
      </c>
      <c r="I24" s="8" t="s">
        <v>23</v>
      </c>
      <c r="J24" s="9">
        <v>1</v>
      </c>
      <c r="K24" s="9">
        <v>2</v>
      </c>
      <c r="L24" s="9">
        <v>3</v>
      </c>
      <c r="M24" s="9">
        <v>4</v>
      </c>
      <c r="N24" s="9">
        <v>5</v>
      </c>
      <c r="O24" s="9">
        <v>6</v>
      </c>
      <c r="P24" s="10" t="s">
        <v>8</v>
      </c>
      <c r="Q24" s="10"/>
      <c r="R24" s="9" t="s">
        <v>9</v>
      </c>
      <c r="S24" s="9" t="s">
        <v>10</v>
      </c>
      <c r="T24" s="9" t="s">
        <v>11</v>
      </c>
      <c r="U24" s="9" t="s">
        <v>12</v>
      </c>
      <c r="V24" s="9" t="s">
        <v>13</v>
      </c>
      <c r="W24" s="11" t="s">
        <v>14</v>
      </c>
      <c r="AA24"/>
    </row>
    <row r="25" spans="1:40" x14ac:dyDescent="0.2">
      <c r="B25" s="5"/>
      <c r="C25" s="5"/>
      <c r="D25" s="5"/>
      <c r="E25" s="5"/>
      <c r="F25" s="5"/>
      <c r="G25" s="5"/>
      <c r="I25" s="12"/>
      <c r="J25" s="13" t="s">
        <v>15</v>
      </c>
      <c r="P25" s="5"/>
      <c r="Q25" s="5"/>
      <c r="W25" s="14"/>
      <c r="AA25"/>
    </row>
    <row r="26" spans="1:40" x14ac:dyDescent="0.2">
      <c r="B26" s="33"/>
      <c r="C26" s="33"/>
      <c r="D26" s="33"/>
      <c r="E26" s="33"/>
      <c r="F26" s="33"/>
      <c r="G26" s="33"/>
      <c r="I26" s="12"/>
      <c r="J26" s="3">
        <v>1</v>
      </c>
      <c r="K26" s="3">
        <v>4.6411933477069796E-2</v>
      </c>
      <c r="L26" s="3">
        <v>0.28283636942638102</v>
      </c>
      <c r="M26" s="3">
        <v>0.30360264639248397</v>
      </c>
      <c r="N26" s="3">
        <v>0.22306616922074929</v>
      </c>
      <c r="O26" s="3">
        <v>0.16815027771434071</v>
      </c>
      <c r="P26" s="5">
        <f>SUM(J26:O26)</f>
        <v>2.0240673962310249</v>
      </c>
      <c r="Q26" s="5"/>
      <c r="R26" s="15">
        <f>J26/P26*100</f>
        <v>49.405469494843892</v>
      </c>
      <c r="S26" s="15">
        <f>K26/P26*100</f>
        <v>2.2930033635980958</v>
      </c>
      <c r="T26" s="15">
        <f>L26/P26*100</f>
        <v>13.973663621727464</v>
      </c>
      <c r="U26" s="15">
        <f>M26/P26*100</f>
        <v>14.999631284897744</v>
      </c>
      <c r="V26" s="15">
        <f>N26/P26*100</f>
        <v>11.020688818767415</v>
      </c>
      <c r="W26" s="15">
        <f>O26/P26*100</f>
        <v>8.3075434161653892</v>
      </c>
      <c r="X26" s="16">
        <f>SUM(R26:W26)</f>
        <v>100</v>
      </c>
      <c r="Y26" s="16"/>
      <c r="AA26"/>
    </row>
    <row r="27" spans="1:40" x14ac:dyDescent="0.2">
      <c r="A27" s="34"/>
      <c r="B27" s="34"/>
      <c r="C27" s="34"/>
      <c r="D27" s="34"/>
      <c r="E27" s="34"/>
      <c r="F27" s="34"/>
      <c r="G27" s="34"/>
      <c r="I27" s="12"/>
      <c r="J27" s="13" t="s">
        <v>85</v>
      </c>
      <c r="P27" s="5"/>
      <c r="Q27" s="5"/>
      <c r="W27" s="14"/>
      <c r="AA27"/>
    </row>
    <row r="28" spans="1:40" x14ac:dyDescent="0.2">
      <c r="I28" s="12" t="s">
        <v>20</v>
      </c>
      <c r="J28" s="5">
        <v>1</v>
      </c>
      <c r="K28" s="5">
        <v>7.9831383454069482E-2</v>
      </c>
      <c r="L28" s="5">
        <v>0.20603244526130257</v>
      </c>
      <c r="M28" s="5">
        <v>0.18455336491160595</v>
      </c>
      <c r="N28" s="5">
        <v>3.8969315449151505E-2</v>
      </c>
      <c r="O28" s="5">
        <v>2.7483703310293541E-3</v>
      </c>
      <c r="P28" s="5">
        <f>SUM(J28:O28)</f>
        <v>1.5121348794071587</v>
      </c>
      <c r="Q28" s="5"/>
      <c r="R28" s="15">
        <f>J28/P28*100</f>
        <v>66.131666798933679</v>
      </c>
      <c r="S28" s="15">
        <f>K28/P28*100</f>
        <v>5.2793824506824318</v>
      </c>
      <c r="T28" s="15">
        <f>L28/P28*100</f>
        <v>13.625269019790007</v>
      </c>
      <c r="U28" s="15">
        <f>M28/P28*100</f>
        <v>12.204821634956344</v>
      </c>
      <c r="V28" s="15">
        <f>N28/P28*100</f>
        <v>2.5771057846658265</v>
      </c>
      <c r="W28" s="15">
        <f>O28/P28*100</f>
        <v>0.18175431097170833</v>
      </c>
      <c r="X28" s="16">
        <f>SUM(R28:W28)</f>
        <v>100.00000000000001</v>
      </c>
      <c r="Y28" s="16"/>
      <c r="AA28"/>
    </row>
    <row r="29" spans="1:40" ht="20" thickBot="1" x14ac:dyDescent="0.3">
      <c r="A29" s="1"/>
      <c r="B29" s="35" t="s">
        <v>0</v>
      </c>
      <c r="C29" s="13"/>
      <c r="D29" s="13"/>
      <c r="E29" s="13"/>
      <c r="F29" s="13"/>
      <c r="G29" s="13"/>
      <c r="I29" s="23" t="s">
        <v>22</v>
      </c>
      <c r="J29" s="24">
        <f t="shared" ref="J29:O29" si="16">J28/J26</f>
        <v>1</v>
      </c>
      <c r="K29" s="24">
        <f t="shared" si="16"/>
        <v>1.7200615762648812</v>
      </c>
      <c r="L29" s="24">
        <f t="shared" si="16"/>
        <v>0.72845103223166074</v>
      </c>
      <c r="M29" s="24">
        <f t="shared" si="16"/>
        <v>0.60787798494030121</v>
      </c>
      <c r="N29" s="24">
        <f t="shared" si="16"/>
        <v>0.17469845645032325</v>
      </c>
      <c r="O29" s="24">
        <f t="shared" si="16"/>
        <v>1.6344726683701214E-2</v>
      </c>
      <c r="P29" s="24">
        <f>SUM(J29:O29)</f>
        <v>4.2474337765708672</v>
      </c>
      <c r="Q29" s="24"/>
      <c r="R29" s="25">
        <f>J29/P29*100</f>
        <v>23.543627813953634</v>
      </c>
      <c r="S29" s="25">
        <f>K29/P29*100</f>
        <v>40.496489568662788</v>
      </c>
      <c r="T29" s="25">
        <f>L29/P29*100</f>
        <v>17.150379983552565</v>
      </c>
      <c r="U29" s="25">
        <f>M29/P29*100</f>
        <v>14.311653033730565</v>
      </c>
      <c r="V29" s="25">
        <f>N29/P29*100</f>
        <v>4.1130354383385983</v>
      </c>
      <c r="W29" s="25">
        <f>O29/P29*100</f>
        <v>0.38481416176185806</v>
      </c>
      <c r="X29" s="16">
        <f>SUM(R29:W29)</f>
        <v>100</v>
      </c>
      <c r="Y29" s="16"/>
      <c r="AA29"/>
    </row>
    <row r="30" spans="1:40" ht="16" thickBot="1" x14ac:dyDescent="0.25">
      <c r="B30" s="6" t="s">
        <v>44</v>
      </c>
      <c r="C30" s="7" t="s">
        <v>45</v>
      </c>
      <c r="D30" s="7" t="s">
        <v>46</v>
      </c>
      <c r="E30" s="7" t="s">
        <v>47</v>
      </c>
      <c r="F30" s="7" t="s">
        <v>48</v>
      </c>
      <c r="G30" s="7" t="s">
        <v>49</v>
      </c>
      <c r="K30" s="5"/>
      <c r="L30" s="5"/>
      <c r="M30" s="5"/>
      <c r="N30" s="5"/>
      <c r="O30" s="5"/>
      <c r="P30" s="5"/>
      <c r="Q30" s="5"/>
      <c r="S30" s="15"/>
      <c r="T30" s="15"/>
      <c r="U30" s="15"/>
      <c r="V30" s="15"/>
      <c r="W30" s="15"/>
      <c r="AA30"/>
    </row>
    <row r="31" spans="1:40" x14ac:dyDescent="0.2">
      <c r="B31" s="37"/>
      <c r="C31" s="37"/>
      <c r="D31" s="37"/>
      <c r="E31" s="37">
        <v>26.707008361816406</v>
      </c>
      <c r="F31" s="37"/>
      <c r="G31" s="37">
        <v>32.796321868896484</v>
      </c>
      <c r="I31" s="8" t="s">
        <v>25</v>
      </c>
      <c r="J31" s="9">
        <v>1</v>
      </c>
      <c r="K31" s="9">
        <v>2</v>
      </c>
      <c r="L31" s="9">
        <v>3</v>
      </c>
      <c r="M31" s="9">
        <v>4</v>
      </c>
      <c r="N31" s="9">
        <v>5</v>
      </c>
      <c r="O31" s="9">
        <v>6</v>
      </c>
      <c r="P31" s="10" t="s">
        <v>8</v>
      </c>
      <c r="Q31" s="10"/>
      <c r="R31" s="9" t="s">
        <v>9</v>
      </c>
      <c r="S31" s="9" t="s">
        <v>10</v>
      </c>
      <c r="T31" s="9" t="s">
        <v>11</v>
      </c>
      <c r="U31" s="9" t="s">
        <v>12</v>
      </c>
      <c r="V31" s="9" t="s">
        <v>13</v>
      </c>
      <c r="W31" s="11" t="s">
        <v>14</v>
      </c>
      <c r="AA31"/>
    </row>
    <row r="32" spans="1:40" x14ac:dyDescent="0.2">
      <c r="B32" s="37">
        <v>24.265048980712891</v>
      </c>
      <c r="C32" s="37">
        <v>27.844669342041016</v>
      </c>
      <c r="D32" s="37">
        <v>26.441551208496094</v>
      </c>
      <c r="E32" s="37">
        <v>26.653871536254883</v>
      </c>
      <c r="F32" s="37">
        <v>28.933982849121094</v>
      </c>
      <c r="G32" s="37">
        <v>32.703193664550781</v>
      </c>
      <c r="I32" s="12"/>
      <c r="J32" s="13" t="s">
        <v>15</v>
      </c>
      <c r="P32" s="5"/>
      <c r="Q32" s="5"/>
      <c r="W32" s="14"/>
      <c r="AA32"/>
    </row>
    <row r="33" spans="1:40" x14ac:dyDescent="0.2">
      <c r="B33" s="37">
        <v>24.220050811767578</v>
      </c>
      <c r="C33" s="37">
        <v>27.934230804443359</v>
      </c>
      <c r="D33" s="37">
        <v>26.601661682128906</v>
      </c>
      <c r="E33" s="37"/>
      <c r="F33" s="37">
        <v>28.914152145385742</v>
      </c>
      <c r="G33" s="37"/>
      <c r="I33" s="12"/>
      <c r="J33" s="3">
        <v>1</v>
      </c>
      <c r="K33" s="3">
        <v>2.99585916968848E-2</v>
      </c>
      <c r="L33" s="3">
        <v>0.22380806627624311</v>
      </c>
      <c r="M33" s="3">
        <v>0.21484104554228756</v>
      </c>
      <c r="N33" s="3">
        <v>0.2076905825464811</v>
      </c>
      <c r="O33" s="3">
        <v>7.958121729938164E-2</v>
      </c>
      <c r="P33" s="5">
        <f>SUM(J33:O33)</f>
        <v>1.7558795033612782</v>
      </c>
      <c r="Q33" s="5"/>
      <c r="R33" s="15">
        <f>J33/P33*100</f>
        <v>56.951516210861918</v>
      </c>
      <c r="S33" s="15">
        <f>K33/P33*100</f>
        <v>1.7061872206797279</v>
      </c>
      <c r="T33" s="15">
        <f>L33/P33*100</f>
        <v>12.746208714653118</v>
      </c>
      <c r="U33" s="15">
        <f>M33/P33*100</f>
        <v>12.235523287960111</v>
      </c>
      <c r="V33" s="15">
        <f>N33/P33*100</f>
        <v>11.828293578739272</v>
      </c>
      <c r="W33" s="15">
        <f>O33/P33*100</f>
        <v>4.532270987105858</v>
      </c>
      <c r="X33" s="16">
        <f>SUM(R26:W26)</f>
        <v>100</v>
      </c>
      <c r="Y33" s="16"/>
      <c r="AA33"/>
    </row>
    <row r="34" spans="1:40" x14ac:dyDescent="0.2">
      <c r="A34" s="17" t="s">
        <v>19</v>
      </c>
      <c r="B34" s="31">
        <f t="shared" ref="B34:G34" si="17">AVERAGE(B31:B33)</f>
        <v>24.242549896240234</v>
      </c>
      <c r="C34" s="29">
        <f t="shared" si="17"/>
        <v>27.889450073242188</v>
      </c>
      <c r="D34" s="32">
        <f t="shared" si="17"/>
        <v>26.5216064453125</v>
      </c>
      <c r="E34" s="20">
        <f t="shared" si="17"/>
        <v>26.680439949035645</v>
      </c>
      <c r="F34" s="21">
        <f t="shared" si="17"/>
        <v>28.924067497253418</v>
      </c>
      <c r="G34" s="21">
        <f t="shared" si="17"/>
        <v>32.749757766723633</v>
      </c>
      <c r="I34" s="12"/>
      <c r="J34" s="13" t="s">
        <v>85</v>
      </c>
      <c r="P34" s="5"/>
      <c r="Q34" s="5"/>
      <c r="W34" s="14"/>
      <c r="AA34"/>
    </row>
    <row r="35" spans="1:40" x14ac:dyDescent="0.2">
      <c r="A35" s="17" t="s">
        <v>21</v>
      </c>
      <c r="B35" s="5">
        <f>B34-B34</f>
        <v>0</v>
      </c>
      <c r="C35" s="22">
        <f>C34-B34</f>
        <v>3.6469001770019531</v>
      </c>
      <c r="D35" s="22">
        <f>D34-B34</f>
        <v>2.2790565490722656</v>
      </c>
      <c r="E35" s="22">
        <f>E34-B34</f>
        <v>2.4378900527954102</v>
      </c>
      <c r="F35" s="22">
        <f>F34-B34</f>
        <v>4.6815176010131836</v>
      </c>
      <c r="G35" s="22">
        <f>G34-B34</f>
        <v>8.5072078704833984</v>
      </c>
      <c r="I35" s="12" t="s">
        <v>20</v>
      </c>
      <c r="J35" s="5">
        <v>1</v>
      </c>
      <c r="K35" s="5">
        <v>6.0300058946255244E-2</v>
      </c>
      <c r="L35" s="5">
        <v>0.23223567248224897</v>
      </c>
      <c r="M35" s="5">
        <v>0.15884088064767493</v>
      </c>
      <c r="N35" s="5">
        <v>4.7320526124067522E-2</v>
      </c>
      <c r="O35" s="5">
        <v>1.0522524128751172E-3</v>
      </c>
      <c r="P35" s="5">
        <f>SUM(J35:O35)</f>
        <v>1.4997493906131216</v>
      </c>
      <c r="Q35" s="5"/>
      <c r="R35" s="15">
        <f>J35/P35*100</f>
        <v>66.677806722840799</v>
      </c>
      <c r="S35" s="15">
        <f>K35/P35*100</f>
        <v>4.0206756757943145</v>
      </c>
      <c r="T35" s="15">
        <f>L35/P35*100</f>
        <v>15.484965283920355</v>
      </c>
      <c r="U35" s="15">
        <f>M35/P35*100</f>
        <v>10.591161539511493</v>
      </c>
      <c r="V35" s="15">
        <f>N35/P35*100</f>
        <v>3.1552288949237131</v>
      </c>
      <c r="W35" s="15">
        <f>O35/P35*100</f>
        <v>7.0161883009329948E-2</v>
      </c>
      <c r="X35" s="16">
        <f>SUM(R28:W28)</f>
        <v>100.00000000000001</v>
      </c>
      <c r="Y35" s="16"/>
      <c r="AA35"/>
    </row>
    <row r="36" spans="1:40" ht="16" thickBot="1" x14ac:dyDescent="0.25">
      <c r="A36" s="17" t="s">
        <v>24</v>
      </c>
      <c r="B36" s="5">
        <f t="shared" ref="B36:G36" si="18">2^-B35</f>
        <v>1</v>
      </c>
      <c r="C36" s="22">
        <f t="shared" si="18"/>
        <v>7.9831383454069482E-2</v>
      </c>
      <c r="D36" s="22">
        <f t="shared" si="18"/>
        <v>0.20603244526130257</v>
      </c>
      <c r="E36" s="22">
        <f t="shared" si="18"/>
        <v>0.18455336491160595</v>
      </c>
      <c r="F36" s="22">
        <f t="shared" si="18"/>
        <v>3.8969315449151505E-2</v>
      </c>
      <c r="G36" s="22">
        <f t="shared" si="18"/>
        <v>2.7483703310293541E-3</v>
      </c>
      <c r="I36" s="23" t="s">
        <v>22</v>
      </c>
      <c r="J36" s="24">
        <f t="shared" ref="J36:O36" si="19">J35/J33</f>
        <v>1</v>
      </c>
      <c r="K36" s="24">
        <f t="shared" si="19"/>
        <v>2.0127801585721889</v>
      </c>
      <c r="L36" s="24">
        <f t="shared" si="19"/>
        <v>1.0376555069985895</v>
      </c>
      <c r="M36" s="24">
        <f t="shared" si="19"/>
        <v>0.73934140586003616</v>
      </c>
      <c r="N36" s="24">
        <f t="shared" si="19"/>
        <v>0.22784146273689226</v>
      </c>
      <c r="O36" s="24">
        <f t="shared" si="19"/>
        <v>1.3222371416066456E-2</v>
      </c>
      <c r="P36" s="24">
        <f>SUM(J36:O36)</f>
        <v>5.0308409055837728</v>
      </c>
      <c r="Q36" s="24"/>
      <c r="R36" s="25">
        <f>J36/P36*100</f>
        <v>19.877392642054961</v>
      </c>
      <c r="S36" s="25">
        <f>K36/P36*100</f>
        <v>40.008821514077049</v>
      </c>
      <c r="T36" s="25">
        <f>L36/P36*100</f>
        <v>20.625885939801574</v>
      </c>
      <c r="U36" s="25">
        <f>M36/P36*100</f>
        <v>14.696179420808853</v>
      </c>
      <c r="V36" s="25">
        <f>N36/P36*100</f>
        <v>4.5288942149613414</v>
      </c>
      <c r="W36" s="25">
        <f>O36/P36*100</f>
        <v>0.26282626829623723</v>
      </c>
      <c r="X36" s="16">
        <f>SUM(R29:W29)</f>
        <v>100</v>
      </c>
      <c r="Y36" s="16"/>
      <c r="AA36"/>
    </row>
    <row r="37" spans="1:40" ht="16" thickBot="1" x14ac:dyDescent="0.25">
      <c r="B37" s="13"/>
      <c r="C37" s="13"/>
      <c r="D37" s="13"/>
      <c r="E37" s="13"/>
      <c r="F37" s="13"/>
      <c r="G37" s="13"/>
      <c r="K37" s="5"/>
      <c r="L37" s="5"/>
      <c r="M37" s="5"/>
      <c r="N37" s="5"/>
      <c r="O37" s="5"/>
      <c r="P37" s="5"/>
      <c r="Q37" s="5"/>
      <c r="S37" s="15"/>
      <c r="T37" s="15"/>
      <c r="U37" s="15"/>
      <c r="V37" s="15"/>
      <c r="W37" s="15"/>
      <c r="AA37"/>
    </row>
    <row r="38" spans="1:40" x14ac:dyDescent="0.2">
      <c r="B38" s="6" t="s">
        <v>50</v>
      </c>
      <c r="C38" s="7" t="s">
        <v>51</v>
      </c>
      <c r="D38" s="7" t="s">
        <v>52</v>
      </c>
      <c r="E38" s="7" t="s">
        <v>53</v>
      </c>
      <c r="F38" s="7" t="s">
        <v>54</v>
      </c>
      <c r="G38" s="7" t="s">
        <v>55</v>
      </c>
      <c r="I38" s="8" t="s">
        <v>27</v>
      </c>
      <c r="J38" s="9">
        <v>1</v>
      </c>
      <c r="K38" s="9">
        <v>2</v>
      </c>
      <c r="L38" s="9">
        <v>3</v>
      </c>
      <c r="M38" s="9">
        <v>4</v>
      </c>
      <c r="N38" s="9">
        <v>5</v>
      </c>
      <c r="O38" s="9">
        <v>6</v>
      </c>
      <c r="P38" s="10" t="s">
        <v>8</v>
      </c>
      <c r="Q38" s="10"/>
      <c r="R38" s="9" t="s">
        <v>9</v>
      </c>
      <c r="S38" s="9" t="s">
        <v>10</v>
      </c>
      <c r="T38" s="9" t="s">
        <v>11</v>
      </c>
      <c r="U38" s="9" t="s">
        <v>12</v>
      </c>
      <c r="V38" s="9" t="s">
        <v>13</v>
      </c>
      <c r="W38" s="11" t="s">
        <v>14</v>
      </c>
      <c r="AA38"/>
    </row>
    <row r="39" spans="1:40" x14ac:dyDescent="0.2">
      <c r="B39" s="37"/>
      <c r="C39" s="37">
        <v>28.190191268920898</v>
      </c>
      <c r="D39" s="37">
        <v>26.270050048828125</v>
      </c>
      <c r="E39" s="37">
        <v>26.806806564331055</v>
      </c>
      <c r="F39" s="37"/>
      <c r="G39" s="37">
        <v>33.382419586181641</v>
      </c>
      <c r="I39" s="12"/>
      <c r="J39" s="13" t="s">
        <v>15</v>
      </c>
      <c r="P39" s="5"/>
      <c r="Q39" s="5"/>
      <c r="W39" s="14"/>
      <c r="AA39"/>
    </row>
    <row r="40" spans="1:40" x14ac:dyDescent="0.2">
      <c r="B40" s="37">
        <v>24.1033935546875</v>
      </c>
      <c r="C40" s="37">
        <v>28.309858322143555</v>
      </c>
      <c r="D40" s="37">
        <v>26.339282989501953</v>
      </c>
      <c r="E40" s="37">
        <v>26.685207366943359</v>
      </c>
      <c r="F40" s="37">
        <v>28.564886093139648</v>
      </c>
      <c r="G40"/>
      <c r="I40" s="12"/>
      <c r="J40" s="3">
        <v>1</v>
      </c>
      <c r="K40" s="3">
        <v>4.6261161768062414E-2</v>
      </c>
      <c r="L40" s="3">
        <v>0.11084475973809102</v>
      </c>
      <c r="M40" s="3">
        <v>0.10530866377388347</v>
      </c>
      <c r="N40" s="3">
        <v>4.3327838897661099E-2</v>
      </c>
      <c r="O40" s="3">
        <v>2.3679790211709299E-2</v>
      </c>
      <c r="P40" s="5">
        <f>SUM(J40:O40)</f>
        <v>1.3294222143894072</v>
      </c>
      <c r="Q40" s="5"/>
      <c r="R40" s="15">
        <f>J40/P40*100</f>
        <v>75.220647675072271</v>
      </c>
      <c r="S40" s="15">
        <f>K40/P40*100</f>
        <v>3.4797945503949461</v>
      </c>
      <c r="T40" s="15">
        <f>L40/P40*100</f>
        <v>8.3378146188869806</v>
      </c>
      <c r="U40" s="15">
        <f>M40/P40*100</f>
        <v>7.9213858948679352</v>
      </c>
      <c r="V40" s="15">
        <f>N40/P40*100</f>
        <v>3.2591481042432577</v>
      </c>
      <c r="W40" s="15">
        <f>O40/P40*100</f>
        <v>1.7812091565346102</v>
      </c>
      <c r="X40" s="16">
        <f>SUM(R33:W33)</f>
        <v>100.00000000000001</v>
      </c>
      <c r="Y40" s="16"/>
      <c r="AA40"/>
    </row>
    <row r="41" spans="1:40" x14ac:dyDescent="0.2">
      <c r="B41" s="37">
        <v>24.293262481689453</v>
      </c>
      <c r="C41" s="37"/>
      <c r="D41" s="37"/>
      <c r="E41" s="37">
        <v>27.066007614135742</v>
      </c>
      <c r="F41" s="37">
        <v>28.634550094604492</v>
      </c>
      <c r="G41" s="37">
        <v>34.798843383789062</v>
      </c>
      <c r="I41" s="12"/>
      <c r="J41" s="13" t="s">
        <v>85</v>
      </c>
      <c r="P41" s="5"/>
      <c r="Q41" s="5"/>
      <c r="W41" s="14"/>
      <c r="AA41"/>
    </row>
    <row r="42" spans="1:40" x14ac:dyDescent="0.2">
      <c r="A42" s="17" t="s">
        <v>19</v>
      </c>
      <c r="B42" s="18">
        <f t="shared" ref="B42:G42" si="20">AVERAGE(B39:B41)</f>
        <v>24.198328018188477</v>
      </c>
      <c r="C42" s="21">
        <f t="shared" si="20"/>
        <v>28.250024795532227</v>
      </c>
      <c r="D42" s="20">
        <f t="shared" si="20"/>
        <v>26.304666519165039</v>
      </c>
      <c r="E42" s="20">
        <f t="shared" si="20"/>
        <v>26.852673848470051</v>
      </c>
      <c r="F42" s="19">
        <f t="shared" si="20"/>
        <v>28.59971809387207</v>
      </c>
      <c r="G42" s="19">
        <f t="shared" si="20"/>
        <v>34.090631484985352</v>
      </c>
      <c r="I42" s="12" t="s">
        <v>20</v>
      </c>
      <c r="J42" s="5">
        <v>1</v>
      </c>
      <c r="K42" s="5">
        <v>3.4273172075735603E-2</v>
      </c>
      <c r="L42" s="5">
        <v>0.10970809062052349</v>
      </c>
      <c r="M42" s="5">
        <v>7.824065983592092E-2</v>
      </c>
      <c r="N42" s="5">
        <v>1.2108956548711056E-2</v>
      </c>
      <c r="O42" s="5">
        <v>1.0636256124363888E-3</v>
      </c>
      <c r="P42" s="5">
        <f>SUM(J42:O42)</f>
        <v>1.2353945046933275</v>
      </c>
      <c r="Q42" s="5"/>
      <c r="R42" s="15">
        <f>J42/P42*100</f>
        <v>80.945802834717853</v>
      </c>
      <c r="S42" s="15">
        <f>K42/P42*100</f>
        <v>2.7742694293628514</v>
      </c>
      <c r="T42" s="15">
        <f>L42/P42*100</f>
        <v>8.8804094727422527</v>
      </c>
      <c r="U42" s="15">
        <f>M42/P42*100</f>
        <v>6.3332530247366829</v>
      </c>
      <c r="V42" s="15">
        <f>N42/P42*100</f>
        <v>0.98016920932613072</v>
      </c>
      <c r="W42" s="15">
        <f>O42/P42*100</f>
        <v>8.6096029114231948E-2</v>
      </c>
      <c r="X42" s="16">
        <f>SUM(R35:W35)</f>
        <v>100</v>
      </c>
      <c r="Y42" s="16"/>
      <c r="AA42"/>
    </row>
    <row r="43" spans="1:40" ht="16" thickBot="1" x14ac:dyDescent="0.25">
      <c r="A43" s="17" t="s">
        <v>21</v>
      </c>
      <c r="B43" s="5">
        <f>B42-B42</f>
        <v>0</v>
      </c>
      <c r="C43" s="22">
        <f>C42-B42</f>
        <v>4.05169677734375</v>
      </c>
      <c r="D43" s="22">
        <f>D42-B42</f>
        <v>2.1063385009765625</v>
      </c>
      <c r="E43" s="22">
        <f>E42-B42</f>
        <v>2.6543458302815743</v>
      </c>
      <c r="F43" s="22">
        <f>F42-B42</f>
        <v>4.4013900756835938</v>
      </c>
      <c r="G43" s="22">
        <f>G42-B42</f>
        <v>9.892303466796875</v>
      </c>
      <c r="I43" s="23" t="s">
        <v>22</v>
      </c>
      <c r="J43" s="24">
        <f t="shared" ref="J43:O43" si="21">J42/J40</f>
        <v>1</v>
      </c>
      <c r="K43" s="24">
        <f t="shared" si="21"/>
        <v>0.7408627618901904</v>
      </c>
      <c r="L43" s="24">
        <f t="shared" si="21"/>
        <v>0.9897453959911745</v>
      </c>
      <c r="M43" s="24">
        <f t="shared" si="21"/>
        <v>0.74296508028928754</v>
      </c>
      <c r="N43" s="24">
        <f t="shared" si="21"/>
        <v>0.27947289448966067</v>
      </c>
      <c r="O43" s="24">
        <f t="shared" si="21"/>
        <v>4.4917020080289478E-2</v>
      </c>
      <c r="P43" s="24">
        <f>SUM(J43:O43)</f>
        <v>3.7979631527406026</v>
      </c>
      <c r="Q43" s="24"/>
      <c r="R43" s="25">
        <f>J43/P43*100</f>
        <v>26.329902628949991</v>
      </c>
      <c r="S43" s="25">
        <f>K43/P43*100</f>
        <v>19.506844381983679</v>
      </c>
      <c r="T43" s="25">
        <f>L43/P43*100</f>
        <v>26.059899903899179</v>
      </c>
      <c r="U43" s="25">
        <f>M43/P43*100</f>
        <v>19.562198220726955</v>
      </c>
      <c r="V43" s="25">
        <f>N43/P43*100</f>
        <v>7.3584940993435808</v>
      </c>
      <c r="W43" s="25">
        <f>O43/P43*100</f>
        <v>1.1826607650966137</v>
      </c>
      <c r="X43" s="16">
        <f>SUM(R36:W36)</f>
        <v>100.00000000000001</v>
      </c>
      <c r="Y43" s="16"/>
      <c r="AA43"/>
    </row>
    <row r="44" spans="1:40" x14ac:dyDescent="0.2">
      <c r="A44" s="17" t="s">
        <v>24</v>
      </c>
      <c r="B44" s="5">
        <f t="shared" ref="B44:G44" si="22">2^-B43</f>
        <v>1</v>
      </c>
      <c r="C44" s="22">
        <f t="shared" si="22"/>
        <v>6.0300058946255244E-2</v>
      </c>
      <c r="D44" s="22">
        <f t="shared" si="22"/>
        <v>0.23223567248224897</v>
      </c>
      <c r="E44" s="22">
        <f t="shared" si="22"/>
        <v>0.15884088064767493</v>
      </c>
      <c r="F44" s="22">
        <f t="shared" si="22"/>
        <v>4.7320526124067522E-2</v>
      </c>
      <c r="G44" s="22">
        <f t="shared" si="22"/>
        <v>1.0522524128751172E-3</v>
      </c>
    </row>
    <row r="45" spans="1:40" x14ac:dyDescent="0.2">
      <c r="B45" s="13"/>
      <c r="C45" s="13"/>
      <c r="D45" s="13"/>
      <c r="E45" s="13"/>
      <c r="F45" s="13"/>
      <c r="G45" s="13"/>
      <c r="J45"/>
      <c r="AI45" s="15"/>
      <c r="AJ45" s="15"/>
      <c r="AK45" s="15"/>
      <c r="AL45" s="15"/>
      <c r="AM45" s="15"/>
      <c r="AN45" s="15"/>
    </row>
    <row r="46" spans="1:40" x14ac:dyDescent="0.2">
      <c r="B46" s="6" t="s">
        <v>56</v>
      </c>
      <c r="C46" s="7" t="s">
        <v>57</v>
      </c>
      <c r="D46" s="7" t="s">
        <v>58</v>
      </c>
      <c r="E46" s="7" t="s">
        <v>59</v>
      </c>
      <c r="F46" s="7" t="s">
        <v>60</v>
      </c>
      <c r="G46" s="7" t="s">
        <v>61</v>
      </c>
      <c r="I46"/>
      <c r="AI46" s="15"/>
      <c r="AJ46" s="15"/>
      <c r="AK46" s="15"/>
      <c r="AL46" s="15"/>
      <c r="AM46" s="15"/>
      <c r="AN46" s="15"/>
    </row>
    <row r="47" spans="1:40" x14ac:dyDescent="0.2">
      <c r="B47" s="37"/>
      <c r="C47" s="37">
        <v>29.093477249145508</v>
      </c>
      <c r="D47" s="37">
        <v>27.303474426269531</v>
      </c>
      <c r="E47" s="37"/>
      <c r="F47" s="37"/>
      <c r="G47" s="37"/>
      <c r="I47"/>
      <c r="X47" s="16"/>
      <c r="Y47" s="16"/>
      <c r="AI47" s="15"/>
      <c r="AJ47" s="15"/>
      <c r="AK47" s="15"/>
      <c r="AL47" s="15"/>
      <c r="AM47" s="15"/>
      <c r="AN47" s="15"/>
    </row>
    <row r="48" spans="1:40" x14ac:dyDescent="0.2">
      <c r="B48" s="37">
        <v>24.104606628417969</v>
      </c>
      <c r="C48" s="37">
        <v>28.962823867797852</v>
      </c>
      <c r="D48" s="37"/>
      <c r="E48" s="37">
        <v>27.773420333862305</v>
      </c>
      <c r="F48" s="37">
        <v>30.451366424560547</v>
      </c>
      <c r="G48" s="37">
        <v>34.247020721435547</v>
      </c>
      <c r="I48"/>
    </row>
    <row r="49" spans="1:40" x14ac:dyDescent="0.2">
      <c r="B49" s="37">
        <v>24.218141555786133</v>
      </c>
      <c r="C49" s="37"/>
      <c r="D49" s="37">
        <v>27.395790100097656</v>
      </c>
      <c r="E49" s="37">
        <v>27.901203155517578</v>
      </c>
      <c r="F49" s="37">
        <v>30.606945037841797</v>
      </c>
      <c r="G49" s="37">
        <v>33.829315185546875</v>
      </c>
      <c r="I49"/>
      <c r="X49" s="16"/>
      <c r="Y49" s="16"/>
    </row>
    <row r="50" spans="1:40" x14ac:dyDescent="0.2">
      <c r="A50" s="17" t="s">
        <v>19</v>
      </c>
      <c r="B50" s="28">
        <f t="shared" ref="B50:G50" si="23">AVERAGE(B47:B49)</f>
        <v>24.161374092102051</v>
      </c>
      <c r="C50" s="29">
        <f t="shared" si="23"/>
        <v>29.02815055847168</v>
      </c>
      <c r="D50" s="30">
        <f t="shared" si="23"/>
        <v>27.349632263183594</v>
      </c>
      <c r="E50" s="20">
        <f t="shared" si="23"/>
        <v>27.837311744689941</v>
      </c>
      <c r="F50" s="19">
        <f t="shared" si="23"/>
        <v>30.529155731201172</v>
      </c>
      <c r="G50" s="19">
        <f t="shared" si="23"/>
        <v>34.038167953491211</v>
      </c>
      <c r="I50"/>
      <c r="N50" s="40"/>
      <c r="O50" s="40"/>
      <c r="X50" s="16"/>
      <c r="Y50" s="16"/>
    </row>
    <row r="51" spans="1:40" x14ac:dyDescent="0.2">
      <c r="A51" s="17" t="s">
        <v>21</v>
      </c>
      <c r="B51" s="5">
        <f>B50-B50</f>
        <v>0</v>
      </c>
      <c r="C51" s="22">
        <f>C50-B50</f>
        <v>4.8667764663696289</v>
      </c>
      <c r="D51" s="22">
        <f>D50-B50</f>
        <v>3.188258171081543</v>
      </c>
      <c r="E51" s="22">
        <f>E50-B50</f>
        <v>3.6759376525878906</v>
      </c>
      <c r="F51" s="22">
        <f>F50-B50</f>
        <v>6.3677816390991211</v>
      </c>
      <c r="G51" s="22">
        <f>G50-B50</f>
        <v>9.8767938613891602</v>
      </c>
      <c r="I51"/>
      <c r="L51" s="13"/>
      <c r="M51" s="13"/>
      <c r="N51" s="13"/>
      <c r="O51" s="13"/>
      <c r="P51" s="5"/>
      <c r="Q51" s="5"/>
      <c r="R51" s="13"/>
      <c r="S51" s="13"/>
      <c r="T51" s="13"/>
      <c r="U51" s="13"/>
      <c r="V51" s="13"/>
      <c r="W51" s="13"/>
    </row>
    <row r="52" spans="1:40" x14ac:dyDescent="0.2">
      <c r="A52" s="17" t="s">
        <v>24</v>
      </c>
      <c r="B52" s="5">
        <f t="shared" ref="B52:G52" si="24">2^-B51</f>
        <v>1</v>
      </c>
      <c r="C52" s="22">
        <f t="shared" si="24"/>
        <v>3.4273172075735603E-2</v>
      </c>
      <c r="D52" s="22">
        <f t="shared" si="24"/>
        <v>0.10970809062052349</v>
      </c>
      <c r="E52" s="22">
        <f t="shared" si="24"/>
        <v>7.824065983592092E-2</v>
      </c>
      <c r="F52" s="22">
        <f t="shared" si="24"/>
        <v>1.2108956548711056E-2</v>
      </c>
      <c r="G52" s="22">
        <f t="shared" si="24"/>
        <v>1.0636256124363888E-3</v>
      </c>
      <c r="I52"/>
      <c r="P52" s="5"/>
      <c r="Q52" s="5"/>
    </row>
    <row r="53" spans="1:40" x14ac:dyDescent="0.2">
      <c r="I53"/>
      <c r="L53" s="5"/>
      <c r="M53" s="5"/>
      <c r="N53" s="5"/>
      <c r="O53" s="5"/>
      <c r="P53" s="5"/>
      <c r="Q53" s="5"/>
      <c r="R53" s="15"/>
      <c r="S53" s="15"/>
      <c r="T53" s="15"/>
      <c r="U53" s="15"/>
      <c r="V53" s="15"/>
      <c r="W53" s="15"/>
    </row>
    <row r="54" spans="1:40" ht="19" x14ac:dyDescent="0.25">
      <c r="A54" s="1" t="s">
        <v>15</v>
      </c>
      <c r="B54" s="2" t="s">
        <v>0</v>
      </c>
      <c r="I54"/>
      <c r="P54" s="5"/>
      <c r="Q54" s="5"/>
      <c r="X54" s="16"/>
      <c r="Y54" s="16"/>
      <c r="AA54" s="38"/>
      <c r="AB54" s="38"/>
      <c r="AC54" s="38"/>
      <c r="AD54" s="38"/>
      <c r="AE54" s="38"/>
      <c r="AF54" s="38"/>
      <c r="AG54" s="38"/>
      <c r="AI54" s="38"/>
      <c r="AJ54" s="38"/>
      <c r="AK54" s="38"/>
      <c r="AL54" s="38"/>
      <c r="AM54" s="38"/>
      <c r="AN54" s="38"/>
    </row>
    <row r="55" spans="1:40" x14ac:dyDescent="0.2">
      <c r="B55" s="6" t="s">
        <v>1</v>
      </c>
      <c r="C55" s="7" t="s">
        <v>2</v>
      </c>
      <c r="D55" s="7" t="s">
        <v>3</v>
      </c>
      <c r="E55" s="7" t="s">
        <v>4</v>
      </c>
      <c r="F55" s="7" t="s">
        <v>5</v>
      </c>
      <c r="G55" s="7" t="s">
        <v>6</v>
      </c>
      <c r="I55"/>
      <c r="L55" s="5"/>
      <c r="M55" s="5"/>
      <c r="N55" s="5"/>
      <c r="O55" s="5"/>
      <c r="P55" s="5"/>
      <c r="Q55" s="5"/>
      <c r="R55" s="15"/>
      <c r="S55" s="15"/>
      <c r="T55" s="15"/>
      <c r="U55" s="15"/>
      <c r="V55" s="15"/>
      <c r="W55" s="15"/>
      <c r="AA55" s="38"/>
      <c r="AB55" s="38"/>
      <c r="AC55" s="38"/>
      <c r="AD55" s="38"/>
      <c r="AE55" s="38"/>
      <c r="AF55" s="38"/>
      <c r="AG55" s="38"/>
      <c r="AI55" s="38"/>
      <c r="AJ55" s="38"/>
      <c r="AK55" s="38"/>
      <c r="AL55" s="38"/>
      <c r="AM55" s="38"/>
      <c r="AN55" s="38"/>
    </row>
    <row r="56" spans="1:40" x14ac:dyDescent="0.2">
      <c r="B56" s="37">
        <v>18.717586517333984</v>
      </c>
      <c r="C56" s="37">
        <v>22.596807479858398</v>
      </c>
      <c r="D56" s="37">
        <v>22.898303985595703</v>
      </c>
      <c r="E56" s="37">
        <v>25.128238677978516</v>
      </c>
      <c r="F56" s="37">
        <v>24.293704986572266</v>
      </c>
      <c r="G56" s="37">
        <v>21.419843673706055</v>
      </c>
      <c r="I56"/>
      <c r="L56" s="5"/>
      <c r="M56" s="5"/>
      <c r="N56" s="5"/>
      <c r="O56" s="5"/>
      <c r="P56" s="5"/>
      <c r="Q56" s="5"/>
      <c r="R56" s="15"/>
      <c r="S56" s="15"/>
      <c r="T56" s="15"/>
      <c r="U56" s="15"/>
      <c r="V56" s="15"/>
      <c r="W56" s="15"/>
      <c r="X56" s="16"/>
      <c r="Y56" s="16"/>
      <c r="AA56" s="38"/>
      <c r="AB56" s="38"/>
      <c r="AC56" s="38"/>
      <c r="AD56" s="38"/>
      <c r="AE56" s="38"/>
      <c r="AF56" s="38"/>
      <c r="AG56" s="38"/>
      <c r="AI56" s="38"/>
      <c r="AJ56" s="38"/>
      <c r="AK56" s="38"/>
      <c r="AL56" s="38"/>
      <c r="AM56" s="38"/>
      <c r="AN56" s="38"/>
    </row>
    <row r="57" spans="1:40" x14ac:dyDescent="0.2">
      <c r="B57" s="37">
        <v>18.736272811889648</v>
      </c>
      <c r="C57" s="37">
        <v>22.426763534545898</v>
      </c>
      <c r="D57" s="37">
        <v>22.778770446777344</v>
      </c>
      <c r="E57" s="37">
        <v>25.002382278442383</v>
      </c>
      <c r="F57" s="37">
        <v>24.2900390625</v>
      </c>
      <c r="G57" s="37"/>
      <c r="I57"/>
      <c r="X57" s="16"/>
      <c r="Y57" s="16"/>
      <c r="AA57" s="38"/>
      <c r="AB57" s="38"/>
      <c r="AC57" s="38"/>
      <c r="AD57" s="38"/>
      <c r="AE57" s="38"/>
      <c r="AF57" s="38"/>
      <c r="AG57" s="38"/>
      <c r="AI57" s="38"/>
      <c r="AJ57" s="38"/>
      <c r="AK57" s="38"/>
      <c r="AL57" s="38"/>
      <c r="AM57" s="38"/>
      <c r="AN57" s="38"/>
    </row>
    <row r="58" spans="1:40" x14ac:dyDescent="0.2">
      <c r="B58" s="37">
        <v>18.790966033935547</v>
      </c>
      <c r="C58" s="37">
        <v>22.353187561035156</v>
      </c>
      <c r="D58" s="37">
        <v>22.694820404052734</v>
      </c>
      <c r="E58" s="37"/>
      <c r="F58" s="37"/>
      <c r="G58" s="37">
        <v>21.420116424560547</v>
      </c>
      <c r="I58"/>
      <c r="M58" s="38"/>
      <c r="O58" s="38"/>
      <c r="AA58" s="38"/>
      <c r="AB58" s="38"/>
      <c r="AC58" s="38"/>
      <c r="AD58" s="38"/>
      <c r="AE58" s="38"/>
      <c r="AF58" s="38"/>
      <c r="AG58" s="38"/>
      <c r="AI58" s="38"/>
      <c r="AJ58" s="38"/>
      <c r="AK58" s="38"/>
      <c r="AL58" s="38"/>
      <c r="AM58" s="38"/>
      <c r="AN58" s="38"/>
    </row>
    <row r="59" spans="1:40" x14ac:dyDescent="0.2">
      <c r="A59" s="17" t="s">
        <v>19</v>
      </c>
      <c r="B59" s="18">
        <f t="shared" ref="B59:G59" si="25">AVERAGE(B56:B58)</f>
        <v>18.748275121053059</v>
      </c>
      <c r="C59" s="19">
        <f t="shared" si="25"/>
        <v>22.458919525146484</v>
      </c>
      <c r="D59" s="20">
        <f t="shared" si="25"/>
        <v>22.790631612141926</v>
      </c>
      <c r="E59" s="20">
        <f t="shared" si="25"/>
        <v>25.065310478210449</v>
      </c>
      <c r="F59" s="21">
        <f t="shared" si="25"/>
        <v>24.291872024536133</v>
      </c>
      <c r="G59" s="21">
        <f t="shared" si="25"/>
        <v>21.419980049133301</v>
      </c>
      <c r="I59"/>
      <c r="M59" s="38"/>
      <c r="O59" s="38"/>
      <c r="AA59" s="38"/>
      <c r="AI59" s="38"/>
    </row>
    <row r="60" spans="1:40" x14ac:dyDescent="0.2">
      <c r="A60" s="17" t="s">
        <v>21</v>
      </c>
      <c r="B60" s="5">
        <f>B59-B59</f>
        <v>0</v>
      </c>
      <c r="C60" s="22">
        <f>C59-B59</f>
        <v>3.7106444040934257</v>
      </c>
      <c r="D60" s="22">
        <f>D59-B59</f>
        <v>4.0423564910888672</v>
      </c>
      <c r="E60" s="22">
        <f>E59-B59</f>
        <v>6.3170353571573905</v>
      </c>
      <c r="F60" s="22">
        <f>F59-B59</f>
        <v>5.5435969034830741</v>
      </c>
      <c r="G60" s="22">
        <f>G59-B59</f>
        <v>2.6717049280802421</v>
      </c>
      <c r="I60"/>
      <c r="M60"/>
      <c r="O60"/>
      <c r="AA60"/>
      <c r="AB60"/>
      <c r="AC60"/>
      <c r="AD60"/>
      <c r="AE60"/>
      <c r="AF60"/>
      <c r="AG60"/>
      <c r="AI60"/>
      <c r="AJ60"/>
      <c r="AK60"/>
      <c r="AL60"/>
      <c r="AM60"/>
      <c r="AN60"/>
    </row>
    <row r="61" spans="1:40" x14ac:dyDescent="0.2">
      <c r="A61" s="17" t="s">
        <v>24</v>
      </c>
      <c r="B61" s="5">
        <f>2^AB82-B60</f>
        <v>1</v>
      </c>
      <c r="C61" s="22">
        <f>2^-C60</f>
        <v>7.6380892920023674E-2</v>
      </c>
      <c r="D61" s="22">
        <f>2^-D60</f>
        <v>6.0691719646255825E-2</v>
      </c>
      <c r="E61" s="22">
        <f>2^-E60</f>
        <v>1.2542464307792479E-2</v>
      </c>
      <c r="F61" s="22">
        <f>2^-F60</f>
        <v>2.1439322055822631E-2</v>
      </c>
      <c r="G61" s="22">
        <f>2^-G60</f>
        <v>0.15694109451842383</v>
      </c>
      <c r="I61"/>
      <c r="M61"/>
      <c r="AA61"/>
      <c r="AB61"/>
      <c r="AC61"/>
      <c r="AD61"/>
      <c r="AE61"/>
      <c r="AF61"/>
      <c r="AG61"/>
      <c r="AI61"/>
    </row>
    <row r="62" spans="1:40" x14ac:dyDescent="0.2">
      <c r="B62" s="5"/>
      <c r="C62" s="5"/>
      <c r="D62" s="5"/>
      <c r="E62" s="5"/>
      <c r="F62" s="5"/>
      <c r="G62" s="5"/>
      <c r="I62"/>
      <c r="M62"/>
      <c r="AA62"/>
      <c r="AB62"/>
      <c r="AC62"/>
      <c r="AD62"/>
      <c r="AE62"/>
      <c r="AF62"/>
      <c r="AI62"/>
      <c r="AJ62"/>
      <c r="AK62"/>
      <c r="AL62"/>
      <c r="AM62"/>
      <c r="AN62"/>
    </row>
    <row r="63" spans="1:40" x14ac:dyDescent="0.2">
      <c r="B63" s="6" t="s">
        <v>28</v>
      </c>
      <c r="C63" s="7" t="s">
        <v>29</v>
      </c>
      <c r="D63" s="7" t="s">
        <v>30</v>
      </c>
      <c r="E63" s="7" t="s">
        <v>31</v>
      </c>
      <c r="F63" s="7" t="s">
        <v>32</v>
      </c>
      <c r="G63" s="7" t="s">
        <v>6</v>
      </c>
      <c r="I63"/>
      <c r="K63"/>
      <c r="M63"/>
      <c r="AA63"/>
    </row>
    <row r="64" spans="1:40" x14ac:dyDescent="0.2">
      <c r="B64" s="37">
        <v>18.631504058837891</v>
      </c>
      <c r="C64" s="37">
        <v>22.413639068603516</v>
      </c>
      <c r="D64" s="37"/>
      <c r="E64" s="37">
        <v>24.751873016357422</v>
      </c>
      <c r="F64" s="37">
        <v>24.221889495849609</v>
      </c>
      <c r="G64" s="37">
        <v>21.677902221679688</v>
      </c>
      <c r="I64"/>
      <c r="J64"/>
      <c r="K64"/>
      <c r="M64"/>
      <c r="AA64"/>
    </row>
    <row r="65" spans="1:27" x14ac:dyDescent="0.2">
      <c r="B65" s="37"/>
      <c r="C65" s="37">
        <v>22.516914367675781</v>
      </c>
      <c r="D65" s="37">
        <v>22.459407806396484</v>
      </c>
      <c r="E65" s="37">
        <v>24.646949768066406</v>
      </c>
      <c r="F65" s="37"/>
      <c r="G65" s="37"/>
      <c r="I65"/>
      <c r="J65"/>
      <c r="K65"/>
      <c r="M65"/>
      <c r="AA65"/>
    </row>
    <row r="66" spans="1:27" x14ac:dyDescent="0.2">
      <c r="B66" s="37">
        <v>18.616035461425781</v>
      </c>
      <c r="C66" s="37">
        <v>22.383615493774414</v>
      </c>
      <c r="D66" s="37">
        <v>22.418125152587891</v>
      </c>
      <c r="E66" s="37">
        <v>24.824502944946289</v>
      </c>
      <c r="F66" s="37">
        <v>24.184932708740234</v>
      </c>
      <c r="G66" s="37">
        <v>21.665735244750977</v>
      </c>
      <c r="I66"/>
      <c r="J66"/>
      <c r="K66"/>
      <c r="M66"/>
      <c r="AA66"/>
    </row>
    <row r="67" spans="1:27" x14ac:dyDescent="0.2">
      <c r="A67" s="17" t="s">
        <v>19</v>
      </c>
      <c r="B67" s="28">
        <f t="shared" ref="B67:G67" si="26">AVERAGE(B64:B66)</f>
        <v>18.623769760131836</v>
      </c>
      <c r="C67" s="29">
        <f t="shared" si="26"/>
        <v>22.438056310017902</v>
      </c>
      <c r="D67" s="30">
        <f t="shared" si="26"/>
        <v>22.438766479492188</v>
      </c>
      <c r="E67" s="20">
        <f t="shared" si="26"/>
        <v>24.741108576456707</v>
      </c>
      <c r="F67" s="19">
        <f t="shared" si="26"/>
        <v>24.203411102294922</v>
      </c>
      <c r="G67" s="21">
        <f t="shared" si="26"/>
        <v>21.671818733215332</v>
      </c>
      <c r="I67"/>
      <c r="J67"/>
      <c r="K67"/>
      <c r="M67"/>
      <c r="AA67"/>
    </row>
    <row r="68" spans="1:27" x14ac:dyDescent="0.2">
      <c r="A68" s="17" t="s">
        <v>21</v>
      </c>
      <c r="B68" s="5">
        <f>B67-B67</f>
        <v>0</v>
      </c>
      <c r="C68" s="22">
        <f>C67-B67</f>
        <v>3.8142865498860665</v>
      </c>
      <c r="D68" s="22">
        <f>D67-B67</f>
        <v>3.8149967193603516</v>
      </c>
      <c r="E68" s="22">
        <f>E67-B67</f>
        <v>6.117338816324871</v>
      </c>
      <c r="F68" s="22">
        <f>F67-B67</f>
        <v>5.5796413421630859</v>
      </c>
      <c r="G68" s="22">
        <f>G67-B67</f>
        <v>3.0480489730834961</v>
      </c>
      <c r="I68"/>
      <c r="M68"/>
      <c r="AA68"/>
    </row>
    <row r="69" spans="1:27" x14ac:dyDescent="0.2">
      <c r="A69" s="17" t="s">
        <v>24</v>
      </c>
      <c r="B69" s="5">
        <f t="shared" ref="B69:G69" si="27">2^-B68</f>
        <v>1</v>
      </c>
      <c r="C69" s="22">
        <f t="shared" si="27"/>
        <v>7.108620610894556E-2</v>
      </c>
      <c r="D69" s="22">
        <f t="shared" si="27"/>
        <v>7.1051222395139876E-2</v>
      </c>
      <c r="E69" s="22">
        <f t="shared" si="27"/>
        <v>1.4404477934521598E-2</v>
      </c>
      <c r="F69" s="22">
        <f t="shared" si="27"/>
        <v>2.0910315757718775E-2</v>
      </c>
      <c r="G69" s="22">
        <f t="shared" si="27"/>
        <v>0.12090543692995231</v>
      </c>
      <c r="I69"/>
      <c r="M69"/>
      <c r="AA69"/>
    </row>
    <row r="70" spans="1:27" x14ac:dyDescent="0.2">
      <c r="B70" s="5"/>
      <c r="C70" s="5"/>
      <c r="D70" s="5"/>
      <c r="E70" s="5"/>
      <c r="F70" s="5"/>
      <c r="G70" s="5"/>
      <c r="I70"/>
      <c r="M70"/>
      <c r="AA70"/>
    </row>
    <row r="71" spans="1:27" x14ac:dyDescent="0.2">
      <c r="B71" s="6" t="s">
        <v>38</v>
      </c>
      <c r="C71" s="7" t="s">
        <v>39</v>
      </c>
      <c r="D71" s="7" t="s">
        <v>40</v>
      </c>
      <c r="E71" s="7" t="s">
        <v>41</v>
      </c>
      <c r="F71" s="7" t="s">
        <v>42</v>
      </c>
      <c r="G71" s="7" t="s">
        <v>6</v>
      </c>
      <c r="I71"/>
      <c r="M71"/>
      <c r="AA71"/>
    </row>
    <row r="72" spans="1:27" x14ac:dyDescent="0.2">
      <c r="B72" s="37">
        <v>19.132183074951172</v>
      </c>
      <c r="C72" s="37">
        <v>22.819002151489258</v>
      </c>
      <c r="D72" s="37">
        <v>22.579931259155273</v>
      </c>
      <c r="E72" s="37">
        <v>21.771221160888672</v>
      </c>
      <c r="F72" s="37">
        <v>23.339628219604492</v>
      </c>
      <c r="G72" s="37">
        <v>23.410419464111328</v>
      </c>
      <c r="I72"/>
      <c r="M72"/>
      <c r="AA72"/>
    </row>
    <row r="73" spans="1:27" x14ac:dyDescent="0.2">
      <c r="B73" s="37"/>
      <c r="C73" s="37">
        <v>23.036527633666992</v>
      </c>
      <c r="D73" s="37"/>
      <c r="E73" s="37"/>
      <c r="F73" s="37">
        <v>23.34193229675293</v>
      </c>
      <c r="G73" s="37">
        <v>23.674518585205078</v>
      </c>
      <c r="I73"/>
      <c r="M73"/>
      <c r="AA73"/>
    </row>
    <row r="74" spans="1:27" x14ac:dyDescent="0.2">
      <c r="B74" s="37">
        <v>19.107883453369141</v>
      </c>
      <c r="C74" s="37">
        <v>22.994560241699219</v>
      </c>
      <c r="D74" s="37">
        <v>22.503835678100586</v>
      </c>
      <c r="E74" s="37">
        <v>21.735744476318359</v>
      </c>
      <c r="F74" s="37">
        <v>23.331918716430664</v>
      </c>
      <c r="G74" s="37">
        <v>23.547479629516602</v>
      </c>
      <c r="I74"/>
      <c r="M74"/>
      <c r="AA74"/>
    </row>
    <row r="75" spans="1:27" x14ac:dyDescent="0.2">
      <c r="A75" s="17" t="s">
        <v>19</v>
      </c>
      <c r="B75" s="31">
        <f t="shared" ref="B75:G75" si="28">AVERAGE(B72:B74)</f>
        <v>19.120033264160156</v>
      </c>
      <c r="C75" s="21">
        <f t="shared" si="28"/>
        <v>22.950030008951824</v>
      </c>
      <c r="D75" s="30">
        <f t="shared" si="28"/>
        <v>22.54188346862793</v>
      </c>
      <c r="E75" s="32">
        <f t="shared" si="28"/>
        <v>21.753482818603516</v>
      </c>
      <c r="F75" s="29">
        <f t="shared" si="28"/>
        <v>23.337826410929363</v>
      </c>
      <c r="G75" s="21">
        <f t="shared" si="28"/>
        <v>23.544139226277668</v>
      </c>
      <c r="I75"/>
      <c r="M75"/>
      <c r="AA75"/>
    </row>
    <row r="76" spans="1:27" x14ac:dyDescent="0.2">
      <c r="A76" s="17" t="s">
        <v>21</v>
      </c>
      <c r="B76" s="5">
        <f>B75-B75</f>
        <v>0</v>
      </c>
      <c r="C76" s="22">
        <f>C75-B75</f>
        <v>3.8299967447916679</v>
      </c>
      <c r="D76" s="22">
        <f>D75-B75</f>
        <v>3.4218502044677734</v>
      </c>
      <c r="E76" s="22">
        <f>E75-B75</f>
        <v>2.6334495544433594</v>
      </c>
      <c r="F76" s="22">
        <f>F75-B75</f>
        <v>4.2177931467692069</v>
      </c>
      <c r="G76" s="22">
        <f>G75-B75</f>
        <v>4.4241059621175118</v>
      </c>
      <c r="I76"/>
      <c r="AA76"/>
    </row>
    <row r="77" spans="1:27" x14ac:dyDescent="0.2">
      <c r="A77" s="17" t="s">
        <v>24</v>
      </c>
      <c r="B77" s="5">
        <f t="shared" ref="B77:G77" si="29">2^-B76</f>
        <v>1</v>
      </c>
      <c r="C77" s="22">
        <f t="shared" si="29"/>
        <v>7.0316313950276363E-2</v>
      </c>
      <c r="D77" s="22">
        <f t="shared" si="29"/>
        <v>9.3308336690443736E-2</v>
      </c>
      <c r="E77" s="22">
        <f t="shared" si="29"/>
        <v>0.16115830538729237</v>
      </c>
      <c r="F77" s="22">
        <f t="shared" si="29"/>
        <v>5.3742485421050867E-2</v>
      </c>
      <c r="G77" s="22">
        <f t="shared" si="29"/>
        <v>4.6581278190704928E-2</v>
      </c>
      <c r="I77"/>
      <c r="AA77"/>
    </row>
    <row r="78" spans="1:27" x14ac:dyDescent="0.2">
      <c r="I78"/>
      <c r="AA78"/>
    </row>
    <row r="79" spans="1:27" x14ac:dyDescent="0.2">
      <c r="A79" s="34"/>
      <c r="B79" s="34"/>
      <c r="C79" s="34"/>
      <c r="D79" s="34"/>
      <c r="E79" s="34"/>
      <c r="F79" s="34"/>
      <c r="G79" s="34"/>
      <c r="AA79"/>
    </row>
    <row r="80" spans="1:27" x14ac:dyDescent="0.2">
      <c r="AA80"/>
    </row>
    <row r="81" spans="1:27" ht="19" x14ac:dyDescent="0.25">
      <c r="A81" s="1"/>
      <c r="B81" s="35" t="s">
        <v>0</v>
      </c>
      <c r="C81" s="13"/>
      <c r="D81" s="13"/>
      <c r="E81" s="13"/>
      <c r="F81" s="13"/>
      <c r="G81" s="13"/>
      <c r="AA81"/>
    </row>
    <row r="82" spans="1:27" x14ac:dyDescent="0.2">
      <c r="B82" s="6" t="s">
        <v>44</v>
      </c>
      <c r="C82" s="7" t="s">
        <v>45</v>
      </c>
      <c r="D82" s="7" t="s">
        <v>46</v>
      </c>
      <c r="E82" s="7" t="s">
        <v>47</v>
      </c>
      <c r="F82" s="7" t="s">
        <v>48</v>
      </c>
      <c r="G82" s="7" t="s">
        <v>49</v>
      </c>
      <c r="AA82"/>
    </row>
    <row r="83" spans="1:27" x14ac:dyDescent="0.2">
      <c r="B83" s="37"/>
      <c r="C83" s="37">
        <v>24.284313201904297</v>
      </c>
      <c r="D83" s="37">
        <v>21.650566101074219</v>
      </c>
      <c r="E83" s="37">
        <v>21.546457290649414</v>
      </c>
      <c r="F83" s="37"/>
      <c r="G83" s="37"/>
      <c r="AA83"/>
    </row>
    <row r="84" spans="1:27" x14ac:dyDescent="0.2">
      <c r="B84" s="37">
        <v>19.809263229370117</v>
      </c>
      <c r="C84" s="37"/>
      <c r="D84" s="37"/>
      <c r="E84" s="37">
        <v>21.531074523925781</v>
      </c>
      <c r="F84" s="37">
        <v>21.970102310180664</v>
      </c>
      <c r="G84" s="37">
        <v>22.396501541137695</v>
      </c>
      <c r="AA84"/>
    </row>
    <row r="85" spans="1:27" x14ac:dyDescent="0.2">
      <c r="B85" s="37">
        <v>19.828781127929688</v>
      </c>
      <c r="C85" s="37">
        <v>24.212451934814453</v>
      </c>
      <c r="D85" s="37">
        <v>21.631399154663086</v>
      </c>
      <c r="E85" s="37"/>
      <c r="F85" s="37">
        <v>21.996854782104492</v>
      </c>
      <c r="G85" s="37">
        <v>22.385896682739258</v>
      </c>
    </row>
    <row r="86" spans="1:27" x14ac:dyDescent="0.2">
      <c r="A86" s="17" t="s">
        <v>19</v>
      </c>
      <c r="B86" s="31">
        <f t="shared" ref="B86:G86" si="30">AVERAGE(B83:B85)</f>
        <v>19.819022178649902</v>
      </c>
      <c r="C86" s="29">
        <f t="shared" si="30"/>
        <v>24.248382568359375</v>
      </c>
      <c r="D86" s="32">
        <f t="shared" si="30"/>
        <v>21.640982627868652</v>
      </c>
      <c r="E86" s="20">
        <f t="shared" si="30"/>
        <v>21.538765907287598</v>
      </c>
      <c r="F86" s="21">
        <f t="shared" si="30"/>
        <v>21.983478546142578</v>
      </c>
      <c r="G86" s="21">
        <f t="shared" si="30"/>
        <v>22.391199111938477</v>
      </c>
      <c r="J86"/>
      <c r="K86"/>
    </row>
    <row r="87" spans="1:27" x14ac:dyDescent="0.2">
      <c r="A87" s="17" t="s">
        <v>21</v>
      </c>
      <c r="B87" s="5">
        <f>B86-B86</f>
        <v>0</v>
      </c>
      <c r="C87" s="22">
        <f>C86-B86</f>
        <v>4.4293603897094727</v>
      </c>
      <c r="D87" s="22">
        <f>D86-B86</f>
        <v>1.82196044921875</v>
      </c>
      <c r="E87" s="22">
        <f>E86-B86</f>
        <v>1.7197437286376953</v>
      </c>
      <c r="F87" s="22">
        <f>F86-B86</f>
        <v>2.1644563674926758</v>
      </c>
      <c r="G87" s="22">
        <f>G86-B86</f>
        <v>2.5721769332885742</v>
      </c>
      <c r="J87"/>
      <c r="K87"/>
    </row>
    <row r="88" spans="1:27" x14ac:dyDescent="0.2">
      <c r="A88" s="17" t="s">
        <v>24</v>
      </c>
      <c r="B88" s="5">
        <f t="shared" ref="B88:G88" si="31">2^-B87</f>
        <v>1</v>
      </c>
      <c r="C88" s="22">
        <f t="shared" si="31"/>
        <v>4.6411933477069796E-2</v>
      </c>
      <c r="D88" s="22">
        <f t="shared" si="31"/>
        <v>0.28283636942638102</v>
      </c>
      <c r="E88" s="22">
        <f t="shared" si="31"/>
        <v>0.30360264639248397</v>
      </c>
      <c r="F88" s="22">
        <f t="shared" si="31"/>
        <v>0.22306616922074929</v>
      </c>
      <c r="G88" s="22">
        <f t="shared" si="31"/>
        <v>0.16815027771434071</v>
      </c>
      <c r="J88"/>
      <c r="K88"/>
    </row>
    <row r="89" spans="1:27" x14ac:dyDescent="0.2">
      <c r="B89" s="13"/>
      <c r="C89" s="13"/>
      <c r="D89" s="13"/>
      <c r="E89" s="13"/>
      <c r="F89" s="13"/>
      <c r="G89" s="13"/>
      <c r="J89"/>
      <c r="K89"/>
    </row>
    <row r="90" spans="1:27" x14ac:dyDescent="0.2">
      <c r="B90" s="6" t="s">
        <v>50</v>
      </c>
      <c r="C90" s="7" t="s">
        <v>51</v>
      </c>
      <c r="D90" s="7" t="s">
        <v>52</v>
      </c>
      <c r="E90" s="7" t="s">
        <v>53</v>
      </c>
      <c r="F90" s="7" t="s">
        <v>54</v>
      </c>
      <c r="G90" s="7" t="s">
        <v>55</v>
      </c>
      <c r="J90"/>
    </row>
    <row r="91" spans="1:27" x14ac:dyDescent="0.2">
      <c r="B91" s="37">
        <v>19.58173942565918</v>
      </c>
      <c r="C91" s="37">
        <v>24.649768829345703</v>
      </c>
      <c r="D91" s="37">
        <v>21.797473907470703</v>
      </c>
      <c r="E91" s="37">
        <v>21.759378433227539</v>
      </c>
      <c r="F91" s="37">
        <v>21.903450012207031</v>
      </c>
      <c r="G91" s="37">
        <v>23.248762130737305</v>
      </c>
      <c r="J91"/>
    </row>
    <row r="92" spans="1:27" x14ac:dyDescent="0.2">
      <c r="B92" s="37"/>
      <c r="C92" s="37">
        <v>24.647083282470703</v>
      </c>
      <c r="D92" s="37">
        <v>21.720449447631836</v>
      </c>
      <c r="E92" s="37"/>
      <c r="F92" s="37"/>
      <c r="G92" s="37">
        <v>23.22917366027832</v>
      </c>
      <c r="J92"/>
    </row>
    <row r="93" spans="1:27" x14ac:dyDescent="0.2">
      <c r="B93" s="37">
        <v>19.593339920043945</v>
      </c>
      <c r="C93" s="37"/>
      <c r="D93" s="37">
        <v>21.72369384765625</v>
      </c>
      <c r="E93" s="37">
        <v>21.853017807006836</v>
      </c>
      <c r="F93" s="37">
        <v>21.806613922119141</v>
      </c>
      <c r="G93" s="37"/>
      <c r="J93"/>
    </row>
    <row r="94" spans="1:27" x14ac:dyDescent="0.2">
      <c r="A94" s="17" t="s">
        <v>19</v>
      </c>
      <c r="B94" s="18">
        <f t="shared" ref="B94:G94" si="32">AVERAGE(B91:B93)</f>
        <v>19.587539672851562</v>
      </c>
      <c r="C94" s="21">
        <f t="shared" si="32"/>
        <v>24.648426055908203</v>
      </c>
      <c r="D94" s="20">
        <f t="shared" si="32"/>
        <v>21.74720573425293</v>
      </c>
      <c r="E94" s="20">
        <f t="shared" si="32"/>
        <v>21.806198120117188</v>
      </c>
      <c r="F94" s="19">
        <f t="shared" si="32"/>
        <v>21.855031967163086</v>
      </c>
      <c r="G94" s="19">
        <f t="shared" si="32"/>
        <v>23.238967895507812</v>
      </c>
      <c r="J94"/>
    </row>
    <row r="95" spans="1:27" x14ac:dyDescent="0.2">
      <c r="A95" s="17" t="s">
        <v>21</v>
      </c>
      <c r="B95" s="5">
        <f>B94-B94</f>
        <v>0</v>
      </c>
      <c r="C95" s="22">
        <f>C94-B94</f>
        <v>5.0608863830566406</v>
      </c>
      <c r="D95" s="22">
        <f>D94-B94</f>
        <v>2.1596660614013672</v>
      </c>
      <c r="E95" s="22">
        <f>E94-B94</f>
        <v>2.218658447265625</v>
      </c>
      <c r="F95" s="22">
        <f>F94-B94</f>
        <v>2.2674922943115234</v>
      </c>
      <c r="G95" s="22">
        <f>G94-B94</f>
        <v>3.65142822265625</v>
      </c>
      <c r="J95"/>
    </row>
    <row r="96" spans="1:27" x14ac:dyDescent="0.2">
      <c r="A96" s="17" t="s">
        <v>24</v>
      </c>
      <c r="B96" s="5">
        <f t="shared" ref="B96:G96" si="33">2^-B95</f>
        <v>1</v>
      </c>
      <c r="C96" s="22">
        <f t="shared" si="33"/>
        <v>2.99585916968848E-2</v>
      </c>
      <c r="D96" s="22">
        <f t="shared" si="33"/>
        <v>0.22380806627624311</v>
      </c>
      <c r="E96" s="22">
        <f t="shared" si="33"/>
        <v>0.21484104554228756</v>
      </c>
      <c r="F96" s="22">
        <f t="shared" si="33"/>
        <v>0.2076905825464811</v>
      </c>
      <c r="G96" s="22">
        <f t="shared" si="33"/>
        <v>7.958121729938164E-2</v>
      </c>
      <c r="J96"/>
    </row>
    <row r="97" spans="1:32" x14ac:dyDescent="0.2">
      <c r="B97" s="13"/>
      <c r="C97" s="13"/>
      <c r="D97" s="13"/>
      <c r="E97" s="13"/>
      <c r="F97" s="13"/>
      <c r="G97" s="13"/>
      <c r="I97"/>
      <c r="J97"/>
    </row>
    <row r="98" spans="1:32" x14ac:dyDescent="0.2">
      <c r="B98" s="6" t="s">
        <v>56</v>
      </c>
      <c r="C98" s="7" t="s">
        <v>57</v>
      </c>
      <c r="D98" s="7" t="s">
        <v>58</v>
      </c>
      <c r="E98" s="7" t="s">
        <v>59</v>
      </c>
      <c r="F98" s="7" t="s">
        <v>60</v>
      </c>
      <c r="G98" s="7" t="s">
        <v>61</v>
      </c>
      <c r="I98"/>
      <c r="J98"/>
    </row>
    <row r="99" spans="1:32" x14ac:dyDescent="0.2">
      <c r="B99" s="37"/>
      <c r="C99" s="37">
        <v>23.219791412353516</v>
      </c>
      <c r="D99" s="37"/>
      <c r="E99" s="37"/>
      <c r="F99" s="37">
        <v>23.360372543334961</v>
      </c>
      <c r="G99" s="37">
        <v>24.077333450317383</v>
      </c>
      <c r="I99"/>
      <c r="J99"/>
    </row>
    <row r="100" spans="1:32" x14ac:dyDescent="0.2">
      <c r="B100" s="37">
        <v>18.726303100585938</v>
      </c>
      <c r="C100" s="37">
        <v>23.146106719970703</v>
      </c>
      <c r="D100" s="37">
        <v>21.930082321166992</v>
      </c>
      <c r="E100" s="37">
        <v>21.942495346069336</v>
      </c>
      <c r="F100" s="37">
        <v>23.216398239135742</v>
      </c>
      <c r="G100" s="37">
        <v>24.14887809753418</v>
      </c>
      <c r="I100"/>
      <c r="J100"/>
    </row>
    <row r="101" spans="1:32" x14ac:dyDescent="0.2">
      <c r="B101" s="37">
        <v>18.699508666992188</v>
      </c>
      <c r="C101" s="37">
        <v>23.074983596801758</v>
      </c>
      <c r="D101" s="37">
        <v>21.842504501342773</v>
      </c>
      <c r="E101" s="37">
        <v>21.977924346923828</v>
      </c>
      <c r="F101" s="37">
        <v>23.147632598876953</v>
      </c>
      <c r="G101" s="37"/>
      <c r="I101"/>
      <c r="J101"/>
    </row>
    <row r="102" spans="1:32" x14ac:dyDescent="0.2">
      <c r="A102" s="17" t="s">
        <v>19</v>
      </c>
      <c r="B102" s="28">
        <f>AVERAGE(B99:B101)</f>
        <v>18.712905883789062</v>
      </c>
      <c r="C102" s="29">
        <f t="shared" ref="C102:G102" si="34">AVERAGE(C99:C101)</f>
        <v>23.146960576375324</v>
      </c>
      <c r="D102" s="30">
        <f t="shared" si="34"/>
        <v>21.886293411254883</v>
      </c>
      <c r="E102" s="20">
        <f t="shared" si="34"/>
        <v>21.960209846496582</v>
      </c>
      <c r="F102" s="19">
        <f t="shared" si="34"/>
        <v>23.241467793782551</v>
      </c>
      <c r="G102" s="19">
        <f t="shared" si="34"/>
        <v>24.113105773925781</v>
      </c>
      <c r="I102"/>
      <c r="J102"/>
    </row>
    <row r="103" spans="1:32" x14ac:dyDescent="0.2">
      <c r="A103" s="17" t="s">
        <v>21</v>
      </c>
      <c r="B103" s="5">
        <f>B102-B102</f>
        <v>0</v>
      </c>
      <c r="C103" s="22">
        <f>C102-B102</f>
        <v>4.4340546925862618</v>
      </c>
      <c r="D103" s="22">
        <f>D102-B102</f>
        <v>3.1733875274658203</v>
      </c>
      <c r="E103" s="22">
        <f>E102-B102</f>
        <v>3.2473039627075195</v>
      </c>
      <c r="F103" s="22">
        <f>F102-B102</f>
        <v>4.5285619099934884</v>
      </c>
      <c r="G103" s="22">
        <f>G102-B102</f>
        <v>5.4001998901367188</v>
      </c>
      <c r="I103"/>
      <c r="J103"/>
    </row>
    <row r="104" spans="1:32" x14ac:dyDescent="0.2">
      <c r="A104" s="17" t="s">
        <v>24</v>
      </c>
      <c r="B104" s="5">
        <f t="shared" ref="B104:G104" si="35">2^-B103</f>
        <v>1</v>
      </c>
      <c r="C104" s="22">
        <f t="shared" si="35"/>
        <v>4.6261161768062414E-2</v>
      </c>
      <c r="D104" s="22">
        <f t="shared" si="35"/>
        <v>0.11084475973809102</v>
      </c>
      <c r="E104" s="22">
        <f t="shared" si="35"/>
        <v>0.10530866377388347</v>
      </c>
      <c r="F104" s="22">
        <f t="shared" si="35"/>
        <v>4.3327838897661099E-2</v>
      </c>
      <c r="G104" s="22">
        <f t="shared" si="35"/>
        <v>2.3679790211709299E-2</v>
      </c>
      <c r="I104"/>
      <c r="J104"/>
    </row>
    <row r="105" spans="1:32" x14ac:dyDescent="0.2">
      <c r="I105"/>
      <c r="J105"/>
    </row>
    <row r="106" spans="1:32" x14ac:dyDescent="0.2">
      <c r="I106"/>
      <c r="J106" s="41"/>
    </row>
    <row r="107" spans="1:32" x14ac:dyDescent="0.2">
      <c r="I107"/>
      <c r="K107" s="33"/>
      <c r="L107" s="33"/>
      <c r="M107" s="33"/>
      <c r="N107" s="33"/>
      <c r="O107" s="33"/>
      <c r="P107" s="33"/>
    </row>
    <row r="108" spans="1:32" x14ac:dyDescent="0.2">
      <c r="I108"/>
      <c r="K108" s="42"/>
      <c r="L108" s="42"/>
      <c r="M108" s="42"/>
      <c r="N108" s="42"/>
      <c r="O108" s="42"/>
      <c r="P108" s="42"/>
      <c r="S108" s="13"/>
      <c r="T108" s="13"/>
      <c r="U108" s="13"/>
      <c r="V108" s="13"/>
      <c r="W108" s="13"/>
      <c r="X108" s="13"/>
      <c r="Y108" s="5"/>
      <c r="Z108" s="5"/>
      <c r="AA108" s="13"/>
      <c r="AB108" s="13"/>
      <c r="AC108" s="13"/>
      <c r="AD108" s="13"/>
      <c r="AE108" s="13"/>
      <c r="AF108" s="13"/>
    </row>
    <row r="109" spans="1:32" x14ac:dyDescent="0.2">
      <c r="I109"/>
      <c r="K109" s="42"/>
      <c r="L109" s="42"/>
      <c r="M109" s="42"/>
      <c r="N109" s="42"/>
      <c r="O109" s="42"/>
      <c r="P109" s="42"/>
      <c r="S109" s="13"/>
      <c r="Y109" s="5"/>
      <c r="Z109" s="5"/>
    </row>
    <row r="110" spans="1:32" x14ac:dyDescent="0.2">
      <c r="I110"/>
      <c r="K110" s="42"/>
      <c r="L110" s="42"/>
      <c r="M110" s="42"/>
      <c r="N110" s="42"/>
      <c r="O110" s="42"/>
      <c r="P110" s="42"/>
      <c r="S110" s="5"/>
      <c r="T110" s="5"/>
      <c r="U110" s="5"/>
      <c r="V110" s="5"/>
      <c r="W110" s="5"/>
      <c r="X110" s="5"/>
      <c r="Y110" s="5"/>
      <c r="Z110" s="5"/>
      <c r="AA110" s="15"/>
      <c r="AB110" s="15"/>
      <c r="AC110" s="15"/>
      <c r="AD110" s="15"/>
      <c r="AE110" s="15"/>
      <c r="AF110" s="15"/>
    </row>
    <row r="111" spans="1:32" x14ac:dyDescent="0.2">
      <c r="B111" s="37"/>
      <c r="C111" s="37"/>
      <c r="D111" s="37"/>
      <c r="E111" s="37"/>
      <c r="F111" s="37"/>
      <c r="G111" s="37"/>
      <c r="I111"/>
      <c r="J111" s="17"/>
      <c r="K111" s="31"/>
      <c r="L111" s="36"/>
      <c r="M111" s="36"/>
      <c r="N111" s="31"/>
      <c r="O111" s="31"/>
      <c r="P111" s="36"/>
      <c r="S111" s="13"/>
      <c r="Y111" s="5"/>
      <c r="Z111" s="5"/>
    </row>
    <row r="112" spans="1:32" x14ac:dyDescent="0.2">
      <c r="B112" s="37"/>
      <c r="C112" s="37"/>
      <c r="D112" s="37"/>
      <c r="E112" s="37"/>
      <c r="F112" s="37"/>
      <c r="G112" s="37"/>
      <c r="I112"/>
      <c r="J112" s="17"/>
      <c r="K112" s="5"/>
      <c r="L112" s="5"/>
      <c r="M112" s="5"/>
      <c r="N112" s="5"/>
      <c r="O112" s="5"/>
      <c r="P112" s="5"/>
      <c r="S112" s="5"/>
      <c r="T112" s="5"/>
      <c r="U112" s="5"/>
      <c r="V112" s="5"/>
      <c r="W112" s="5"/>
      <c r="X112" s="5"/>
      <c r="Y112" s="5"/>
      <c r="Z112" s="5"/>
      <c r="AA112" s="15"/>
      <c r="AB112" s="15"/>
      <c r="AC112" s="15"/>
      <c r="AD112" s="15"/>
      <c r="AE112" s="15"/>
      <c r="AF112" s="15"/>
    </row>
    <row r="113" spans="2:32" x14ac:dyDescent="0.2">
      <c r="B113" s="37"/>
      <c r="C113" s="37"/>
      <c r="D113" s="37"/>
      <c r="E113" s="37"/>
      <c r="F113" s="37"/>
      <c r="G113" s="37"/>
      <c r="I113"/>
      <c r="J113" s="17"/>
      <c r="K113" s="5"/>
      <c r="L113" s="5"/>
      <c r="M113" s="5"/>
      <c r="N113" s="5"/>
      <c r="O113" s="5"/>
      <c r="P113" s="5"/>
      <c r="S113" s="5"/>
      <c r="T113" s="5"/>
      <c r="U113" s="5"/>
      <c r="V113" s="5"/>
      <c r="W113" s="5"/>
      <c r="X113" s="5"/>
      <c r="Y113" s="5"/>
      <c r="Z113" s="5"/>
      <c r="AA113" s="15"/>
      <c r="AB113" s="15"/>
      <c r="AC113" s="15"/>
      <c r="AD113" s="15"/>
      <c r="AE113" s="15"/>
      <c r="AF113" s="15"/>
    </row>
    <row r="114" spans="2:32" x14ac:dyDescent="0.2">
      <c r="I114"/>
    </row>
    <row r="115" spans="2:32" x14ac:dyDescent="0.2">
      <c r="I115"/>
    </row>
    <row r="116" spans="2:32" x14ac:dyDescent="0.2">
      <c r="B116" s="37"/>
      <c r="C116" s="37"/>
      <c r="D116" s="37"/>
      <c r="E116" s="37"/>
      <c r="F116" s="37"/>
      <c r="G116" s="37"/>
      <c r="K116" s="33"/>
      <c r="L116" s="33"/>
      <c r="M116" s="33"/>
      <c r="N116" s="33"/>
      <c r="O116" s="33"/>
      <c r="P116" s="33"/>
    </row>
    <row r="117" spans="2:32" x14ac:dyDescent="0.2">
      <c r="B117" s="37"/>
      <c r="C117" s="37"/>
      <c r="D117" s="37"/>
      <c r="E117" s="37"/>
      <c r="F117" s="37"/>
      <c r="G117" s="37"/>
      <c r="K117" s="42"/>
      <c r="L117" s="42"/>
      <c r="M117" s="42"/>
      <c r="N117" s="42"/>
      <c r="O117" s="42"/>
      <c r="P117" s="42"/>
    </row>
    <row r="118" spans="2:32" x14ac:dyDescent="0.2">
      <c r="B118" s="37"/>
      <c r="C118" s="37"/>
      <c r="D118" s="37"/>
      <c r="E118" s="37"/>
      <c r="F118" s="37"/>
      <c r="G118" s="37"/>
      <c r="K118" s="42"/>
      <c r="L118" s="42"/>
      <c r="M118" s="42"/>
      <c r="N118" s="42"/>
      <c r="O118" s="42"/>
      <c r="P118" s="42"/>
    </row>
    <row r="119" spans="2:32" x14ac:dyDescent="0.2">
      <c r="K119" s="42"/>
      <c r="L119" s="42"/>
      <c r="M119" s="42"/>
      <c r="N119" s="42"/>
      <c r="O119" s="42"/>
      <c r="P119" s="42"/>
    </row>
    <row r="120" spans="2:32" x14ac:dyDescent="0.2">
      <c r="J120" s="17"/>
      <c r="K120" s="31"/>
      <c r="L120" s="36"/>
      <c r="M120" s="36"/>
      <c r="N120" s="31"/>
      <c r="O120" s="31"/>
      <c r="P120" s="36"/>
    </row>
    <row r="121" spans="2:32" x14ac:dyDescent="0.2">
      <c r="J121" s="17"/>
      <c r="K121" s="5"/>
      <c r="L121" s="5"/>
      <c r="M121" s="5"/>
      <c r="N121" s="5"/>
      <c r="O121" s="5"/>
      <c r="P121" s="5"/>
    </row>
    <row r="122" spans="2:32" x14ac:dyDescent="0.2">
      <c r="J122" s="17"/>
      <c r="K122" s="5"/>
      <c r="L122" s="5"/>
      <c r="M122" s="5"/>
      <c r="N122" s="5"/>
      <c r="O122" s="5"/>
      <c r="P122" s="5"/>
    </row>
    <row r="129" spans="1:11" x14ac:dyDescent="0.2">
      <c r="J129" s="41"/>
      <c r="K129" s="41"/>
    </row>
    <row r="130" spans="1:11" x14ac:dyDescent="0.2">
      <c r="B130" s="33"/>
      <c r="C130" s="33"/>
      <c r="D130" s="33"/>
      <c r="E130" s="33"/>
      <c r="F130" s="33"/>
      <c r="G130" s="33"/>
      <c r="J130" s="41"/>
      <c r="K130" s="41"/>
    </row>
    <row r="131" spans="1:11" x14ac:dyDescent="0.2">
      <c r="J131" s="41"/>
      <c r="K131" s="41"/>
    </row>
    <row r="134" spans="1:11" x14ac:dyDescent="0.2">
      <c r="A134" s="17"/>
      <c r="B134" s="31"/>
      <c r="C134" s="36"/>
      <c r="D134" s="36"/>
      <c r="E134" s="18"/>
      <c r="F134" s="36"/>
      <c r="G134" s="36"/>
    </row>
    <row r="135" spans="1:11" x14ac:dyDescent="0.2">
      <c r="A135" s="17"/>
      <c r="B135" s="5"/>
      <c r="C135" s="5"/>
      <c r="D135" s="5"/>
      <c r="E135" s="5"/>
      <c r="F135" s="5"/>
      <c r="G135" s="5"/>
    </row>
    <row r="136" spans="1:11" x14ac:dyDescent="0.2">
      <c r="A136" s="17"/>
      <c r="B136" s="5"/>
      <c r="C136" s="5"/>
      <c r="D136" s="5"/>
      <c r="E136" s="5"/>
      <c r="F136" s="5"/>
      <c r="G136" s="5"/>
    </row>
    <row r="150" spans="10:11" x14ac:dyDescent="0.2">
      <c r="J150"/>
      <c r="K150"/>
    </row>
    <row r="151" spans="10:11" x14ac:dyDescent="0.2">
      <c r="J151"/>
      <c r="K151"/>
    </row>
    <row r="152" spans="10:11" x14ac:dyDescent="0.2">
      <c r="J152"/>
      <c r="K15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Sox5 S3</vt:lpstr>
      <vt:lpstr>Ctip2 C2</vt:lpstr>
      <vt:lpstr>Rorb R1</vt:lpstr>
      <vt:lpstr>Fezf2</vt:lpstr>
    </vt:vector>
  </TitlesOfParts>
  <Company>UKE-ZMNH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Kawssar Harb</dc:creator>
  <cp:lastModifiedBy>Utilisateur de Microsoft Office</cp:lastModifiedBy>
  <dcterms:created xsi:type="dcterms:W3CDTF">2018-01-18T09:31:15Z</dcterms:created>
  <dcterms:modified xsi:type="dcterms:W3CDTF">2021-10-18T08:07:27Z</dcterms:modified>
</cp:coreProperties>
</file>