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440" yWindow="880" windowWidth="25360" windowHeight="14320"/>
  </bookViews>
  <sheets>
    <sheet name="Pum2 CKO (a)" sheetId="1" r:id="rId1"/>
    <sheet name="hTDP43 A315T (b)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1" l="1"/>
  <c r="L34" i="1"/>
  <c r="M34" i="1"/>
  <c r="N34" i="1"/>
  <c r="J34" i="1"/>
  <c r="K30" i="1"/>
  <c r="L30" i="1"/>
  <c r="M30" i="1"/>
  <c r="N30" i="1"/>
  <c r="J30" i="1"/>
  <c r="K28" i="1"/>
  <c r="L28" i="1"/>
  <c r="M28" i="1"/>
  <c r="N28" i="1"/>
  <c r="J28" i="1"/>
  <c r="U7" i="1"/>
  <c r="S3" i="1"/>
  <c r="S4" i="1"/>
  <c r="S5" i="1"/>
  <c r="S6" i="1"/>
  <c r="S7" i="1"/>
  <c r="S9" i="1"/>
  <c r="S10" i="1"/>
  <c r="L32" i="1"/>
  <c r="M32" i="1"/>
  <c r="N32" i="1"/>
  <c r="K32" i="1"/>
  <c r="K31" i="1"/>
  <c r="K33" i="1"/>
  <c r="S8" i="1"/>
  <c r="AA3" i="1"/>
  <c r="AA4" i="1"/>
  <c r="AA5" i="1"/>
  <c r="AA6" i="1"/>
  <c r="AA7" i="1"/>
  <c r="AA10" i="1"/>
  <c r="AA11" i="1"/>
  <c r="AB3" i="1"/>
  <c r="AB4" i="1"/>
  <c r="AB5" i="1"/>
  <c r="AB6" i="1"/>
  <c r="AB7" i="1"/>
  <c r="AB10" i="1"/>
  <c r="AB11" i="1"/>
  <c r="AC3" i="1"/>
  <c r="AC4" i="1"/>
  <c r="AC5" i="1"/>
  <c r="AC6" i="1"/>
  <c r="AC7" i="1"/>
  <c r="AC10" i="1"/>
  <c r="AC11" i="1"/>
  <c r="AD3" i="1"/>
  <c r="AD4" i="1"/>
  <c r="AD5" i="1"/>
  <c r="AD6" i="1"/>
  <c r="AD7" i="1"/>
  <c r="AD10" i="1"/>
  <c r="AD11" i="1"/>
  <c r="Z10" i="1"/>
  <c r="Z11" i="1"/>
  <c r="L31" i="1"/>
  <c r="L33" i="1"/>
  <c r="M31" i="1"/>
  <c r="M33" i="1"/>
  <c r="N31" i="1"/>
  <c r="N33" i="1"/>
  <c r="J31" i="1"/>
  <c r="J33" i="1"/>
  <c r="K29" i="1"/>
  <c r="L29" i="1"/>
  <c r="M29" i="1"/>
  <c r="N29" i="1"/>
  <c r="J29" i="1"/>
  <c r="R7" i="1"/>
  <c r="F97" i="1"/>
  <c r="E97" i="1"/>
  <c r="D97" i="1"/>
  <c r="C97" i="1"/>
  <c r="B97" i="1"/>
  <c r="B98" i="1"/>
  <c r="B99" i="1"/>
  <c r="F89" i="1"/>
  <c r="E89" i="1"/>
  <c r="D89" i="1"/>
  <c r="C89" i="1"/>
  <c r="B89" i="1"/>
  <c r="F81" i="1"/>
  <c r="E81" i="1"/>
  <c r="D81" i="1"/>
  <c r="C81" i="1"/>
  <c r="B81" i="1"/>
  <c r="F73" i="1"/>
  <c r="E73" i="1"/>
  <c r="D73" i="1"/>
  <c r="C73" i="1"/>
  <c r="B73" i="1"/>
  <c r="F65" i="1"/>
  <c r="E65" i="1"/>
  <c r="D65" i="1"/>
  <c r="C65" i="1"/>
  <c r="B65" i="1"/>
  <c r="B66" i="1"/>
  <c r="F38" i="1"/>
  <c r="E38" i="1"/>
  <c r="D38" i="1"/>
  <c r="C38" i="1"/>
  <c r="B38" i="1"/>
  <c r="J32" i="1"/>
  <c r="F30" i="1"/>
  <c r="E30" i="1"/>
  <c r="D30" i="1"/>
  <c r="C30" i="1"/>
  <c r="B30" i="1"/>
  <c r="V7" i="1"/>
  <c r="U6" i="1"/>
  <c r="F22" i="1"/>
  <c r="E22" i="1"/>
  <c r="D22" i="1"/>
  <c r="C22" i="1"/>
  <c r="B22" i="1"/>
  <c r="F14" i="1"/>
  <c r="E14" i="1"/>
  <c r="D14" i="1"/>
  <c r="C14" i="1"/>
  <c r="B14" i="1"/>
  <c r="Z9" i="1"/>
  <c r="F6" i="1"/>
  <c r="E6" i="1"/>
  <c r="D6" i="1"/>
  <c r="C6" i="1"/>
  <c r="B6" i="1"/>
  <c r="Z10" i="2"/>
  <c r="Z11" i="2"/>
  <c r="Z9" i="2"/>
  <c r="K34" i="2"/>
  <c r="L34" i="2"/>
  <c r="M34" i="2"/>
  <c r="N34" i="2"/>
  <c r="J34" i="2"/>
  <c r="K31" i="2"/>
  <c r="K33" i="2"/>
  <c r="L31" i="2"/>
  <c r="L33" i="2"/>
  <c r="M31" i="2"/>
  <c r="M33" i="2"/>
  <c r="N31" i="2"/>
  <c r="N33" i="2"/>
  <c r="J31" i="2"/>
  <c r="J33" i="2"/>
  <c r="K30" i="2"/>
  <c r="K32" i="2"/>
  <c r="L30" i="2"/>
  <c r="L32" i="2"/>
  <c r="M30" i="2"/>
  <c r="M32" i="2"/>
  <c r="N30" i="2"/>
  <c r="N32" i="2"/>
  <c r="J30" i="2"/>
  <c r="J32" i="2"/>
  <c r="K29" i="2"/>
  <c r="L29" i="2"/>
  <c r="M29" i="2"/>
  <c r="N29" i="2"/>
  <c r="J29" i="2"/>
  <c r="K28" i="2"/>
  <c r="S3" i="2"/>
  <c r="L28" i="2"/>
  <c r="T4" i="2"/>
  <c r="M28" i="2"/>
  <c r="N28" i="2"/>
  <c r="V6" i="2"/>
  <c r="J28" i="2"/>
  <c r="R3" i="2"/>
  <c r="F89" i="2"/>
  <c r="D89" i="2"/>
  <c r="C89" i="2"/>
  <c r="B89" i="2"/>
  <c r="F46" i="2"/>
  <c r="E46" i="2"/>
  <c r="B46" i="2"/>
  <c r="E47" i="2"/>
  <c r="E48" i="2"/>
  <c r="D46" i="2"/>
  <c r="D47" i="2"/>
  <c r="D48" i="2"/>
  <c r="C46" i="2"/>
  <c r="B47" i="2"/>
  <c r="B48" i="2"/>
  <c r="F38" i="2"/>
  <c r="E38" i="2"/>
  <c r="D38" i="2"/>
  <c r="C38" i="2"/>
  <c r="B38" i="2"/>
  <c r="B39" i="2"/>
  <c r="B40" i="2"/>
  <c r="F30" i="2"/>
  <c r="E30" i="2"/>
  <c r="D30" i="2"/>
  <c r="C30" i="2"/>
  <c r="B30" i="2"/>
  <c r="B31" i="2"/>
  <c r="U5" i="2"/>
  <c r="AC7" i="2"/>
  <c r="R4" i="1"/>
  <c r="C15" i="1"/>
  <c r="C16" i="1"/>
  <c r="E23" i="1"/>
  <c r="E24" i="1"/>
  <c r="E7" i="1"/>
  <c r="E8" i="1"/>
  <c r="V4" i="1"/>
  <c r="V6" i="1"/>
  <c r="C90" i="1"/>
  <c r="C91" i="1"/>
  <c r="V3" i="1"/>
  <c r="V5" i="1"/>
  <c r="R6" i="1"/>
  <c r="C74" i="1"/>
  <c r="C75" i="1"/>
  <c r="E39" i="2"/>
  <c r="E40" i="2"/>
  <c r="E90" i="2"/>
  <c r="E91" i="2"/>
  <c r="C47" i="2"/>
  <c r="C48" i="2"/>
  <c r="F90" i="2"/>
  <c r="F91" i="2"/>
  <c r="AA6" i="2"/>
  <c r="AB8" i="2"/>
  <c r="AC8" i="2"/>
  <c r="V3" i="2"/>
  <c r="R4" i="2"/>
  <c r="S4" i="2"/>
  <c r="T5" i="2"/>
  <c r="U6" i="2"/>
  <c r="AA7" i="2"/>
  <c r="AB6" i="2"/>
  <c r="AD6" i="2"/>
  <c r="U3" i="2"/>
  <c r="V4" i="2"/>
  <c r="R5" i="2"/>
  <c r="S5" i="2"/>
  <c r="T6" i="2"/>
  <c r="AA8" i="2"/>
  <c r="AC6" i="2"/>
  <c r="AD7" i="2"/>
  <c r="T3" i="2"/>
  <c r="U4" i="2"/>
  <c r="V5" i="2"/>
  <c r="R6" i="2"/>
  <c r="S6" i="2"/>
  <c r="AB7" i="2"/>
  <c r="AD8" i="2"/>
  <c r="E98" i="1"/>
  <c r="E99" i="1"/>
  <c r="D98" i="1"/>
  <c r="D99" i="1"/>
  <c r="R3" i="1"/>
  <c r="U3" i="1"/>
  <c r="T7" i="1"/>
  <c r="U4" i="1"/>
  <c r="R5" i="1"/>
  <c r="C31" i="1"/>
  <c r="C32" i="1"/>
  <c r="D23" i="1"/>
  <c r="D24" i="1"/>
  <c r="D7" i="1"/>
  <c r="D8" i="1"/>
  <c r="E82" i="1"/>
  <c r="E83" i="1"/>
  <c r="E74" i="1"/>
  <c r="E75" i="1"/>
  <c r="D90" i="1"/>
  <c r="D91" i="1"/>
  <c r="F98" i="1"/>
  <c r="F99" i="1"/>
  <c r="C98" i="1"/>
  <c r="C99" i="1"/>
  <c r="F90" i="1"/>
  <c r="F91" i="1"/>
  <c r="B90" i="1"/>
  <c r="B91" i="1"/>
  <c r="E90" i="1"/>
  <c r="E91" i="1"/>
  <c r="B82" i="1"/>
  <c r="B83" i="1"/>
  <c r="D82" i="1"/>
  <c r="D83" i="1"/>
  <c r="C82" i="1"/>
  <c r="C83" i="1"/>
  <c r="F82" i="1"/>
  <c r="F83" i="1"/>
  <c r="F74" i="1"/>
  <c r="F75" i="1"/>
  <c r="B74" i="1"/>
  <c r="B75" i="1"/>
  <c r="C66" i="1"/>
  <c r="C67" i="1"/>
  <c r="E66" i="1"/>
  <c r="E67" i="1"/>
  <c r="D66" i="1"/>
  <c r="D67" i="1"/>
  <c r="F66" i="1"/>
  <c r="F67" i="1"/>
  <c r="U5" i="1"/>
  <c r="E39" i="1"/>
  <c r="E40" i="1"/>
  <c r="C39" i="1"/>
  <c r="C40" i="1"/>
  <c r="B39" i="1"/>
  <c r="F39" i="1"/>
  <c r="F40" i="1"/>
  <c r="F31" i="1"/>
  <c r="F32" i="1"/>
  <c r="E31" i="1"/>
  <c r="E32" i="1"/>
  <c r="C23" i="1"/>
  <c r="C24" i="1"/>
  <c r="B23" i="1"/>
  <c r="F23" i="1"/>
  <c r="F24" i="1"/>
  <c r="F15" i="1"/>
  <c r="F16" i="1"/>
  <c r="E15" i="1"/>
  <c r="E16" i="1"/>
  <c r="D15" i="1"/>
  <c r="D16" i="1"/>
  <c r="B7" i="1"/>
  <c r="C7" i="1"/>
  <c r="C8" i="1"/>
  <c r="F7" i="1"/>
  <c r="F8" i="1"/>
  <c r="D31" i="1"/>
  <c r="D32" i="1"/>
  <c r="T3" i="1"/>
  <c r="T6" i="1"/>
  <c r="B15" i="1"/>
  <c r="B31" i="1"/>
  <c r="D39" i="1"/>
  <c r="D40" i="1"/>
  <c r="D74" i="1"/>
  <c r="D75" i="1"/>
  <c r="T4" i="1"/>
  <c r="T5" i="1"/>
  <c r="C90" i="2"/>
  <c r="C91" i="2"/>
  <c r="B90" i="2"/>
  <c r="B91" i="2"/>
  <c r="D90" i="2"/>
  <c r="D91" i="2"/>
  <c r="F47" i="2"/>
  <c r="F48" i="2"/>
  <c r="F39" i="2"/>
  <c r="F40" i="2"/>
  <c r="C39" i="2"/>
  <c r="C40" i="2"/>
  <c r="D39" i="2"/>
  <c r="D40" i="2"/>
  <c r="C31" i="2"/>
  <c r="C32" i="2"/>
  <c r="F31" i="2"/>
  <c r="F32" i="2"/>
  <c r="D31" i="2"/>
  <c r="D32" i="2"/>
  <c r="E31" i="2"/>
  <c r="E32" i="2"/>
  <c r="F81" i="2"/>
  <c r="E81" i="2"/>
  <c r="D81" i="2"/>
  <c r="C81" i="2"/>
  <c r="B81" i="2"/>
  <c r="B82" i="2"/>
  <c r="B83" i="2"/>
  <c r="F73" i="2"/>
  <c r="E73" i="2"/>
  <c r="D73" i="2"/>
  <c r="C73" i="2"/>
  <c r="B73" i="2"/>
  <c r="F65" i="2"/>
  <c r="E65" i="2"/>
  <c r="D65" i="2"/>
  <c r="C65" i="2"/>
  <c r="B65" i="2"/>
  <c r="B66" i="2"/>
  <c r="F22" i="2"/>
  <c r="E22" i="2"/>
  <c r="D22" i="2"/>
  <c r="C22" i="2"/>
  <c r="B22" i="2"/>
  <c r="B23" i="2"/>
  <c r="B24" i="2"/>
  <c r="F14" i="2"/>
  <c r="E14" i="2"/>
  <c r="D14" i="2"/>
  <c r="C14" i="2"/>
  <c r="B14" i="2"/>
  <c r="AD3" i="2"/>
  <c r="AB3" i="2"/>
  <c r="AA4" i="2"/>
  <c r="F6" i="2"/>
  <c r="E6" i="2"/>
  <c r="D6" i="2"/>
  <c r="C6" i="2"/>
  <c r="B6" i="2"/>
  <c r="B7" i="2"/>
  <c r="AD5" i="2"/>
  <c r="AC4" i="2"/>
  <c r="S7" i="2"/>
  <c r="S8" i="2"/>
  <c r="AA9" i="1"/>
  <c r="V8" i="1"/>
  <c r="V9" i="1"/>
  <c r="V10" i="1"/>
  <c r="V11" i="1"/>
  <c r="AD9" i="1"/>
  <c r="AC9" i="1"/>
  <c r="R7" i="2"/>
  <c r="E82" i="2"/>
  <c r="E83" i="2"/>
  <c r="R8" i="2"/>
  <c r="R9" i="2"/>
  <c r="R10" i="2"/>
  <c r="U7" i="2"/>
  <c r="V7" i="2"/>
  <c r="T7" i="2"/>
  <c r="T8" i="1"/>
  <c r="T11" i="1"/>
  <c r="T9" i="1"/>
  <c r="T10" i="1"/>
  <c r="U9" i="1"/>
  <c r="U10" i="1"/>
  <c r="U8" i="1"/>
  <c r="U11" i="1"/>
  <c r="R11" i="1"/>
  <c r="R9" i="1"/>
  <c r="R10" i="1"/>
  <c r="R8" i="1"/>
  <c r="AB9" i="1"/>
  <c r="AD4" i="2"/>
  <c r="V10" i="2"/>
  <c r="C15" i="2"/>
  <c r="C16" i="2"/>
  <c r="D15" i="2"/>
  <c r="D16" i="2"/>
  <c r="E15" i="2"/>
  <c r="E16" i="2"/>
  <c r="C23" i="2"/>
  <c r="C24" i="2"/>
  <c r="C7" i="2"/>
  <c r="C8" i="2"/>
  <c r="F66" i="2"/>
  <c r="F67" i="2"/>
  <c r="E23" i="2"/>
  <c r="E24" i="2"/>
  <c r="F23" i="2"/>
  <c r="F24" i="2"/>
  <c r="C82" i="2"/>
  <c r="C83" i="2"/>
  <c r="C74" i="2"/>
  <c r="C75" i="2"/>
  <c r="E66" i="2"/>
  <c r="E67" i="2"/>
  <c r="F82" i="2"/>
  <c r="F83" i="2"/>
  <c r="D7" i="2"/>
  <c r="D8" i="2"/>
  <c r="AA5" i="2"/>
  <c r="E7" i="2"/>
  <c r="E8" i="2"/>
  <c r="C66" i="2"/>
  <c r="C67" i="2"/>
  <c r="AB5" i="2"/>
  <c r="F7" i="2"/>
  <c r="F8" i="2"/>
  <c r="D66" i="2"/>
  <c r="D67" i="2"/>
  <c r="AB4" i="2"/>
  <c r="AC5" i="2"/>
  <c r="D23" i="2"/>
  <c r="D24" i="2"/>
  <c r="D82" i="2"/>
  <c r="D83" i="2"/>
  <c r="F15" i="2"/>
  <c r="F16" i="2"/>
  <c r="AA3" i="2"/>
  <c r="S10" i="2"/>
  <c r="AC3" i="2"/>
  <c r="B15" i="2"/>
  <c r="B16" i="2"/>
  <c r="B74" i="2"/>
  <c r="B75" i="2"/>
  <c r="D74" i="2"/>
  <c r="D75" i="2"/>
  <c r="E74" i="2"/>
  <c r="E75" i="2"/>
  <c r="F74" i="2"/>
  <c r="F75" i="2"/>
  <c r="AD10" i="2"/>
  <c r="AD11" i="2"/>
  <c r="U10" i="2"/>
  <c r="AD9" i="2"/>
  <c r="AB10" i="2"/>
  <c r="AB11" i="2"/>
  <c r="AC10" i="2"/>
  <c r="AC11" i="2"/>
  <c r="AC9" i="2"/>
  <c r="AA10" i="2"/>
  <c r="AA11" i="2"/>
  <c r="AA9" i="2"/>
  <c r="AB9" i="2"/>
  <c r="T10" i="2"/>
  <c r="T8" i="2"/>
  <c r="T9" i="2"/>
  <c r="U8" i="2"/>
  <c r="U9" i="2"/>
  <c r="V8" i="2"/>
  <c r="V9" i="2"/>
  <c r="S9" i="2"/>
  <c r="S11" i="1"/>
</calcChain>
</file>

<file path=xl/sharedStrings.xml><?xml version="1.0" encoding="utf-8"?>
<sst xmlns="http://schemas.openxmlformats.org/spreadsheetml/2006/main" count="307" uniqueCount="186">
  <si>
    <t>CTs</t>
  </si>
  <si>
    <t>Mean</t>
  </si>
  <si>
    <t xml:space="preserve"> ∆ CT</t>
  </si>
  <si>
    <t>fold change</t>
  </si>
  <si>
    <t>T-Test</t>
  </si>
  <si>
    <t>W1</t>
  </si>
  <si>
    <t>w2</t>
  </si>
  <si>
    <t>w3</t>
  </si>
  <si>
    <t>Average WT</t>
  </si>
  <si>
    <t>STDEV WT</t>
  </si>
  <si>
    <t>STD Erro WT</t>
  </si>
  <si>
    <t>Average</t>
  </si>
  <si>
    <t>stdev</t>
  </si>
  <si>
    <t>std error</t>
  </si>
  <si>
    <t>T-test</t>
  </si>
  <si>
    <t>T1/WT</t>
  </si>
  <si>
    <t>T2/WT</t>
  </si>
  <si>
    <t>T3/WT</t>
  </si>
  <si>
    <t>315t1</t>
  </si>
  <si>
    <t>315t2</t>
  </si>
  <si>
    <t>315t3</t>
  </si>
  <si>
    <t>Average315t</t>
  </si>
  <si>
    <t>STDEV315t</t>
  </si>
  <si>
    <t>STD Error315t</t>
  </si>
  <si>
    <t>Average wt</t>
  </si>
  <si>
    <t>Average 315T/WT</t>
  </si>
  <si>
    <t>std error wt</t>
  </si>
  <si>
    <t>std error 315T</t>
  </si>
  <si>
    <t>Fold Change hTDP43 A315T  to wt</t>
  </si>
  <si>
    <t>Fold Change Wt to average WT</t>
  </si>
  <si>
    <t>P0</t>
  </si>
  <si>
    <t>P0 SA</t>
  </si>
  <si>
    <t>w4</t>
  </si>
  <si>
    <t>w5</t>
  </si>
  <si>
    <t>w6</t>
  </si>
  <si>
    <t>315t4</t>
  </si>
  <si>
    <t>T4/WT</t>
  </si>
  <si>
    <t>wt1/WT</t>
  </si>
  <si>
    <t>wt2/WT</t>
  </si>
  <si>
    <t>wt3/WT</t>
  </si>
  <si>
    <t>wt4/WT</t>
  </si>
  <si>
    <t>WT5/WT</t>
  </si>
  <si>
    <t>WT6/WT</t>
  </si>
  <si>
    <t>ctrl1</t>
  </si>
  <si>
    <t>ctrl2</t>
  </si>
  <si>
    <t>ctrl3</t>
  </si>
  <si>
    <t>ctrl4</t>
  </si>
  <si>
    <t>ctrl5</t>
  </si>
  <si>
    <t>Fold Change ctrl to average ctrl</t>
  </si>
  <si>
    <t>ctrl1/ctrl</t>
  </si>
  <si>
    <t>ctrl2/ctrl</t>
  </si>
  <si>
    <t>ctrl3/ctrl</t>
  </si>
  <si>
    <t>ctrl4/ctrl</t>
  </si>
  <si>
    <t>ctrl5/ctrl</t>
  </si>
  <si>
    <t>ctrl6/ctrl</t>
  </si>
  <si>
    <t>Average ctrl</t>
  </si>
  <si>
    <t>STDEV ctrl</t>
  </si>
  <si>
    <t>std error ctrl</t>
  </si>
  <si>
    <t>pum2 cko1</t>
  </si>
  <si>
    <t>pum2 cko2</t>
  </si>
  <si>
    <t>pum2 cko3</t>
  </si>
  <si>
    <t>pum2 cko4</t>
  </si>
  <si>
    <t>Average pum2 cko/ctrl</t>
  </si>
  <si>
    <t>std error pum2 cko</t>
  </si>
  <si>
    <t>Pum2 CKO1/ctrl</t>
  </si>
  <si>
    <t>STD Error pum2 cko</t>
  </si>
  <si>
    <t>STD Error ctrl</t>
  </si>
  <si>
    <t>Average pum2 cko</t>
  </si>
  <si>
    <t>STDEV pum2 cko</t>
  </si>
  <si>
    <t>Fold ChangePum2 CKO  to ctrl</t>
  </si>
  <si>
    <t>pum2 cko5</t>
  </si>
  <si>
    <t>Pum2 CKO2/ctrl</t>
  </si>
  <si>
    <t>Pum2 CKO3/ctrl</t>
  </si>
  <si>
    <t>Pum2 CKO 4/ctrl</t>
  </si>
  <si>
    <t>Pum2 CKO 5/ctrl</t>
  </si>
  <si>
    <t>Fold Change To GAPDH</t>
  </si>
  <si>
    <t>W1 GAPDH</t>
  </si>
  <si>
    <t xml:space="preserve"> GAPDH</t>
  </si>
  <si>
    <t>W2 GAPDH</t>
  </si>
  <si>
    <t>W3 GAPDH</t>
  </si>
  <si>
    <t>w4 GAPDH</t>
  </si>
  <si>
    <t>w5 GAPDH</t>
  </si>
  <si>
    <t>w6 GAPDH</t>
  </si>
  <si>
    <t>315t1 GAPDH</t>
  </si>
  <si>
    <t>315t2 GAPDH</t>
  </si>
  <si>
    <t>315t3 GAPDH</t>
  </si>
  <si>
    <t>315T4 GAPDH</t>
  </si>
  <si>
    <t>ctrl1 GAPDH</t>
  </si>
  <si>
    <t>ctrl2 GAPDH</t>
  </si>
  <si>
    <t>ctrl3 GAPDH</t>
  </si>
  <si>
    <t>ctrl4 GAPDH</t>
  </si>
  <si>
    <t>ctrl5 GAPDH</t>
  </si>
  <si>
    <t>pum2 cko1 GAPDH</t>
  </si>
  <si>
    <t>pum2 cko2 GAPDH</t>
  </si>
  <si>
    <t>pum2 cko3 GAPDH</t>
  </si>
  <si>
    <t>pum2 cko4 GAPDH</t>
  </si>
  <si>
    <t>pum2 cko5 GAPDH</t>
  </si>
  <si>
    <t>sox5 206</t>
  </si>
  <si>
    <t>Undetermined</t>
  </si>
  <si>
    <t>sox5 211</t>
  </si>
  <si>
    <t>ctrl1 sox5 diff</t>
  </si>
  <si>
    <t xml:space="preserve"> sox5 diff</t>
  </si>
  <si>
    <t>ctrl2 sox5 diff</t>
  </si>
  <si>
    <t>ctrl3 sox5 diff</t>
  </si>
  <si>
    <t>ctrl4 sox5 diff</t>
  </si>
  <si>
    <t>ctrl5 sox5 diff</t>
  </si>
  <si>
    <t>pum2 cko1 sox5 diff</t>
  </si>
  <si>
    <t>pum2 cko2 sox5 diff</t>
  </si>
  <si>
    <t>pum2 cko3 sox5 diff</t>
  </si>
  <si>
    <t>pum2 cko4 sox5 diff</t>
  </si>
  <si>
    <t>pum2 cko5 sox5 diff</t>
  </si>
  <si>
    <t>ctrl1 sox5 201</t>
  </si>
  <si>
    <t xml:space="preserve"> sox5 201</t>
  </si>
  <si>
    <t>ctrl2 sox5 201</t>
  </si>
  <si>
    <t>ctrl3 sox5 201</t>
  </si>
  <si>
    <t>ctrl4 sox5 201</t>
  </si>
  <si>
    <t>ctrl5 sox5 201</t>
  </si>
  <si>
    <t>pum2 cko1 sox5 201</t>
  </si>
  <si>
    <t>pum2 cko2 sox5 201</t>
  </si>
  <si>
    <t>pum2 cko3 sox5 201</t>
  </si>
  <si>
    <t>pum2 cko4 sox5 201</t>
  </si>
  <si>
    <t>pum2 cko5 sox5 201</t>
  </si>
  <si>
    <t>ctrl1 sox5 206</t>
  </si>
  <si>
    <t xml:space="preserve"> sox5 206</t>
  </si>
  <si>
    <t>ctrl2 s206</t>
  </si>
  <si>
    <t>ctrl3 s206</t>
  </si>
  <si>
    <t>ctrl4 s206</t>
  </si>
  <si>
    <t xml:space="preserve"> s206</t>
  </si>
  <si>
    <t>ctrl5 s206</t>
  </si>
  <si>
    <t>pum2 cko1 s206</t>
  </si>
  <si>
    <t>pum2 cko2 s206</t>
  </si>
  <si>
    <t>pum2 cko3 s206</t>
  </si>
  <si>
    <t>pum2 cko4 s206</t>
  </si>
  <si>
    <t>pum2 cko5 s206</t>
  </si>
  <si>
    <t>ctrl1 sox5 211</t>
  </si>
  <si>
    <t>ctrl2 sox5 211</t>
  </si>
  <si>
    <t>ctrl3 sox5 211</t>
  </si>
  <si>
    <t>ctrl4 sox5 211</t>
  </si>
  <si>
    <t>ctrl5 sox5 211</t>
  </si>
  <si>
    <t>pum2 cko1  sox5 211</t>
  </si>
  <si>
    <t>pum2 cko2 sox5 211</t>
  </si>
  <si>
    <t>pum2 cko3 sox5 211</t>
  </si>
  <si>
    <t>pum2 cko4 sox5 211</t>
  </si>
  <si>
    <t>pum2 cko5 sox5 211</t>
  </si>
  <si>
    <t>W1 sox5 211</t>
  </si>
  <si>
    <t>W2 sox5 211</t>
  </si>
  <si>
    <t>W3 sox5 211</t>
  </si>
  <si>
    <t>w4 sox5 211</t>
  </si>
  <si>
    <t>w5 sox5 211</t>
  </si>
  <si>
    <t>w6 sox5 211</t>
  </si>
  <si>
    <t>315T1  sox5 211</t>
  </si>
  <si>
    <t>315T2 sox5 211</t>
  </si>
  <si>
    <t>315t3 sox5 211</t>
  </si>
  <si>
    <t>315T4 sox5 211</t>
  </si>
  <si>
    <t>W1 sox5 201</t>
  </si>
  <si>
    <t>W2 sox5 201</t>
  </si>
  <si>
    <t>W3 sox5 201</t>
  </si>
  <si>
    <t>w4 sox5 201</t>
  </si>
  <si>
    <t>w5 sox5 201</t>
  </si>
  <si>
    <t>w6 sox5 201</t>
  </si>
  <si>
    <t>315t1 sox5 201</t>
  </si>
  <si>
    <t>315t2 sox5 201</t>
  </si>
  <si>
    <t>315t3 sox5 201</t>
  </si>
  <si>
    <t>315T4 sox5 201</t>
  </si>
  <si>
    <t>W1 sox5diff</t>
  </si>
  <si>
    <t xml:space="preserve"> sox5diff</t>
  </si>
  <si>
    <t>W2 sox5diff</t>
  </si>
  <si>
    <t>W3 sox5diff</t>
  </si>
  <si>
    <t>w4 sox5diff</t>
  </si>
  <si>
    <t>w5 sox5diff</t>
  </si>
  <si>
    <t>w6 sox5diff</t>
  </si>
  <si>
    <t>315t1 sox5diff</t>
  </si>
  <si>
    <t>315t2 sox5diff</t>
  </si>
  <si>
    <t>315t3 sox5diff</t>
  </si>
  <si>
    <t>315T4 sox5diff</t>
  </si>
  <si>
    <t>W1 206</t>
  </si>
  <si>
    <t>W2 sox5 206</t>
  </si>
  <si>
    <t>W3 sox5 206</t>
  </si>
  <si>
    <t>w4 sox5 206</t>
  </si>
  <si>
    <t>w5 sox5 206</t>
  </si>
  <si>
    <t>w6 sox5 206</t>
  </si>
  <si>
    <t>315t1 sox5 206</t>
  </si>
  <si>
    <t>315t2 sox5 206</t>
  </si>
  <si>
    <t>315t3 sox5 206</t>
  </si>
  <si>
    <t>315T4 sox5 206</t>
  </si>
  <si>
    <t>sox5 206-2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</si>
</sst>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2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165" fontId="7" fillId="2" borderId="2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>
      <alignment horizontal="center"/>
    </xf>
    <xf numFmtId="164" fontId="5" fillId="0" borderId="13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165" fontId="8" fillId="0" borderId="14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9" fillId="0" borderId="0" xfId="0" applyFont="1" applyFill="1" applyBorder="1"/>
    <xf numFmtId="0" fontId="3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/>
    <xf numFmtId="164" fontId="5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164" fontId="5" fillId="0" borderId="18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/>
    <xf numFmtId="164" fontId="5" fillId="0" borderId="19" xfId="0" applyNumberFormat="1" applyFont="1" applyFill="1" applyBorder="1" applyAlignment="1" applyProtection="1">
      <alignment horizontal="center"/>
    </xf>
    <xf numFmtId="0" fontId="3" fillId="0" borderId="18" xfId="0" applyNumberFormat="1" applyFont="1" applyFill="1" applyBorder="1" applyAlignment="1" applyProtection="1"/>
    <xf numFmtId="2" fontId="3" fillId="0" borderId="6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9" xfId="0" applyNumberFormat="1" applyFont="1" applyFill="1" applyBorder="1" applyAlignment="1" applyProtection="1">
      <alignment horizontal="center"/>
    </xf>
    <xf numFmtId="164" fontId="3" fillId="0" borderId="18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0" fillId="0" borderId="0" xfId="0" applyNumberFormat="1" applyFont="1" applyFill="1" applyBorder="1" applyAlignment="1" applyProtection="1"/>
    <xf numFmtId="166" fontId="0" fillId="5" borderId="0" xfId="0" applyNumberFormat="1" applyFill="1"/>
    <xf numFmtId="166" fontId="0" fillId="0" borderId="0" xfId="0" applyNumberFormat="1"/>
    <xf numFmtId="0" fontId="3" fillId="0" borderId="0" xfId="0" applyNumberFormat="1" applyFont="1" applyFill="1" applyBorder="1" applyAlignment="1" applyProtection="1">
      <alignment wrapText="1"/>
    </xf>
    <xf numFmtId="0" fontId="11" fillId="0" borderId="0" xfId="0" applyFont="1" applyFill="1"/>
    <xf numFmtId="166" fontId="1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'Pum2 CKO (a)'!$R$32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(a)'!$T$34:$W$34</c:f>
                <c:numCache>
                  <c:formatCode>General</c:formatCode>
                  <c:ptCount val="4"/>
                  <c:pt idx="0">
                    <c:v>0.150893716485764</c:v>
                  </c:pt>
                  <c:pt idx="1">
                    <c:v>0.0888660934811516</c:v>
                  </c:pt>
                  <c:pt idx="2">
                    <c:v>0.181836914030671</c:v>
                  </c:pt>
                  <c:pt idx="3">
                    <c:v>0.209666936168406</c:v>
                  </c:pt>
                </c:numCache>
              </c:numRef>
            </c:plus>
            <c:minus>
              <c:numRef>
                <c:f>'Pum2 CKO (a)'!$T$34:$W$34</c:f>
                <c:numCache>
                  <c:formatCode>General</c:formatCode>
                  <c:ptCount val="4"/>
                  <c:pt idx="0">
                    <c:v>0.150893716485764</c:v>
                  </c:pt>
                  <c:pt idx="1">
                    <c:v>0.0888660934811516</c:v>
                  </c:pt>
                  <c:pt idx="2">
                    <c:v>0.181836914030671</c:v>
                  </c:pt>
                  <c:pt idx="3">
                    <c:v>0.209666936168406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sox5 diff</c:v>
                </c:pt>
                <c:pt idx="1">
                  <c:v> sox5 201</c:v>
                </c:pt>
                <c:pt idx="2">
                  <c:v> s206</c:v>
                </c:pt>
                <c:pt idx="3">
                  <c:v>sox5 211</c:v>
                </c:pt>
              </c:strCache>
            </c:strRef>
          </c:cat>
          <c:val>
            <c:numRef>
              <c:f>'Pum2 CKO (a)'!$T$32:$W$32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'Pum2 CKO (a)'!$R$33</c:f>
              <c:strCache>
                <c:ptCount val="1"/>
                <c:pt idx="0">
                  <c:v>Average pum2 cko/ctrl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(a)'!$T$35:$W$35</c:f>
                <c:numCache>
                  <c:formatCode>General</c:formatCode>
                  <c:ptCount val="4"/>
                  <c:pt idx="0">
                    <c:v>0.13067250849407</c:v>
                  </c:pt>
                  <c:pt idx="1">
                    <c:v>0.223331875139039</c:v>
                  </c:pt>
                  <c:pt idx="2">
                    <c:v>0.464676513240354</c:v>
                  </c:pt>
                  <c:pt idx="3">
                    <c:v>0.24659621438689</c:v>
                  </c:pt>
                </c:numCache>
              </c:numRef>
            </c:plus>
            <c:minus>
              <c:numRef>
                <c:f>'Pum2 CKO (a)'!$T$35:$W$35</c:f>
                <c:numCache>
                  <c:formatCode>General</c:formatCode>
                  <c:ptCount val="4"/>
                  <c:pt idx="0">
                    <c:v>0.13067250849407</c:v>
                  </c:pt>
                  <c:pt idx="1">
                    <c:v>0.223331875139039</c:v>
                  </c:pt>
                  <c:pt idx="2">
                    <c:v>0.464676513240354</c:v>
                  </c:pt>
                  <c:pt idx="3">
                    <c:v>0.24659621438689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sox5 diff</c:v>
                </c:pt>
                <c:pt idx="1">
                  <c:v> sox5 201</c:v>
                </c:pt>
                <c:pt idx="2">
                  <c:v> s206</c:v>
                </c:pt>
                <c:pt idx="3">
                  <c:v>sox5 211</c:v>
                </c:pt>
              </c:strCache>
            </c:strRef>
          </c:cat>
          <c:val>
            <c:numRef>
              <c:f>'Pum2 CKO (a)'!$T$33:$W$33</c:f>
              <c:numCache>
                <c:formatCode>General</c:formatCode>
                <c:ptCount val="4"/>
                <c:pt idx="0">
                  <c:v>0.867287064971632</c:v>
                </c:pt>
                <c:pt idx="1">
                  <c:v>0.93790453514008</c:v>
                </c:pt>
                <c:pt idx="2">
                  <c:v>1.576765160696484</c:v>
                </c:pt>
                <c:pt idx="3">
                  <c:v>0.884523756477934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7190352"/>
        <c:axId val="-906636288"/>
      </c:barChart>
      <c:catAx>
        <c:axId val="-9171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906636288"/>
        <c:crosses val="autoZero"/>
        <c:auto val="1"/>
        <c:lblAlgn val="ctr"/>
        <c:lblOffset val="100"/>
        <c:noMultiLvlLbl val="0"/>
      </c:catAx>
      <c:valAx>
        <c:axId val="-906636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91719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346539646391"/>
          <c:y val="0.120438757777493"/>
          <c:w val="0.306849485428088"/>
          <c:h val="0.1523834611860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wt</c:v>
          </c:tx>
          <c:invertIfNegative val="0"/>
          <c:errBars>
            <c:errBarType val="plus"/>
            <c:errValType val="cust"/>
            <c:noEndCap val="0"/>
            <c:plus>
              <c:numRef>
                <c:f>'Pum2 CKO (a)'!$K$32:$N$32</c:f>
                <c:numCache>
                  <c:formatCode>General</c:formatCode>
                  <c:ptCount val="4"/>
                  <c:pt idx="0">
                    <c:v>0.00565756811467169</c:v>
                  </c:pt>
                  <c:pt idx="1">
                    <c:v>0.000812822872909343</c:v>
                  </c:pt>
                  <c:pt idx="2">
                    <c:v>6.95405077787488E-6</c:v>
                  </c:pt>
                  <c:pt idx="3">
                    <c:v>4.83153326692441E-6</c:v>
                  </c:pt>
                </c:numCache>
              </c:numRef>
            </c:plus>
            <c:minus>
              <c:numRef>
                <c:f>'Pum2 CKO (a)'!$K$32:$N$32</c:f>
                <c:numCache>
                  <c:formatCode>General</c:formatCode>
                  <c:ptCount val="4"/>
                  <c:pt idx="0">
                    <c:v>0.00565756811467169</c:v>
                  </c:pt>
                  <c:pt idx="1">
                    <c:v>0.000812822872909343</c:v>
                  </c:pt>
                  <c:pt idx="2">
                    <c:v>6.95405077787488E-6</c:v>
                  </c:pt>
                  <c:pt idx="3">
                    <c:v>4.83153326692441E-6</c:v>
                  </c:pt>
                </c:numCache>
              </c:numRef>
            </c:minus>
          </c:errBars>
          <c:cat>
            <c:strRef>
              <c:f>'Pum2 CKO (a)'!$K$27:$N$27</c:f>
              <c:strCache>
                <c:ptCount val="4"/>
                <c:pt idx="0">
                  <c:v> sox5 diff</c:v>
                </c:pt>
                <c:pt idx="1">
                  <c:v> sox5 201</c:v>
                </c:pt>
                <c:pt idx="2">
                  <c:v> sox5 206</c:v>
                </c:pt>
                <c:pt idx="3">
                  <c:v>sox5 211</c:v>
                </c:pt>
              </c:strCache>
            </c:strRef>
          </c:cat>
          <c:val>
            <c:numRef>
              <c:f>'Pum2 CKO (a)'!$K$28:$N$28</c:f>
              <c:numCache>
                <c:formatCode>General</c:formatCode>
                <c:ptCount val="4"/>
                <c:pt idx="0">
                  <c:v>0.0374937290063063</c:v>
                </c:pt>
                <c:pt idx="1">
                  <c:v>0.00914660295134659</c:v>
                </c:pt>
                <c:pt idx="2">
                  <c:v>3.82433391753553E-5</c:v>
                </c:pt>
                <c:pt idx="3">
                  <c:v>2.30438492364084E-5</c:v>
                </c:pt>
              </c:numCache>
            </c:numRef>
          </c:val>
        </c:ser>
        <c:ser>
          <c:idx val="1"/>
          <c:order val="1"/>
          <c:tx>
            <c:v>pum2 cko</c:v>
          </c:tx>
          <c:invertIfNegative val="0"/>
          <c:errBars>
            <c:errBarType val="plus"/>
            <c:errValType val="cust"/>
            <c:noEndCap val="0"/>
            <c:plus>
              <c:numRef>
                <c:f>'Pum2 CKO (a)'!$K$33:$N$33</c:f>
                <c:numCache>
                  <c:formatCode>General</c:formatCode>
                  <c:ptCount val="4"/>
                  <c:pt idx="0">
                    <c:v>0.00489939962205095</c:v>
                  </c:pt>
                  <c:pt idx="1">
                    <c:v>0.0020427279882765</c:v>
                  </c:pt>
                  <c:pt idx="2">
                    <c:v>1.77707815026724E-5</c:v>
                  </c:pt>
                  <c:pt idx="3">
                    <c:v>5.68252598660054E-6</c:v>
                  </c:pt>
                </c:numCache>
              </c:numRef>
            </c:plus>
            <c:minus>
              <c:numRef>
                <c:f>'Pum2 CKO (a)'!$K$33:$N$33</c:f>
                <c:numCache>
                  <c:formatCode>General</c:formatCode>
                  <c:ptCount val="4"/>
                  <c:pt idx="0">
                    <c:v>0.00489939962205095</c:v>
                  </c:pt>
                  <c:pt idx="1">
                    <c:v>0.0020427279882765</c:v>
                  </c:pt>
                  <c:pt idx="2">
                    <c:v>1.77707815026724E-5</c:v>
                  </c:pt>
                  <c:pt idx="3">
                    <c:v>5.68252598660054E-6</c:v>
                  </c:pt>
                </c:numCache>
              </c:numRef>
            </c:minus>
          </c:errBars>
          <c:cat>
            <c:strRef>
              <c:f>'Pum2 CKO (a)'!$K$27:$N$27</c:f>
              <c:strCache>
                <c:ptCount val="4"/>
                <c:pt idx="0">
                  <c:v> sox5 diff</c:v>
                </c:pt>
                <c:pt idx="1">
                  <c:v> sox5 201</c:v>
                </c:pt>
                <c:pt idx="2">
                  <c:v> sox5 206</c:v>
                </c:pt>
                <c:pt idx="3">
                  <c:v>sox5 211</c:v>
                </c:pt>
              </c:strCache>
            </c:strRef>
          </c:cat>
          <c:val>
            <c:numRef>
              <c:f>'Pum2 CKO (a)'!$K$29:$N$29</c:f>
              <c:numCache>
                <c:formatCode>General</c:formatCode>
                <c:ptCount val="4"/>
                <c:pt idx="0">
                  <c:v>0.0325178261847212</c:v>
                </c:pt>
                <c:pt idx="1">
                  <c:v>0.0085786403891936</c:v>
                </c:pt>
                <c:pt idx="2">
                  <c:v>6.03007648403993E-5</c:v>
                </c:pt>
                <c:pt idx="3">
                  <c:v>2.03828320902992E-5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4689104"/>
        <c:axId val="-881782704"/>
      </c:barChart>
      <c:catAx>
        <c:axId val="-8846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81782704"/>
        <c:crosses val="autoZero"/>
        <c:auto val="1"/>
        <c:lblAlgn val="ctr"/>
        <c:lblOffset val="100"/>
        <c:noMultiLvlLbl val="0"/>
      </c:catAx>
      <c:valAx>
        <c:axId val="-88178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884689104"/>
        <c:crosses val="autoZero"/>
        <c:crossBetween val="between"/>
        <c:majorUnit val="0.01"/>
      </c:valAx>
    </c:plotArea>
    <c:legend>
      <c:legendPos val="r"/>
      <c:layout>
        <c:manualLayout>
          <c:xMode val="edge"/>
          <c:yMode val="edge"/>
          <c:x val="0.6286679765757"/>
          <c:y val="0.137729083338943"/>
          <c:w val="0.141144491953349"/>
          <c:h val="0.1816979816836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(b)'!$R$32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(b)'!$T$34:$W$34</c:f>
                <c:numCache>
                  <c:formatCode>General</c:formatCode>
                  <c:ptCount val="4"/>
                  <c:pt idx="0">
                    <c:v>0.0721776456725048</c:v>
                  </c:pt>
                  <c:pt idx="1">
                    <c:v>0.0829685142670567</c:v>
                  </c:pt>
                  <c:pt idx="2">
                    <c:v>0.334741271291748</c:v>
                  </c:pt>
                  <c:pt idx="3">
                    <c:v>0.114865915369143</c:v>
                  </c:pt>
                </c:numCache>
              </c:numRef>
            </c:plus>
            <c:minus>
              <c:numRef>
                <c:f>'hTDP43 A315T (b)'!$T$34:$W$34</c:f>
                <c:numCache>
                  <c:formatCode>General</c:formatCode>
                  <c:ptCount val="4"/>
                  <c:pt idx="0">
                    <c:v>0.0721776456725048</c:v>
                  </c:pt>
                  <c:pt idx="1">
                    <c:v>0.0829685142670567</c:v>
                  </c:pt>
                  <c:pt idx="2">
                    <c:v>0.334741271291748</c:v>
                  </c:pt>
                  <c:pt idx="3">
                    <c:v>0.114865915369143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sox5diff</c:v>
                </c:pt>
                <c:pt idx="1">
                  <c:v> sox5 201</c:v>
                </c:pt>
                <c:pt idx="2">
                  <c:v>sox5 206</c:v>
                </c:pt>
                <c:pt idx="3">
                  <c:v>sox5 211</c:v>
                </c:pt>
              </c:strCache>
            </c:strRef>
          </c:cat>
          <c:val>
            <c:numRef>
              <c:f>'hTDP43 A315T (b)'!$T$32:$W$32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(b)'!$R$33</c:f>
              <c:strCache>
                <c:ptCount val="1"/>
                <c:pt idx="0">
                  <c:v>Average 315T/WT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(b)'!$T$35:$W$35</c:f>
                <c:numCache>
                  <c:formatCode>General</c:formatCode>
                  <c:ptCount val="4"/>
                  <c:pt idx="0">
                    <c:v>0.0609971737293271</c:v>
                  </c:pt>
                  <c:pt idx="1">
                    <c:v>0.087132369331807</c:v>
                  </c:pt>
                  <c:pt idx="2">
                    <c:v>0.155762505370958</c:v>
                  </c:pt>
                  <c:pt idx="3">
                    <c:v>0.0225617925834033</c:v>
                  </c:pt>
                </c:numCache>
              </c:numRef>
            </c:plus>
            <c:minus>
              <c:numRef>
                <c:f>'hTDP43 A315T (b)'!$T$35:$W$35</c:f>
                <c:numCache>
                  <c:formatCode>General</c:formatCode>
                  <c:ptCount val="4"/>
                  <c:pt idx="0">
                    <c:v>0.0609971737293271</c:v>
                  </c:pt>
                  <c:pt idx="1">
                    <c:v>0.087132369331807</c:v>
                  </c:pt>
                  <c:pt idx="2">
                    <c:v>0.155762505370958</c:v>
                  </c:pt>
                  <c:pt idx="3">
                    <c:v>0.0225617925834033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sox5diff</c:v>
                </c:pt>
                <c:pt idx="1">
                  <c:v> sox5 201</c:v>
                </c:pt>
                <c:pt idx="2">
                  <c:v>sox5 206</c:v>
                </c:pt>
                <c:pt idx="3">
                  <c:v>sox5 211</c:v>
                </c:pt>
              </c:strCache>
            </c:strRef>
          </c:cat>
          <c:val>
            <c:numRef>
              <c:f>'hTDP43 A315T (b)'!$T$33:$W$33</c:f>
              <c:numCache>
                <c:formatCode>General</c:formatCode>
                <c:ptCount val="4"/>
                <c:pt idx="0">
                  <c:v>0.971326989743742</c:v>
                </c:pt>
                <c:pt idx="1">
                  <c:v>0.9871811391216</c:v>
                </c:pt>
                <c:pt idx="2">
                  <c:v>1.380324200172212</c:v>
                </c:pt>
                <c:pt idx="3">
                  <c:v>0.685597521716048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0195520"/>
        <c:axId val="-603665248"/>
      </c:barChart>
      <c:catAx>
        <c:axId val="-93019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03665248"/>
        <c:crosses val="autoZero"/>
        <c:auto val="1"/>
        <c:lblAlgn val="ctr"/>
        <c:lblOffset val="100"/>
        <c:noMultiLvlLbl val="0"/>
      </c:catAx>
      <c:valAx>
        <c:axId val="-603665248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930195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'hTDP43 A315T (b)'!$I$28</c:f>
              <c:strCache>
                <c:ptCount val="1"/>
                <c:pt idx="0">
                  <c:v>Average WT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'hTDP43 A315T (b)'!$K$32:$N$32</c:f>
                <c:numCache>
                  <c:formatCode>General</c:formatCode>
                  <c:ptCount val="4"/>
                  <c:pt idx="0">
                    <c:v>0.00363157939716617</c:v>
                  </c:pt>
                  <c:pt idx="1">
                    <c:v>0.000966067026929382</c:v>
                  </c:pt>
                  <c:pt idx="2">
                    <c:v>1.11989454196434E-5</c:v>
                  </c:pt>
                  <c:pt idx="3">
                    <c:v>4.62183445778768E-6</c:v>
                  </c:pt>
                </c:numCache>
              </c:numRef>
            </c:plus>
            <c:minus>
              <c:numRef>
                <c:f>'hTDP43 A315T (b)'!$K$32:$N$32</c:f>
                <c:numCache>
                  <c:formatCode>General</c:formatCode>
                  <c:ptCount val="4"/>
                  <c:pt idx="0">
                    <c:v>0.00363157939716617</c:v>
                  </c:pt>
                  <c:pt idx="1">
                    <c:v>0.000966067026929382</c:v>
                  </c:pt>
                  <c:pt idx="2">
                    <c:v>1.11989454196434E-5</c:v>
                  </c:pt>
                  <c:pt idx="3">
                    <c:v>4.62183445778768E-6</c:v>
                  </c:pt>
                </c:numCache>
              </c:numRef>
            </c:minus>
          </c:errBars>
          <c:cat>
            <c:strRef>
              <c:f>'hTDP43 A315T (b)'!$K$27:$N$27</c:f>
              <c:strCache>
                <c:ptCount val="4"/>
                <c:pt idx="0">
                  <c:v> sox5diff</c:v>
                </c:pt>
                <c:pt idx="1">
                  <c:v> sox5 201</c:v>
                </c:pt>
                <c:pt idx="2">
                  <c:v>sox5 206</c:v>
                </c:pt>
                <c:pt idx="3">
                  <c:v>sox5 211</c:v>
                </c:pt>
              </c:strCache>
            </c:strRef>
          </c:cat>
          <c:val>
            <c:numRef>
              <c:f>'hTDP43 A315T (b)'!$K$28:$N$28</c:f>
              <c:numCache>
                <c:formatCode>General</c:formatCode>
                <c:ptCount val="4"/>
                <c:pt idx="0">
                  <c:v>0.0406846984671721</c:v>
                </c:pt>
                <c:pt idx="1">
                  <c:v>0.00966507084402201</c:v>
                </c:pt>
                <c:pt idx="2">
                  <c:v>3.48882407658125E-5</c:v>
                </c:pt>
                <c:pt idx="3">
                  <c:v>3.5319993990886E-5</c:v>
                </c:pt>
              </c:numCache>
            </c:numRef>
          </c:val>
        </c:ser>
        <c:ser>
          <c:idx val="1"/>
          <c:order val="1"/>
          <c:tx>
            <c:strRef>
              <c:f>'hTDP43 A315T (b)'!$I$29</c:f>
              <c:strCache>
                <c:ptCount val="1"/>
                <c:pt idx="0">
                  <c:v>Average315t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'hTDP43 A315T (b)'!$K$33:$N$33</c:f>
                <c:numCache>
                  <c:formatCode>General</c:formatCode>
                  <c:ptCount val="4"/>
                  <c:pt idx="0">
                    <c:v>0.00429390725235145</c:v>
                  </c:pt>
                  <c:pt idx="1">
                    <c:v>0.00103300449124628</c:v>
                  </c:pt>
                  <c:pt idx="2">
                    <c:v>1.16453678375161E-5</c:v>
                  </c:pt>
                  <c:pt idx="3">
                    <c:v>3.35278156033968E-6</c:v>
                  </c:pt>
                </c:numCache>
              </c:numRef>
            </c:plus>
            <c:minus>
              <c:numRef>
                <c:f>'hTDP43 A315T (b)'!$K$33:$N$33</c:f>
                <c:numCache>
                  <c:formatCode>General</c:formatCode>
                  <c:ptCount val="4"/>
                  <c:pt idx="0">
                    <c:v>0.00429390725235145</c:v>
                  </c:pt>
                  <c:pt idx="1">
                    <c:v>0.00103300449124628</c:v>
                  </c:pt>
                  <c:pt idx="2">
                    <c:v>1.16453678375161E-5</c:v>
                  </c:pt>
                  <c:pt idx="3">
                    <c:v>3.35278156033968E-6</c:v>
                  </c:pt>
                </c:numCache>
              </c:numRef>
            </c:minus>
          </c:errBars>
          <c:cat>
            <c:strRef>
              <c:f>'hTDP43 A315T (b)'!$K$27:$N$27</c:f>
              <c:strCache>
                <c:ptCount val="4"/>
                <c:pt idx="0">
                  <c:v> sox5diff</c:v>
                </c:pt>
                <c:pt idx="1">
                  <c:v> sox5 201</c:v>
                </c:pt>
                <c:pt idx="2">
                  <c:v>sox5 206</c:v>
                </c:pt>
                <c:pt idx="3">
                  <c:v>sox5 211</c:v>
                </c:pt>
              </c:strCache>
            </c:strRef>
          </c:cat>
          <c:val>
            <c:numRef>
              <c:f>'hTDP43 A315T (b)'!$K$29:$N$29</c:f>
              <c:numCache>
                <c:formatCode>General</c:formatCode>
                <c:ptCount val="4"/>
                <c:pt idx="0">
                  <c:v>0.039702381691449</c:v>
                </c:pt>
                <c:pt idx="1">
                  <c:v>0.00956655910456553</c:v>
                </c:pt>
                <c:pt idx="2">
                  <c:v>4.74318538725675E-5</c:v>
                </c:pt>
                <c:pt idx="3">
                  <c:v>2.41246984193373E-5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97510688"/>
        <c:axId val="-665544368"/>
      </c:barChart>
      <c:catAx>
        <c:axId val="-5975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665544368"/>
        <c:crosses val="autoZero"/>
        <c:auto val="1"/>
        <c:lblAlgn val="ctr"/>
        <c:lblOffset val="100"/>
        <c:noMultiLvlLbl val="0"/>
      </c:catAx>
      <c:valAx>
        <c:axId val="-665544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59751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4926490807342"/>
          <c:y val="0.154342034317612"/>
          <c:w val="0.170574043685929"/>
          <c:h val="0.19260650436710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138807</xdr:colOff>
      <xdr:row>27</xdr:row>
      <xdr:rowOff>87090</xdr:rowOff>
    </xdr:from>
    <xdr:to>
      <xdr:col>30</xdr:col>
      <xdr:colOff>101936</xdr:colOff>
      <xdr:row>42</xdr:row>
      <xdr:rowOff>157145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61576</xdr:colOff>
      <xdr:row>38</xdr:row>
      <xdr:rowOff>129901</xdr:rowOff>
    </xdr:from>
    <xdr:to>
      <xdr:col>15</xdr:col>
      <xdr:colOff>343255</xdr:colOff>
      <xdr:row>53</xdr:row>
      <xdr:rowOff>6571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878237</xdr:colOff>
      <xdr:row>44</xdr:row>
      <xdr:rowOff>32933</xdr:rowOff>
    </xdr:from>
    <xdr:to>
      <xdr:col>15</xdr:col>
      <xdr:colOff>510153</xdr:colOff>
      <xdr:row>58</xdr:row>
      <xdr:rowOff>63930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2"/>
  <sheetViews>
    <sheetView tabSelected="1" topLeftCell="D22" zoomScale="78" zoomScaleNormal="78" workbookViewId="0">
      <selection activeCell="P37" sqref="P37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12.83203125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64" t="s">
        <v>75</v>
      </c>
      <c r="Q1" s="3" t="s">
        <v>69</v>
      </c>
      <c r="R1" s="4"/>
      <c r="W1" s="46"/>
      <c r="X1" s="47"/>
      <c r="Y1" s="46" t="s">
        <v>48</v>
      </c>
      <c r="Z1" s="46"/>
      <c r="AA1" s="46"/>
      <c r="AB1" s="46"/>
      <c r="AC1" s="46"/>
      <c r="AD1" s="47"/>
    </row>
    <row r="2" spans="1:37" x14ac:dyDescent="0.2">
      <c r="B2" s="31" t="s">
        <v>87</v>
      </c>
      <c r="C2" s="32" t="s">
        <v>100</v>
      </c>
      <c r="D2" s="32" t="s">
        <v>111</v>
      </c>
      <c r="E2" s="31" t="s">
        <v>122</v>
      </c>
      <c r="F2" s="56" t="s">
        <v>134</v>
      </c>
      <c r="G2" s="18"/>
      <c r="H2" s="6"/>
      <c r="I2" s="25"/>
      <c r="J2" s="26" t="s">
        <v>77</v>
      </c>
      <c r="K2" s="26" t="s">
        <v>101</v>
      </c>
      <c r="L2" s="26" t="s">
        <v>112</v>
      </c>
      <c r="M2" s="54" t="s">
        <v>123</v>
      </c>
      <c r="N2" s="59" t="s">
        <v>99</v>
      </c>
      <c r="O2" s="60"/>
      <c r="P2" s="60"/>
      <c r="Q2" s="22"/>
      <c r="R2" s="51" t="s">
        <v>77</v>
      </c>
      <c r="S2" s="51" t="s">
        <v>101</v>
      </c>
      <c r="T2" s="51" t="s">
        <v>112</v>
      </c>
      <c r="U2" s="51" t="s">
        <v>123</v>
      </c>
      <c r="V2" s="53" t="s">
        <v>99</v>
      </c>
      <c r="W2" s="9"/>
      <c r="X2" s="48"/>
      <c r="Y2" s="22"/>
      <c r="Z2" s="51" t="s">
        <v>77</v>
      </c>
      <c r="AA2" s="51" t="s">
        <v>101</v>
      </c>
      <c r="AB2" s="51" t="s">
        <v>112</v>
      </c>
      <c r="AC2" s="51" t="s">
        <v>123</v>
      </c>
      <c r="AD2" s="22" t="s">
        <v>99</v>
      </c>
    </row>
    <row r="3" spans="1:37" x14ac:dyDescent="0.2">
      <c r="B3" s="66">
        <v>18.023342132568359</v>
      </c>
      <c r="C3" s="66">
        <v>21.78264045715332</v>
      </c>
      <c r="D3" s="66">
        <v>24.594444274902344</v>
      </c>
      <c r="E3" s="66">
        <v>33.539539337158203</v>
      </c>
      <c r="F3" s="66">
        <v>33.982807159423828</v>
      </c>
      <c r="G3" s="55"/>
      <c r="I3" s="27" t="s">
        <v>43</v>
      </c>
      <c r="J3" s="22">
        <v>1</v>
      </c>
      <c r="K3" s="23">
        <v>3.9033158397532942E-2</v>
      </c>
      <c r="L3" s="22">
        <v>9.9583062155484351E-3</v>
      </c>
      <c r="M3" s="57">
        <v>2.4020825947581041E-5</v>
      </c>
      <c r="N3" s="22">
        <v>1.1959028755948643E-5</v>
      </c>
      <c r="Q3" s="22" t="s">
        <v>64</v>
      </c>
      <c r="R3" s="22">
        <f>J9/J28</f>
        <v>1</v>
      </c>
      <c r="S3" s="22">
        <f>K9/K28</f>
        <v>0.96322530452987987</v>
      </c>
      <c r="T3" s="22">
        <f t="shared" ref="T3:V3" si="0">L9/L28</f>
        <v>1.3077335746174823</v>
      </c>
      <c r="U3" s="22">
        <f t="shared" si="0"/>
        <v>2.1235687385359188</v>
      </c>
      <c r="V3" s="22">
        <f t="shared" si="0"/>
        <v>1.8355289175888121</v>
      </c>
      <c r="X3" s="46"/>
      <c r="Y3" s="22" t="s">
        <v>49</v>
      </c>
      <c r="Z3" s="22">
        <v>1</v>
      </c>
      <c r="AA3" s="22">
        <f>K3/K28</f>
        <v>1.0410583164712066</v>
      </c>
      <c r="AB3" s="22">
        <f>L3/L28</f>
        <v>1.0887436864286697</v>
      </c>
      <c r="AC3" s="22">
        <f>M3/M28</f>
        <v>0.62810482728611938</v>
      </c>
      <c r="AD3" s="22">
        <f>N3/N28</f>
        <v>0.51896836475799424</v>
      </c>
      <c r="AF3" s="7"/>
      <c r="AG3" s="7"/>
      <c r="AH3" s="7"/>
      <c r="AI3" s="7"/>
      <c r="AJ3" s="7"/>
      <c r="AK3" s="7"/>
    </row>
    <row r="4" spans="1:37" x14ac:dyDescent="0.2">
      <c r="B4" s="66">
        <v>18.379589080810547</v>
      </c>
      <c r="C4" s="66">
        <v>23.237302780151367</v>
      </c>
      <c r="D4" s="66">
        <v>25.09657096862793</v>
      </c>
      <c r="E4" s="66">
        <v>30.991518020629883</v>
      </c>
      <c r="F4" s="66">
        <v>34.303573608398438</v>
      </c>
      <c r="G4" s="55"/>
      <c r="H4" s="5"/>
      <c r="I4" s="27" t="s">
        <v>44</v>
      </c>
      <c r="J4" s="22">
        <v>1</v>
      </c>
      <c r="K4" s="24">
        <v>2.3741816272431413E-2</v>
      </c>
      <c r="L4" s="24">
        <v>6.8248859376596705E-3</v>
      </c>
      <c r="M4" s="62">
        <v>6.3552018573484226E-5</v>
      </c>
      <c r="N4" s="58">
        <v>3.8899119376204778E-5</v>
      </c>
      <c r="O4" s="7"/>
      <c r="P4" s="7"/>
      <c r="Q4" s="22" t="s">
        <v>71</v>
      </c>
      <c r="R4" s="22">
        <f>J10/J28</f>
        <v>1</v>
      </c>
      <c r="S4" s="22">
        <f t="shared" ref="S4:V4" si="1">K10/K28</f>
        <v>0.74017798426111792</v>
      </c>
      <c r="T4" s="22">
        <f t="shared" si="1"/>
        <v>0.67848787468697946</v>
      </c>
      <c r="U4" s="22">
        <f t="shared" si="1"/>
        <v>0.43168917342561525</v>
      </c>
      <c r="V4" s="22">
        <f t="shared" si="1"/>
        <v>0.46424806293403148</v>
      </c>
      <c r="X4" s="46"/>
      <c r="Y4" s="22" t="s">
        <v>50</v>
      </c>
      <c r="Z4" s="22">
        <v>1</v>
      </c>
      <c r="AA4" s="58">
        <f>K4/K28</f>
        <v>0.63322099192742598</v>
      </c>
      <c r="AB4" s="58">
        <f>L4/L28</f>
        <v>0.74616619677963514</v>
      </c>
      <c r="AC4" s="58">
        <f>M4/M28</f>
        <v>1.6617800627210464</v>
      </c>
      <c r="AD4" s="22">
        <f>N4/N28</f>
        <v>1.6880478160196251</v>
      </c>
      <c r="AF4" s="7"/>
      <c r="AG4" s="7"/>
      <c r="AH4" s="7"/>
      <c r="AI4" s="7"/>
      <c r="AJ4" s="7"/>
      <c r="AK4" s="7"/>
    </row>
    <row r="5" spans="1:37" x14ac:dyDescent="0.2">
      <c r="B5" s="66">
        <v>17.582155227661133</v>
      </c>
      <c r="C5" s="66">
        <v>23.00261116027832</v>
      </c>
      <c r="D5" s="66">
        <v>24.243722915649414</v>
      </c>
      <c r="E5" s="66">
        <v>35.490093231201172</v>
      </c>
      <c r="F5" s="66">
        <v>34.753326416015625</v>
      </c>
      <c r="G5" s="55"/>
      <c r="I5" s="27" t="s">
        <v>45</v>
      </c>
      <c r="J5" s="22">
        <v>1</v>
      </c>
      <c r="K5" s="23">
        <v>4.9903430229334904E-2</v>
      </c>
      <c r="L5" s="22">
        <v>1.1425206122893711E-2</v>
      </c>
      <c r="M5" s="57">
        <v>3.1581998665096956E-5</v>
      </c>
      <c r="N5" s="22">
        <v>1.4739598087878533E-5</v>
      </c>
      <c r="Q5" s="22" t="s">
        <v>72</v>
      </c>
      <c r="R5" s="22">
        <f>J11/J28</f>
        <v>1</v>
      </c>
      <c r="S5" s="22">
        <f t="shared" ref="S5:V5" si="2">K11/K28</f>
        <v>1.3363997200199405</v>
      </c>
      <c r="T5" s="22">
        <f t="shared" si="2"/>
        <v>1.6053122209093034</v>
      </c>
      <c r="U5" s="22">
        <f t="shared" si="2"/>
        <v>1.9177122035945751</v>
      </c>
      <c r="V5" s="22">
        <f t="shared" si="2"/>
        <v>0.63729842805005954</v>
      </c>
      <c r="W5" s="8"/>
      <c r="X5" s="46"/>
      <c r="Y5" s="22" t="s">
        <v>51</v>
      </c>
      <c r="Z5" s="22">
        <v>1</v>
      </c>
      <c r="AA5" s="58">
        <f>K5/K28</f>
        <v>1.3309807146934163</v>
      </c>
      <c r="AB5" s="58">
        <f>L5/L28</f>
        <v>1.2491201579064564</v>
      </c>
      <c r="AC5" s="58">
        <f>M5/M28</f>
        <v>0.82581697482757843</v>
      </c>
      <c r="AD5" s="52">
        <f>N5/N28</f>
        <v>0.6396326384825719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:F6" si="3">AVERAGE(B3:B5)</f>
        <v>17.995028813680012</v>
      </c>
      <c r="C6" s="11">
        <f t="shared" si="3"/>
        <v>22.674184799194336</v>
      </c>
      <c r="D6" s="12">
        <f t="shared" si="3"/>
        <v>24.644912719726562</v>
      </c>
      <c r="E6" s="34">
        <f t="shared" si="3"/>
        <v>33.340383529663086</v>
      </c>
      <c r="F6" s="34">
        <f t="shared" si="3"/>
        <v>34.346569061279297</v>
      </c>
      <c r="G6" s="10"/>
      <c r="H6" s="5"/>
      <c r="I6" s="27" t="s">
        <v>46</v>
      </c>
      <c r="J6" s="22">
        <v>1</v>
      </c>
      <c r="K6" s="24">
        <v>2.5257235965884875E-2</v>
      </c>
      <c r="L6" s="24">
        <v>7.84661421104179E-3</v>
      </c>
      <c r="M6" s="62">
        <v>3.0106219155115282E-5</v>
      </c>
      <c r="N6" s="58">
        <v>2.7760917287924724E-5</v>
      </c>
      <c r="O6" s="7"/>
      <c r="P6" s="7"/>
      <c r="Q6" s="22" t="s">
        <v>73</v>
      </c>
      <c r="R6" s="22">
        <f>J12/J28</f>
        <v>1</v>
      </c>
      <c r="S6" s="22">
        <f t="shared" ref="S6:V6" si="4">K12/K28</f>
        <v>0.65785623161611939</v>
      </c>
      <c r="T6" s="22">
        <f t="shared" si="4"/>
        <v>0.39810222116564109</v>
      </c>
      <c r="U6" s="22">
        <f t="shared" si="4"/>
        <v>0.5742914658923689</v>
      </c>
      <c r="V6" s="22">
        <f t="shared" si="4"/>
        <v>0.61268763238057167</v>
      </c>
      <c r="X6" s="46"/>
      <c r="Y6" s="22" t="s">
        <v>52</v>
      </c>
      <c r="Z6" s="22">
        <v>1</v>
      </c>
      <c r="AA6" s="58">
        <f>K6/K28</f>
        <v>0.67363894270523661</v>
      </c>
      <c r="AB6" s="58">
        <f>L6/L28</f>
        <v>0.8578719610745309</v>
      </c>
      <c r="AC6" s="58">
        <f>M6/M28</f>
        <v>0.78722778408733329</v>
      </c>
      <c r="AD6" s="58">
        <f>N6/N28</f>
        <v>1.2046996577318119</v>
      </c>
    </row>
    <row r="7" spans="1:37" x14ac:dyDescent="0.2">
      <c r="A7" s="9" t="s">
        <v>2</v>
      </c>
      <c r="B7" s="35">
        <f>B6-B6</f>
        <v>0</v>
      </c>
      <c r="C7" s="14">
        <f>C6-B6</f>
        <v>4.6791559855143241</v>
      </c>
      <c r="D7" s="14">
        <f>D6-B6</f>
        <v>6.6498839060465507</v>
      </c>
      <c r="E7" s="36">
        <f>E6-B6</f>
        <v>15.345354715983074</v>
      </c>
      <c r="F7" s="36">
        <f>F6-B6</f>
        <v>16.351540247599285</v>
      </c>
      <c r="G7" s="5"/>
      <c r="H7" s="5"/>
      <c r="I7" s="27" t="s">
        <v>47</v>
      </c>
      <c r="J7" s="22">
        <v>1</v>
      </c>
      <c r="K7" s="24">
        <v>4.9533004166347663E-2</v>
      </c>
      <c r="L7" s="24">
        <v>9.6780022695893368E-3</v>
      </c>
      <c r="M7" s="62">
        <v>4.1955633535499107E-5</v>
      </c>
      <c r="N7" s="58">
        <v>2.1860582674085529E-5</v>
      </c>
      <c r="O7" s="7"/>
      <c r="P7" s="7"/>
      <c r="Q7" s="22" t="s">
        <v>74</v>
      </c>
      <c r="R7" s="22">
        <f>J13/J28</f>
        <v>1</v>
      </c>
      <c r="S7" s="22">
        <f t="shared" ref="S7:V7" si="5">K13/K28</f>
        <v>0.63877608443110268</v>
      </c>
      <c r="T7" s="22">
        <f t="shared" si="5"/>
        <v>0.69988678432099272</v>
      </c>
      <c r="U7" s="22">
        <f t="shared" si="5"/>
        <v>2.8365642220339407</v>
      </c>
      <c r="V7" s="22">
        <f t="shared" si="5"/>
        <v>0.87285574143619382</v>
      </c>
      <c r="X7" s="46"/>
      <c r="Y7" s="22" t="s">
        <v>53</v>
      </c>
      <c r="Z7" s="22">
        <v>1</v>
      </c>
      <c r="AA7" s="58">
        <f>K7/K28</f>
        <v>1.3211010342027152</v>
      </c>
      <c r="AB7" s="58">
        <f>L7/L28</f>
        <v>1.0580979978107079</v>
      </c>
      <c r="AC7" s="58">
        <f>M7/M28</f>
        <v>1.0970703510779216</v>
      </c>
      <c r="AD7" s="58">
        <f>N7/N28</f>
        <v>0.9486515230079966</v>
      </c>
    </row>
    <row r="8" spans="1:37" ht="16" thickBot="1" x14ac:dyDescent="0.25">
      <c r="A8" s="9" t="s">
        <v>3</v>
      </c>
      <c r="B8" s="37">
        <v>1</v>
      </c>
      <c r="C8" s="38">
        <f>2^-C7</f>
        <v>3.9033158397532942E-2</v>
      </c>
      <c r="D8" s="38">
        <f>2^-D7</f>
        <v>9.9583062155484351E-3</v>
      </c>
      <c r="E8" s="39">
        <f>2^-E7</f>
        <v>2.4020825947581041E-5</v>
      </c>
      <c r="F8" s="39">
        <f>2^-F7</f>
        <v>1.1959028755948643E-5</v>
      </c>
      <c r="G8" s="5"/>
      <c r="I8" s="28"/>
      <c r="J8" s="29"/>
      <c r="K8" s="29"/>
      <c r="L8" s="29"/>
      <c r="M8" s="57"/>
      <c r="N8" s="22"/>
      <c r="Q8" s="22" t="s">
        <v>11</v>
      </c>
      <c r="R8" s="22">
        <f>AVERAGE(R3:R7)</f>
        <v>1</v>
      </c>
      <c r="S8" s="22">
        <f>AVERAGE(S3:S7)</f>
        <v>0.8672870649716321</v>
      </c>
      <c r="T8" s="22">
        <f t="shared" ref="T8:V8" si="6">AVERAGE(T3:T7)</f>
        <v>0.93790453514007976</v>
      </c>
      <c r="U8" s="22">
        <f t="shared" si="6"/>
        <v>1.5767651606964836</v>
      </c>
      <c r="V8" s="22">
        <f t="shared" si="6"/>
        <v>0.88452375647793369</v>
      </c>
      <c r="X8" s="46"/>
      <c r="Y8" s="22" t="s">
        <v>54</v>
      </c>
      <c r="Z8" s="22"/>
      <c r="AA8" s="58"/>
      <c r="AB8" s="58"/>
      <c r="AC8" s="58"/>
      <c r="AD8" s="58"/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58</v>
      </c>
      <c r="J9" s="22">
        <v>1</v>
      </c>
      <c r="K9" s="24">
        <v>3.6114908540060227E-2</v>
      </c>
      <c r="L9" s="24">
        <v>1.1961319773171287E-2</v>
      </c>
      <c r="M9" s="62">
        <v>8.1212359530010602E-5</v>
      </c>
      <c r="N9" s="58">
        <v>4.229765164598456E-5</v>
      </c>
      <c r="O9" s="6"/>
      <c r="P9" s="6"/>
      <c r="Q9" s="22" t="s">
        <v>12</v>
      </c>
      <c r="R9" s="22">
        <f>STDEV(R3:R7)</f>
        <v>0</v>
      </c>
      <c r="S9" s="22">
        <f>STDEV(S3:S7)</f>
        <v>0.29219261178316008</v>
      </c>
      <c r="T9" s="22">
        <f t="shared" ref="T9:V9" si="7">STDEV(T3:T7)</f>
        <v>0.49938525435338582</v>
      </c>
      <c r="U9" s="22">
        <f t="shared" si="7"/>
        <v>1.0390482711530136</v>
      </c>
      <c r="V9" s="22">
        <f t="shared" si="7"/>
        <v>0.55140589836319687</v>
      </c>
      <c r="W9" s="6"/>
      <c r="X9" s="49"/>
      <c r="Y9" s="22" t="s">
        <v>11</v>
      </c>
      <c r="Z9" s="22">
        <f>AVERAGE(Z3:Z8)</f>
        <v>1</v>
      </c>
      <c r="AA9" s="22">
        <f t="shared" ref="AA9:AD9" si="8">AVERAGE(AA3:AA8)</f>
        <v>1.0000000000000002</v>
      </c>
      <c r="AB9" s="22">
        <f t="shared" si="8"/>
        <v>1</v>
      </c>
      <c r="AC9" s="22">
        <f t="shared" si="8"/>
        <v>0.99999999999999978</v>
      </c>
      <c r="AD9" s="22">
        <f t="shared" si="8"/>
        <v>1</v>
      </c>
      <c r="AE9" s="49"/>
    </row>
    <row r="10" spans="1:37" x14ac:dyDescent="0.2">
      <c r="B10" s="31" t="s">
        <v>88</v>
      </c>
      <c r="C10" s="32" t="s">
        <v>102</v>
      </c>
      <c r="D10" s="32" t="s">
        <v>113</v>
      </c>
      <c r="E10" s="31" t="s">
        <v>124</v>
      </c>
      <c r="F10" s="56" t="s">
        <v>135</v>
      </c>
      <c r="G10" s="18"/>
      <c r="I10" s="27" t="s">
        <v>59</v>
      </c>
      <c r="J10" s="22">
        <v>1</v>
      </c>
      <c r="K10" s="24">
        <v>2.7752032758320444E-2</v>
      </c>
      <c r="L10" s="24">
        <v>6.2058591970648004E-3</v>
      </c>
      <c r="M10" s="62">
        <v>1.6509235477644593E-5</v>
      </c>
      <c r="N10" s="58">
        <v>1.069806237054648E-5</v>
      </c>
      <c r="Q10" s="22" t="s">
        <v>13</v>
      </c>
      <c r="R10" s="22">
        <f>R9/SQRT(5)</f>
        <v>0</v>
      </c>
      <c r="S10" s="22">
        <f>S9/SQRT(5)</f>
        <v>0.13067250849407039</v>
      </c>
      <c r="T10" s="22">
        <f t="shared" ref="T10:V10" si="9">T9/SQRT(5)</f>
        <v>0.22333187513903868</v>
      </c>
      <c r="U10" s="22">
        <f t="shared" si="9"/>
        <v>0.46467651324035442</v>
      </c>
      <c r="V10" s="22">
        <f t="shared" si="9"/>
        <v>0.24659621438688964</v>
      </c>
      <c r="W10" s="49"/>
      <c r="X10" s="49"/>
      <c r="Y10" s="22" t="s">
        <v>12</v>
      </c>
      <c r="Z10" s="22">
        <f>STDEV(Z3:Z8)</f>
        <v>0</v>
      </c>
      <c r="AA10" s="22">
        <f t="shared" ref="AA10:AD10" si="10">STDEV(AA3:AA8)</f>
        <v>0.33740860743974971</v>
      </c>
      <c r="AB10" s="22">
        <f t="shared" si="10"/>
        <v>0.19871062591870584</v>
      </c>
      <c r="AC10" s="22">
        <f t="shared" si="10"/>
        <v>0.40659970059136563</v>
      </c>
      <c r="AD10" s="22">
        <f t="shared" si="10"/>
        <v>0.46882952190666421</v>
      </c>
      <c r="AE10" s="49"/>
    </row>
    <row r="11" spans="1:37" ht="16" thickBot="1" x14ac:dyDescent="0.25">
      <c r="B11" s="66">
        <v>19.32676887512207</v>
      </c>
      <c r="C11" s="66"/>
      <c r="D11" s="66">
        <v>25.508754730224609</v>
      </c>
      <c r="E11" s="66">
        <v>32.552528381347656</v>
      </c>
      <c r="F11" s="66">
        <v>33.380149841308594</v>
      </c>
      <c r="G11" s="55"/>
      <c r="H11" s="5"/>
      <c r="I11" s="28" t="s">
        <v>60</v>
      </c>
      <c r="J11" s="29">
        <v>1</v>
      </c>
      <c r="K11" s="29">
        <v>5.0106608946531336E-2</v>
      </c>
      <c r="L11" s="29">
        <v>1.468315349760178E-2</v>
      </c>
      <c r="M11" s="57">
        <v>7.3339718242785407E-5</v>
      </c>
      <c r="N11" s="22">
        <v>1.4685808894585666E-5</v>
      </c>
      <c r="Q11" s="23" t="s">
        <v>14</v>
      </c>
      <c r="R11" s="23" t="e">
        <f>TTEST(R3:R7,Z3:Z8,2,2)</f>
        <v>#DIV/0!</v>
      </c>
      <c r="S11" s="23">
        <f>_xlfn.T.TEST(AA3:AA7,S3:S7,2,2)</f>
        <v>0.52483828167540891</v>
      </c>
      <c r="T11" s="23">
        <f t="shared" ref="T11:V11" si="11">TTEST(T3:T7,AB3:AB8,2,2)</f>
        <v>0.8026662238318536</v>
      </c>
      <c r="U11" s="23">
        <f t="shared" si="11"/>
        <v>0.2810852125680719</v>
      </c>
      <c r="V11" s="23">
        <f t="shared" si="11"/>
        <v>0.73049954149570206</v>
      </c>
      <c r="Y11" s="22" t="s">
        <v>13</v>
      </c>
      <c r="Z11" s="22">
        <f>Z10/SQRT(5)</f>
        <v>0</v>
      </c>
      <c r="AA11" s="22">
        <f t="shared" ref="AA11:AD11" si="12">AA10/SQRT(5)</f>
        <v>0.15089371648576433</v>
      </c>
      <c r="AB11" s="22">
        <f t="shared" si="12"/>
        <v>8.886609348115157E-2</v>
      </c>
      <c r="AC11" s="22">
        <f t="shared" si="12"/>
        <v>0.18183691403067098</v>
      </c>
      <c r="AD11" s="22">
        <f t="shared" si="12"/>
        <v>0.20966693616840559</v>
      </c>
    </row>
    <row r="12" spans="1:37" ht="16" thickBot="1" x14ac:dyDescent="0.25">
      <c r="B12" s="66">
        <v>17.700065612792969</v>
      </c>
      <c r="C12" s="66">
        <v>23.937129974365234</v>
      </c>
      <c r="D12" s="66"/>
      <c r="E12" s="66"/>
      <c r="F12" s="66">
        <v>33.021339416503906</v>
      </c>
      <c r="G12" s="55"/>
      <c r="I12" s="28" t="s">
        <v>61</v>
      </c>
      <c r="J12" s="29">
        <v>1</v>
      </c>
      <c r="K12" s="29">
        <v>2.4665483273324688E-2</v>
      </c>
      <c r="L12" s="29">
        <v>3.6412829510512851E-3</v>
      </c>
      <c r="M12" s="57">
        <v>2.196282331563387E-5</v>
      </c>
      <c r="N12" s="22">
        <v>1.4118681429589933E-5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ht="16" thickBot="1" x14ac:dyDescent="0.25">
      <c r="B13" s="66">
        <v>18.625690460205078</v>
      </c>
      <c r="C13" s="66">
        <v>23.957405090332031</v>
      </c>
      <c r="D13" s="66">
        <v>25.982887268066406</v>
      </c>
      <c r="E13" s="66">
        <v>32.432559967041016</v>
      </c>
      <c r="F13" s="66"/>
      <c r="G13" s="55"/>
      <c r="H13" s="5"/>
      <c r="I13" s="28" t="s">
        <v>70</v>
      </c>
      <c r="J13" s="29">
        <v>1</v>
      </c>
      <c r="K13" s="29">
        <v>2.3950097405369231E-2</v>
      </c>
      <c r="L13" s="29">
        <v>6.4015865270788657E-3</v>
      </c>
      <c r="M13" s="57">
        <v>1.0847968763592191E-4</v>
      </c>
      <c r="N13" s="22">
        <v>2.0113956110789159E-5</v>
      </c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:F14" si="13">AVERAGE(B11:B13)</f>
        <v>18.550841649373371</v>
      </c>
      <c r="C14" s="15">
        <f t="shared" si="13"/>
        <v>23.947267532348633</v>
      </c>
      <c r="D14" s="16">
        <f t="shared" si="13"/>
        <v>25.745820999145508</v>
      </c>
      <c r="E14" s="34">
        <f t="shared" si="13"/>
        <v>32.492544174194336</v>
      </c>
      <c r="F14" s="34">
        <f t="shared" si="13"/>
        <v>33.20074462890625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5.3964258829752616</v>
      </c>
      <c r="D15" s="14">
        <f>D14-B14</f>
        <v>7.1949793497721366</v>
      </c>
      <c r="E15" s="36">
        <f>E14-B14</f>
        <v>13.941702524820965</v>
      </c>
      <c r="F15" s="36">
        <f>F14-B14</f>
        <v>14.649902979532879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v>1</v>
      </c>
      <c r="C16" s="38">
        <f>2^-C15</f>
        <v>2.3741816272431413E-2</v>
      </c>
      <c r="D16" s="38">
        <f>2^-D15</f>
        <v>6.8248859376596705E-3</v>
      </c>
      <c r="E16" s="39">
        <f>2^-E15</f>
        <v>6.3552018573484226E-5</v>
      </c>
      <c r="F16" s="39">
        <f>2^-F15</f>
        <v>3.8899119376204778E-5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89</v>
      </c>
      <c r="C18" s="32" t="s">
        <v>103</v>
      </c>
      <c r="D18" s="32" t="s">
        <v>114</v>
      </c>
      <c r="E18" s="31" t="s">
        <v>125</v>
      </c>
      <c r="F18" s="56" t="s">
        <v>136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66">
        <v>18.100208282470703</v>
      </c>
      <c r="C19" s="66">
        <v>22.241497039794922</v>
      </c>
      <c r="D19" s="66">
        <v>24.355136871337891</v>
      </c>
      <c r="E19" s="66">
        <v>33.510932922363281</v>
      </c>
      <c r="F19" s="66">
        <v>34.138671875</v>
      </c>
      <c r="G19" s="55"/>
      <c r="H19"/>
      <c r="AF19" s="43"/>
    </row>
    <row r="20" spans="1:37" x14ac:dyDescent="0.2">
      <c r="B20" s="66">
        <v>18.435703277587891</v>
      </c>
      <c r="C20" s="66">
        <v>22.886074066162109</v>
      </c>
      <c r="D20" s="66">
        <v>24.845615386962891</v>
      </c>
      <c r="E20" s="66">
        <v>33.197067260742188</v>
      </c>
      <c r="F20" s="66">
        <v>34.300609588623047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66">
        <v>17.973180770874023</v>
      </c>
      <c r="C21" s="66">
        <v>22.355672836303711</v>
      </c>
      <c r="D21" s="66">
        <v>24.663248062133789</v>
      </c>
      <c r="E21" s="66">
        <v>32.652706146240234</v>
      </c>
      <c r="F21" s="66"/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:F22" si="14">AVERAGE(B19:B21)</f>
        <v>18.169697443644207</v>
      </c>
      <c r="C22" s="13">
        <f t="shared" si="14"/>
        <v>22.494414647420246</v>
      </c>
      <c r="D22" s="16">
        <f t="shared" si="14"/>
        <v>24.621333440144856</v>
      </c>
      <c r="E22" s="42">
        <f t="shared" si="14"/>
        <v>33.120235443115234</v>
      </c>
      <c r="F22" s="42">
        <f t="shared" si="14"/>
        <v>34.219640731811523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4.3247172037760393</v>
      </c>
      <c r="D23" s="14">
        <f>D22-B22</f>
        <v>6.4516359965006487</v>
      </c>
      <c r="E23" s="36">
        <f>E22-B22</f>
        <v>14.950537999471027</v>
      </c>
      <c r="F23" s="36">
        <f>F22-B22</f>
        <v>16.049943288167317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v>1</v>
      </c>
      <c r="C24" s="38">
        <f>2^-C23</f>
        <v>4.9903430229334904E-2</v>
      </c>
      <c r="D24" s="38">
        <f>2^-D23</f>
        <v>1.1425206122893711E-2</v>
      </c>
      <c r="E24" s="39">
        <f>2^-E23</f>
        <v>3.1581998665096956E-5</v>
      </c>
      <c r="F24" s="39">
        <f>2^-F23</f>
        <v>1.4739598087878533E-5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  <c r="W25" s="67"/>
    </row>
    <row r="26" spans="1:37" ht="16" thickBot="1" x14ac:dyDescent="0.25">
      <c r="B26" s="31" t="s">
        <v>90</v>
      </c>
      <c r="C26" s="32" t="s">
        <v>104</v>
      </c>
      <c r="D26" s="32" t="s">
        <v>115</v>
      </c>
      <c r="E26" s="31" t="s">
        <v>126</v>
      </c>
      <c r="F26" s="56" t="s">
        <v>137</v>
      </c>
      <c r="T26" s="8"/>
      <c r="U26" s="8"/>
    </row>
    <row r="27" spans="1:37" ht="16" thickBot="1" x14ac:dyDescent="0.25">
      <c r="B27" s="66"/>
      <c r="C27" s="66"/>
      <c r="D27" s="66">
        <v>25.844902038574219</v>
      </c>
      <c r="E27" s="66">
        <v>32.538421630859375</v>
      </c>
      <c r="F27" s="66">
        <v>33.335018157958984</v>
      </c>
      <c r="K27" s="26" t="s">
        <v>101</v>
      </c>
      <c r="L27" s="26" t="s">
        <v>112</v>
      </c>
      <c r="M27" s="54" t="s">
        <v>123</v>
      </c>
      <c r="N27" s="59" t="s">
        <v>99</v>
      </c>
      <c r="T27" s="8"/>
      <c r="U27" s="8"/>
    </row>
    <row r="28" spans="1:37" x14ac:dyDescent="0.2">
      <c r="B28" s="66">
        <v>17.942417144775391</v>
      </c>
      <c r="C28" s="66">
        <v>23.39539909362793</v>
      </c>
      <c r="D28" s="66">
        <v>24.510580062866211</v>
      </c>
      <c r="E28" s="66">
        <v>33.614978790283203</v>
      </c>
      <c r="F28" s="66">
        <v>33.256706237792969</v>
      </c>
      <c r="I28" s="25" t="s">
        <v>55</v>
      </c>
      <c r="J28" s="30">
        <f>AVERAGE(J3:J7)</f>
        <v>1</v>
      </c>
      <c r="K28" s="30">
        <f t="shared" ref="K28:N28" si="15">AVERAGE(K3:K7)</f>
        <v>3.7493729006306355E-2</v>
      </c>
      <c r="L28" s="30">
        <f t="shared" si="15"/>
        <v>9.1466029513465885E-3</v>
      </c>
      <c r="M28" s="30">
        <f t="shared" si="15"/>
        <v>3.8243339175355329E-5</v>
      </c>
      <c r="N28" s="30">
        <f t="shared" si="15"/>
        <v>2.3043849236408442E-5</v>
      </c>
      <c r="T28" s="8"/>
      <c r="U28" s="8"/>
    </row>
    <row r="29" spans="1:37" x14ac:dyDescent="0.2">
      <c r="B29" s="66">
        <v>18.376136779785156</v>
      </c>
      <c r="C29" s="66">
        <v>23.537473678588867</v>
      </c>
      <c r="D29" s="66">
        <v>25.103490829467773</v>
      </c>
      <c r="E29" s="66">
        <v>33.383167266845703</v>
      </c>
      <c r="F29" s="66"/>
      <c r="I29" s="27" t="s">
        <v>67</v>
      </c>
      <c r="J29" s="22">
        <f>AVERAGE(J9:J13)</f>
        <v>1</v>
      </c>
      <c r="K29" s="22">
        <f t="shared" ref="K29:N29" si="16">AVERAGE(K9:K13)</f>
        <v>3.2517826184721189E-2</v>
      </c>
      <c r="L29" s="22">
        <f t="shared" si="16"/>
        <v>8.5786403891936029E-3</v>
      </c>
      <c r="M29" s="22">
        <f t="shared" si="16"/>
        <v>6.0300764840399275E-5</v>
      </c>
      <c r="N29" s="22">
        <f t="shared" si="16"/>
        <v>2.0382832090299162E-5</v>
      </c>
      <c r="T29" s="8"/>
      <c r="U29" s="8"/>
    </row>
    <row r="30" spans="1:37" x14ac:dyDescent="0.2">
      <c r="A30" s="9" t="s">
        <v>1</v>
      </c>
      <c r="B30" s="33">
        <f t="shared" ref="B30:F30" si="17">AVERAGE(B27:B29)</f>
        <v>18.159276962280273</v>
      </c>
      <c r="C30" s="11">
        <f t="shared" si="17"/>
        <v>23.466436386108398</v>
      </c>
      <c r="D30" s="12">
        <f t="shared" si="17"/>
        <v>25.152990976969402</v>
      </c>
      <c r="E30" s="34">
        <f t="shared" si="17"/>
        <v>33.178855895996094</v>
      </c>
      <c r="F30" s="34">
        <f t="shared" si="17"/>
        <v>33.295862197875977</v>
      </c>
      <c r="I30" s="27" t="s">
        <v>56</v>
      </c>
      <c r="J30" s="22">
        <f>STDEV(J3:J7)</f>
        <v>0</v>
      </c>
      <c r="K30" s="22">
        <f t="shared" ref="K30:N30" si="18">STDEV(K3:K7)</f>
        <v>1.2650706891741217E-2</v>
      </c>
      <c r="L30" s="22">
        <f t="shared" si="18"/>
        <v>1.8175271974919629E-3</v>
      </c>
      <c r="M30" s="22">
        <f t="shared" si="18"/>
        <v>1.5549730258313522E-5</v>
      </c>
      <c r="N30" s="22">
        <f t="shared" si="18"/>
        <v>1.0803636820394623E-5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5.307159423828125</v>
      </c>
      <c r="D31" s="14">
        <f>D30-B30</f>
        <v>6.9937140146891288</v>
      </c>
      <c r="E31" s="36">
        <f>E30-B30</f>
        <v>15.01957893371582</v>
      </c>
      <c r="F31" s="36">
        <f>F30-B30</f>
        <v>15.136585235595703</v>
      </c>
      <c r="I31" s="27" t="s">
        <v>68</v>
      </c>
      <c r="J31" s="22">
        <f>STDEV(J9:J13)</f>
        <v>0</v>
      </c>
      <c r="K31" s="22">
        <f t="shared" ref="K31:N31" si="19">STDEV(K9:K13)</f>
        <v>1.0955390603842702E-2</v>
      </c>
      <c r="L31" s="22">
        <f t="shared" si="19"/>
        <v>4.567678641327645E-3</v>
      </c>
      <c r="M31" s="22">
        <f t="shared" si="19"/>
        <v>3.9736675453271264E-5</v>
      </c>
      <c r="N31" s="22">
        <f t="shared" si="19"/>
        <v>1.2706514389947864E-5</v>
      </c>
      <c r="R31" s="22"/>
      <c r="S31" s="51" t="s">
        <v>77</v>
      </c>
      <c r="T31" s="51" t="s">
        <v>101</v>
      </c>
      <c r="U31" s="51" t="s">
        <v>112</v>
      </c>
      <c r="V31" s="51" t="s">
        <v>127</v>
      </c>
      <c r="W31" s="22" t="s">
        <v>99</v>
      </c>
    </row>
    <row r="32" spans="1:37" ht="16" thickBot="1" x14ac:dyDescent="0.25">
      <c r="A32" s="9" t="s">
        <v>3</v>
      </c>
      <c r="B32" s="37">
        <v>1</v>
      </c>
      <c r="C32" s="38">
        <f>2^-C31</f>
        <v>2.5257235965884875E-2</v>
      </c>
      <c r="D32" s="38">
        <f>2^-D31</f>
        <v>7.84661421104179E-3</v>
      </c>
      <c r="E32" s="39">
        <f>2^-E31</f>
        <v>3.0106219155115282E-5</v>
      </c>
      <c r="F32" s="39">
        <f>2^-F31</f>
        <v>2.7760917287924724E-5</v>
      </c>
      <c r="I32" s="27" t="s">
        <v>66</v>
      </c>
      <c r="J32" s="22">
        <f>J30/SQRT(6)</f>
        <v>0</v>
      </c>
      <c r="K32" s="22">
        <f>K30/SQRT(5)</f>
        <v>5.6575681146716862E-3</v>
      </c>
      <c r="L32" s="22">
        <f t="shared" ref="L32:N32" si="20">L30/SQRT(5)</f>
        <v>8.1282287290934284E-4</v>
      </c>
      <c r="M32" s="22">
        <f t="shared" si="20"/>
        <v>6.9540507778748797E-6</v>
      </c>
      <c r="N32" s="22">
        <f t="shared" si="20"/>
        <v>4.8315332669244124E-6</v>
      </c>
      <c r="R32" s="22" t="s">
        <v>55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65</v>
      </c>
      <c r="J33" s="22">
        <f>J31/SQRT(5)</f>
        <v>0</v>
      </c>
      <c r="K33" s="22">
        <f>K31/SQRT(5)</f>
        <v>4.8993996220509503E-3</v>
      </c>
      <c r="L33" s="22">
        <f t="shared" ref="L33:N33" si="21">L31/SQRT(5)</f>
        <v>2.0427279882764987E-3</v>
      </c>
      <c r="M33" s="22">
        <f t="shared" si="21"/>
        <v>1.7770781502672361E-5</v>
      </c>
      <c r="N33" s="22">
        <f t="shared" si="21"/>
        <v>5.682525986600539E-6</v>
      </c>
      <c r="R33" s="22" t="s">
        <v>62</v>
      </c>
      <c r="S33" s="22">
        <v>1</v>
      </c>
      <c r="T33" s="22">
        <v>0.8672870649716321</v>
      </c>
      <c r="U33" s="22">
        <v>0.93790453514007976</v>
      </c>
      <c r="V33" s="22">
        <v>1.5767651606964836</v>
      </c>
      <c r="W33" s="22">
        <v>0.88452375647793369</v>
      </c>
    </row>
    <row r="34" spans="1:28" ht="16" thickBot="1" x14ac:dyDescent="0.25">
      <c r="B34" s="31" t="s">
        <v>91</v>
      </c>
      <c r="C34" s="32" t="s">
        <v>105</v>
      </c>
      <c r="D34" s="32" t="s">
        <v>116</v>
      </c>
      <c r="E34" s="31" t="s">
        <v>128</v>
      </c>
      <c r="F34" s="56" t="s">
        <v>138</v>
      </c>
      <c r="I34" s="28" t="s">
        <v>4</v>
      </c>
      <c r="J34" s="29" t="e">
        <f>TTEST(J3:J7,J9:J13,2,2)</f>
        <v>#DIV/0!</v>
      </c>
      <c r="K34" s="29">
        <f t="shared" ref="K34:N34" si="22">TTEST(K3:K7,K9:K13,2,2)</f>
        <v>0.5248382816754098</v>
      </c>
      <c r="L34" s="29">
        <f t="shared" si="22"/>
        <v>0.8026662238318536</v>
      </c>
      <c r="M34" s="29">
        <f t="shared" si="22"/>
        <v>0.28108521256807201</v>
      </c>
      <c r="N34" s="29">
        <f t="shared" si="22"/>
        <v>0.73049954149570384</v>
      </c>
      <c r="R34" s="58" t="s">
        <v>57</v>
      </c>
      <c r="S34" s="63">
        <v>0</v>
      </c>
      <c r="T34" s="63">
        <v>0.15089371648576433</v>
      </c>
      <c r="U34" s="63">
        <v>8.886609348115157E-2</v>
      </c>
      <c r="V34" s="22">
        <v>0.18183691403067098</v>
      </c>
      <c r="W34" s="22">
        <v>0.20966693616840559</v>
      </c>
    </row>
    <row r="35" spans="1:28" x14ac:dyDescent="0.2">
      <c r="B35" s="66">
        <v>19.018215179443359</v>
      </c>
      <c r="C35" s="66">
        <v>23.565534591674805</v>
      </c>
      <c r="D35" s="66">
        <v>26.354875564575195</v>
      </c>
      <c r="E35" t="s">
        <v>98</v>
      </c>
      <c r="F35" s="66">
        <v>34.624774932861328</v>
      </c>
      <c r="R35" s="22" t="s">
        <v>63</v>
      </c>
      <c r="S35" s="22">
        <v>0</v>
      </c>
      <c r="T35" s="22">
        <v>0.13067250849407039</v>
      </c>
      <c r="U35" s="22">
        <v>0.22333187513903868</v>
      </c>
      <c r="V35" s="52">
        <v>0.46467651324035442</v>
      </c>
      <c r="W35" s="52">
        <v>0.24659621438688964</v>
      </c>
    </row>
    <row r="36" spans="1:28" x14ac:dyDescent="0.2">
      <c r="B36" s="66">
        <v>19.085247039794922</v>
      </c>
      <c r="C36" s="66">
        <v>23.640556335449219</v>
      </c>
      <c r="D36" s="66">
        <v>26.09217643737793</v>
      </c>
      <c r="E36" s="66">
        <v>32.913711547851562</v>
      </c>
      <c r="F36" s="66">
        <v>34.873001098632812</v>
      </c>
    </row>
    <row r="37" spans="1:28" x14ac:dyDescent="0.2">
      <c r="B37" s="66">
        <v>19.699275970458984</v>
      </c>
      <c r="C37" s="66"/>
      <c r="D37" s="66">
        <v>25.428911209106445</v>
      </c>
      <c r="E37" s="66">
        <v>34.702999114990234</v>
      </c>
      <c r="F37" s="66"/>
    </row>
    <row r="38" spans="1:28" x14ac:dyDescent="0.2">
      <c r="A38" s="9" t="s">
        <v>1</v>
      </c>
      <c r="B38" s="40">
        <f t="shared" ref="B38:F38" si="23">AVERAGE(B35:B37)</f>
        <v>19.267579396565754</v>
      </c>
      <c r="C38" s="15">
        <f t="shared" si="23"/>
        <v>23.603045463562012</v>
      </c>
      <c r="D38" s="16">
        <f t="shared" si="23"/>
        <v>25.958654403686523</v>
      </c>
      <c r="E38" s="34">
        <f t="shared" si="23"/>
        <v>33.808355331420898</v>
      </c>
      <c r="F38" s="34">
        <f t="shared" si="23"/>
        <v>34.74888801574707</v>
      </c>
    </row>
    <row r="39" spans="1:28" x14ac:dyDescent="0.2">
      <c r="A39" s="9" t="s">
        <v>2</v>
      </c>
      <c r="B39" s="35">
        <f>B38-B38</f>
        <v>0</v>
      </c>
      <c r="C39" s="14">
        <f>C38-B38</f>
        <v>4.3354660669962577</v>
      </c>
      <c r="D39" s="14">
        <f>D38-B38</f>
        <v>6.6910750071207694</v>
      </c>
      <c r="E39" s="36">
        <f>E38-B38</f>
        <v>14.540775934855144</v>
      </c>
      <c r="F39" s="36">
        <f>F38-B38</f>
        <v>15.481308619181316</v>
      </c>
    </row>
    <row r="40" spans="1:28" ht="16" thickBot="1" x14ac:dyDescent="0.25">
      <c r="A40" s="9" t="s">
        <v>3</v>
      </c>
      <c r="B40" s="37">
        <v>1</v>
      </c>
      <c r="C40" s="38">
        <f>2^-C39</f>
        <v>4.9533004166347663E-2</v>
      </c>
      <c r="D40" s="38">
        <f>2^-D39</f>
        <v>9.6780022695893368E-3</v>
      </c>
      <c r="E40" s="39">
        <f>2^-E39</f>
        <v>4.1955633535499107E-5</v>
      </c>
      <c r="F40" s="39">
        <f>2^-F39</f>
        <v>2.1860582674085529E-5</v>
      </c>
      <c r="X40" s="21"/>
    </row>
    <row r="41" spans="1:28" x14ac:dyDescent="0.2">
      <c r="B41" s="5"/>
      <c r="C41" s="5"/>
      <c r="D41" s="5"/>
      <c r="E41" s="5"/>
      <c r="F41" s="5"/>
      <c r="I41" s="21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V41" s="8"/>
      <c r="X41" s="21"/>
    </row>
    <row r="42" spans="1:28" x14ac:dyDescent="0.2">
      <c r="B42" s="18"/>
      <c r="C42" s="18"/>
      <c r="D42" s="18"/>
      <c r="E42" s="18"/>
      <c r="F42" s="18"/>
      <c r="I42" s="43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V42" s="8"/>
      <c r="X42" s="21"/>
    </row>
    <row r="43" spans="1:28" x14ac:dyDescent="0.2">
      <c r="B43" s="55"/>
      <c r="C43" s="55"/>
      <c r="D43" s="55"/>
      <c r="E43" s="55"/>
      <c r="F43" s="55"/>
      <c r="I43" s="43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X43" s="21"/>
    </row>
    <row r="44" spans="1:28" x14ac:dyDescent="0.2">
      <c r="B44" s="55"/>
      <c r="C44" s="55"/>
      <c r="D44" s="55"/>
      <c r="E44" s="55"/>
      <c r="F44" s="55"/>
      <c r="I44" s="43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X44" s="21"/>
    </row>
    <row r="45" spans="1:28" x14ac:dyDescent="0.2">
      <c r="B45" s="55"/>
      <c r="C45" s="55"/>
      <c r="D45" s="55"/>
      <c r="E45" s="55"/>
      <c r="F45" s="55"/>
      <c r="I45" s="43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X45" s="21"/>
    </row>
    <row r="46" spans="1:28" x14ac:dyDescent="0.2">
      <c r="A46" s="9"/>
      <c r="B46" s="17"/>
      <c r="C46" s="20"/>
      <c r="D46" s="20"/>
      <c r="E46" s="17"/>
      <c r="F46" s="17"/>
      <c r="I46" s="43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V46" s="8"/>
      <c r="X46" s="21"/>
    </row>
    <row r="47" spans="1:28" x14ac:dyDescent="0.2">
      <c r="A47" s="9"/>
      <c r="B47" s="5"/>
      <c r="C47" s="5"/>
      <c r="D47" s="5"/>
      <c r="E47" s="5"/>
      <c r="F47" s="5"/>
      <c r="I47" s="43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X47" s="21"/>
    </row>
    <row r="48" spans="1:28" x14ac:dyDescent="0.2">
      <c r="A48" s="9"/>
      <c r="B48" s="5"/>
      <c r="C48" s="5"/>
      <c r="D48" s="5"/>
      <c r="E48" s="5"/>
      <c r="F48" s="5"/>
      <c r="I48" s="43"/>
      <c r="J48" s="50"/>
      <c r="K48" s="50"/>
      <c r="L48" s="50"/>
      <c r="M48" s="50"/>
      <c r="N48" s="43"/>
      <c r="O48" s="50"/>
      <c r="P48" s="50"/>
      <c r="Q48" s="50"/>
      <c r="R48" s="50"/>
      <c r="S48" s="50"/>
      <c r="T48" s="50"/>
      <c r="V48" s="8"/>
      <c r="X48" s="21"/>
      <c r="AA48" s="50"/>
      <c r="AB48" s="50"/>
    </row>
    <row r="49" spans="1:43" x14ac:dyDescent="0.2">
      <c r="I49" s="43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V49" s="8"/>
      <c r="X49"/>
      <c r="AA49" s="50"/>
      <c r="AB49" s="50"/>
    </row>
    <row r="50" spans="1:43" x14ac:dyDescent="0.2">
      <c r="I50" s="43"/>
      <c r="J50" s="50"/>
      <c r="K50" s="50"/>
      <c r="L50" s="50"/>
      <c r="M50" s="50"/>
      <c r="N50" s="50"/>
      <c r="O50" s="50"/>
      <c r="P50" s="50"/>
      <c r="Q50" s="43"/>
      <c r="R50" s="50"/>
      <c r="S50" s="50"/>
      <c r="T50" s="50"/>
      <c r="X50"/>
      <c r="AA50" s="50"/>
      <c r="AB50" s="50"/>
    </row>
    <row r="51" spans="1:43" x14ac:dyDescent="0.2">
      <c r="I51" s="43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AA51" s="50"/>
      <c r="AB51" s="50"/>
    </row>
    <row r="52" spans="1:43" x14ac:dyDescent="0.2">
      <c r="I52" s="43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1:43" x14ac:dyDescent="0.2">
      <c r="I53" s="43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8"/>
    </row>
    <row r="54" spans="1:43" x14ac:dyDescent="0.2">
      <c r="I54" s="5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</row>
    <row r="55" spans="1:43" x14ac:dyDescent="0.2">
      <c r="I55" s="5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8"/>
    </row>
    <row r="56" spans="1:43" x14ac:dyDescent="0.2">
      <c r="I56" s="43"/>
      <c r="J56" s="50"/>
      <c r="K56" s="68"/>
      <c r="L56" s="50"/>
      <c r="M56" s="69"/>
      <c r="N56" s="50"/>
      <c r="O56" s="43"/>
      <c r="P56" s="50"/>
      <c r="Q56" s="50"/>
      <c r="R56" s="50"/>
      <c r="S56" s="43"/>
      <c r="T56" s="43"/>
      <c r="U56" s="8"/>
    </row>
    <row r="57" spans="1:43" x14ac:dyDescent="0.2">
      <c r="I57" s="43"/>
      <c r="J57" s="50"/>
      <c r="K57" s="68"/>
      <c r="L57" s="50"/>
      <c r="M57" s="68"/>
      <c r="N57" s="50"/>
      <c r="O57" s="50"/>
      <c r="P57" s="50"/>
      <c r="Q57" s="50"/>
      <c r="R57" s="50"/>
      <c r="S57" s="43"/>
      <c r="T57" s="50"/>
    </row>
    <row r="58" spans="1:43" x14ac:dyDescent="0.2">
      <c r="I58" s="43"/>
      <c r="J58" s="50"/>
      <c r="K58" s="69"/>
      <c r="L58" s="50"/>
      <c r="M58" s="69"/>
      <c r="N58" s="50"/>
      <c r="O58" s="50"/>
      <c r="P58" s="50"/>
      <c r="Q58" s="50"/>
      <c r="R58" s="50"/>
      <c r="S58" s="50"/>
      <c r="T58" s="50"/>
      <c r="V58" s="66"/>
      <c r="AH58" s="66"/>
      <c r="AI58" s="66"/>
      <c r="AJ58" s="66"/>
      <c r="AK58" s="66"/>
      <c r="AL58" s="66"/>
      <c r="AM58" s="66"/>
      <c r="AN58" s="66"/>
      <c r="AO58" s="66"/>
      <c r="AP58" s="66"/>
      <c r="AQ58"/>
    </row>
    <row r="59" spans="1:43" x14ac:dyDescent="0.2">
      <c r="A59" s="19"/>
      <c r="B59" s="19"/>
      <c r="C59" s="19"/>
      <c r="D59" s="19"/>
      <c r="E59" s="19"/>
      <c r="I59" s="43"/>
      <c r="J59" s="50"/>
      <c r="K59" s="69"/>
      <c r="L59" s="50"/>
      <c r="M59" s="69"/>
      <c r="N59" s="50"/>
      <c r="O59" s="50"/>
      <c r="P59" s="50"/>
      <c r="Q59" s="50"/>
      <c r="R59" s="50"/>
      <c r="S59" s="50"/>
      <c r="T59" s="50"/>
      <c r="V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</row>
    <row r="60" spans="1:43" ht="20" thickBot="1" x14ac:dyDescent="0.3">
      <c r="A60" s="1" t="s">
        <v>30</v>
      </c>
      <c r="B60" s="2" t="s">
        <v>0</v>
      </c>
      <c r="I60" s="43"/>
      <c r="J60" s="50"/>
      <c r="K60" s="69"/>
      <c r="L60" s="50"/>
      <c r="M60" s="69"/>
      <c r="N60" s="50"/>
      <c r="O60" s="50"/>
      <c r="P60" s="50"/>
      <c r="Q60" s="50"/>
      <c r="R60" s="50"/>
      <c r="S60" s="50"/>
      <c r="T60" s="50"/>
      <c r="U60" s="8"/>
      <c r="V60" s="66"/>
      <c r="AH60" s="66"/>
      <c r="AI60" s="66"/>
      <c r="AJ60" s="66"/>
      <c r="AK60" s="66"/>
      <c r="AL60" s="66"/>
      <c r="AM60"/>
      <c r="AN60" s="66"/>
      <c r="AO60" s="66"/>
      <c r="AP60" s="66"/>
      <c r="AQ60" s="66"/>
    </row>
    <row r="61" spans="1:43" x14ac:dyDescent="0.2">
      <c r="B61" s="31" t="s">
        <v>92</v>
      </c>
      <c r="C61" s="32" t="s">
        <v>106</v>
      </c>
      <c r="D61" s="32" t="s">
        <v>117</v>
      </c>
      <c r="E61" s="31" t="s">
        <v>129</v>
      </c>
      <c r="F61" s="61" t="s">
        <v>139</v>
      </c>
      <c r="G61" s="18"/>
      <c r="I61" s="43"/>
      <c r="J61" s="50"/>
      <c r="K61" s="69"/>
      <c r="L61" s="50"/>
      <c r="M61" s="69"/>
      <c r="N61" s="50"/>
      <c r="O61" s="50"/>
      <c r="P61" s="50"/>
      <c r="Q61" s="50"/>
      <c r="R61" s="50"/>
      <c r="S61" s="50"/>
      <c r="T61" s="50"/>
      <c r="V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</row>
    <row r="62" spans="1:43" x14ac:dyDescent="0.2">
      <c r="B62" s="66">
        <v>18.086172103881836</v>
      </c>
      <c r="C62" s="66"/>
      <c r="D62" s="66">
        <v>24.467338562011719</v>
      </c>
      <c r="E62" s="66">
        <v>32.622123718261719</v>
      </c>
      <c r="F62" s="66">
        <v>32.587554931640625</v>
      </c>
      <c r="G62" s="55"/>
      <c r="U62" s="8"/>
      <c r="V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</row>
    <row r="63" spans="1:43" x14ac:dyDescent="0.2">
      <c r="B63" s="66">
        <v>18.395484924316406</v>
      </c>
      <c r="C63" s="66">
        <v>22.946193695068359</v>
      </c>
      <c r="D63" s="66">
        <v>24.624446868896484</v>
      </c>
      <c r="E63" s="66">
        <v>30.833330154418945</v>
      </c>
      <c r="F63" s="66">
        <v>32.887100219726562</v>
      </c>
      <c r="G63" s="55"/>
      <c r="U63" s="8"/>
      <c r="V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</row>
    <row r="64" spans="1:43" x14ac:dyDescent="0.2">
      <c r="B64" s="66">
        <v>17.937700271606445</v>
      </c>
      <c r="C64" s="66">
        <v>22.915901184082031</v>
      </c>
      <c r="D64" s="66">
        <v>24.484010696411133</v>
      </c>
      <c r="E64" s="66"/>
      <c r="F64" s="66">
        <v>32.531890869140625</v>
      </c>
      <c r="G64" s="55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x14ac:dyDescent="0.2">
      <c r="A65" s="9" t="s">
        <v>1</v>
      </c>
      <c r="B65" s="33">
        <f>AVERAGE(B62:B64)</f>
        <v>18.139785766601562</v>
      </c>
      <c r="C65" s="11">
        <f>AVERAGE(C62:C64)</f>
        <v>22.931047439575195</v>
      </c>
      <c r="D65" s="12">
        <f t="shared" ref="D65" si="24">AVERAGE(D62:D64)</f>
        <v>24.525265375773113</v>
      </c>
      <c r="E65" s="34">
        <f>AVERAGE(E62:E64)</f>
        <v>31.727726936340332</v>
      </c>
      <c r="F65" s="34">
        <f>AVERAGE(F62:F64)</f>
        <v>32.668848673502602</v>
      </c>
      <c r="G65" s="10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 x14ac:dyDescent="0.2">
      <c r="A66" s="9" t="s">
        <v>2</v>
      </c>
      <c r="B66" s="35">
        <f>B65-B65</f>
        <v>0</v>
      </c>
      <c r="C66" s="14">
        <f>C65-B65</f>
        <v>4.7912616729736328</v>
      </c>
      <c r="D66" s="14">
        <f>D65-B65</f>
        <v>6.3854796091715507</v>
      </c>
      <c r="E66" s="36">
        <f>E65-B65</f>
        <v>13.58794116973877</v>
      </c>
      <c r="F66" s="36">
        <f>F65-B65</f>
        <v>14.529062906901039</v>
      </c>
      <c r="G66" s="5"/>
      <c r="I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 ht="16" thickBot="1" x14ac:dyDescent="0.25">
      <c r="A67" s="9" t="s">
        <v>3</v>
      </c>
      <c r="B67" s="37">
        <v>1</v>
      </c>
      <c r="C67" s="38">
        <f>2^-C66</f>
        <v>3.6114908540060227E-2</v>
      </c>
      <c r="D67" s="38">
        <f>2^-D66</f>
        <v>1.1961319773171287E-2</v>
      </c>
      <c r="E67" s="39">
        <f>2^-E66</f>
        <v>8.1212359530010602E-5</v>
      </c>
      <c r="F67" s="39">
        <f>2^-F66</f>
        <v>4.229765164598456E-5</v>
      </c>
      <c r="G67" s="5"/>
      <c r="I67"/>
      <c r="J67"/>
      <c r="K67"/>
      <c r="L67"/>
      <c r="M67"/>
      <c r="N67"/>
      <c r="O67"/>
      <c r="P67" s="21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 ht="16" thickBot="1" x14ac:dyDescent="0.25">
      <c r="B68" s="5"/>
      <c r="C68" s="5"/>
      <c r="D68" s="5"/>
      <c r="E68" s="5"/>
      <c r="F68" s="5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x14ac:dyDescent="0.2">
      <c r="B69" s="31" t="s">
        <v>93</v>
      </c>
      <c r="C69" s="32" t="s">
        <v>107</v>
      </c>
      <c r="D69" s="32" t="s">
        <v>118</v>
      </c>
      <c r="E69" s="31" t="s">
        <v>130</v>
      </c>
      <c r="F69" s="61" t="s">
        <v>140</v>
      </c>
      <c r="G69" s="18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 x14ac:dyDescent="0.2">
      <c r="B70" s="66">
        <v>18.562347412109375</v>
      </c>
      <c r="C70" s="66">
        <v>22.583324432373047</v>
      </c>
      <c r="D70" s="66">
        <v>26.097908020019531</v>
      </c>
      <c r="E70" s="66">
        <v>34.837169647216797</v>
      </c>
      <c r="F70" s="66">
        <v>32.960426330566406</v>
      </c>
      <c r="G70" s="55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 x14ac:dyDescent="0.2">
      <c r="B71" s="66">
        <v>18.026643753051758</v>
      </c>
      <c r="C71" s="66">
        <v>23.91131591796875</v>
      </c>
      <c r="D71" s="66">
        <v>25.154199600219727</v>
      </c>
      <c r="E71" s="66">
        <v>33.537773132324219</v>
      </c>
      <c r="F71" s="66">
        <v>34.980430603027344</v>
      </c>
      <c r="G71" s="5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 x14ac:dyDescent="0.2">
      <c r="B72" s="66">
        <v>18.314321517944336</v>
      </c>
      <c r="C72" s="66">
        <v>23.922460556030273</v>
      </c>
      <c r="D72" s="66">
        <v>25.647665023803711</v>
      </c>
      <c r="E72" t="s">
        <v>98</v>
      </c>
      <c r="F72" s="66">
        <v>36.49932861328125</v>
      </c>
      <c r="G72" s="55"/>
      <c r="I72"/>
      <c r="J72"/>
      <c r="K72"/>
      <c r="L72"/>
      <c r="M72"/>
      <c r="N72"/>
      <c r="O72"/>
      <c r="P72" s="21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 x14ac:dyDescent="0.2">
      <c r="A73" s="9" t="s">
        <v>1</v>
      </c>
      <c r="B73" s="40">
        <f t="shared" ref="B73:F73" si="25">AVERAGE(B70:B72)</f>
        <v>18.301104227701824</v>
      </c>
      <c r="C73" s="15">
        <f t="shared" si="25"/>
        <v>23.472366968790691</v>
      </c>
      <c r="D73" s="16">
        <f t="shared" si="25"/>
        <v>25.633257548014324</v>
      </c>
      <c r="E73" s="34">
        <f t="shared" si="25"/>
        <v>34.187471389770508</v>
      </c>
      <c r="F73" s="34">
        <f t="shared" si="25"/>
        <v>34.813395182291664</v>
      </c>
      <c r="G73" s="10"/>
      <c r="I73"/>
      <c r="J73"/>
      <c r="K73"/>
      <c r="L73"/>
      <c r="M73"/>
      <c r="N73"/>
      <c r="O73"/>
      <c r="P73" s="21"/>
      <c r="X73"/>
    </row>
    <row r="74" spans="1:32" x14ac:dyDescent="0.2">
      <c r="A74" s="9" t="s">
        <v>2</v>
      </c>
      <c r="B74" s="35">
        <f>B73-B73</f>
        <v>0</v>
      </c>
      <c r="C74" s="14">
        <f>C73-B73</f>
        <v>5.1712627410888672</v>
      </c>
      <c r="D74" s="14">
        <f>D73-B73</f>
        <v>7.3321533203125</v>
      </c>
      <c r="E74" s="36">
        <f>E73-B73</f>
        <v>15.886367162068684</v>
      </c>
      <c r="F74" s="36">
        <f>F73-B73</f>
        <v>16.51229095458984</v>
      </c>
      <c r="G74" s="5"/>
      <c r="I74"/>
      <c r="J74"/>
      <c r="K74"/>
      <c r="L74"/>
      <c r="M74"/>
      <c r="N74"/>
      <c r="O74"/>
      <c r="P74" s="21"/>
      <c r="X74"/>
    </row>
    <row r="75" spans="1:32" ht="16" thickBot="1" x14ac:dyDescent="0.25">
      <c r="A75" s="9" t="s">
        <v>3</v>
      </c>
      <c r="B75" s="37">
        <f t="shared" ref="B75:F75" si="26">2^-B74</f>
        <v>1</v>
      </c>
      <c r="C75" s="38">
        <f t="shared" si="26"/>
        <v>2.7752032758320444E-2</v>
      </c>
      <c r="D75" s="38">
        <f t="shared" si="26"/>
        <v>6.2058591970648004E-3</v>
      </c>
      <c r="E75" s="39">
        <f t="shared" si="26"/>
        <v>1.6509235477644593E-5</v>
      </c>
      <c r="F75" s="39">
        <f t="shared" si="26"/>
        <v>1.069806237054648E-5</v>
      </c>
      <c r="G75" s="5"/>
      <c r="H75" s="5"/>
      <c r="I75" s="5"/>
      <c r="J75" s="5"/>
      <c r="K75" s="5"/>
      <c r="L75" s="5"/>
      <c r="M75" s="7"/>
      <c r="N75" s="7"/>
      <c r="O75" s="7"/>
      <c r="P75" s="7"/>
      <c r="X75"/>
    </row>
    <row r="76" spans="1:32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/>
    </row>
    <row r="77" spans="1:32" x14ac:dyDescent="0.2">
      <c r="B77" s="31" t="s">
        <v>94</v>
      </c>
      <c r="C77" s="32" t="s">
        <v>108</v>
      </c>
      <c r="D77" s="32" t="s">
        <v>119</v>
      </c>
      <c r="E77" s="31" t="s">
        <v>131</v>
      </c>
      <c r="F77" s="61" t="s">
        <v>141</v>
      </c>
      <c r="G77" s="18"/>
      <c r="X77"/>
    </row>
    <row r="78" spans="1:32" x14ac:dyDescent="0.2">
      <c r="B78" s="66">
        <v>18.572834014892578</v>
      </c>
      <c r="C78" s="66">
        <v>23.11149787902832</v>
      </c>
      <c r="D78" s="66">
        <v>24.925922393798828</v>
      </c>
      <c r="E78" s="66">
        <v>32.546295166015625</v>
      </c>
      <c r="F78" s="66">
        <v>34.198760986328125</v>
      </c>
      <c r="G78" s="55"/>
      <c r="X78"/>
    </row>
    <row r="79" spans="1:32" x14ac:dyDescent="0.2">
      <c r="B79" s="66">
        <v>18.755191802978516</v>
      </c>
      <c r="C79" s="66">
        <v>23.291723251342773</v>
      </c>
      <c r="D79" s="66">
        <v>24.638387680053711</v>
      </c>
      <c r="E79" s="66">
        <v>32.286350250244141</v>
      </c>
      <c r="F79" s="66">
        <v>35.178241729736328</v>
      </c>
      <c r="G79" s="55"/>
      <c r="X79"/>
    </row>
    <row r="80" spans="1:32" x14ac:dyDescent="0.2">
      <c r="B80" s="66">
        <v>18.715805053710938</v>
      </c>
      <c r="C80" s="66">
        <v>22.597175598144531</v>
      </c>
      <c r="D80" s="66">
        <v>24.748603820800781</v>
      </c>
      <c r="E80" s="66"/>
      <c r="F80" s="66">
        <v>34.832481384277344</v>
      </c>
      <c r="G80" s="55"/>
      <c r="I80" s="44"/>
      <c r="J80" s="44"/>
      <c r="K80" s="44"/>
      <c r="X80"/>
    </row>
    <row r="81" spans="1:24" x14ac:dyDescent="0.2">
      <c r="A81" s="9" t="s">
        <v>1</v>
      </c>
      <c r="B81" s="41">
        <f t="shared" ref="B81:F81" si="27">AVERAGE(B78:B80)</f>
        <v>18.681276957194012</v>
      </c>
      <c r="C81" s="13">
        <f t="shared" si="27"/>
        <v>23.000132242838543</v>
      </c>
      <c r="D81" s="16">
        <f t="shared" si="27"/>
        <v>24.770971298217773</v>
      </c>
      <c r="E81" s="42">
        <f t="shared" si="27"/>
        <v>32.416322708129883</v>
      </c>
      <c r="F81" s="42">
        <f t="shared" si="27"/>
        <v>34.73649470011393</v>
      </c>
      <c r="G81" s="10"/>
      <c r="I81" s="44"/>
      <c r="J81" s="44"/>
      <c r="K81" s="44"/>
      <c r="X81"/>
    </row>
    <row r="82" spans="1:24" x14ac:dyDescent="0.2">
      <c r="A82" s="9" t="s">
        <v>2</v>
      </c>
      <c r="B82" s="35">
        <f>B81-B81</f>
        <v>0</v>
      </c>
      <c r="C82" s="14">
        <f>C81-B81</f>
        <v>4.3188552856445312</v>
      </c>
      <c r="D82" s="14">
        <f>D81-B81</f>
        <v>6.0896943410237618</v>
      </c>
      <c r="E82" s="36">
        <f>E81-B81</f>
        <v>13.735045750935871</v>
      </c>
      <c r="F82" s="36">
        <f>F81-B81</f>
        <v>16.055217742919918</v>
      </c>
      <c r="G82" s="5"/>
      <c r="X82"/>
    </row>
    <row r="83" spans="1:24" ht="16" thickBot="1" x14ac:dyDescent="0.25">
      <c r="A83" s="9" t="s">
        <v>3</v>
      </c>
      <c r="B83" s="37">
        <f t="shared" ref="B83:F83" si="28">2^-B82</f>
        <v>1</v>
      </c>
      <c r="C83" s="38">
        <f t="shared" si="28"/>
        <v>5.0106608946531336E-2</v>
      </c>
      <c r="D83" s="38">
        <f t="shared" si="28"/>
        <v>1.468315349760178E-2</v>
      </c>
      <c r="E83" s="39">
        <f t="shared" si="28"/>
        <v>7.3339718242785407E-5</v>
      </c>
      <c r="F83" s="39">
        <f t="shared" si="28"/>
        <v>1.4685808894585666E-5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95</v>
      </c>
      <c r="C85" s="32" t="s">
        <v>109</v>
      </c>
      <c r="D85" s="32" t="s">
        <v>120</v>
      </c>
      <c r="E85" s="31" t="s">
        <v>132</v>
      </c>
      <c r="F85" s="61" t="s">
        <v>142</v>
      </c>
      <c r="I85" s="44"/>
      <c r="J85" s="44"/>
      <c r="K85" s="44"/>
      <c r="X85"/>
    </row>
    <row r="86" spans="1:24" x14ac:dyDescent="0.2">
      <c r="B86" s="66">
        <v>19.71229362487793</v>
      </c>
      <c r="C86" s="66">
        <v>25.393924713134766</v>
      </c>
      <c r="D86" s="66">
        <v>28.211662292480469</v>
      </c>
      <c r="E86" s="66">
        <v>35.507495880126953</v>
      </c>
      <c r="F86" s="66">
        <v>36.708892822265625</v>
      </c>
      <c r="J86" s="21"/>
      <c r="X86"/>
    </row>
    <row r="87" spans="1:24" x14ac:dyDescent="0.2">
      <c r="B87" s="66">
        <v>19.94061279296875</v>
      </c>
      <c r="C87" s="66">
        <v>24.954305648803711</v>
      </c>
      <c r="D87" s="66">
        <v>28.119583129882812</v>
      </c>
      <c r="E87" s="66">
        <v>35.570228576660156</v>
      </c>
      <c r="F87" s="66">
        <v>36.595958709716797</v>
      </c>
      <c r="X87"/>
    </row>
    <row r="88" spans="1:24" x14ac:dyDescent="0.2">
      <c r="B88" s="66">
        <v>20.539949417114258</v>
      </c>
      <c r="C88" s="66">
        <v>25.86871337890625</v>
      </c>
      <c r="D88" s="66"/>
      <c r="E88" s="66"/>
      <c r="F88" s="66">
        <v>35.224109649658203</v>
      </c>
      <c r="X88"/>
    </row>
    <row r="89" spans="1:24" x14ac:dyDescent="0.2">
      <c r="A89" s="9" t="s">
        <v>1</v>
      </c>
      <c r="B89" s="40">
        <f t="shared" ref="B89:F89" si="29">AVERAGE(B86:B88)</f>
        <v>20.064285278320312</v>
      </c>
      <c r="C89" s="15">
        <f t="shared" si="29"/>
        <v>25.40564791361491</v>
      </c>
      <c r="D89" s="16">
        <f t="shared" si="29"/>
        <v>28.165622711181641</v>
      </c>
      <c r="E89" s="34">
        <f t="shared" si="29"/>
        <v>35.538862228393555</v>
      </c>
      <c r="F89" s="34">
        <f t="shared" si="29"/>
        <v>36.176320393880211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5.3413626352945975</v>
      </c>
      <c r="D90" s="14">
        <f>D89-B89</f>
        <v>8.1013374328613281</v>
      </c>
      <c r="E90" s="36">
        <f>E89-B89</f>
        <v>15.474576950073242</v>
      </c>
      <c r="F90" s="36">
        <f>F89-B89</f>
        <v>16.112035115559898</v>
      </c>
      <c r="X90"/>
    </row>
    <row r="91" spans="1:24" ht="16" thickBot="1" x14ac:dyDescent="0.25">
      <c r="A91" s="9" t="s">
        <v>3</v>
      </c>
      <c r="B91" s="37">
        <f t="shared" ref="B91:F91" si="30">2^-B90</f>
        <v>1</v>
      </c>
      <c r="C91" s="38">
        <f t="shared" si="30"/>
        <v>2.4665483273324688E-2</v>
      </c>
      <c r="D91" s="38">
        <f t="shared" si="30"/>
        <v>3.6412829510512851E-3</v>
      </c>
      <c r="E91" s="39">
        <f t="shared" si="30"/>
        <v>2.196282331563387E-5</v>
      </c>
      <c r="F91" s="39">
        <f t="shared" si="30"/>
        <v>1.4118681429589933E-5</v>
      </c>
    </row>
    <row r="92" spans="1:24" ht="16" thickBot="1" x14ac:dyDescent="0.25">
      <c r="B92" s="5"/>
      <c r="C92" s="5"/>
      <c r="D92" s="5"/>
      <c r="E92" s="5"/>
      <c r="F92" s="5"/>
    </row>
    <row r="93" spans="1:24" x14ac:dyDescent="0.2">
      <c r="B93" s="31" t="s">
        <v>96</v>
      </c>
      <c r="C93" s="32" t="s">
        <v>110</v>
      </c>
      <c r="D93" s="32" t="s">
        <v>121</v>
      </c>
      <c r="E93" s="31" t="s">
        <v>133</v>
      </c>
      <c r="F93" s="61" t="s">
        <v>143</v>
      </c>
    </row>
    <row r="94" spans="1:24" x14ac:dyDescent="0.2">
      <c r="B94" s="66">
        <v>18.864452362060547</v>
      </c>
      <c r="C94" s="66"/>
      <c r="D94" s="66">
        <v>26.228115081787109</v>
      </c>
      <c r="E94" s="66"/>
      <c r="F94" s="66"/>
    </row>
    <row r="95" spans="1:24" x14ac:dyDescent="0.2">
      <c r="B95" s="66">
        <v>18.916152954101562</v>
      </c>
      <c r="C95" s="66">
        <v>24.477987289428711</v>
      </c>
      <c r="D95" s="66"/>
      <c r="E95" s="66">
        <v>31.882987976074219</v>
      </c>
      <c r="F95" s="66">
        <v>34.734428405761719</v>
      </c>
    </row>
    <row r="96" spans="1:24" x14ac:dyDescent="0.2">
      <c r="B96" s="66">
        <v>19.237466812133789</v>
      </c>
      <c r="C96" s="66">
        <v>24.30171012878418</v>
      </c>
      <c r="D96" s="66">
        <v>26.358642578125</v>
      </c>
      <c r="E96" s="66">
        <v>32.469635009765625</v>
      </c>
      <c r="F96" s="66">
        <v>34.480506896972656</v>
      </c>
    </row>
    <row r="97" spans="1:7" x14ac:dyDescent="0.2">
      <c r="A97" s="9" t="s">
        <v>1</v>
      </c>
      <c r="B97" s="40">
        <f t="shared" ref="B97:F97" si="31">AVERAGE(B94:B96)</f>
        <v>19.006024042765301</v>
      </c>
      <c r="C97" s="15">
        <f t="shared" si="31"/>
        <v>24.389848709106445</v>
      </c>
      <c r="D97" s="16">
        <f t="shared" si="31"/>
        <v>26.293378829956055</v>
      </c>
      <c r="E97" s="34">
        <f t="shared" si="31"/>
        <v>32.176311492919922</v>
      </c>
      <c r="F97" s="34">
        <f t="shared" si="31"/>
        <v>34.607467651367188</v>
      </c>
    </row>
    <row r="98" spans="1:7" x14ac:dyDescent="0.2">
      <c r="A98" s="9" t="s">
        <v>2</v>
      </c>
      <c r="B98" s="35">
        <f>B97-B97</f>
        <v>0</v>
      </c>
      <c r="C98" s="14">
        <f>C97-B97</f>
        <v>5.3838246663411446</v>
      </c>
      <c r="D98" s="14">
        <f>D97-B97</f>
        <v>7.287354787190754</v>
      </c>
      <c r="E98" s="36">
        <f>E97-B97</f>
        <v>13.170287450154621</v>
      </c>
      <c r="F98" s="36">
        <f>F97-B97</f>
        <v>15.601443608601887</v>
      </c>
    </row>
    <row r="99" spans="1:7" ht="16" thickBot="1" x14ac:dyDescent="0.25">
      <c r="A99" s="9" t="s">
        <v>3</v>
      </c>
      <c r="B99" s="37">
        <f t="shared" ref="B99:F99" si="32">2^-B98</f>
        <v>1</v>
      </c>
      <c r="C99" s="38">
        <f t="shared" si="32"/>
        <v>2.3950097405369231E-2</v>
      </c>
      <c r="D99" s="38">
        <f t="shared" si="32"/>
        <v>6.4015865270788657E-3</v>
      </c>
      <c r="E99" s="39">
        <f t="shared" si="32"/>
        <v>1.0847968763592191E-4</v>
      </c>
      <c r="F99" s="39">
        <f t="shared" si="32"/>
        <v>2.0113956110789159E-5</v>
      </c>
    </row>
    <row r="100" spans="1:7" x14ac:dyDescent="0.2">
      <c r="A100" s="9"/>
      <c r="B100" s="5"/>
      <c r="C100" s="5"/>
      <c r="D100" s="5"/>
      <c r="E100" s="5"/>
    </row>
    <row r="101" spans="1:7" x14ac:dyDescent="0.2">
      <c r="A101" s="9"/>
      <c r="B101" s="5"/>
      <c r="C101" s="5"/>
      <c r="D101" s="5"/>
      <c r="E101" s="5"/>
    </row>
    <row r="102" spans="1:7" x14ac:dyDescent="0.2">
      <c r="B102" s="5"/>
      <c r="C102" s="5"/>
      <c r="D102" s="5"/>
      <c r="E102" s="5"/>
    </row>
    <row r="103" spans="1:7" x14ac:dyDescent="0.2">
      <c r="B103" s="18"/>
      <c r="C103" s="18"/>
      <c r="D103" s="18"/>
      <c r="E103" s="18"/>
    </row>
    <row r="104" spans="1:7" x14ac:dyDescent="0.2">
      <c r="B104" s="18"/>
      <c r="C104" s="18"/>
      <c r="D104" s="18"/>
      <c r="E104" s="18"/>
      <c r="F104" s="18"/>
      <c r="G104" s="18"/>
    </row>
    <row r="105" spans="1:7" x14ac:dyDescent="0.2">
      <c r="B105" s="21"/>
      <c r="C105" s="21"/>
      <c r="D105" s="21"/>
      <c r="E105" s="21"/>
      <c r="F105" s="21"/>
      <c r="G105" s="21"/>
    </row>
    <row r="106" spans="1:7" x14ac:dyDescent="0.2">
      <c r="B106" s="21"/>
      <c r="C106" s="21"/>
      <c r="D106" s="21"/>
      <c r="E106" s="21"/>
      <c r="F106" s="21"/>
      <c r="G106" s="21"/>
    </row>
    <row r="107" spans="1:7" x14ac:dyDescent="0.2">
      <c r="B107" s="21"/>
      <c r="C107" s="21"/>
      <c r="D107" s="21"/>
      <c r="E107" s="21"/>
      <c r="F107" s="21"/>
      <c r="G107" s="21"/>
    </row>
    <row r="108" spans="1:7" x14ac:dyDescent="0.2">
      <c r="A108" s="9"/>
      <c r="B108" s="17"/>
      <c r="C108" s="20"/>
      <c r="D108" s="20"/>
      <c r="E108" s="17"/>
      <c r="F108" s="10"/>
      <c r="G108" s="10"/>
    </row>
    <row r="109" spans="1:7" x14ac:dyDescent="0.2">
      <c r="A109" s="9"/>
      <c r="B109" s="5"/>
      <c r="C109" s="5"/>
      <c r="D109" s="5"/>
      <c r="E109" s="5"/>
      <c r="F109" s="5"/>
      <c r="G109" s="5"/>
    </row>
    <row r="110" spans="1:7" x14ac:dyDescent="0.2">
      <c r="A110" s="9"/>
      <c r="B110" s="5"/>
      <c r="C110" s="5"/>
      <c r="D110" s="5"/>
      <c r="E110" s="5"/>
      <c r="F110" s="5"/>
      <c r="G110" s="5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opLeftCell="D30" zoomScale="84" zoomScaleNormal="84" workbookViewId="0">
      <selection activeCell="T60" sqref="T60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8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E1" s="3" t="s">
        <v>185</v>
      </c>
      <c r="I1" s="3" t="s">
        <v>31</v>
      </c>
      <c r="J1" s="64" t="s">
        <v>75</v>
      </c>
      <c r="Q1" s="3" t="s">
        <v>28</v>
      </c>
      <c r="R1" s="4"/>
      <c r="W1" s="46"/>
      <c r="X1" s="47"/>
      <c r="Y1" s="46" t="s">
        <v>29</v>
      </c>
      <c r="Z1" s="46"/>
      <c r="AA1" s="46"/>
      <c r="AB1" s="46"/>
      <c r="AC1" s="46"/>
      <c r="AD1" s="47"/>
    </row>
    <row r="2" spans="1:37" x14ac:dyDescent="0.2">
      <c r="B2" s="31" t="s">
        <v>76</v>
      </c>
      <c r="C2" s="32" t="s">
        <v>164</v>
      </c>
      <c r="D2" s="32" t="s">
        <v>154</v>
      </c>
      <c r="E2" s="31" t="s">
        <v>175</v>
      </c>
      <c r="F2" s="56" t="s">
        <v>144</v>
      </c>
      <c r="G2" s="18"/>
      <c r="H2" s="6"/>
      <c r="I2" s="25"/>
      <c r="J2" s="26" t="s">
        <v>77</v>
      </c>
      <c r="K2" s="26" t="s">
        <v>165</v>
      </c>
      <c r="L2" s="26" t="s">
        <v>112</v>
      </c>
      <c r="M2" s="54" t="s">
        <v>97</v>
      </c>
      <c r="N2" s="59" t="s">
        <v>99</v>
      </c>
      <c r="O2" s="60"/>
      <c r="P2" s="60"/>
      <c r="Q2" s="22"/>
      <c r="R2" s="51" t="s">
        <v>77</v>
      </c>
      <c r="S2" s="51" t="s">
        <v>165</v>
      </c>
      <c r="T2" s="51" t="s">
        <v>112</v>
      </c>
      <c r="U2" s="51" t="s">
        <v>97</v>
      </c>
      <c r="V2" s="53" t="s">
        <v>99</v>
      </c>
      <c r="W2" s="9"/>
      <c r="X2" s="48"/>
      <c r="Y2" s="22"/>
      <c r="Z2" s="51" t="s">
        <v>77</v>
      </c>
      <c r="AA2" s="51" t="s">
        <v>165</v>
      </c>
      <c r="AB2" s="51" t="s">
        <v>112</v>
      </c>
      <c r="AC2" s="51" t="s">
        <v>97</v>
      </c>
      <c r="AD2" s="22" t="s">
        <v>99</v>
      </c>
    </row>
    <row r="3" spans="1:37" x14ac:dyDescent="0.2">
      <c r="B3" s="3">
        <v>18.589574813842773</v>
      </c>
      <c r="C3" s="66">
        <v>22.368173599243164</v>
      </c>
      <c r="D3" s="65">
        <v>24.022218704223633</v>
      </c>
      <c r="E3" s="66">
        <v>36.771060943603516</v>
      </c>
      <c r="F3" s="65">
        <v>34.249881744384766</v>
      </c>
      <c r="G3" s="55"/>
      <c r="I3" s="27" t="s">
        <v>5</v>
      </c>
      <c r="J3" s="22">
        <v>1</v>
      </c>
      <c r="K3" s="23">
        <v>5.180525736160916E-2</v>
      </c>
      <c r="L3" s="22">
        <v>1.0960475381481163E-2</v>
      </c>
      <c r="M3" s="57">
        <v>2.377896152463713E-6</v>
      </c>
      <c r="N3" s="22">
        <v>3.0420564888552452E-5</v>
      </c>
      <c r="Q3" s="22" t="s">
        <v>15</v>
      </c>
      <c r="R3" s="22">
        <f>J9/J28</f>
        <v>1</v>
      </c>
      <c r="S3" s="22">
        <f>K9/K28</f>
        <v>1.0068095492844529</v>
      </c>
      <c r="T3" s="22">
        <f t="shared" ref="T3:V3" si="0">L9/L28</f>
        <v>1.0303197237246648</v>
      </c>
      <c r="U3" s="22">
        <f t="shared" si="0"/>
        <v>1.8652353951049712</v>
      </c>
      <c r="V3" s="22">
        <f t="shared" si="0"/>
        <v>0.65837709958180779</v>
      </c>
      <c r="X3" s="46"/>
      <c r="Y3" s="22" t="s">
        <v>37</v>
      </c>
      <c r="Z3" s="22">
        <v>1</v>
      </c>
      <c r="AA3" s="22">
        <f>K3/K28</f>
        <v>1.2733351680954454</v>
      </c>
      <c r="AB3" s="22">
        <f>L3/L28</f>
        <v>1.1340294922163328</v>
      </c>
      <c r="AC3" s="22">
        <f>M3/M28</f>
        <v>6.815752529413438E-2</v>
      </c>
      <c r="AD3" s="22">
        <f>N3/N28</f>
        <v>0.86128454315145775</v>
      </c>
      <c r="AF3" s="7"/>
      <c r="AG3" s="7"/>
      <c r="AH3" s="7"/>
      <c r="AI3" s="7"/>
      <c r="AJ3" s="7"/>
      <c r="AK3" s="7"/>
    </row>
    <row r="4" spans="1:37" x14ac:dyDescent="0.2">
      <c r="B4" s="3">
        <v>18.32349967956543</v>
      </c>
      <c r="C4" s="66">
        <v>22.692386627197266</v>
      </c>
      <c r="D4" s="65">
        <v>25.381240844726562</v>
      </c>
      <c r="E4" s="66"/>
      <c r="F4" s="65">
        <v>33.378124237060547</v>
      </c>
      <c r="G4" s="55"/>
      <c r="H4" s="5"/>
      <c r="I4" s="27" t="s">
        <v>6</v>
      </c>
      <c r="J4" s="22">
        <v>1</v>
      </c>
      <c r="K4" s="24">
        <v>3.3396876401473381E-2</v>
      </c>
      <c r="L4" s="24">
        <v>7.8566451653801946E-3</v>
      </c>
      <c r="M4" s="62">
        <v>5.2437190302241975E-5</v>
      </c>
      <c r="N4" s="58">
        <v>4.1983524930064329E-5</v>
      </c>
      <c r="O4" s="7"/>
      <c r="P4" s="7"/>
      <c r="Q4" s="22" t="s">
        <v>16</v>
      </c>
      <c r="R4" s="22">
        <f>J10/J28</f>
        <v>1</v>
      </c>
      <c r="S4" s="22">
        <f t="shared" ref="S4:V4" si="1">K10/K28</f>
        <v>0.67451258084322319</v>
      </c>
      <c r="T4" s="22">
        <f t="shared" si="1"/>
        <v>0.69215760461431031</v>
      </c>
      <c r="U4" s="22">
        <f t="shared" si="1"/>
        <v>1.7299634036223812</v>
      </c>
      <c r="V4" s="22">
        <f t="shared" si="1"/>
        <v>0.5402181294908861</v>
      </c>
      <c r="X4" s="46"/>
      <c r="Y4" s="22" t="s">
        <v>38</v>
      </c>
      <c r="Z4" s="22">
        <v>1</v>
      </c>
      <c r="AA4" s="58">
        <f>K4/K28</f>
        <v>0.82087068749989145</v>
      </c>
      <c r="AB4" s="58">
        <f>L4/L28</f>
        <v>0.81289059254435214</v>
      </c>
      <c r="AC4" s="58">
        <f>M4/M28</f>
        <v>1.503004713084473</v>
      </c>
      <c r="AD4" s="22">
        <f>N4/N28</f>
        <v>1.1886617234673889</v>
      </c>
      <c r="AF4" s="7"/>
      <c r="AG4" s="7"/>
      <c r="AH4" s="7"/>
      <c r="AI4" s="7"/>
      <c r="AJ4" s="7"/>
      <c r="AK4" s="7"/>
    </row>
    <row r="5" spans="1:37" x14ac:dyDescent="0.2">
      <c r="B5" s="3">
        <v>18.185827255249023</v>
      </c>
      <c r="C5" s="66">
        <v>22.850614547729492</v>
      </c>
      <c r="D5" s="65">
        <v>25.230079650878906</v>
      </c>
      <c r="E5" s="66">
        <v>37.325305938720703</v>
      </c>
      <c r="F5" s="65">
        <v>32.484676361083984</v>
      </c>
      <c r="G5" s="55"/>
      <c r="I5" s="27" t="s">
        <v>7</v>
      </c>
      <c r="J5" s="22">
        <v>1</v>
      </c>
      <c r="K5" s="23">
        <v>4.8659451945562482E-2</v>
      </c>
      <c r="L5" s="22">
        <v>1.1969123763834581E-2</v>
      </c>
      <c r="M5" s="57">
        <v>3.318605608493466E-5</v>
      </c>
      <c r="N5" s="22">
        <v>5.4209137136443473E-5</v>
      </c>
      <c r="Q5" s="22" t="s">
        <v>17</v>
      </c>
      <c r="R5" s="22">
        <f>J11/J28</f>
        <v>1</v>
      </c>
      <c r="S5" s="22">
        <f t="shared" ref="S5:V5" si="2">K11/K28</f>
        <v>1.0593466592547489</v>
      </c>
      <c r="T5" s="22">
        <f t="shared" si="2"/>
        <v>1.2013940947400457</v>
      </c>
      <c r="U5" s="22">
        <f t="shared" si="2"/>
        <v>1.4507430682059625</v>
      </c>
      <c r="V5" s="22">
        <f t="shared" si="2"/>
        <v>0.57558093851612369</v>
      </c>
      <c r="W5" s="8"/>
      <c r="X5" s="46"/>
      <c r="Y5" s="22" t="s">
        <v>39</v>
      </c>
      <c r="Z5" s="22">
        <v>1</v>
      </c>
      <c r="AA5" s="58">
        <f>K5/K28</f>
        <v>1.1960135819815658</v>
      </c>
      <c r="AB5" s="58">
        <f>L5/L28</f>
        <v>1.2383896566301591</v>
      </c>
      <c r="AC5" s="58">
        <f>M5/M28</f>
        <v>0.95121036075439502</v>
      </c>
      <c r="AD5" s="52">
        <f>N5/N28</f>
        <v>1.5348002932965306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:F6" si="3">AVERAGE(B3:B5)</f>
        <v>18.366300582885742</v>
      </c>
      <c r="C6" s="11">
        <f t="shared" si="3"/>
        <v>22.637058258056641</v>
      </c>
      <c r="D6" s="12">
        <f t="shared" si="3"/>
        <v>24.877846399943035</v>
      </c>
      <c r="E6" s="34">
        <f t="shared" si="3"/>
        <v>37.048183441162109</v>
      </c>
      <c r="F6" s="34">
        <f t="shared" si="3"/>
        <v>33.37089411417643</v>
      </c>
      <c r="G6" s="10"/>
      <c r="H6" s="5"/>
      <c r="I6" s="27" t="s">
        <v>32</v>
      </c>
      <c r="J6" s="22">
        <v>1</v>
      </c>
      <c r="K6" s="24">
        <v>4.4453142158266519E-2</v>
      </c>
      <c r="L6" s="24">
        <v>1.2084836471005051E-2</v>
      </c>
      <c r="M6" s="62">
        <v>4.9364279409962009E-5</v>
      </c>
      <c r="N6" s="58">
        <v>3.2502966866364757E-5</v>
      </c>
      <c r="O6" s="7"/>
      <c r="P6" s="7"/>
      <c r="Q6" s="22" t="s">
        <v>36</v>
      </c>
      <c r="R6" s="22">
        <f>J12/J28</f>
        <v>1</v>
      </c>
      <c r="S6" s="22">
        <f t="shared" ref="S6:V6" si="4">K12/K28</f>
        <v>1.1627527117978522</v>
      </c>
      <c r="T6" s="22">
        <f t="shared" si="4"/>
        <v>1.0353583679711242</v>
      </c>
      <c r="U6" s="22">
        <f t="shared" si="4"/>
        <v>0.39220609712759702</v>
      </c>
      <c r="V6" s="22">
        <f t="shared" si="4"/>
        <v>0.95795322355009482</v>
      </c>
      <c r="X6" s="46"/>
      <c r="Y6" s="22" t="s">
        <v>40</v>
      </c>
      <c r="Z6" s="22">
        <v>1</v>
      </c>
      <c r="AA6" s="58">
        <f>K6/K28</f>
        <v>1.0926255775039126</v>
      </c>
      <c r="AB6" s="58">
        <f>L6/L28</f>
        <v>1.2503619131234511</v>
      </c>
      <c r="AC6" s="58">
        <f>M6/M28</f>
        <v>1.4149260130747219</v>
      </c>
      <c r="AD6" s="58">
        <f>N6/N28</f>
        <v>0.92024270657440888</v>
      </c>
    </row>
    <row r="7" spans="1:37" x14ac:dyDescent="0.2">
      <c r="A7" s="9" t="s">
        <v>2</v>
      </c>
      <c r="B7" s="35">
        <f>B6-B6</f>
        <v>0</v>
      </c>
      <c r="C7" s="14">
        <f>C6-B6</f>
        <v>4.2707576751708984</v>
      </c>
      <c r="D7" s="14">
        <f>D6-B6</f>
        <v>6.5115458170572929</v>
      </c>
      <c r="E7" s="36">
        <f>E6-B6</f>
        <v>18.681882858276367</v>
      </c>
      <c r="F7" s="36">
        <f>F6-B6</f>
        <v>15.004593531290688</v>
      </c>
      <c r="G7" s="5"/>
      <c r="H7" s="5"/>
      <c r="I7" s="27" t="s">
        <v>33</v>
      </c>
      <c r="J7" s="22">
        <v>1</v>
      </c>
      <c r="K7" s="24">
        <v>2.9752755792329274E-2</v>
      </c>
      <c r="L7" s="24">
        <v>8.7886464538805033E-3</v>
      </c>
      <c r="M7" s="62">
        <v>6.9018032746810833E-5</v>
      </c>
      <c r="N7" s="58">
        <v>3.1333054204201525E-5</v>
      </c>
      <c r="O7" s="7"/>
      <c r="P7" s="7"/>
      <c r="Q7" s="22" t="s">
        <v>11</v>
      </c>
      <c r="R7" s="22">
        <f>AVERAGE(R3:R6)</f>
        <v>1</v>
      </c>
      <c r="S7" s="22">
        <f t="shared" ref="S7:V7" si="5">AVERAGE(S3:S6)</f>
        <v>0.97585537529506916</v>
      </c>
      <c r="T7" s="22">
        <f t="shared" si="5"/>
        <v>0.98980744776253626</v>
      </c>
      <c r="U7" s="22">
        <f t="shared" si="5"/>
        <v>1.3595369910152282</v>
      </c>
      <c r="V7" s="22">
        <f t="shared" si="5"/>
        <v>0.6830323477847281</v>
      </c>
      <c r="X7" s="46"/>
      <c r="Y7" s="22" t="s">
        <v>41</v>
      </c>
      <c r="Z7" s="22">
        <v>1</v>
      </c>
      <c r="AA7" s="58">
        <f>K7/K28</f>
        <v>0.7313008800184746</v>
      </c>
      <c r="AB7" s="58">
        <f>L7/L28</f>
        <v>0.90932043807174057</v>
      </c>
      <c r="AC7" s="58">
        <f>M7/M28</f>
        <v>1.978260618243689</v>
      </c>
      <c r="AD7" s="58">
        <f>N7/N28</f>
        <v>0.88711946588345292</v>
      </c>
    </row>
    <row r="8" spans="1:37" ht="16" thickBot="1" x14ac:dyDescent="0.25">
      <c r="A8" s="9" t="s">
        <v>3</v>
      </c>
      <c r="B8" s="37">
        <v>1</v>
      </c>
      <c r="C8" s="38">
        <f>2^-C7</f>
        <v>5.180525736160916E-2</v>
      </c>
      <c r="D8" s="38">
        <f>2^-D7</f>
        <v>1.0960475381481163E-2</v>
      </c>
      <c r="E8" s="39">
        <f>2^-E7</f>
        <v>2.377896152463713E-6</v>
      </c>
      <c r="F8" s="39">
        <f>2^-F7</f>
        <v>3.0420564888552452E-5</v>
      </c>
      <c r="G8" s="5"/>
      <c r="I8" s="28" t="s">
        <v>34</v>
      </c>
      <c r="J8" s="29">
        <v>1</v>
      </c>
      <c r="K8" s="29">
        <v>3.6040707143792039E-2</v>
      </c>
      <c r="L8" s="29">
        <v>6.3306978285505855E-3</v>
      </c>
      <c r="M8" s="57">
        <v>2.9459898984616006E-6</v>
      </c>
      <c r="N8" s="22">
        <v>2.1470715919689267E-5</v>
      </c>
      <c r="Q8" s="22" t="s">
        <v>12</v>
      </c>
      <c r="R8" s="22">
        <f>STDEV(R3:R6)</f>
        <v>0</v>
      </c>
      <c r="S8" s="22">
        <f>STDEV(S3:S5)</f>
        <v>0.20867785821935889</v>
      </c>
      <c r="T8" s="22">
        <f>STDEV(T3:T5)</f>
        <v>0.25914663226800466</v>
      </c>
      <c r="U8" s="22">
        <f>STDEV(U3:U5)</f>
        <v>0.21137107829907134</v>
      </c>
      <c r="V8" s="22">
        <f>STDEV(V3:V5)</f>
        <v>6.0645520255439386E-2</v>
      </c>
      <c r="X8" s="46"/>
      <c r="Y8" s="22" t="s">
        <v>42</v>
      </c>
      <c r="Z8" s="22">
        <v>1</v>
      </c>
      <c r="AA8" s="58">
        <f>K8/K28</f>
        <v>0.88585410490070926</v>
      </c>
      <c r="AB8" s="58">
        <f>L8/L28</f>
        <v>0.65500790741396531</v>
      </c>
      <c r="AC8" s="58">
        <f>M8/M28</f>
        <v>8.4440769548587355E-2</v>
      </c>
      <c r="AD8" s="58">
        <f>N8/N28</f>
        <v>0.60789126762676149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18</v>
      </c>
      <c r="J9" s="22">
        <v>1</v>
      </c>
      <c r="K9" s="24">
        <v>4.0961742926507456E-2</v>
      </c>
      <c r="L9" s="24">
        <v>9.9581131217920723E-3</v>
      </c>
      <c r="M9" s="62">
        <v>6.507478154933757E-5</v>
      </c>
      <c r="N9" s="58">
        <v>2.3253875200966379E-5</v>
      </c>
      <c r="O9" s="6"/>
      <c r="P9" s="6"/>
      <c r="Q9" s="22" t="s">
        <v>13</v>
      </c>
      <c r="R9" s="22">
        <f>R8/SQRT(4)</f>
        <v>0</v>
      </c>
      <c r="S9" s="22">
        <f t="shared" ref="S9:V9" si="6">S8/SQRT(4)</f>
        <v>0.10433892910967944</v>
      </c>
      <c r="T9" s="22">
        <f t="shared" si="6"/>
        <v>0.12957331613400233</v>
      </c>
      <c r="U9" s="22">
        <f t="shared" si="6"/>
        <v>0.10568553914953567</v>
      </c>
      <c r="V9" s="22">
        <f t="shared" si="6"/>
        <v>3.0322760127719693E-2</v>
      </c>
      <c r="W9" s="6"/>
      <c r="X9" s="49"/>
      <c r="Y9" s="22" t="s">
        <v>11</v>
      </c>
      <c r="Z9" s="22">
        <f>AVERAGE(Z3:Z8)</f>
        <v>1</v>
      </c>
      <c r="AA9" s="22">
        <f t="shared" ref="AA9:AD9" si="7">AVERAGE(AA3:AA8)</f>
        <v>0.99999999999999989</v>
      </c>
      <c r="AB9" s="22">
        <f t="shared" si="7"/>
        <v>1.0000000000000002</v>
      </c>
      <c r="AC9" s="22">
        <f t="shared" si="7"/>
        <v>1.0000000000000002</v>
      </c>
      <c r="AD9" s="22">
        <f t="shared" si="7"/>
        <v>1</v>
      </c>
      <c r="AE9" s="49"/>
    </row>
    <row r="10" spans="1:37" x14ac:dyDescent="0.2">
      <c r="B10" s="31" t="s">
        <v>78</v>
      </c>
      <c r="C10" s="32" t="s">
        <v>166</v>
      </c>
      <c r="D10" s="32" t="s">
        <v>155</v>
      </c>
      <c r="E10" s="31" t="s">
        <v>176</v>
      </c>
      <c r="F10" s="56" t="s">
        <v>145</v>
      </c>
      <c r="G10" s="18"/>
      <c r="I10" s="27" t="s">
        <v>19</v>
      </c>
      <c r="J10" s="22">
        <v>1</v>
      </c>
      <c r="K10" s="24">
        <v>2.7442340963920613E-2</v>
      </c>
      <c r="L10" s="24">
        <v>6.6897522838258857E-3</v>
      </c>
      <c r="M10" s="62">
        <v>6.0355379741622039E-5</v>
      </c>
      <c r="N10" s="58">
        <v>1.9080501087385751E-5</v>
      </c>
      <c r="Q10" s="23" t="s">
        <v>14</v>
      </c>
      <c r="R10" s="23" t="e">
        <f>TTEST(R3:R6,Z3:Z8,2,2)</f>
        <v>#DIV/0!</v>
      </c>
      <c r="S10" s="23">
        <f t="shared" ref="S10:V10" si="8">TTEST(S3:S6,AA3:AA8,2,2)</f>
        <v>0.86672165351038133</v>
      </c>
      <c r="T10" s="23">
        <f t="shared" si="8"/>
        <v>0.94778202735627759</v>
      </c>
      <c r="U10" s="23">
        <f t="shared" si="8"/>
        <v>0.47549527593051621</v>
      </c>
      <c r="V10" s="23">
        <f t="shared" si="8"/>
        <v>0.1162191193535598</v>
      </c>
      <c r="W10" s="49"/>
      <c r="X10" s="49"/>
      <c r="Y10" s="22" t="s">
        <v>12</v>
      </c>
      <c r="Z10" s="22">
        <f>STDEV(Z3:Z8)</f>
        <v>0</v>
      </c>
      <c r="AA10" s="22">
        <f t="shared" ref="AA10:AD10" si="9">STDEV(AA3:AA8)</f>
        <v>0.21864526022329842</v>
      </c>
      <c r="AB10" s="22">
        <f t="shared" si="9"/>
        <v>0.24483744728764131</v>
      </c>
      <c r="AC10" s="22">
        <f t="shared" si="9"/>
        <v>0.78627357909906281</v>
      </c>
      <c r="AD10" s="22">
        <f t="shared" si="9"/>
        <v>0.32053052161090745</v>
      </c>
      <c r="AE10" s="49"/>
    </row>
    <row r="11" spans="1:37" ht="16" thickBot="1" x14ac:dyDescent="0.25">
      <c r="B11" s="3">
        <v>19.086753845214844</v>
      </c>
      <c r="C11" s="65">
        <v>23.462474822998047</v>
      </c>
      <c r="D11" s="65">
        <v>25.880895614624023</v>
      </c>
      <c r="E11" s="66">
        <v>32.303329467773438</v>
      </c>
      <c r="F11" s="65">
        <v>33.016334533691406</v>
      </c>
      <c r="G11" s="55"/>
      <c r="H11" s="5"/>
      <c r="I11" s="28" t="s">
        <v>20</v>
      </c>
      <c r="J11" s="29">
        <v>1</v>
      </c>
      <c r="K11" s="29">
        <v>4.3099199403985614E-2</v>
      </c>
      <c r="L11" s="29">
        <v>1.1611559037252233E-2</v>
      </c>
      <c r="M11" s="57">
        <v>5.0613873452903109E-5</v>
      </c>
      <c r="N11" s="22">
        <v>2.0329515289657994E-5</v>
      </c>
      <c r="Y11" s="22" t="s">
        <v>13</v>
      </c>
      <c r="Z11" s="22">
        <f>Z10/SQRT(6)</f>
        <v>0</v>
      </c>
      <c r="AA11" s="22">
        <f t="shared" ref="AA11:AD11" si="10">AA10/SQRT(6)</f>
        <v>8.9261553704188049E-2</v>
      </c>
      <c r="AB11" s="22">
        <f t="shared" si="10"/>
        <v>9.9954469296715753E-2</v>
      </c>
      <c r="AC11" s="22">
        <f t="shared" si="10"/>
        <v>0.32099484450409538</v>
      </c>
      <c r="AD11" s="22">
        <f t="shared" si="10"/>
        <v>0.13085603748914329</v>
      </c>
    </row>
    <row r="12" spans="1:37" ht="16" thickBot="1" x14ac:dyDescent="0.25">
      <c r="B12" s="3">
        <v>18.348411560058594</v>
      </c>
      <c r="C12" s="65">
        <v>23.911748886108398</v>
      </c>
      <c r="D12" s="65">
        <v>24.904994964599609</v>
      </c>
      <c r="E12" s="66">
        <v>33.151992797851562</v>
      </c>
      <c r="F12" s="65"/>
      <c r="G12" s="55"/>
      <c r="I12" s="28" t="s">
        <v>35</v>
      </c>
      <c r="J12" s="29">
        <v>1</v>
      </c>
      <c r="K12" s="29">
        <v>4.7306243471382334E-2</v>
      </c>
      <c r="L12" s="29">
        <v>1.0006811975391926E-2</v>
      </c>
      <c r="M12" s="57">
        <v>1.3683380746407231E-5</v>
      </c>
      <c r="N12" s="22">
        <v>3.3834902099339186E-5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x14ac:dyDescent="0.2">
      <c r="B13" s="3">
        <v>18.660346984863281</v>
      </c>
      <c r="C13" s="65">
        <v>23.433717727661133</v>
      </c>
      <c r="D13" s="65">
        <v>26.285234451293945</v>
      </c>
      <c r="E13" s="66">
        <v>33.297340393066406</v>
      </c>
      <c r="F13" s="65">
        <v>33.460308074951172</v>
      </c>
      <c r="G13" s="55"/>
      <c r="H13" s="5"/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:F14" si="11">AVERAGE(B11:B13)</f>
        <v>18.698504130045574</v>
      </c>
      <c r="C14" s="15">
        <f t="shared" si="11"/>
        <v>23.602647145589192</v>
      </c>
      <c r="D14" s="16">
        <f t="shared" si="11"/>
        <v>25.690375010172527</v>
      </c>
      <c r="E14" s="34">
        <f t="shared" si="11"/>
        <v>32.917554219563804</v>
      </c>
      <c r="F14" s="34">
        <f t="shared" si="11"/>
        <v>33.238321304321289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4.9041430155436174</v>
      </c>
      <c r="D15" s="14">
        <f>D14-B14</f>
        <v>6.9918708801269531</v>
      </c>
      <c r="E15" s="36">
        <f>E14-B14</f>
        <v>14.21905008951823</v>
      </c>
      <c r="F15" s="36">
        <f>F14-B14</f>
        <v>14.539817174275715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f t="shared" ref="B16:F16" si="12">2^-B15</f>
        <v>1</v>
      </c>
      <c r="C16" s="38">
        <f t="shared" si="12"/>
        <v>3.3396876401473381E-2</v>
      </c>
      <c r="D16" s="38">
        <f t="shared" si="12"/>
        <v>7.8566451653801946E-3</v>
      </c>
      <c r="E16" s="39">
        <f t="shared" si="12"/>
        <v>5.2437190302241975E-5</v>
      </c>
      <c r="F16" s="39">
        <f t="shared" si="12"/>
        <v>4.1983524930064329E-5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79</v>
      </c>
      <c r="C18" s="32" t="s">
        <v>167</v>
      </c>
      <c r="D18" s="32" t="s">
        <v>156</v>
      </c>
      <c r="E18" s="31" t="s">
        <v>177</v>
      </c>
      <c r="F18" s="56" t="s">
        <v>146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3">
        <v>18.697820663452148</v>
      </c>
      <c r="C19" s="65">
        <v>22.469779968261719</v>
      </c>
      <c r="D19" s="65">
        <v>24.184560775756836</v>
      </c>
      <c r="E19" s="66">
        <v>31.726919174194336</v>
      </c>
      <c r="F19" s="65">
        <v>32.725929260253906</v>
      </c>
      <c r="G19" s="55"/>
      <c r="H19"/>
      <c r="AF19" s="43"/>
    </row>
    <row r="20" spans="1:37" x14ac:dyDescent="0.2">
      <c r="B20" s="3">
        <v>17.947078704833984</v>
      </c>
      <c r="C20" s="65">
        <v>22.905233383178711</v>
      </c>
      <c r="D20" s="65">
        <v>24.822410583496094</v>
      </c>
      <c r="E20" s="66">
        <v>33.572319030761719</v>
      </c>
      <c r="F20" s="65">
        <v>32.9620361328125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3">
        <v>18.261682510375977</v>
      </c>
      <c r="C21" s="65">
        <v>22.61497688293457</v>
      </c>
      <c r="D21" s="65">
        <v>25.053226470947266</v>
      </c>
      <c r="E21" s="66">
        <v>34.244533538818359</v>
      </c>
      <c r="F21" s="65">
        <v>31.731929779052734</v>
      </c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:F22" si="13">AVERAGE(B19:B21)</f>
        <v>18.302193959554035</v>
      </c>
      <c r="C22" s="13">
        <f t="shared" si="13"/>
        <v>22.663330078125</v>
      </c>
      <c r="D22" s="16">
        <f t="shared" si="13"/>
        <v>24.686732610066731</v>
      </c>
      <c r="E22" s="42">
        <f t="shared" si="13"/>
        <v>33.181257247924805</v>
      </c>
      <c r="F22" s="42">
        <f t="shared" si="13"/>
        <v>32.473298390706383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4.3611361185709647</v>
      </c>
      <c r="D23" s="14">
        <f>D22-B22</f>
        <v>6.3845386505126953</v>
      </c>
      <c r="E23" s="36">
        <f>E22-B22</f>
        <v>14.879063288370769</v>
      </c>
      <c r="F23" s="36">
        <f>F22-B22</f>
        <v>14.171104431152347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f t="shared" ref="B24:F24" si="14">2^-B23</f>
        <v>1</v>
      </c>
      <c r="C24" s="38">
        <f t="shared" si="14"/>
        <v>4.8659451945562482E-2</v>
      </c>
      <c r="D24" s="38">
        <f t="shared" si="14"/>
        <v>1.1969123763834581E-2</v>
      </c>
      <c r="E24" s="39">
        <f t="shared" si="14"/>
        <v>3.318605608493466E-5</v>
      </c>
      <c r="F24" s="39">
        <f t="shared" si="14"/>
        <v>5.4209137136443473E-5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ht="16" thickBot="1" x14ac:dyDescent="0.25">
      <c r="B26" s="31" t="s">
        <v>80</v>
      </c>
      <c r="C26" s="32" t="s">
        <v>168</v>
      </c>
      <c r="D26" s="32" t="s">
        <v>157</v>
      </c>
      <c r="E26" s="31" t="s">
        <v>178</v>
      </c>
      <c r="F26" s="56" t="s">
        <v>147</v>
      </c>
      <c r="T26" s="8"/>
      <c r="U26" s="8"/>
    </row>
    <row r="27" spans="1:37" ht="16" thickBot="1" x14ac:dyDescent="0.25">
      <c r="B27" s="3">
        <v>18.609659194946289</v>
      </c>
      <c r="C27" s="65">
        <v>23.039087295532227</v>
      </c>
      <c r="D27" s="65">
        <v>24.734006881713867</v>
      </c>
      <c r="E27" s="66">
        <v>31.637914657592773</v>
      </c>
      <c r="F27" s="65">
        <v>32.70977783203125</v>
      </c>
      <c r="K27" s="26" t="s">
        <v>165</v>
      </c>
      <c r="L27" s="26" t="s">
        <v>112</v>
      </c>
      <c r="M27" s="54" t="s">
        <v>97</v>
      </c>
      <c r="N27" s="59" t="s">
        <v>99</v>
      </c>
      <c r="T27" s="8"/>
      <c r="U27" s="8"/>
    </row>
    <row r="28" spans="1:37" x14ac:dyDescent="0.2">
      <c r="B28" s="3">
        <v>17.86298942565918</v>
      </c>
      <c r="C28" s="65">
        <v>22.602437973022461</v>
      </c>
      <c r="D28" s="65">
        <v>23.988008499145508</v>
      </c>
      <c r="E28" s="66">
        <v>33.473793029785156</v>
      </c>
      <c r="F28" s="65">
        <v>33.228157043457031</v>
      </c>
      <c r="I28" s="25" t="s">
        <v>8</v>
      </c>
      <c r="J28" s="30">
        <f>AVERAGE(J3:J8)</f>
        <v>1</v>
      </c>
      <c r="K28" s="30">
        <f t="shared" ref="K28:N28" si="15">AVERAGE(K3:K8)</f>
        <v>4.0684698467172146E-2</v>
      </c>
      <c r="L28" s="30">
        <f t="shared" si="15"/>
        <v>9.6650708440220116E-3</v>
      </c>
      <c r="M28" s="30">
        <f t="shared" si="15"/>
        <v>3.4888240765812461E-5</v>
      </c>
      <c r="N28" s="30">
        <f t="shared" si="15"/>
        <v>3.5319993990885964E-5</v>
      </c>
      <c r="T28" s="8"/>
      <c r="U28" s="8"/>
    </row>
    <row r="29" spans="1:37" x14ac:dyDescent="0.2">
      <c r="B29" s="3">
        <v>18.276393890380859</v>
      </c>
      <c r="C29" s="65">
        <v>22.582229614257812</v>
      </c>
      <c r="D29" s="65">
        <v>25.139001846313477</v>
      </c>
      <c r="E29" s="66"/>
      <c r="F29" s="65">
        <v>33.538314819335938</v>
      </c>
      <c r="I29" s="27" t="s">
        <v>21</v>
      </c>
      <c r="J29" s="22">
        <f>AVERAGE(J9:J12)</f>
        <v>1</v>
      </c>
      <c r="K29" s="22">
        <f t="shared" ref="K29:N29" si="16">AVERAGE(K9:K12)</f>
        <v>3.9702381691449004E-2</v>
      </c>
      <c r="L29" s="22">
        <f t="shared" si="16"/>
        <v>9.5665591045655286E-3</v>
      </c>
      <c r="M29" s="22">
        <f t="shared" si="16"/>
        <v>4.7431853872567488E-5</v>
      </c>
      <c r="N29" s="22">
        <f t="shared" si="16"/>
        <v>2.4124698419337326E-5</v>
      </c>
      <c r="T29" s="8"/>
      <c r="U29" s="8"/>
    </row>
    <row r="30" spans="1:37" x14ac:dyDescent="0.2">
      <c r="A30" s="9" t="s">
        <v>1</v>
      </c>
      <c r="B30" s="33">
        <f t="shared" ref="B30:F30" si="17">AVERAGE(B27:B29)</f>
        <v>18.249680836995442</v>
      </c>
      <c r="C30" s="11">
        <f t="shared" si="17"/>
        <v>22.741251627604168</v>
      </c>
      <c r="D30" s="12">
        <f t="shared" si="17"/>
        <v>24.620339075724285</v>
      </c>
      <c r="E30" s="34">
        <f t="shared" si="17"/>
        <v>32.555853843688965</v>
      </c>
      <c r="F30" s="34">
        <f t="shared" si="17"/>
        <v>33.158749898274742</v>
      </c>
      <c r="I30" s="27" t="s">
        <v>9</v>
      </c>
      <c r="J30" s="22">
        <f>STDEV(J3:J8)</f>
        <v>0</v>
      </c>
      <c r="K30" s="22">
        <f t="shared" ref="K30:N30" si="18">STDEV(K3:K8)</f>
        <v>8.8955164834612563E-3</v>
      </c>
      <c r="L30" s="22">
        <f t="shared" si="18"/>
        <v>2.3663712733045612E-3</v>
      </c>
      <c r="M30" s="22">
        <f t="shared" si="18"/>
        <v>2.7431701935405199E-5</v>
      </c>
      <c r="N30" s="22">
        <f t="shared" si="18"/>
        <v>1.1321136097192785E-5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4.4915707906087263</v>
      </c>
      <c r="D31" s="14">
        <f>D30-B30</f>
        <v>6.3706582387288435</v>
      </c>
      <c r="E31" s="36">
        <f>E30-B30</f>
        <v>14.306173006693523</v>
      </c>
      <c r="F31" s="36">
        <f>F30-B30</f>
        <v>14.9090690612793</v>
      </c>
      <c r="I31" s="27" t="s">
        <v>22</v>
      </c>
      <c r="J31" s="22">
        <f>STDEV(J9:J12)</f>
        <v>0</v>
      </c>
      <c r="K31" s="22">
        <f t="shared" ref="K31:N31" si="19">STDEV(K9:K12)</f>
        <v>8.5878145047029002E-3</v>
      </c>
      <c r="L31" s="22">
        <f t="shared" si="19"/>
        <v>2.0660089824925646E-3</v>
      </c>
      <c r="M31" s="22">
        <f t="shared" si="19"/>
        <v>2.3290735675032265E-5</v>
      </c>
      <c r="N31" s="22">
        <f t="shared" si="19"/>
        <v>6.705563120679366E-6</v>
      </c>
      <c r="R31" s="22"/>
      <c r="S31" s="51" t="s">
        <v>77</v>
      </c>
      <c r="T31" s="51" t="s">
        <v>165</v>
      </c>
      <c r="U31" s="51" t="s">
        <v>112</v>
      </c>
      <c r="V31" s="51" t="s">
        <v>97</v>
      </c>
      <c r="W31" s="22" t="s">
        <v>99</v>
      </c>
    </row>
    <row r="32" spans="1:37" ht="16" thickBot="1" x14ac:dyDescent="0.25">
      <c r="A32" s="9" t="s">
        <v>3</v>
      </c>
      <c r="B32" s="37">
        <v>1</v>
      </c>
      <c r="C32" s="38">
        <f>2^-C31</f>
        <v>4.4453142158266519E-2</v>
      </c>
      <c r="D32" s="38">
        <f>2^-D31</f>
        <v>1.2084836471005051E-2</v>
      </c>
      <c r="E32" s="39">
        <f>2^-E31</f>
        <v>4.9364279409962009E-5</v>
      </c>
      <c r="F32" s="39">
        <f>2^-F31</f>
        <v>3.2502966866364757E-5</v>
      </c>
      <c r="I32" s="27" t="s">
        <v>10</v>
      </c>
      <c r="J32" s="22">
        <f>J30/SQRT(6)</f>
        <v>0</v>
      </c>
      <c r="K32" s="22">
        <f t="shared" ref="K32:N32" si="20">K30/SQRT(6)</f>
        <v>3.6315793971661726E-3</v>
      </c>
      <c r="L32" s="22">
        <f t="shared" si="20"/>
        <v>9.6606702692938193E-4</v>
      </c>
      <c r="M32" s="22">
        <f t="shared" si="20"/>
        <v>1.1198945419643416E-5</v>
      </c>
      <c r="N32" s="22">
        <f t="shared" si="20"/>
        <v>4.6218344577876851E-6</v>
      </c>
      <c r="R32" s="22" t="s">
        <v>24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23</v>
      </c>
      <c r="J33" s="22">
        <f>J31/SQRT(4)</f>
        <v>0</v>
      </c>
      <c r="K33" s="22">
        <f t="shared" ref="K33:N33" si="21">K31/SQRT(4)</f>
        <v>4.2939072523514501E-3</v>
      </c>
      <c r="L33" s="22">
        <f t="shared" si="21"/>
        <v>1.0330044912462823E-3</v>
      </c>
      <c r="M33" s="22">
        <f t="shared" si="21"/>
        <v>1.1645367837516132E-5</v>
      </c>
      <c r="N33" s="22">
        <f t="shared" si="21"/>
        <v>3.352781560339683E-6</v>
      </c>
      <c r="R33" s="22" t="s">
        <v>25</v>
      </c>
      <c r="S33" s="22">
        <v>1</v>
      </c>
      <c r="T33" s="22">
        <v>0.97132698974374199</v>
      </c>
      <c r="U33" s="22">
        <v>0.9871811391216001</v>
      </c>
      <c r="V33" s="22">
        <v>1.3803242001722122</v>
      </c>
      <c r="W33" s="22">
        <v>0.68559752171604782</v>
      </c>
    </row>
    <row r="34" spans="1:28" ht="16" thickBot="1" x14ac:dyDescent="0.25">
      <c r="B34" s="31" t="s">
        <v>81</v>
      </c>
      <c r="C34" s="32" t="s">
        <v>169</v>
      </c>
      <c r="D34" s="32" t="s">
        <v>158</v>
      </c>
      <c r="E34" s="31" t="s">
        <v>179</v>
      </c>
      <c r="F34" s="56" t="s">
        <v>148</v>
      </c>
      <c r="I34" s="28" t="s">
        <v>4</v>
      </c>
      <c r="J34" s="29" t="e">
        <f>TTEST(J3:J8,J9:J12,2,2)</f>
        <v>#DIV/0!</v>
      </c>
      <c r="K34" s="29">
        <f t="shared" ref="K34:N34" si="22">TTEST(K3:K8,K9:K12,2,2)</f>
        <v>0.86672165351038133</v>
      </c>
      <c r="L34" s="29">
        <f t="shared" si="22"/>
        <v>0.94778202735627759</v>
      </c>
      <c r="M34" s="29">
        <f t="shared" si="22"/>
        <v>0.47549527593051621</v>
      </c>
      <c r="N34" s="29">
        <f t="shared" si="22"/>
        <v>0.11621911935355961</v>
      </c>
      <c r="R34" s="58" t="s">
        <v>26</v>
      </c>
      <c r="S34" s="63">
        <v>0</v>
      </c>
      <c r="T34" s="63">
        <v>7.21776456725048E-2</v>
      </c>
      <c r="U34" s="63">
        <v>8.2968514267056717E-2</v>
      </c>
      <c r="V34" s="22">
        <v>0.33474127129174791</v>
      </c>
      <c r="W34" s="22">
        <v>0.11486591536914316</v>
      </c>
    </row>
    <row r="35" spans="1:28" x14ac:dyDescent="0.2">
      <c r="C35" s="65">
        <v>22.835430145263672</v>
      </c>
      <c r="D35" s="65">
        <v>24.362249374389648</v>
      </c>
      <c r="E35" t="s">
        <v>98</v>
      </c>
      <c r="F35" s="65">
        <v>32.839096069335938</v>
      </c>
      <c r="R35" s="22" t="s">
        <v>27</v>
      </c>
      <c r="S35" s="22">
        <v>0</v>
      </c>
      <c r="T35" s="22">
        <v>6.0997173729327142E-2</v>
      </c>
      <c r="U35" s="22">
        <v>8.7132369331807E-2</v>
      </c>
      <c r="V35" s="52">
        <v>0.15576250537095779</v>
      </c>
      <c r="W35" s="52">
        <v>2.2561792583403309E-2</v>
      </c>
    </row>
    <row r="36" spans="1:28" x14ac:dyDescent="0.2">
      <c r="B36" s="3">
        <v>18.100500106811523</v>
      </c>
      <c r="C36" s="65">
        <v>23.069217681884766</v>
      </c>
      <c r="D36" s="65">
        <v>25.211341857910156</v>
      </c>
      <c r="E36" t="s">
        <v>98</v>
      </c>
      <c r="F36" s="65">
        <v>33.243797302246094</v>
      </c>
    </row>
    <row r="37" spans="1:28" x14ac:dyDescent="0.2">
      <c r="B37" s="3">
        <v>18.058483123779297</v>
      </c>
      <c r="C37" s="65">
        <v>23.54632568359375</v>
      </c>
      <c r="D37" s="65">
        <v>25.155313491821289</v>
      </c>
      <c r="E37" s="66">
        <v>31.902158737182617</v>
      </c>
      <c r="F37" s="65"/>
    </row>
    <row r="38" spans="1:28" x14ac:dyDescent="0.2">
      <c r="A38" s="9" t="s">
        <v>1</v>
      </c>
      <c r="B38" s="40">
        <f t="shared" ref="B38:F38" si="23">AVERAGE(B35:B37)</f>
        <v>18.07949161529541</v>
      </c>
      <c r="C38" s="15">
        <f t="shared" si="23"/>
        <v>23.15032450358073</v>
      </c>
      <c r="D38" s="16">
        <f t="shared" si="23"/>
        <v>24.909634908040363</v>
      </c>
      <c r="E38" s="34">
        <f t="shared" si="23"/>
        <v>31.902158737182617</v>
      </c>
      <c r="F38" s="34">
        <f t="shared" si="23"/>
        <v>33.041446685791016</v>
      </c>
    </row>
    <row r="39" spans="1:28" x14ac:dyDescent="0.2">
      <c r="A39" s="9" t="s">
        <v>2</v>
      </c>
      <c r="B39" s="35">
        <f>B38-B38</f>
        <v>0</v>
      </c>
      <c r="C39" s="14">
        <f>C38-B38</f>
        <v>5.0708328882853202</v>
      </c>
      <c r="D39" s="14">
        <f>D38-B38</f>
        <v>6.8301432927449532</v>
      </c>
      <c r="E39" s="36">
        <f>E38-B38</f>
        <v>13.822667121887207</v>
      </c>
      <c r="F39" s="36">
        <f>F38-B38</f>
        <v>14.961955070495605</v>
      </c>
    </row>
    <row r="40" spans="1:28" ht="16" thickBot="1" x14ac:dyDescent="0.25">
      <c r="A40" s="9" t="s">
        <v>3</v>
      </c>
      <c r="B40" s="37">
        <f t="shared" ref="B40:F40" si="24">2^-B39</f>
        <v>1</v>
      </c>
      <c r="C40" s="38">
        <f t="shared" si="24"/>
        <v>2.9752755792329274E-2</v>
      </c>
      <c r="D40" s="38">
        <f t="shared" si="24"/>
        <v>8.7886464538805033E-3</v>
      </c>
      <c r="E40" s="39">
        <f t="shared" si="24"/>
        <v>6.9018032746810833E-5</v>
      </c>
      <c r="F40" s="39">
        <f t="shared" si="24"/>
        <v>3.1333054204201525E-5</v>
      </c>
      <c r="X40" s="21"/>
    </row>
    <row r="41" spans="1:28" ht="16" thickBot="1" x14ac:dyDescent="0.25">
      <c r="B41" s="5"/>
      <c r="C41" s="5"/>
      <c r="D41" s="5"/>
      <c r="E41" s="5"/>
      <c r="F41" s="5"/>
      <c r="V41" s="8"/>
      <c r="X41" s="21"/>
    </row>
    <row r="42" spans="1:28" x14ac:dyDescent="0.2">
      <c r="B42" s="31" t="s">
        <v>82</v>
      </c>
      <c r="C42" s="32" t="s">
        <v>170</v>
      </c>
      <c r="D42" s="32" t="s">
        <v>159</v>
      </c>
      <c r="E42" s="31" t="s">
        <v>180</v>
      </c>
      <c r="F42" s="56" t="s">
        <v>149</v>
      </c>
      <c r="V42" s="8"/>
      <c r="X42" s="21"/>
    </row>
    <row r="43" spans="1:28" x14ac:dyDescent="0.2">
      <c r="C43" s="65">
        <v>23.00416374206543</v>
      </c>
      <c r="D43" s="65">
        <v>25.97314453125</v>
      </c>
      <c r="E43" t="s">
        <v>98</v>
      </c>
      <c r="F43" s="65">
        <v>32.579326629638672</v>
      </c>
      <c r="X43" s="21"/>
    </row>
    <row r="44" spans="1:28" x14ac:dyDescent="0.2">
      <c r="B44" s="3">
        <v>17.915725708007812</v>
      </c>
      <c r="C44" s="65">
        <v>22.786458969116211</v>
      </c>
      <c r="D44" s="65">
        <v>24.632688522338867</v>
      </c>
      <c r="E44" s="66">
        <v>37.260467529296875</v>
      </c>
      <c r="F44" s="65">
        <v>34.407096862792969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X44" s="21"/>
    </row>
    <row r="45" spans="1:28" x14ac:dyDescent="0.2">
      <c r="B45" s="3">
        <v>18.149982452392578</v>
      </c>
      <c r="C45" s="65">
        <v>22.69062614440918</v>
      </c>
      <c r="D45" s="65">
        <v>25.402988433837891</v>
      </c>
      <c r="E45" s="66">
        <v>35.550872802734375</v>
      </c>
      <c r="F45" s="65">
        <v>33.633949279785156</v>
      </c>
      <c r="X45" s="21"/>
    </row>
    <row r="46" spans="1:28" x14ac:dyDescent="0.2">
      <c r="A46" s="9" t="s">
        <v>1</v>
      </c>
      <c r="B46" s="41">
        <f t="shared" ref="B46:F46" si="25">AVERAGE(B43:B45)</f>
        <v>18.032854080200195</v>
      </c>
      <c r="C46" s="13">
        <f t="shared" si="25"/>
        <v>22.827082951863606</v>
      </c>
      <c r="D46" s="16">
        <f t="shared" si="25"/>
        <v>25.336273829142254</v>
      </c>
      <c r="E46" s="42">
        <f t="shared" si="25"/>
        <v>36.405670166015625</v>
      </c>
      <c r="F46" s="42">
        <f t="shared" si="25"/>
        <v>33.540124257405601</v>
      </c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4.7942288716634103</v>
      </c>
      <c r="D47" s="14">
        <f>D46-B46</f>
        <v>7.3034197489420585</v>
      </c>
      <c r="E47" s="36">
        <f>E46-B46</f>
        <v>18.37281608581543</v>
      </c>
      <c r="F47" s="36">
        <f>F46-B46</f>
        <v>15.507270177205406</v>
      </c>
      <c r="X47" s="21"/>
    </row>
    <row r="48" spans="1:28" ht="16" thickBot="1" x14ac:dyDescent="0.25">
      <c r="A48" s="9" t="s">
        <v>3</v>
      </c>
      <c r="B48" s="37">
        <f t="shared" ref="B48:F48" si="26">2^-B47</f>
        <v>1</v>
      </c>
      <c r="C48" s="38">
        <f t="shared" si="26"/>
        <v>3.6040707143792039E-2</v>
      </c>
      <c r="D48" s="38">
        <f t="shared" si="26"/>
        <v>6.3306978285505855E-3</v>
      </c>
      <c r="E48" s="39">
        <f t="shared" si="26"/>
        <v>2.9459898984616006E-6</v>
      </c>
      <c r="F48" s="39">
        <f t="shared" si="26"/>
        <v>2.1470715919689267E-5</v>
      </c>
      <c r="V48" s="8"/>
      <c r="X48" s="21"/>
      <c r="AA48" s="50"/>
      <c r="AB48" s="50"/>
    </row>
    <row r="49" spans="1:31" x14ac:dyDescent="0.2">
      <c r="V49" s="8"/>
      <c r="X49"/>
      <c r="AA49" s="50"/>
      <c r="AB49" s="50"/>
    </row>
    <row r="50" spans="1:31" x14ac:dyDescent="0.2">
      <c r="H50" s="43"/>
      <c r="I50" s="50"/>
      <c r="J50" s="50"/>
      <c r="K50" s="50"/>
      <c r="L50" s="50"/>
      <c r="M50" s="50"/>
      <c r="N50" s="50"/>
      <c r="O50" s="50"/>
      <c r="P50" s="50"/>
      <c r="Q50" s="50"/>
      <c r="R50" s="50"/>
      <c r="X50"/>
      <c r="AA50" s="50"/>
      <c r="AB50" s="50"/>
    </row>
    <row r="51" spans="1:31" x14ac:dyDescent="0.2">
      <c r="H51" s="43"/>
      <c r="I51" s="50"/>
      <c r="J51" s="50"/>
      <c r="K51" s="50"/>
      <c r="L51" s="50"/>
      <c r="M51" s="50"/>
      <c r="N51" s="50"/>
      <c r="O51" s="50"/>
      <c r="P51" s="50"/>
      <c r="Q51" s="50"/>
      <c r="R51" s="50"/>
      <c r="X51"/>
      <c r="AA51" s="50"/>
      <c r="AB51" s="50"/>
    </row>
    <row r="52" spans="1:31" x14ac:dyDescent="0.2">
      <c r="H52" s="43"/>
      <c r="I52" s="50"/>
      <c r="J52" s="50"/>
      <c r="K52" s="50"/>
      <c r="L52" s="50"/>
      <c r="M52" s="50"/>
      <c r="N52" s="50"/>
      <c r="O52" s="50"/>
      <c r="P52" s="50"/>
      <c r="Q52" s="50"/>
      <c r="R52" s="50"/>
      <c r="X52"/>
      <c r="AA52" s="43"/>
      <c r="AB52" s="50"/>
    </row>
    <row r="53" spans="1:31" x14ac:dyDescent="0.2">
      <c r="H53" s="43"/>
      <c r="I53" s="50"/>
      <c r="J53" s="50"/>
      <c r="K53" s="50"/>
      <c r="L53" s="50"/>
      <c r="M53" s="50"/>
      <c r="N53" s="50"/>
      <c r="O53" s="50"/>
      <c r="P53" s="50"/>
      <c r="Q53" s="50"/>
      <c r="R53" s="50"/>
      <c r="U53" s="8"/>
      <c r="V53" s="8"/>
      <c r="X53"/>
      <c r="AA53" s="50"/>
      <c r="AB53" s="50"/>
    </row>
    <row r="54" spans="1:31" x14ac:dyDescent="0.2">
      <c r="H54" s="43"/>
      <c r="I54" s="50"/>
      <c r="J54" s="50"/>
      <c r="K54" s="50"/>
      <c r="L54" s="50"/>
      <c r="M54" s="50"/>
      <c r="N54" s="50"/>
      <c r="O54" s="50"/>
      <c r="P54" s="50"/>
      <c r="Q54" s="50"/>
      <c r="R54" s="50"/>
      <c r="X54"/>
      <c r="AA54" s="43"/>
      <c r="AB54" s="50"/>
    </row>
    <row r="55" spans="1:31" x14ac:dyDescent="0.2">
      <c r="H55" s="43"/>
      <c r="I55" s="50"/>
      <c r="J55" s="50"/>
      <c r="K55" s="50"/>
      <c r="L55" s="50"/>
      <c r="M55" s="50"/>
      <c r="N55" s="50"/>
      <c r="O55" s="50"/>
      <c r="P55" s="50"/>
      <c r="Q55" s="50"/>
      <c r="R55" s="50"/>
      <c r="U55" s="8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1:31" x14ac:dyDescent="0.2">
      <c r="H56" s="43"/>
      <c r="I56" s="50"/>
      <c r="J56" s="50"/>
      <c r="K56" s="50"/>
      <c r="L56" s="50"/>
      <c r="M56" s="43"/>
      <c r="N56" s="43"/>
      <c r="O56" s="50"/>
      <c r="P56" s="50"/>
      <c r="Q56" s="43"/>
      <c r="R56" s="50"/>
      <c r="U56" s="8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 spans="1:31" x14ac:dyDescent="0.2">
      <c r="H57" s="43"/>
      <c r="I57" s="50"/>
      <c r="J57" s="50"/>
      <c r="K57" s="50"/>
      <c r="L57" s="50"/>
      <c r="M57" s="50"/>
      <c r="N57" s="43"/>
      <c r="O57" s="50"/>
      <c r="P57" s="50"/>
      <c r="Q57" s="50"/>
      <c r="R57" s="50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 spans="1:31" x14ac:dyDescent="0.2">
      <c r="H58" s="43"/>
      <c r="I58" s="50"/>
      <c r="J58" s="43"/>
      <c r="K58" s="50"/>
      <c r="L58" s="50"/>
      <c r="M58" s="50"/>
      <c r="N58" s="43"/>
      <c r="O58" s="50"/>
      <c r="P58" s="43"/>
      <c r="Q58" s="50"/>
      <c r="R58" s="50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 spans="1:31" x14ac:dyDescent="0.2">
      <c r="A59" s="19"/>
      <c r="B59" s="19"/>
      <c r="C59" s="19"/>
      <c r="D59" s="19"/>
      <c r="E59" s="19"/>
      <c r="H59" s="43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7"/>
      <c r="T59" s="7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 spans="1:31" ht="20" thickBot="1" x14ac:dyDescent="0.3">
      <c r="A60" s="1" t="s">
        <v>30</v>
      </c>
      <c r="B60" s="2" t="s">
        <v>0</v>
      </c>
      <c r="H60" s="43"/>
      <c r="I60" s="50"/>
      <c r="J60" s="50"/>
      <c r="K60" s="50"/>
      <c r="L60" s="50"/>
      <c r="M60" s="50"/>
      <c r="N60" s="50"/>
      <c r="O60" s="50"/>
      <c r="P60" s="50"/>
      <c r="Q60" s="50"/>
      <c r="R60" s="50"/>
      <c r="U60" s="8"/>
      <c r="V60" s="66"/>
      <c r="W60" s="66"/>
      <c r="X60" s="66"/>
      <c r="Y60" s="66"/>
      <c r="Z60" s="66"/>
      <c r="AA60" s="66"/>
      <c r="AB60" s="66"/>
      <c r="AC60" s="66"/>
      <c r="AD60" s="66"/>
      <c r="AE60" s="66"/>
    </row>
    <row r="61" spans="1:31" x14ac:dyDescent="0.2">
      <c r="B61" s="31" t="s">
        <v>83</v>
      </c>
      <c r="C61" s="32" t="s">
        <v>171</v>
      </c>
      <c r="D61" s="32" t="s">
        <v>160</v>
      </c>
      <c r="E61" s="31" t="s">
        <v>181</v>
      </c>
      <c r="F61" s="61" t="s">
        <v>150</v>
      </c>
      <c r="G61" s="18"/>
      <c r="H61" s="43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7"/>
      <c r="T61" s="7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2" spans="1:31" x14ac:dyDescent="0.2">
      <c r="B62" s="3">
        <v>18.396074295043945</v>
      </c>
      <c r="C62" s="65">
        <v>22.309072494506836</v>
      </c>
      <c r="D62" s="65">
        <v>24.512483596801758</v>
      </c>
      <c r="E62" s="66">
        <v>32.234962463378906</v>
      </c>
      <c r="F62" s="65">
        <v>33.969478607177734</v>
      </c>
      <c r="G62" s="55"/>
      <c r="S62" s="7"/>
      <c r="T62" s="7"/>
      <c r="U62" s="8"/>
      <c r="V62" s="66"/>
      <c r="W62" s="66"/>
      <c r="X62" s="66"/>
      <c r="Y62" s="66"/>
      <c r="Z62" s="66"/>
      <c r="AA62" s="66"/>
      <c r="AB62" s="66"/>
      <c r="AC62" s="66"/>
      <c r="AD62" s="66"/>
      <c r="AE62" s="66"/>
    </row>
    <row r="63" spans="1:31" x14ac:dyDescent="0.2">
      <c r="B63" s="3">
        <v>18.249900817871094</v>
      </c>
      <c r="C63" s="65">
        <v>23.103694915771484</v>
      </c>
      <c r="D63" s="65">
        <v>25.17951774597168</v>
      </c>
      <c r="E63" s="66"/>
      <c r="F63" s="65">
        <v>33.958316802978516</v>
      </c>
      <c r="G63" s="55"/>
      <c r="U63" s="8"/>
      <c r="V63" s="66"/>
      <c r="W63" s="66"/>
      <c r="X63" s="66"/>
      <c r="Y63" s="66"/>
      <c r="Z63" s="66"/>
      <c r="AA63" s="66"/>
      <c r="AB63" s="66"/>
      <c r="AC63" s="66"/>
      <c r="AD63" s="66"/>
      <c r="AE63" s="66"/>
    </row>
    <row r="64" spans="1:31" x14ac:dyDescent="0.2">
      <c r="B64" s="3">
        <v>18.244842529296875</v>
      </c>
      <c r="C64" s="65">
        <v>23.306787490844727</v>
      </c>
      <c r="D64" s="65">
        <v>25.148551940917969</v>
      </c>
      <c r="E64" s="66">
        <v>32.173999786376953</v>
      </c>
      <c r="F64" s="65">
        <v>33.139530181884766</v>
      </c>
      <c r="G64" s="55"/>
      <c r="H64" s="43"/>
      <c r="I64" s="50"/>
      <c r="J64" s="50"/>
      <c r="K64" s="50"/>
      <c r="L64" s="50"/>
      <c r="M64" s="43"/>
      <c r="N64" s="43"/>
      <c r="O64" s="50"/>
      <c r="P64" s="50"/>
      <c r="Q64" s="50"/>
      <c r="R64" s="50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 x14ac:dyDescent="0.2">
      <c r="A65" s="9" t="s">
        <v>1</v>
      </c>
      <c r="B65" s="33">
        <f>AVERAGE(B62:B64)</f>
        <v>18.296939214070637</v>
      </c>
      <c r="C65" s="11">
        <f>AVERAGE(C62:C64)</f>
        <v>22.906518300374348</v>
      </c>
      <c r="D65" s="12">
        <f t="shared" ref="D65" si="27">AVERAGE(D62:D64)</f>
        <v>24.946851094563801</v>
      </c>
      <c r="E65" s="34">
        <f>AVERAGE(E62:E64)</f>
        <v>32.20448112487793</v>
      </c>
      <c r="F65" s="34">
        <f>AVERAGE(F62:F64)</f>
        <v>33.689108530680336</v>
      </c>
      <c r="G65" s="10"/>
      <c r="H65" s="43"/>
      <c r="I65" s="50"/>
      <c r="J65" s="50"/>
      <c r="K65" s="50"/>
      <c r="L65" s="50"/>
      <c r="M65" s="43"/>
      <c r="N65" s="50"/>
      <c r="O65" s="50"/>
      <c r="P65" s="50"/>
      <c r="Q65" s="50"/>
      <c r="R65" s="50"/>
      <c r="S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x14ac:dyDescent="0.2">
      <c r="A66" s="9" t="s">
        <v>2</v>
      </c>
      <c r="B66" s="35">
        <f>B65-B65</f>
        <v>0</v>
      </c>
      <c r="C66" s="14">
        <f>C65-B65</f>
        <v>4.6095790863037109</v>
      </c>
      <c r="D66" s="14">
        <f>D65-B65</f>
        <v>6.6499118804931641</v>
      </c>
      <c r="E66" s="36">
        <f>E65-B65</f>
        <v>13.907541910807293</v>
      </c>
      <c r="F66" s="36">
        <f>F65-B65</f>
        <v>15.392169316609699</v>
      </c>
      <c r="G66" s="5"/>
      <c r="H66" s="43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</row>
    <row r="67" spans="1:31" ht="16" thickBot="1" x14ac:dyDescent="0.25">
      <c r="A67" s="9" t="s">
        <v>3</v>
      </c>
      <c r="B67" s="37">
        <v>1</v>
      </c>
      <c r="C67" s="38">
        <f>2^-C66</f>
        <v>4.0961742926507456E-2</v>
      </c>
      <c r="D67" s="38">
        <f>2^-D66</f>
        <v>9.9581131217920723E-3</v>
      </c>
      <c r="E67" s="39">
        <f>2^-E66</f>
        <v>6.507478154933757E-5</v>
      </c>
      <c r="F67" s="39">
        <f>2^-F66</f>
        <v>2.3253875200966379E-5</v>
      </c>
      <c r="G67" s="5"/>
      <c r="H67" s="43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</row>
    <row r="68" spans="1:31" ht="16" thickBot="1" x14ac:dyDescent="0.25">
      <c r="B68" s="5"/>
      <c r="C68" s="5"/>
      <c r="D68" s="5"/>
      <c r="E68" s="5"/>
      <c r="F68" s="5"/>
      <c r="H68" s="43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</row>
    <row r="69" spans="1:31" x14ac:dyDescent="0.2">
      <c r="B69" s="31" t="s">
        <v>84</v>
      </c>
      <c r="C69" s="32" t="s">
        <v>172</v>
      </c>
      <c r="D69" s="32" t="s">
        <v>161</v>
      </c>
      <c r="E69" s="31" t="s">
        <v>182</v>
      </c>
      <c r="F69" s="61" t="s">
        <v>151</v>
      </c>
      <c r="G69" s="18"/>
      <c r="H69" s="43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</row>
    <row r="70" spans="1:31" x14ac:dyDescent="0.2">
      <c r="C70" s="65">
        <v>23.711202621459961</v>
      </c>
      <c r="D70" s="65">
        <v>25.655027389526367</v>
      </c>
      <c r="E70" s="66">
        <v>32.344547271728516</v>
      </c>
      <c r="F70" s="65">
        <v>33.684242248535156</v>
      </c>
      <c r="G70" s="55"/>
      <c r="J70" s="66"/>
      <c r="K70" s="66"/>
      <c r="L70" s="66"/>
      <c r="M70" s="66"/>
      <c r="N70" s="66"/>
      <c r="O70" s="66"/>
      <c r="P70" s="66"/>
      <c r="Q70" s="66"/>
      <c r="R70" s="66"/>
      <c r="S70" s="66"/>
      <c r="V70"/>
      <c r="W70"/>
      <c r="X70"/>
      <c r="Y70"/>
      <c r="Z70"/>
      <c r="AA70"/>
      <c r="AB70"/>
      <c r="AC70"/>
      <c r="AD70"/>
      <c r="AE70"/>
    </row>
    <row r="71" spans="1:31" x14ac:dyDescent="0.2">
      <c r="B71" s="3">
        <v>18.020612716674805</v>
      </c>
      <c r="C71" s="65">
        <v>23.334762573242188</v>
      </c>
      <c r="D71" s="65">
        <v>24.767313003540039</v>
      </c>
      <c r="E71" s="66">
        <v>32.223037719726562</v>
      </c>
      <c r="F71" s="65">
        <v>34.313224792480469</v>
      </c>
      <c r="G71" s="55"/>
      <c r="J71" s="66"/>
      <c r="K71" s="66"/>
      <c r="L71" s="66"/>
      <c r="M71" s="66"/>
      <c r="N71" s="66"/>
      <c r="O71" s="66"/>
      <c r="P71" s="66"/>
      <c r="Q71" s="66"/>
      <c r="R71" s="66"/>
      <c r="S71" s="66"/>
      <c r="X71"/>
    </row>
    <row r="72" spans="1:31" x14ac:dyDescent="0.2">
      <c r="B72" s="3">
        <v>18.213245391845703</v>
      </c>
      <c r="C72" s="65">
        <v>22.867179870605469</v>
      </c>
      <c r="D72" s="65">
        <v>25.599941253662109</v>
      </c>
      <c r="E72" s="66">
        <v>31.831676483154297</v>
      </c>
      <c r="F72" s="65">
        <v>33.385944366455078</v>
      </c>
      <c r="G72" s="55"/>
      <c r="I72"/>
      <c r="J72" s="66"/>
      <c r="K72" s="66"/>
      <c r="L72" s="66"/>
      <c r="M72" s="66"/>
      <c r="N72" s="66"/>
      <c r="O72" s="66"/>
      <c r="P72" s="66"/>
      <c r="Q72" s="66"/>
      <c r="R72" s="66"/>
      <c r="S72" s="66"/>
      <c r="X72"/>
    </row>
    <row r="73" spans="1:31" x14ac:dyDescent="0.2">
      <c r="A73" s="9" t="s">
        <v>1</v>
      </c>
      <c r="B73" s="40">
        <f t="shared" ref="B73:F73" si="28">AVERAGE(B70:B72)</f>
        <v>18.116929054260254</v>
      </c>
      <c r="C73" s="15">
        <f t="shared" si="28"/>
        <v>23.304381688435871</v>
      </c>
      <c r="D73" s="16">
        <f t="shared" si="28"/>
        <v>25.340760548909504</v>
      </c>
      <c r="E73" s="34">
        <f t="shared" si="28"/>
        <v>32.133087158203125</v>
      </c>
      <c r="F73" s="34">
        <f t="shared" si="28"/>
        <v>33.794470469156899</v>
      </c>
      <c r="G73" s="10"/>
      <c r="I73"/>
      <c r="J73" s="66"/>
      <c r="K73" s="66"/>
      <c r="L73" s="66"/>
      <c r="M73" s="66"/>
      <c r="N73" s="66"/>
      <c r="O73" s="66"/>
      <c r="P73" s="66"/>
      <c r="Q73" s="66"/>
      <c r="R73" s="66"/>
      <c r="S73" s="66"/>
      <c r="X73"/>
    </row>
    <row r="74" spans="1:31" x14ac:dyDescent="0.2">
      <c r="A74" s="9" t="s">
        <v>2</v>
      </c>
      <c r="B74" s="35">
        <f>B73-B73</f>
        <v>0</v>
      </c>
      <c r="C74" s="14">
        <f>C73-B73</f>
        <v>5.1874526341756173</v>
      </c>
      <c r="D74" s="14">
        <f>D73-B73</f>
        <v>7.2238314946492501</v>
      </c>
      <c r="E74" s="36">
        <f>E73-B73</f>
        <v>14.016158103942871</v>
      </c>
      <c r="F74" s="36">
        <f>F73-B73</f>
        <v>15.677541414896645</v>
      </c>
      <c r="G74" s="5"/>
      <c r="I74"/>
      <c r="J74" s="66"/>
      <c r="K74" s="66"/>
      <c r="L74" s="66"/>
      <c r="M74" s="66"/>
      <c r="N74" s="66"/>
      <c r="O74" s="66"/>
      <c r="P74" s="66"/>
      <c r="Q74" s="66"/>
      <c r="R74" s="66"/>
      <c r="S74" s="66"/>
      <c r="X74"/>
    </row>
    <row r="75" spans="1:31" ht="16" thickBot="1" x14ac:dyDescent="0.25">
      <c r="A75" s="9" t="s">
        <v>3</v>
      </c>
      <c r="B75" s="37">
        <f t="shared" ref="B75:F75" si="29">2^-B74</f>
        <v>1</v>
      </c>
      <c r="C75" s="38">
        <f t="shared" si="29"/>
        <v>2.7442340963920613E-2</v>
      </c>
      <c r="D75" s="38">
        <f t="shared" si="29"/>
        <v>6.6897522838258857E-3</v>
      </c>
      <c r="E75" s="39">
        <f t="shared" si="29"/>
        <v>6.0355379741622039E-5</v>
      </c>
      <c r="F75" s="39">
        <f t="shared" si="29"/>
        <v>1.9080501087385751E-5</v>
      </c>
      <c r="G75" s="5"/>
      <c r="H75" s="5"/>
      <c r="X75"/>
    </row>
    <row r="76" spans="1:31" ht="16" thickBot="1" x14ac:dyDescent="0.25">
      <c r="B76" s="5"/>
      <c r="C76" s="5"/>
      <c r="D76" s="5"/>
      <c r="E76" s="5"/>
      <c r="F76" s="5"/>
      <c r="X76"/>
    </row>
    <row r="77" spans="1:31" x14ac:dyDescent="0.2">
      <c r="B77" s="31" t="s">
        <v>85</v>
      </c>
      <c r="C77" s="32" t="s">
        <v>173</v>
      </c>
      <c r="D77" s="32" t="s">
        <v>162</v>
      </c>
      <c r="E77" s="31" t="s">
        <v>183</v>
      </c>
      <c r="F77" s="61" t="s">
        <v>152</v>
      </c>
      <c r="G77" s="18"/>
      <c r="X77"/>
    </row>
    <row r="78" spans="1:31" x14ac:dyDescent="0.2">
      <c r="B78" s="3">
        <v>17.66526985168457</v>
      </c>
      <c r="C78" s="65">
        <v>21.985034942626953</v>
      </c>
      <c r="D78" s="65">
        <v>24.086057662963867</v>
      </c>
      <c r="E78" s="66"/>
      <c r="F78" s="65"/>
      <c r="G78" s="55"/>
      <c r="X78"/>
    </row>
    <row r="79" spans="1:31" x14ac:dyDescent="0.2">
      <c r="B79" s="3">
        <v>17.957113265991211</v>
      </c>
      <c r="C79" s="65">
        <v>22.219375610351562</v>
      </c>
      <c r="D79" s="65">
        <v>24.252426147460938</v>
      </c>
      <c r="E79" s="66">
        <v>31.328371047973633</v>
      </c>
      <c r="F79" s="65">
        <v>33.735267639160156</v>
      </c>
      <c r="G79" s="55"/>
      <c r="X79"/>
    </row>
    <row r="80" spans="1:31" x14ac:dyDescent="0.2">
      <c r="B80" s="3">
        <v>17.288398742675781</v>
      </c>
      <c r="C80" s="65">
        <v>22.314956665039062</v>
      </c>
      <c r="D80" s="65">
        <v>23.857181549072266</v>
      </c>
      <c r="E80" s="66">
        <v>32.485698699951172</v>
      </c>
      <c r="F80" s="65">
        <v>32.710716247558594</v>
      </c>
      <c r="G80" s="55"/>
      <c r="X80"/>
    </row>
    <row r="81" spans="1:36" x14ac:dyDescent="0.2">
      <c r="A81" s="9" t="s">
        <v>1</v>
      </c>
      <c r="B81" s="41">
        <f t="shared" ref="B81:F81" si="30">AVERAGE(B78:B80)</f>
        <v>17.636927286783855</v>
      </c>
      <c r="C81" s="13">
        <f t="shared" si="30"/>
        <v>22.173122406005859</v>
      </c>
      <c r="D81" s="16">
        <f t="shared" si="30"/>
        <v>24.065221786499023</v>
      </c>
      <c r="E81" s="42">
        <f t="shared" si="30"/>
        <v>31.907034873962402</v>
      </c>
      <c r="F81" s="42">
        <f t="shared" si="30"/>
        <v>33.222991943359375</v>
      </c>
      <c r="G81" s="10"/>
      <c r="X81"/>
    </row>
    <row r="82" spans="1:36" x14ac:dyDescent="0.2">
      <c r="A82" s="9" t="s">
        <v>2</v>
      </c>
      <c r="B82" s="35">
        <f>B81-B81</f>
        <v>0</v>
      </c>
      <c r="C82" s="14">
        <f>C81-B81</f>
        <v>4.536195119222004</v>
      </c>
      <c r="D82" s="14">
        <f>D81-B81</f>
        <v>6.4282944997151681</v>
      </c>
      <c r="E82" s="36">
        <f>E81-B81</f>
        <v>14.270107587178547</v>
      </c>
      <c r="F82" s="36">
        <f>F81-B81</f>
        <v>15.58606465657552</v>
      </c>
      <c r="G82" s="5"/>
      <c r="X82"/>
    </row>
    <row r="83" spans="1:36" ht="16" thickBot="1" x14ac:dyDescent="0.25">
      <c r="A83" s="9" t="s">
        <v>3</v>
      </c>
      <c r="B83" s="37">
        <f t="shared" ref="B83:F83" si="31">2^-B82</f>
        <v>1</v>
      </c>
      <c r="C83" s="38">
        <f t="shared" si="31"/>
        <v>4.3099199403985614E-2</v>
      </c>
      <c r="D83" s="38">
        <f t="shared" si="31"/>
        <v>1.1611559037252233E-2</v>
      </c>
      <c r="E83" s="39">
        <f t="shared" si="31"/>
        <v>5.0613873452903109E-5</v>
      </c>
      <c r="F83" s="39">
        <f t="shared" si="31"/>
        <v>2.0329515289657994E-5</v>
      </c>
      <c r="G83" s="5"/>
      <c r="X83"/>
    </row>
    <row r="84" spans="1:36" ht="16" thickBot="1" x14ac:dyDescent="0.25">
      <c r="A84" s="9"/>
      <c r="B84" s="5"/>
      <c r="C84" s="5"/>
      <c r="D84" s="5"/>
      <c r="E84" s="5"/>
      <c r="F84" s="5"/>
      <c r="X84"/>
    </row>
    <row r="85" spans="1:36" x14ac:dyDescent="0.2">
      <c r="B85" s="31" t="s">
        <v>86</v>
      </c>
      <c r="C85" s="32" t="s">
        <v>174</v>
      </c>
      <c r="D85" s="32" t="s">
        <v>163</v>
      </c>
      <c r="E85" s="31" t="s">
        <v>184</v>
      </c>
      <c r="F85" s="61" t="s">
        <v>153</v>
      </c>
      <c r="X85"/>
      <c r="AA85" s="43"/>
      <c r="AB85" s="43"/>
      <c r="AC85" s="43"/>
      <c r="AD85" s="43"/>
      <c r="AE85" s="43"/>
      <c r="AF85" s="43"/>
      <c r="AG85" s="43"/>
      <c r="AH85" s="43"/>
      <c r="AI85" s="43"/>
      <c r="AJ85" s="43"/>
    </row>
    <row r="86" spans="1:36" x14ac:dyDescent="0.2">
      <c r="B86" s="3">
        <v>19.012910842895508</v>
      </c>
      <c r="C86" s="65">
        <v>22.831335067749023</v>
      </c>
      <c r="D86" s="65">
        <v>25.482585906982422</v>
      </c>
      <c r="E86" s="66">
        <v>33.278968811035156</v>
      </c>
      <c r="F86" s="65">
        <v>33.53546142578125</v>
      </c>
      <c r="X86"/>
    </row>
    <row r="87" spans="1:36" x14ac:dyDescent="0.2">
      <c r="B87" s="3">
        <v>17.963172912597656</v>
      </c>
      <c r="C87" s="65">
        <v>23.140384674072266</v>
      </c>
      <c r="D87" s="65">
        <v>24.618385314941406</v>
      </c>
      <c r="E87" s="66"/>
      <c r="F87" s="65"/>
      <c r="X87"/>
    </row>
    <row r="88" spans="1:36" x14ac:dyDescent="0.2">
      <c r="B88" s="3">
        <v>18.640998840332031</v>
      </c>
      <c r="C88" s="65">
        <v>22.850839614868164</v>
      </c>
      <c r="D88" s="65">
        <v>25.444732666015625</v>
      </c>
      <c r="E88" s="66">
        <v>32.629463195800781</v>
      </c>
      <c r="F88" s="65">
        <v>33.244850158691406</v>
      </c>
      <c r="X88"/>
    </row>
    <row r="89" spans="1:36" x14ac:dyDescent="0.2">
      <c r="A89" s="9" t="s">
        <v>1</v>
      </c>
      <c r="B89" s="40">
        <f t="shared" ref="B89:F89" si="32">AVERAGE(B86:B88)</f>
        <v>18.539027531941731</v>
      </c>
      <c r="C89" s="15">
        <f t="shared" si="32"/>
        <v>22.940853118896484</v>
      </c>
      <c r="D89" s="16">
        <f t="shared" si="32"/>
        <v>25.181901295979817</v>
      </c>
      <c r="E89" s="66">
        <v>34.696243286132812</v>
      </c>
      <c r="F89" s="34">
        <f t="shared" si="32"/>
        <v>33.390155792236328</v>
      </c>
      <c r="X89"/>
    </row>
    <row r="90" spans="1:36" x14ac:dyDescent="0.2">
      <c r="A90" s="9" t="s">
        <v>2</v>
      </c>
      <c r="B90" s="35">
        <f>B89-B89</f>
        <v>0</v>
      </c>
      <c r="C90" s="14">
        <f>C89-B89</f>
        <v>4.4018255869547538</v>
      </c>
      <c r="D90" s="14">
        <f>D89-B89</f>
        <v>6.6428737640380859</v>
      </c>
      <c r="E90" s="36">
        <f>E89-B89</f>
        <v>16.157215754191082</v>
      </c>
      <c r="F90" s="36">
        <f>F89-B89</f>
        <v>14.851128260294598</v>
      </c>
      <c r="X90"/>
    </row>
    <row r="91" spans="1:36" ht="16" thickBot="1" x14ac:dyDescent="0.25">
      <c r="A91" s="9" t="s">
        <v>3</v>
      </c>
      <c r="B91" s="37">
        <f t="shared" ref="B91:F91" si="33">2^-B90</f>
        <v>1</v>
      </c>
      <c r="C91" s="38">
        <f t="shared" si="33"/>
        <v>4.7306243471382334E-2</v>
      </c>
      <c r="D91" s="38">
        <f t="shared" si="33"/>
        <v>1.0006811975391926E-2</v>
      </c>
      <c r="E91" s="39">
        <f t="shared" si="33"/>
        <v>1.3683380746407231E-5</v>
      </c>
      <c r="F91" s="39">
        <f t="shared" si="33"/>
        <v>3.3834902099339186E-5</v>
      </c>
      <c r="Z91" s="43"/>
      <c r="AA91" s="50"/>
      <c r="AB91" s="50"/>
      <c r="AC91" s="50"/>
      <c r="AD91" s="50"/>
      <c r="AE91" s="50"/>
      <c r="AF91" s="50"/>
      <c r="AG91" s="50"/>
      <c r="AH91" s="50"/>
      <c r="AI91" s="50"/>
      <c r="AJ91" s="50"/>
    </row>
    <row r="92" spans="1:36" x14ac:dyDescent="0.2">
      <c r="B92" s="5"/>
      <c r="C92" s="5"/>
      <c r="D92" s="5"/>
      <c r="E92" s="5"/>
      <c r="F92" s="5"/>
      <c r="Z92" s="43"/>
      <c r="AA92" s="50"/>
      <c r="AB92" s="50"/>
      <c r="AC92" s="50"/>
      <c r="AD92" s="50"/>
      <c r="AE92" s="50"/>
      <c r="AF92" s="50"/>
      <c r="AG92" s="50"/>
      <c r="AH92" s="50"/>
      <c r="AI92" s="50"/>
      <c r="AJ92" s="50"/>
    </row>
    <row r="93" spans="1:36" x14ac:dyDescent="0.2">
      <c r="B93" s="18"/>
      <c r="C93" s="18"/>
      <c r="D93" s="18"/>
      <c r="E93" s="18"/>
      <c r="F93" s="6"/>
      <c r="Z93" s="43"/>
      <c r="AA93" s="50"/>
      <c r="AB93" s="50"/>
      <c r="AC93" s="50"/>
      <c r="AD93" s="50"/>
      <c r="AE93" s="50"/>
      <c r="AF93" s="50"/>
      <c r="AG93" s="50"/>
      <c r="AH93" s="50"/>
      <c r="AI93" s="50"/>
      <c r="AJ93" s="50"/>
    </row>
    <row r="94" spans="1:36" x14ac:dyDescent="0.2">
      <c r="B94" s="21"/>
      <c r="C94" s="21"/>
      <c r="D94" s="21"/>
      <c r="E94" s="21"/>
      <c r="F94" s="55"/>
      <c r="Z94" s="43"/>
      <c r="AA94" s="50"/>
      <c r="AB94" s="50"/>
      <c r="AC94" s="50"/>
      <c r="AD94" s="50"/>
      <c r="AE94" s="50"/>
      <c r="AF94" s="50"/>
      <c r="AG94" s="50"/>
      <c r="AH94" s="50"/>
      <c r="AI94" s="50"/>
      <c r="AJ94" s="50"/>
    </row>
    <row r="95" spans="1:36" x14ac:dyDescent="0.2">
      <c r="B95" s="21"/>
      <c r="C95" s="21"/>
      <c r="D95" s="21"/>
      <c r="E95" s="21"/>
      <c r="F95" s="55"/>
      <c r="I95" s="21"/>
      <c r="J95" s="43"/>
      <c r="K95" s="43"/>
      <c r="L95" s="43"/>
      <c r="M95" s="43"/>
      <c r="N95" s="43"/>
      <c r="O95" s="43"/>
      <c r="P95" s="43"/>
      <c r="Q95" s="43"/>
      <c r="R95" s="43"/>
      <c r="S95" s="43"/>
      <c r="Z95" s="43"/>
      <c r="AA95" s="50"/>
      <c r="AB95" s="50"/>
      <c r="AC95" s="50"/>
      <c r="AD95" s="50"/>
      <c r="AE95" s="50"/>
      <c r="AF95" s="50"/>
      <c r="AG95" s="50"/>
      <c r="AH95" s="50"/>
      <c r="AI95" s="50"/>
      <c r="AJ95" s="50"/>
    </row>
    <row r="96" spans="1:36" x14ac:dyDescent="0.2">
      <c r="B96" s="21"/>
      <c r="C96" s="21"/>
      <c r="D96" s="21"/>
      <c r="E96" s="21"/>
      <c r="F96" s="55"/>
      <c r="I96" s="21"/>
      <c r="J96" s="50"/>
      <c r="K96" s="50"/>
      <c r="L96" s="50"/>
      <c r="M96" s="50"/>
      <c r="N96" s="50"/>
      <c r="O96" s="50"/>
      <c r="P96" s="50"/>
      <c r="Q96" s="50"/>
      <c r="R96" s="50"/>
      <c r="S96" s="50"/>
      <c r="Z96" s="43"/>
      <c r="AA96" s="50"/>
      <c r="AB96" s="50"/>
      <c r="AC96" s="50"/>
      <c r="AD96" s="50"/>
      <c r="AE96" s="50"/>
      <c r="AF96" s="50"/>
      <c r="AG96" s="50"/>
      <c r="AH96" s="50"/>
      <c r="AI96" s="50"/>
      <c r="AJ96" s="50"/>
    </row>
    <row r="97" spans="1:36" x14ac:dyDescent="0.2">
      <c r="A97" s="9"/>
      <c r="B97" s="17"/>
      <c r="C97" s="20"/>
      <c r="D97" s="20"/>
      <c r="E97" s="17"/>
      <c r="F97" s="17"/>
      <c r="I97" s="21"/>
      <c r="J97" s="50"/>
      <c r="K97" s="50"/>
      <c r="L97" s="50"/>
      <c r="M97" s="50"/>
      <c r="N97" s="50"/>
      <c r="O97" s="50"/>
      <c r="P97" s="50"/>
      <c r="Q97" s="50"/>
      <c r="R97" s="50"/>
      <c r="S97" s="50"/>
      <c r="Z97" s="43"/>
      <c r="AA97" s="50"/>
      <c r="AB97" s="50"/>
      <c r="AC97" s="50"/>
      <c r="AD97" s="50"/>
      <c r="AE97" s="43"/>
      <c r="AF97" s="43"/>
      <c r="AG97" s="50"/>
      <c r="AH97" s="50"/>
      <c r="AI97" s="43"/>
      <c r="AJ97" s="50"/>
    </row>
    <row r="98" spans="1:36" x14ac:dyDescent="0.2">
      <c r="A98" s="9"/>
      <c r="B98" s="5"/>
      <c r="C98" s="5"/>
      <c r="D98" s="5"/>
      <c r="E98" s="5"/>
      <c r="F98" s="5"/>
      <c r="I98" s="20"/>
      <c r="J98" s="50"/>
      <c r="K98" s="50"/>
      <c r="L98" s="50"/>
      <c r="M98" s="50"/>
      <c r="N98" s="50"/>
      <c r="O98" s="50"/>
      <c r="P98" s="50"/>
      <c r="Q98" s="50"/>
      <c r="R98" s="50"/>
      <c r="S98" s="50"/>
      <c r="Z98" s="43"/>
      <c r="AA98" s="50"/>
      <c r="AB98" s="50"/>
      <c r="AC98" s="50"/>
      <c r="AD98" s="50"/>
      <c r="AE98" s="50"/>
      <c r="AF98" s="43"/>
      <c r="AG98" s="50"/>
      <c r="AH98" s="50"/>
      <c r="AI98" s="50"/>
      <c r="AJ98" s="50"/>
    </row>
    <row r="99" spans="1:36" x14ac:dyDescent="0.2">
      <c r="A99" s="9"/>
      <c r="B99" s="5"/>
      <c r="C99" s="5"/>
      <c r="D99" s="5"/>
      <c r="E99" s="5"/>
      <c r="F99" s="5"/>
      <c r="I99" s="5"/>
      <c r="J99" s="50"/>
      <c r="K99" s="50"/>
      <c r="L99" s="50"/>
      <c r="M99" s="50"/>
      <c r="N99" s="50"/>
      <c r="O99" s="50"/>
      <c r="P99" s="50"/>
      <c r="Q99" s="50"/>
      <c r="R99" s="50"/>
      <c r="S99" s="50"/>
      <c r="Z99" s="43"/>
      <c r="AA99" s="50"/>
      <c r="AB99" s="43"/>
      <c r="AC99" s="50"/>
      <c r="AD99" s="50"/>
      <c r="AE99" s="50"/>
      <c r="AF99" s="43"/>
      <c r="AG99" s="50"/>
      <c r="AH99" s="43"/>
      <c r="AI99" s="50"/>
      <c r="AJ99" s="50"/>
    </row>
    <row r="100" spans="1:36" x14ac:dyDescent="0.2">
      <c r="A100" s="9"/>
      <c r="B100" s="5"/>
      <c r="C100" s="5"/>
      <c r="D100" s="5"/>
      <c r="E100" s="5"/>
      <c r="I100" s="5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Z100" s="43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</row>
    <row r="101" spans="1:36" x14ac:dyDescent="0.2">
      <c r="A101" s="9"/>
      <c r="B101" s="5"/>
      <c r="C101" s="5"/>
      <c r="D101" s="5"/>
      <c r="E101" s="5"/>
      <c r="I101" s="5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Z101" s="43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</row>
    <row r="102" spans="1:36" x14ac:dyDescent="0.2">
      <c r="B102" s="5"/>
      <c r="C102" s="5"/>
      <c r="D102" s="5"/>
      <c r="E102" s="5"/>
      <c r="I102" s="18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Z102" s="43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</row>
    <row r="103" spans="1:36" x14ac:dyDescent="0.2">
      <c r="B103" s="18"/>
      <c r="C103" s="18"/>
      <c r="D103" s="18"/>
      <c r="E103" s="18"/>
      <c r="I103" s="21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36" x14ac:dyDescent="0.2">
      <c r="B104" s="18"/>
      <c r="C104" s="18"/>
      <c r="D104" s="18"/>
      <c r="E104" s="18"/>
      <c r="F104" s="18"/>
      <c r="G104" s="18"/>
      <c r="I104" s="21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36" x14ac:dyDescent="0.2">
      <c r="B105" s="21"/>
      <c r="C105" s="21"/>
      <c r="D105" s="21"/>
      <c r="E105" s="21"/>
      <c r="F105" s="21"/>
      <c r="G105" s="21"/>
      <c r="I105" s="21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Z105" s="43"/>
      <c r="AA105" s="50"/>
      <c r="AB105" s="50"/>
      <c r="AC105" s="50"/>
      <c r="AD105" s="50"/>
      <c r="AE105" s="43"/>
      <c r="AF105" s="43"/>
      <c r="AG105" s="50"/>
      <c r="AH105" s="50"/>
      <c r="AI105" s="50"/>
      <c r="AJ105" s="50"/>
    </row>
    <row r="106" spans="1:36" x14ac:dyDescent="0.2">
      <c r="B106" s="21"/>
      <c r="C106" s="21"/>
      <c r="D106" s="21"/>
      <c r="E106" s="21"/>
      <c r="F106" s="21"/>
      <c r="G106" s="21"/>
      <c r="I106" s="1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Z106" s="43"/>
      <c r="AA106" s="50"/>
      <c r="AB106" s="50"/>
      <c r="AC106" s="50"/>
      <c r="AD106" s="50"/>
      <c r="AE106" s="43"/>
      <c r="AF106" s="50"/>
      <c r="AG106" s="50"/>
      <c r="AH106" s="50"/>
      <c r="AI106" s="50"/>
      <c r="AJ106" s="50"/>
    </row>
    <row r="107" spans="1:36" x14ac:dyDescent="0.2">
      <c r="B107" s="21"/>
      <c r="C107" s="21"/>
      <c r="D107" s="21"/>
      <c r="E107" s="21"/>
      <c r="F107" s="21"/>
      <c r="G107" s="21"/>
      <c r="I107" s="5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Z107" s="43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</row>
    <row r="108" spans="1:36" x14ac:dyDescent="0.2">
      <c r="A108" s="9"/>
      <c r="B108" s="17"/>
      <c r="C108" s="20"/>
      <c r="D108" s="20"/>
      <c r="E108" s="17"/>
      <c r="F108" s="10"/>
      <c r="G108" s="10"/>
      <c r="I108" s="5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Z108" s="43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</row>
    <row r="109" spans="1:36" x14ac:dyDescent="0.2">
      <c r="A109" s="9"/>
      <c r="B109" s="5"/>
      <c r="C109" s="5"/>
      <c r="D109" s="5"/>
      <c r="E109" s="5"/>
      <c r="F109" s="5"/>
      <c r="G109" s="5"/>
      <c r="I109" s="5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Z109" s="43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</row>
    <row r="110" spans="1:36" x14ac:dyDescent="0.2">
      <c r="A110" s="9"/>
      <c r="B110" s="5"/>
      <c r="C110" s="5"/>
      <c r="D110" s="5"/>
      <c r="E110" s="5"/>
      <c r="F110" s="5"/>
      <c r="G110" s="5"/>
      <c r="I110" s="18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Z110" s="43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Pum2 CKO (a)</vt:lpstr>
      <vt:lpstr>hTDP43 A315T (b)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2021-10-01T09:24:09Z</dcterms:modified>
</cp:coreProperties>
</file>