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kawthar/Desktop/Fig related source data for Elife 2/fig1/"/>
    </mc:Choice>
  </mc:AlternateContent>
  <bookViews>
    <workbookView xWindow="4080" yWindow="0" windowWidth="25120" windowHeight="14320" activeTab="4"/>
  </bookViews>
  <sheets>
    <sheet name="sox5" sheetId="1" r:id="rId1"/>
    <sheet name="rorb" sheetId="2" r:id="rId2"/>
    <sheet name="Tbr1 ctip2" sheetId="3" r:id="rId3"/>
    <sheet name="cux1" sheetId="4" r:id="rId4"/>
    <sheet name="daPI" sheetId="5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H19" i="5" l="1"/>
  <c r="BH20" i="5"/>
  <c r="BH21" i="5"/>
  <c r="BH22" i="5"/>
  <c r="BH23" i="5"/>
  <c r="BH24" i="5"/>
  <c r="Y35" i="4"/>
  <c r="Y36" i="4"/>
  <c r="Y37" i="4"/>
  <c r="Y38" i="4"/>
  <c r="Y39" i="4"/>
  <c r="Y34" i="4"/>
  <c r="AQ21" i="3"/>
  <c r="AP21" i="3"/>
  <c r="AQ20" i="3"/>
  <c r="AP20" i="3"/>
  <c r="AQ19" i="3"/>
  <c r="AP19" i="3"/>
  <c r="AQ18" i="3"/>
  <c r="AP18" i="3"/>
  <c r="AQ17" i="3"/>
  <c r="AP17" i="3"/>
  <c r="AQ16" i="3"/>
  <c r="AP16" i="3"/>
  <c r="AQ15" i="3"/>
  <c r="AP15" i="3"/>
  <c r="AQ11" i="3"/>
  <c r="AP11" i="3"/>
  <c r="AQ10" i="3"/>
  <c r="AP10" i="3"/>
  <c r="AQ9" i="3"/>
  <c r="AP9" i="3"/>
  <c r="AQ8" i="3"/>
  <c r="AP8" i="3"/>
  <c r="AQ7" i="3"/>
  <c r="AP7" i="3"/>
  <c r="AQ6" i="3"/>
  <c r="AP6" i="3"/>
  <c r="AQ5" i="3"/>
  <c r="AP5" i="3"/>
  <c r="AC21" i="3"/>
  <c r="AB21" i="3"/>
  <c r="AC20" i="3"/>
  <c r="AB20" i="3"/>
  <c r="AC19" i="3"/>
  <c r="AB19" i="3"/>
  <c r="AC18" i="3"/>
  <c r="AB18" i="3"/>
  <c r="AC17" i="3"/>
  <c r="AB17" i="3"/>
  <c r="AC16" i="3"/>
  <c r="AB16" i="3"/>
  <c r="AC15" i="3"/>
  <c r="AB15" i="3"/>
  <c r="AJ11" i="3"/>
  <c r="AI11" i="3"/>
  <c r="AJ10" i="3"/>
  <c r="AI10" i="3"/>
  <c r="AJ9" i="3"/>
  <c r="AI9" i="3"/>
  <c r="AJ8" i="3"/>
  <c r="AI8" i="3"/>
  <c r="AJ7" i="3"/>
  <c r="AI7" i="3"/>
  <c r="AJ6" i="3"/>
  <c r="AI6" i="3"/>
  <c r="AJ5" i="3"/>
  <c r="AI5" i="3"/>
  <c r="AC11" i="3"/>
  <c r="AB11" i="3"/>
  <c r="AC10" i="3"/>
  <c r="AB10" i="3"/>
  <c r="AC9" i="3"/>
  <c r="AB9" i="3"/>
  <c r="AC8" i="3"/>
  <c r="AB8" i="3"/>
  <c r="AC7" i="3"/>
  <c r="AB7" i="3"/>
  <c r="AC6" i="3"/>
  <c r="AB6" i="3"/>
  <c r="AC5" i="3"/>
  <c r="AB5" i="3"/>
  <c r="F7" i="3"/>
  <c r="AZ24" i="5"/>
  <c r="AZ23" i="5"/>
  <c r="AZ22" i="5"/>
  <c r="AZ21" i="5"/>
  <c r="AZ20" i="5"/>
  <c r="AZ19" i="5"/>
  <c r="AZ18" i="5"/>
  <c r="E43" i="5"/>
  <c r="E44" i="5"/>
  <c r="E45" i="5"/>
  <c r="E46" i="5"/>
  <c r="E47" i="5"/>
  <c r="E48" i="5"/>
  <c r="E42" i="5"/>
  <c r="H33" i="1"/>
  <c r="I35" i="2"/>
  <c r="I36" i="2"/>
  <c r="I37" i="2"/>
  <c r="I38" i="2"/>
  <c r="I39" i="2"/>
  <c r="I40" i="2"/>
  <c r="I34" i="2"/>
  <c r="D34" i="2"/>
  <c r="BL24" i="5"/>
  <c r="BD24" i="5"/>
  <c r="BL23" i="5"/>
  <c r="BD23" i="5"/>
  <c r="BL22" i="5"/>
  <c r="BD22" i="5"/>
  <c r="BL21" i="5"/>
  <c r="BD21" i="5"/>
  <c r="BL20" i="5"/>
  <c r="BD20" i="5"/>
  <c r="BL19" i="5"/>
  <c r="BD19" i="5"/>
  <c r="BL18" i="5"/>
  <c r="BH18" i="5"/>
  <c r="BD18" i="5"/>
  <c r="AV24" i="5"/>
  <c r="AR24" i="5"/>
  <c r="AV23" i="5"/>
  <c r="AR23" i="5"/>
  <c r="AV22" i="5"/>
  <c r="AR22" i="5"/>
  <c r="AV21" i="5"/>
  <c r="AR21" i="5"/>
  <c r="AV20" i="5"/>
  <c r="AR20" i="5"/>
  <c r="AV19" i="5"/>
  <c r="AR19" i="5"/>
  <c r="AV18" i="5"/>
  <c r="AR18" i="5"/>
  <c r="AN24" i="5"/>
  <c r="AJ24" i="5"/>
  <c r="AF24" i="5"/>
  <c r="AN23" i="5"/>
  <c r="AJ23" i="5"/>
  <c r="AF23" i="5"/>
  <c r="AN22" i="5"/>
  <c r="AJ22" i="5"/>
  <c r="AF22" i="5"/>
  <c r="AN21" i="5"/>
  <c r="AJ21" i="5"/>
  <c r="AF21" i="5"/>
  <c r="AN20" i="5"/>
  <c r="AJ20" i="5"/>
  <c r="AF20" i="5"/>
  <c r="AN19" i="5"/>
  <c r="AJ19" i="5"/>
  <c r="AF19" i="5"/>
  <c r="AN18" i="5"/>
  <c r="AJ18" i="5"/>
  <c r="AF18" i="5"/>
  <c r="A19" i="5"/>
  <c r="I35" i="4"/>
  <c r="I36" i="4"/>
  <c r="I37" i="4"/>
  <c r="I38" i="4"/>
  <c r="I39" i="4"/>
  <c r="I34" i="4"/>
  <c r="E35" i="3"/>
  <c r="C35" i="3"/>
  <c r="C44" i="2"/>
  <c r="AD34" i="2"/>
  <c r="I34" i="1"/>
  <c r="I33" i="1"/>
  <c r="I35" i="1"/>
  <c r="I36" i="1"/>
  <c r="I37" i="1"/>
  <c r="I38" i="1"/>
  <c r="I43" i="1"/>
  <c r="D33" i="1"/>
  <c r="Z24" i="5"/>
  <c r="V24" i="5"/>
  <c r="Q24" i="5"/>
  <c r="M24" i="5"/>
  <c r="I24" i="5"/>
  <c r="E24" i="5"/>
  <c r="A24" i="5"/>
  <c r="Z23" i="5"/>
  <c r="V23" i="5"/>
  <c r="Q23" i="5"/>
  <c r="M23" i="5"/>
  <c r="I23" i="5"/>
  <c r="E23" i="5"/>
  <c r="A23" i="5"/>
  <c r="Z22" i="5"/>
  <c r="V22" i="5"/>
  <c r="Q22" i="5"/>
  <c r="M22" i="5"/>
  <c r="I22" i="5"/>
  <c r="E22" i="5"/>
  <c r="A22" i="5"/>
  <c r="Z21" i="5"/>
  <c r="V21" i="5"/>
  <c r="Q21" i="5"/>
  <c r="M21" i="5"/>
  <c r="I21" i="5"/>
  <c r="E21" i="5"/>
  <c r="A21" i="5"/>
  <c r="Z20" i="5"/>
  <c r="V20" i="5"/>
  <c r="Q20" i="5"/>
  <c r="M20" i="5"/>
  <c r="I20" i="5"/>
  <c r="E20" i="5"/>
  <c r="A20" i="5"/>
  <c r="Z19" i="5"/>
  <c r="V19" i="5"/>
  <c r="Q19" i="5"/>
  <c r="M19" i="5"/>
  <c r="I19" i="5"/>
  <c r="E19" i="5"/>
  <c r="AB15" i="5"/>
  <c r="AA15" i="5"/>
  <c r="Z15" i="5"/>
  <c r="Z25" i="5"/>
  <c r="X15" i="5"/>
  <c r="W15" i="5"/>
  <c r="V15" i="5"/>
  <c r="V25" i="5"/>
  <c r="S15" i="5"/>
  <c r="R15" i="5"/>
  <c r="Q15" i="5"/>
  <c r="Q25" i="5"/>
  <c r="O15" i="5"/>
  <c r="N15" i="5"/>
  <c r="M15" i="5"/>
  <c r="M25" i="5"/>
  <c r="K15" i="5"/>
  <c r="J15" i="5"/>
  <c r="I15" i="5"/>
  <c r="I25" i="5"/>
  <c r="G15" i="5"/>
  <c r="F15" i="5"/>
  <c r="E15" i="5"/>
  <c r="E25" i="5"/>
  <c r="C15" i="5"/>
  <c r="B15" i="5"/>
  <c r="A15" i="5"/>
  <c r="A25" i="5"/>
  <c r="F43" i="5"/>
  <c r="F44" i="5"/>
  <c r="F45" i="5"/>
  <c r="F46" i="5"/>
  <c r="F47" i="5"/>
  <c r="F48" i="5"/>
  <c r="F42" i="5"/>
  <c r="C43" i="5"/>
  <c r="C44" i="5"/>
  <c r="C45" i="5"/>
  <c r="C46" i="5"/>
  <c r="C47" i="5"/>
  <c r="C48" i="5"/>
  <c r="C42" i="5"/>
  <c r="D43" i="5"/>
  <c r="D44" i="5"/>
  <c r="D45" i="5"/>
  <c r="D46" i="5"/>
  <c r="D47" i="5"/>
  <c r="D48" i="5"/>
  <c r="D42" i="5"/>
  <c r="B43" i="5"/>
  <c r="B44" i="5"/>
  <c r="B45" i="5"/>
  <c r="B46" i="5"/>
  <c r="B47" i="5"/>
  <c r="B48" i="5"/>
  <c r="B42" i="5"/>
  <c r="L76" i="3"/>
  <c r="K76" i="3"/>
  <c r="J76" i="3"/>
  <c r="L66" i="3"/>
  <c r="K66" i="3"/>
  <c r="J66" i="3"/>
  <c r="L35" i="3"/>
  <c r="S35" i="3"/>
  <c r="E47" i="3"/>
  <c r="E36" i="3"/>
  <c r="L36" i="3"/>
  <c r="S36" i="3"/>
  <c r="E48" i="3"/>
  <c r="E37" i="3"/>
  <c r="L37" i="3"/>
  <c r="S37" i="3"/>
  <c r="E49" i="3"/>
  <c r="E55" i="3"/>
  <c r="J35" i="3"/>
  <c r="Q35" i="3"/>
  <c r="C47" i="3"/>
  <c r="C36" i="3"/>
  <c r="J36" i="3"/>
  <c r="Q36" i="3"/>
  <c r="C48" i="3"/>
  <c r="C37" i="3"/>
  <c r="J37" i="3"/>
  <c r="Q37" i="3"/>
  <c r="C49" i="3"/>
  <c r="C55" i="3"/>
  <c r="F55" i="3"/>
  <c r="E38" i="3"/>
  <c r="L38" i="3"/>
  <c r="S38" i="3"/>
  <c r="E50" i="3"/>
  <c r="E54" i="3"/>
  <c r="D37" i="3"/>
  <c r="K37" i="3"/>
  <c r="R37" i="3"/>
  <c r="D49" i="3"/>
  <c r="D38" i="3"/>
  <c r="K38" i="3"/>
  <c r="R38" i="3"/>
  <c r="D50" i="3"/>
  <c r="D54" i="3"/>
  <c r="G54" i="3"/>
  <c r="AA35" i="3"/>
  <c r="AH35" i="3"/>
  <c r="AO35" i="3"/>
  <c r="AA47" i="3"/>
  <c r="AA36" i="3"/>
  <c r="AH36" i="3"/>
  <c r="AO36" i="3"/>
  <c r="AA48" i="3"/>
  <c r="AA37" i="3"/>
  <c r="AH37" i="3"/>
  <c r="AO37" i="3"/>
  <c r="AA49" i="3"/>
  <c r="AA55" i="3"/>
  <c r="Y35" i="3"/>
  <c r="AF35" i="3"/>
  <c r="AM35" i="3"/>
  <c r="Y47" i="3"/>
  <c r="Y36" i="3"/>
  <c r="AF36" i="3"/>
  <c r="AM36" i="3"/>
  <c r="Y48" i="3"/>
  <c r="Y37" i="3"/>
  <c r="AF37" i="3"/>
  <c r="AM37" i="3"/>
  <c r="Y49" i="3"/>
  <c r="Y55" i="3"/>
  <c r="AB55" i="3"/>
  <c r="AA38" i="3"/>
  <c r="AH38" i="3"/>
  <c r="AO38" i="3"/>
  <c r="AA50" i="3"/>
  <c r="AA54" i="3"/>
  <c r="Z37" i="3"/>
  <c r="AG37" i="3"/>
  <c r="AN37" i="3"/>
  <c r="Z49" i="3"/>
  <c r="Z38" i="3"/>
  <c r="AG38" i="3"/>
  <c r="AN38" i="3"/>
  <c r="Z50" i="3"/>
  <c r="Z54" i="3"/>
  <c r="AC54" i="3"/>
  <c r="AO43" i="3"/>
  <c r="AM43" i="3"/>
  <c r="AP43" i="3"/>
  <c r="AO42" i="3"/>
  <c r="AN42" i="3"/>
  <c r="AQ42" i="3"/>
  <c r="AH43" i="3"/>
  <c r="AF43" i="3"/>
  <c r="AI43" i="3"/>
  <c r="AH42" i="3"/>
  <c r="AG42" i="3"/>
  <c r="AJ42" i="3"/>
  <c r="AA43" i="3"/>
  <c r="Y43" i="3"/>
  <c r="AB43" i="3"/>
  <c r="AA42" i="3"/>
  <c r="Z42" i="3"/>
  <c r="AC42" i="3"/>
  <c r="S43" i="3"/>
  <c r="Q43" i="3"/>
  <c r="T43" i="3"/>
  <c r="S42" i="3"/>
  <c r="R42" i="3"/>
  <c r="U42" i="3"/>
  <c r="L43" i="3"/>
  <c r="J43" i="3"/>
  <c r="M43" i="3"/>
  <c r="L42" i="3"/>
  <c r="K42" i="3"/>
  <c r="N42" i="3"/>
  <c r="E42" i="3"/>
  <c r="D42" i="3"/>
  <c r="T37" i="4"/>
  <c r="T38" i="4"/>
  <c r="T39" i="4"/>
  <c r="T41" i="4"/>
  <c r="Y41" i="4"/>
  <c r="AD37" i="4"/>
  <c r="AD38" i="4"/>
  <c r="AD39" i="4"/>
  <c r="AD41" i="4"/>
  <c r="I51" i="4"/>
  <c r="S37" i="4"/>
  <c r="S38" i="4"/>
  <c r="S39" i="4"/>
  <c r="S41" i="4"/>
  <c r="X37" i="4"/>
  <c r="X38" i="4"/>
  <c r="X39" i="4"/>
  <c r="X41" i="4"/>
  <c r="AC37" i="4"/>
  <c r="AC38" i="4"/>
  <c r="AC39" i="4"/>
  <c r="AC41" i="4"/>
  <c r="H51" i="4"/>
  <c r="D37" i="4"/>
  <c r="D38" i="4"/>
  <c r="D39" i="4"/>
  <c r="D41" i="4"/>
  <c r="I41" i="4"/>
  <c r="N37" i="4"/>
  <c r="N38" i="4"/>
  <c r="N39" i="4"/>
  <c r="N41" i="4"/>
  <c r="D51" i="4"/>
  <c r="C37" i="4"/>
  <c r="C38" i="4"/>
  <c r="C39" i="4"/>
  <c r="C41" i="4"/>
  <c r="H37" i="4"/>
  <c r="H38" i="4"/>
  <c r="H39" i="4"/>
  <c r="H41" i="4"/>
  <c r="M37" i="4"/>
  <c r="M38" i="4"/>
  <c r="M39" i="4"/>
  <c r="M41" i="4"/>
  <c r="C51" i="4"/>
  <c r="L72" i="4"/>
  <c r="K72" i="4"/>
  <c r="J72" i="4"/>
  <c r="AN31" i="3"/>
  <c r="AO31" i="3"/>
  <c r="AQ31" i="3"/>
  <c r="AM31" i="3"/>
  <c r="AP31" i="3"/>
  <c r="AH31" i="3"/>
  <c r="AG31" i="3"/>
  <c r="AJ31" i="3"/>
  <c r="AF31" i="3"/>
  <c r="AA31" i="3"/>
  <c r="Z31" i="3"/>
  <c r="AC31" i="3"/>
  <c r="Y31" i="3"/>
  <c r="Z21" i="3"/>
  <c r="AA21" i="3"/>
  <c r="Y21" i="3"/>
  <c r="AG21" i="3"/>
  <c r="AH21" i="3"/>
  <c r="AJ21" i="3"/>
  <c r="AF21" i="3"/>
  <c r="AI21" i="3"/>
  <c r="AO21" i="3"/>
  <c r="AN21" i="3"/>
  <c r="AM21" i="3"/>
  <c r="AO11" i="3"/>
  <c r="AN11" i="3"/>
  <c r="AM11" i="3"/>
  <c r="AG11" i="3"/>
  <c r="AH11" i="3"/>
  <c r="AF11" i="3"/>
  <c r="AA11" i="3"/>
  <c r="Z11" i="3"/>
  <c r="Y11" i="3"/>
  <c r="AI31" i="3"/>
  <c r="AB31" i="3"/>
  <c r="AD29" i="1"/>
  <c r="AC29" i="1"/>
  <c r="AE29" i="1"/>
  <c r="AI25" i="3"/>
  <c r="AJ25" i="3"/>
  <c r="AI26" i="3"/>
  <c r="AJ26" i="3"/>
  <c r="AI27" i="3"/>
  <c r="AJ27" i="3"/>
  <c r="AI28" i="3"/>
  <c r="AJ28" i="3"/>
  <c r="AI29" i="3"/>
  <c r="AJ29" i="3"/>
  <c r="AI30" i="3"/>
  <c r="AJ30" i="3"/>
  <c r="AP25" i="3"/>
  <c r="AQ25" i="3"/>
  <c r="AP26" i="3"/>
  <c r="AQ26" i="3"/>
  <c r="AP27" i="3"/>
  <c r="AQ27" i="3"/>
  <c r="AP28" i="3"/>
  <c r="AQ28" i="3"/>
  <c r="AP29" i="3"/>
  <c r="AQ29" i="3"/>
  <c r="AP30" i="3"/>
  <c r="AQ30" i="3"/>
  <c r="Y29" i="1"/>
  <c r="X29" i="1"/>
  <c r="Z29" i="1"/>
  <c r="T29" i="1"/>
  <c r="S29" i="1"/>
  <c r="U29" i="1"/>
  <c r="AD19" i="1"/>
  <c r="AC19" i="1"/>
  <c r="AE19" i="1"/>
  <c r="Y19" i="1"/>
  <c r="X19" i="1"/>
  <c r="Z19" i="1"/>
  <c r="T19" i="1"/>
  <c r="S19" i="1"/>
  <c r="U19" i="1"/>
  <c r="AJ20" i="3"/>
  <c r="AI20" i="3"/>
  <c r="AJ19" i="3"/>
  <c r="AI19" i="3"/>
  <c r="AJ18" i="3"/>
  <c r="AI18" i="3"/>
  <c r="AJ17" i="3"/>
  <c r="AI17" i="3"/>
  <c r="AJ16" i="3"/>
  <c r="AI16" i="3"/>
  <c r="AJ15" i="3"/>
  <c r="AI15" i="3"/>
  <c r="T39" i="2"/>
  <c r="M34" i="2"/>
  <c r="N34" i="2"/>
  <c r="M35" i="2"/>
  <c r="N35" i="2"/>
  <c r="M36" i="2"/>
  <c r="N36" i="2"/>
  <c r="M37" i="2"/>
  <c r="N37" i="2"/>
  <c r="M38" i="2"/>
  <c r="N38" i="2"/>
  <c r="M39" i="2"/>
  <c r="N39" i="2"/>
  <c r="L75" i="3"/>
  <c r="K75" i="3"/>
  <c r="J75" i="3"/>
  <c r="L74" i="3"/>
  <c r="K74" i="3"/>
  <c r="J74" i="3"/>
  <c r="L73" i="3"/>
  <c r="K73" i="3"/>
  <c r="J73" i="3"/>
  <c r="L72" i="3"/>
  <c r="K72" i="3"/>
  <c r="J72" i="3"/>
  <c r="L71" i="3"/>
  <c r="K71" i="3"/>
  <c r="J71" i="3"/>
  <c r="L70" i="3"/>
  <c r="K70" i="3"/>
  <c r="J70" i="3"/>
  <c r="L69" i="3"/>
  <c r="K69" i="3"/>
  <c r="J69" i="3"/>
  <c r="L65" i="3"/>
  <c r="K65" i="3"/>
  <c r="J65" i="3"/>
  <c r="L64" i="3"/>
  <c r="K64" i="3"/>
  <c r="J64" i="3"/>
  <c r="L63" i="3"/>
  <c r="K63" i="3"/>
  <c r="J63" i="3"/>
  <c r="L62" i="3"/>
  <c r="K62" i="3"/>
  <c r="J62" i="3"/>
  <c r="L61" i="3"/>
  <c r="K61" i="3"/>
  <c r="J61" i="3"/>
  <c r="L60" i="3"/>
  <c r="K60" i="3"/>
  <c r="J60" i="3"/>
  <c r="L59" i="3"/>
  <c r="K59" i="3"/>
  <c r="J59" i="3"/>
  <c r="AO40" i="3"/>
  <c r="AN40" i="3"/>
  <c r="AM40" i="3"/>
  <c r="AH40" i="3"/>
  <c r="AG40" i="3"/>
  <c r="AF40" i="3"/>
  <c r="AA40" i="3"/>
  <c r="Z40" i="3"/>
  <c r="Y40" i="3"/>
  <c r="AO39" i="3"/>
  <c r="AN39" i="3"/>
  <c r="AM39" i="3"/>
  <c r="AH39" i="3"/>
  <c r="AG39" i="3"/>
  <c r="AF39" i="3"/>
  <c r="AA39" i="3"/>
  <c r="Z39" i="3"/>
  <c r="Y39" i="3"/>
  <c r="AM38" i="3"/>
  <c r="AF38" i="3"/>
  <c r="Y38" i="3"/>
  <c r="AN36" i="3"/>
  <c r="AG36" i="3"/>
  <c r="Z36" i="3"/>
  <c r="AB36" i="3"/>
  <c r="AN35" i="3"/>
  <c r="AG35" i="3"/>
  <c r="Z35" i="3"/>
  <c r="C38" i="3"/>
  <c r="F38" i="3"/>
  <c r="E39" i="3"/>
  <c r="E40" i="3"/>
  <c r="D36" i="3"/>
  <c r="D39" i="3"/>
  <c r="D40" i="3"/>
  <c r="F36" i="3"/>
  <c r="C39" i="3"/>
  <c r="C40" i="3"/>
  <c r="D35" i="3"/>
  <c r="L39" i="3"/>
  <c r="L40" i="3"/>
  <c r="K36" i="3"/>
  <c r="K39" i="3"/>
  <c r="K40" i="3"/>
  <c r="J38" i="3"/>
  <c r="J39" i="3"/>
  <c r="M39" i="3"/>
  <c r="J40" i="3"/>
  <c r="K35" i="3"/>
  <c r="S39" i="3"/>
  <c r="S40" i="3"/>
  <c r="R36" i="3"/>
  <c r="R39" i="3"/>
  <c r="R40" i="3"/>
  <c r="R35" i="3"/>
  <c r="Q38" i="3"/>
  <c r="Q39" i="3"/>
  <c r="Q40" i="3"/>
  <c r="F40" i="3"/>
  <c r="G39" i="3"/>
  <c r="T38" i="3"/>
  <c r="L71" i="4"/>
  <c r="K71" i="4"/>
  <c r="J71" i="4"/>
  <c r="L70" i="4"/>
  <c r="K70" i="4"/>
  <c r="J70" i="4"/>
  <c r="L69" i="4"/>
  <c r="K69" i="4"/>
  <c r="J69" i="4"/>
  <c r="L68" i="4"/>
  <c r="K68" i="4"/>
  <c r="J68" i="4"/>
  <c r="L67" i="4"/>
  <c r="K67" i="4"/>
  <c r="J67" i="4"/>
  <c r="L66" i="4"/>
  <c r="K66" i="4"/>
  <c r="J66" i="4"/>
  <c r="L65" i="4"/>
  <c r="K65" i="4"/>
  <c r="J65" i="4"/>
  <c r="I49" i="4"/>
  <c r="AE38" i="4"/>
  <c r="J38" i="4"/>
  <c r="D48" i="4"/>
  <c r="AD36" i="4"/>
  <c r="AC36" i="4"/>
  <c r="X36" i="4"/>
  <c r="Z36" i="4"/>
  <c r="T36" i="4"/>
  <c r="S36" i="4"/>
  <c r="H46" i="4"/>
  <c r="N36" i="4"/>
  <c r="M36" i="4"/>
  <c r="O36" i="4"/>
  <c r="H36" i="4"/>
  <c r="J36" i="4"/>
  <c r="D36" i="4"/>
  <c r="C36" i="4"/>
  <c r="AD35" i="4"/>
  <c r="AC35" i="4"/>
  <c r="X35" i="4"/>
  <c r="T35" i="4"/>
  <c r="S35" i="4"/>
  <c r="U35" i="4"/>
  <c r="N35" i="4"/>
  <c r="M35" i="4"/>
  <c r="H35" i="4"/>
  <c r="D35" i="4"/>
  <c r="C35" i="4"/>
  <c r="C45" i="4"/>
  <c r="AD34" i="4"/>
  <c r="AC34" i="4"/>
  <c r="X34" i="4"/>
  <c r="T34" i="4"/>
  <c r="I44" i="4"/>
  <c r="S34" i="4"/>
  <c r="N34" i="4"/>
  <c r="M34" i="4"/>
  <c r="O34" i="4"/>
  <c r="I40" i="4"/>
  <c r="H34" i="4"/>
  <c r="D34" i="4"/>
  <c r="C34" i="4"/>
  <c r="AD35" i="2"/>
  <c r="AD36" i="2"/>
  <c r="AD37" i="2"/>
  <c r="AD38" i="2"/>
  <c r="AD39" i="2"/>
  <c r="AC35" i="2"/>
  <c r="AC36" i="2"/>
  <c r="AC37" i="2"/>
  <c r="AC38" i="2"/>
  <c r="AC39" i="2"/>
  <c r="AC34" i="2"/>
  <c r="Y35" i="2"/>
  <c r="Y36" i="2"/>
  <c r="Y37" i="2"/>
  <c r="Y38" i="2"/>
  <c r="X38" i="2"/>
  <c r="Z38" i="2"/>
  <c r="Y39" i="2"/>
  <c r="X35" i="2"/>
  <c r="X36" i="2"/>
  <c r="X37" i="2"/>
  <c r="Z37" i="2"/>
  <c r="X39" i="2"/>
  <c r="Y34" i="2"/>
  <c r="X34" i="2"/>
  <c r="S35" i="2"/>
  <c r="S36" i="2"/>
  <c r="S37" i="2"/>
  <c r="S38" i="2"/>
  <c r="S39" i="2"/>
  <c r="T35" i="2"/>
  <c r="T36" i="2"/>
  <c r="T37" i="2"/>
  <c r="T38" i="2"/>
  <c r="T34" i="2"/>
  <c r="S34" i="2"/>
  <c r="L71" i="2"/>
  <c r="K71" i="2"/>
  <c r="J71" i="2"/>
  <c r="L70" i="2"/>
  <c r="K70" i="2"/>
  <c r="J70" i="2"/>
  <c r="L69" i="2"/>
  <c r="K69" i="2"/>
  <c r="J69" i="2"/>
  <c r="L68" i="2"/>
  <c r="K68" i="2"/>
  <c r="J68" i="2"/>
  <c r="L67" i="2"/>
  <c r="K67" i="2"/>
  <c r="J67" i="2"/>
  <c r="L66" i="2"/>
  <c r="K66" i="2"/>
  <c r="J66" i="2"/>
  <c r="L65" i="2"/>
  <c r="K65" i="2"/>
  <c r="J65" i="2"/>
  <c r="AE39" i="2"/>
  <c r="H39" i="2"/>
  <c r="D39" i="2"/>
  <c r="C39" i="2"/>
  <c r="H38" i="2"/>
  <c r="D38" i="2"/>
  <c r="C38" i="2"/>
  <c r="O37" i="2"/>
  <c r="H37" i="2"/>
  <c r="D37" i="2"/>
  <c r="C37" i="2"/>
  <c r="H36" i="2"/>
  <c r="D36" i="2"/>
  <c r="C36" i="2"/>
  <c r="Z35" i="2"/>
  <c r="H35" i="2"/>
  <c r="D35" i="2"/>
  <c r="C35" i="2"/>
  <c r="H34" i="2"/>
  <c r="C34" i="2"/>
  <c r="AC34" i="1"/>
  <c r="AC35" i="1"/>
  <c r="AC33" i="1"/>
  <c r="AC36" i="1"/>
  <c r="AC37" i="1"/>
  <c r="AC38" i="1"/>
  <c r="AC39" i="1"/>
  <c r="AD34" i="1"/>
  <c r="AE34" i="1"/>
  <c r="AD35" i="1"/>
  <c r="AD36" i="1"/>
  <c r="AD37" i="1"/>
  <c r="AD38" i="1"/>
  <c r="AE38" i="1"/>
  <c r="AD33" i="1"/>
  <c r="X34" i="1"/>
  <c r="X35" i="1"/>
  <c r="Y35" i="1"/>
  <c r="Z35" i="1"/>
  <c r="X36" i="1"/>
  <c r="Y36" i="1"/>
  <c r="Z36" i="1"/>
  <c r="X37" i="1"/>
  <c r="X38" i="1"/>
  <c r="Y34" i="1"/>
  <c r="Z34" i="1"/>
  <c r="Y37" i="1"/>
  <c r="Y38" i="1"/>
  <c r="Z38" i="1"/>
  <c r="Y33" i="1"/>
  <c r="X33" i="1"/>
  <c r="T34" i="1"/>
  <c r="T35" i="1"/>
  <c r="S35" i="1"/>
  <c r="U35" i="1"/>
  <c r="T36" i="1"/>
  <c r="T37" i="1"/>
  <c r="T38" i="1"/>
  <c r="T33" i="1"/>
  <c r="S34" i="1"/>
  <c r="H44" i="1"/>
  <c r="S36" i="1"/>
  <c r="S37" i="1"/>
  <c r="U37" i="1"/>
  <c r="S38" i="1"/>
  <c r="S33" i="1"/>
  <c r="AE37" i="1"/>
  <c r="Z37" i="1"/>
  <c r="U36" i="1"/>
  <c r="U34" i="1"/>
  <c r="M35" i="1"/>
  <c r="N35" i="1"/>
  <c r="O35" i="1"/>
  <c r="H38" i="1"/>
  <c r="J38" i="1"/>
  <c r="H34" i="1"/>
  <c r="J34" i="1"/>
  <c r="C33" i="1"/>
  <c r="E33" i="1"/>
  <c r="J33" i="1"/>
  <c r="I39" i="1"/>
  <c r="M33" i="1"/>
  <c r="N33" i="1"/>
  <c r="O33" i="1"/>
  <c r="C34" i="1"/>
  <c r="D34" i="1"/>
  <c r="M34" i="1"/>
  <c r="N34" i="1"/>
  <c r="O34" i="1"/>
  <c r="C35" i="1"/>
  <c r="D35" i="1"/>
  <c r="E35" i="1"/>
  <c r="H35" i="1"/>
  <c r="J35" i="1"/>
  <c r="C36" i="1"/>
  <c r="D36" i="1"/>
  <c r="N36" i="1"/>
  <c r="D46" i="1"/>
  <c r="H36" i="1"/>
  <c r="M36" i="1"/>
  <c r="C46" i="1"/>
  <c r="E46" i="1"/>
  <c r="J36" i="1"/>
  <c r="O36" i="1"/>
  <c r="C37" i="1"/>
  <c r="D37" i="1"/>
  <c r="H37" i="1"/>
  <c r="J37" i="1"/>
  <c r="N37" i="1"/>
  <c r="D47" i="1"/>
  <c r="M37" i="1"/>
  <c r="O37" i="1"/>
  <c r="I47" i="1"/>
  <c r="C38" i="1"/>
  <c r="D38" i="1"/>
  <c r="E38" i="1"/>
  <c r="M38" i="1"/>
  <c r="M39" i="1"/>
  <c r="N38" i="1"/>
  <c r="C43" i="1"/>
  <c r="D45" i="1"/>
  <c r="H47" i="1"/>
  <c r="J64" i="1"/>
  <c r="K64" i="1"/>
  <c r="L64" i="1"/>
  <c r="J65" i="1"/>
  <c r="K65" i="1"/>
  <c r="L65" i="1"/>
  <c r="J66" i="1"/>
  <c r="K66" i="1"/>
  <c r="L66" i="1"/>
  <c r="J67" i="1"/>
  <c r="K67" i="1"/>
  <c r="L67" i="1"/>
  <c r="J68" i="1"/>
  <c r="K68" i="1"/>
  <c r="L68" i="1"/>
  <c r="J69" i="1"/>
  <c r="K69" i="1"/>
  <c r="L69" i="1"/>
  <c r="J70" i="1"/>
  <c r="K70" i="1"/>
  <c r="L70" i="1"/>
  <c r="N38" i="3"/>
  <c r="G35" i="3"/>
  <c r="G37" i="3"/>
  <c r="C43" i="3"/>
  <c r="E43" i="3"/>
  <c r="AC40" i="3"/>
  <c r="T37" i="3"/>
  <c r="AB39" i="3"/>
  <c r="C51" i="3"/>
  <c r="U38" i="3"/>
  <c r="N35" i="3"/>
  <c r="M38" i="3"/>
  <c r="N39" i="3"/>
  <c r="G36" i="3"/>
  <c r="AC36" i="3"/>
  <c r="D52" i="3"/>
  <c r="M36" i="3"/>
  <c r="F39" i="3"/>
  <c r="AC37" i="3"/>
  <c r="U35" i="2"/>
  <c r="D47" i="4"/>
  <c r="H47" i="4"/>
  <c r="D45" i="4"/>
  <c r="O35" i="4"/>
  <c r="C46" i="4"/>
  <c r="I46" i="4"/>
  <c r="AE36" i="4"/>
  <c r="J41" i="4"/>
  <c r="U41" i="4"/>
  <c r="AE41" i="4"/>
  <c r="O39" i="4"/>
  <c r="Z39" i="4"/>
  <c r="O37" i="4"/>
  <c r="Z37" i="4"/>
  <c r="Z41" i="4"/>
  <c r="J37" i="4"/>
  <c r="H44" i="4"/>
  <c r="H45" i="4"/>
  <c r="H48" i="4"/>
  <c r="H49" i="4"/>
  <c r="H50" i="4"/>
  <c r="AC40" i="4"/>
  <c r="I48" i="4"/>
  <c r="AE39" i="4"/>
  <c r="C39" i="1"/>
  <c r="C40" i="4"/>
  <c r="D40" i="4"/>
  <c r="E40" i="4"/>
  <c r="J34" i="4"/>
  <c r="AD40" i="4"/>
  <c r="AE40" i="4"/>
  <c r="J35" i="4"/>
  <c r="Z35" i="4"/>
  <c r="D46" i="4"/>
  <c r="E46" i="4"/>
  <c r="I47" i="4"/>
  <c r="AE37" i="4"/>
  <c r="O38" i="4"/>
  <c r="Z38" i="4"/>
  <c r="C49" i="4"/>
  <c r="U39" i="4"/>
  <c r="D41" i="3"/>
  <c r="C52" i="3"/>
  <c r="D51" i="3"/>
  <c r="E52" i="3"/>
  <c r="F48" i="3"/>
  <c r="N40" i="3"/>
  <c r="N36" i="3"/>
  <c r="N37" i="3"/>
  <c r="AC38" i="3"/>
  <c r="D48" i="3"/>
  <c r="E36" i="1"/>
  <c r="I48" i="2"/>
  <c r="E34" i="1"/>
  <c r="M40" i="4"/>
  <c r="X40" i="4"/>
  <c r="AE34" i="4"/>
  <c r="I45" i="4"/>
  <c r="AE35" i="4"/>
  <c r="C47" i="4"/>
  <c r="U37" i="4"/>
  <c r="D49" i="4"/>
  <c r="E49" i="4"/>
  <c r="E51" i="3"/>
  <c r="M40" i="3"/>
  <c r="F37" i="3"/>
  <c r="AA41" i="3"/>
  <c r="Z41" i="3"/>
  <c r="AB40" i="3"/>
  <c r="AI40" i="3"/>
  <c r="C47" i="1"/>
  <c r="E47" i="1"/>
  <c r="H39" i="1"/>
  <c r="J39" i="1"/>
  <c r="C45" i="1"/>
  <c r="E45" i="1"/>
  <c r="E37" i="1"/>
  <c r="O38" i="1"/>
  <c r="AE35" i="1"/>
  <c r="AE36" i="1"/>
  <c r="H40" i="4"/>
  <c r="J40" i="4"/>
  <c r="Y40" i="4"/>
  <c r="C48" i="4"/>
  <c r="J39" i="4"/>
  <c r="J49" i="4"/>
  <c r="T39" i="3"/>
  <c r="J41" i="3"/>
  <c r="C50" i="3"/>
  <c r="G40" i="3"/>
  <c r="AB37" i="3"/>
  <c r="AC39" i="3"/>
  <c r="Y41" i="3"/>
  <c r="AB35" i="3"/>
  <c r="AB38" i="3"/>
  <c r="AQ40" i="3"/>
  <c r="AO41" i="3"/>
  <c r="AP40" i="3"/>
  <c r="AQ38" i="3"/>
  <c r="AP37" i="3"/>
  <c r="AP39" i="3"/>
  <c r="Z52" i="3"/>
  <c r="AM41" i="3"/>
  <c r="AP41" i="3"/>
  <c r="Z48" i="3"/>
  <c r="AP36" i="3"/>
  <c r="AQ35" i="3"/>
  <c r="AQ37" i="3"/>
  <c r="AP38" i="3"/>
  <c r="Y51" i="3"/>
  <c r="AQ39" i="3"/>
  <c r="AQ36" i="3"/>
  <c r="AG41" i="3"/>
  <c r="AJ38" i="3"/>
  <c r="AI38" i="3"/>
  <c r="AH41" i="3"/>
  <c r="AJ36" i="3"/>
  <c r="AJ40" i="3"/>
  <c r="AF41" i="3"/>
  <c r="AI36" i="3"/>
  <c r="AJ37" i="3"/>
  <c r="Y52" i="3"/>
  <c r="AJ39" i="3"/>
  <c r="Z47" i="3"/>
  <c r="Y50" i="3"/>
  <c r="AI39" i="3"/>
  <c r="Z51" i="3"/>
  <c r="AA52" i="3"/>
  <c r="AI37" i="3"/>
  <c r="AB48" i="3"/>
  <c r="AA51" i="3"/>
  <c r="U35" i="3"/>
  <c r="T40" i="3"/>
  <c r="U40" i="3"/>
  <c r="U36" i="3"/>
  <c r="D47" i="3"/>
  <c r="T36" i="3"/>
  <c r="U39" i="3"/>
  <c r="H46" i="2"/>
  <c r="AE38" i="2"/>
  <c r="H48" i="2"/>
  <c r="AD40" i="2"/>
  <c r="F47" i="3"/>
  <c r="AI35" i="3"/>
  <c r="AJ35" i="3"/>
  <c r="AP35" i="3"/>
  <c r="AN41" i="3"/>
  <c r="AC35" i="3"/>
  <c r="E41" i="3"/>
  <c r="G38" i="3"/>
  <c r="C41" i="3"/>
  <c r="F35" i="3"/>
  <c r="L41" i="3"/>
  <c r="M37" i="3"/>
  <c r="K41" i="3"/>
  <c r="S41" i="3"/>
  <c r="U37" i="3"/>
  <c r="R41" i="3"/>
  <c r="Q41" i="3"/>
  <c r="T35" i="3"/>
  <c r="M35" i="3"/>
  <c r="J45" i="4"/>
  <c r="Z40" i="4"/>
  <c r="J48" i="4"/>
  <c r="E45" i="4"/>
  <c r="J46" i="4"/>
  <c r="E48" i="4"/>
  <c r="J44" i="4"/>
  <c r="I50" i="4"/>
  <c r="E47" i="4"/>
  <c r="E34" i="4"/>
  <c r="Z34" i="4"/>
  <c r="E36" i="4"/>
  <c r="E38" i="4"/>
  <c r="T40" i="4"/>
  <c r="C44" i="4"/>
  <c r="U34" i="4"/>
  <c r="U36" i="4"/>
  <c r="U38" i="4"/>
  <c r="N40" i="4"/>
  <c r="O40" i="4"/>
  <c r="D44" i="4"/>
  <c r="E35" i="4"/>
  <c r="E37" i="4"/>
  <c r="E39" i="4"/>
  <c r="S40" i="4"/>
  <c r="J37" i="2"/>
  <c r="H40" i="2"/>
  <c r="O35" i="2"/>
  <c r="C49" i="2"/>
  <c r="O39" i="2"/>
  <c r="AE36" i="2"/>
  <c r="U39" i="2"/>
  <c r="O36" i="2"/>
  <c r="J38" i="2"/>
  <c r="D49" i="2"/>
  <c r="D40" i="2"/>
  <c r="O34" i="2"/>
  <c r="J35" i="2"/>
  <c r="J36" i="2"/>
  <c r="C48" i="2"/>
  <c r="J39" i="2"/>
  <c r="C40" i="2"/>
  <c r="J34" i="2"/>
  <c r="C45" i="2"/>
  <c r="C46" i="2"/>
  <c r="C47" i="2"/>
  <c r="D48" i="2"/>
  <c r="H49" i="2"/>
  <c r="AE35" i="2"/>
  <c r="AE37" i="2"/>
  <c r="M40" i="2"/>
  <c r="D45" i="2"/>
  <c r="D46" i="2"/>
  <c r="D47" i="2"/>
  <c r="O38" i="2"/>
  <c r="X40" i="2"/>
  <c r="Y40" i="2"/>
  <c r="I49" i="2"/>
  <c r="I45" i="2"/>
  <c r="AE34" i="2"/>
  <c r="AC40" i="2"/>
  <c r="I46" i="2"/>
  <c r="Z36" i="2"/>
  <c r="Z39" i="2"/>
  <c r="H45" i="2"/>
  <c r="H47" i="2"/>
  <c r="I44" i="2"/>
  <c r="H44" i="2"/>
  <c r="U37" i="2"/>
  <c r="I47" i="2"/>
  <c r="E34" i="2"/>
  <c r="Z34" i="2"/>
  <c r="E36" i="2"/>
  <c r="E38" i="2"/>
  <c r="T40" i="2"/>
  <c r="U34" i="2"/>
  <c r="U36" i="2"/>
  <c r="U38" i="2"/>
  <c r="N40" i="2"/>
  <c r="D44" i="2"/>
  <c r="E35" i="2"/>
  <c r="E37" i="2"/>
  <c r="E39" i="2"/>
  <c r="S40" i="2"/>
  <c r="H45" i="1"/>
  <c r="AE33" i="1"/>
  <c r="Z33" i="1"/>
  <c r="J47" i="1"/>
  <c r="U38" i="1"/>
  <c r="U33" i="1"/>
  <c r="H48" i="1"/>
  <c r="H43" i="1"/>
  <c r="I48" i="1"/>
  <c r="X39" i="1"/>
  <c r="S39" i="1"/>
  <c r="AD39" i="1"/>
  <c r="AE39" i="1"/>
  <c r="D48" i="1"/>
  <c r="I46" i="1"/>
  <c r="I45" i="1"/>
  <c r="J45" i="1"/>
  <c r="D44" i="1"/>
  <c r="Y39" i="1"/>
  <c r="D39" i="1"/>
  <c r="T39" i="1"/>
  <c r="C48" i="1"/>
  <c r="H46" i="1"/>
  <c r="C44" i="1"/>
  <c r="D43" i="1"/>
  <c r="E43" i="1"/>
  <c r="I44" i="1"/>
  <c r="J44" i="1"/>
  <c r="N39" i="1"/>
  <c r="O39" i="1"/>
  <c r="AB49" i="3"/>
  <c r="G49" i="3"/>
  <c r="G42" i="3"/>
  <c r="F41" i="3"/>
  <c r="C53" i="3"/>
  <c r="F43" i="3"/>
  <c r="G52" i="3"/>
  <c r="M41" i="3"/>
  <c r="F51" i="3"/>
  <c r="G41" i="3"/>
  <c r="F49" i="3"/>
  <c r="F52" i="3"/>
  <c r="E53" i="3"/>
  <c r="T41" i="3"/>
  <c r="AB41" i="3"/>
  <c r="AC41" i="3"/>
  <c r="J48" i="2"/>
  <c r="C50" i="4"/>
  <c r="U40" i="4"/>
  <c r="J47" i="4"/>
  <c r="O41" i="4"/>
  <c r="E41" i="4"/>
  <c r="E51" i="4"/>
  <c r="D49" i="1"/>
  <c r="G51" i="3"/>
  <c r="F50" i="3"/>
  <c r="E48" i="1"/>
  <c r="G48" i="3"/>
  <c r="E39" i="1"/>
  <c r="C49" i="1"/>
  <c r="E49" i="1"/>
  <c r="E44" i="1"/>
  <c r="G50" i="3"/>
  <c r="AC49" i="3"/>
  <c r="AB50" i="3"/>
  <c r="AQ41" i="3"/>
  <c r="AB51" i="3"/>
  <c r="AC52" i="3"/>
  <c r="AC50" i="3"/>
  <c r="AC48" i="3"/>
  <c r="AB47" i="3"/>
  <c r="AI41" i="3"/>
  <c r="AJ41" i="3"/>
  <c r="Y53" i="3"/>
  <c r="Z53" i="3"/>
  <c r="AC51" i="3"/>
  <c r="AB52" i="3"/>
  <c r="AA53" i="3"/>
  <c r="AC47" i="3"/>
  <c r="F53" i="3"/>
  <c r="G47" i="3"/>
  <c r="D53" i="3"/>
  <c r="J46" i="2"/>
  <c r="AE40" i="2"/>
  <c r="J49" i="2"/>
  <c r="E46" i="2"/>
  <c r="N41" i="3"/>
  <c r="U41" i="3"/>
  <c r="E44" i="4"/>
  <c r="D50" i="4"/>
  <c r="E50" i="4"/>
  <c r="J50" i="4"/>
  <c r="E49" i="2"/>
  <c r="J40" i="2"/>
  <c r="E48" i="2"/>
  <c r="E40" i="2"/>
  <c r="O40" i="2"/>
  <c r="E47" i="2"/>
  <c r="J45" i="2"/>
  <c r="Z40" i="2"/>
  <c r="D50" i="2"/>
  <c r="E45" i="2"/>
  <c r="J47" i="2"/>
  <c r="H50" i="2"/>
  <c r="I50" i="2"/>
  <c r="J44" i="2"/>
  <c r="U40" i="2"/>
  <c r="E44" i="2"/>
  <c r="C50" i="2"/>
  <c r="Z39" i="1"/>
  <c r="J48" i="1"/>
  <c r="U39" i="1"/>
  <c r="J43" i="1"/>
  <c r="H49" i="1"/>
  <c r="J46" i="1"/>
  <c r="I49" i="1"/>
  <c r="G53" i="3"/>
  <c r="J51" i="4"/>
  <c r="AC53" i="3"/>
  <c r="AB53" i="3"/>
  <c r="E50" i="2"/>
  <c r="J50" i="2"/>
  <c r="J49" i="1"/>
  <c r="AD30" i="4"/>
  <c r="AC30" i="4"/>
  <c r="AE30" i="4"/>
  <c r="Y30" i="4"/>
  <c r="X30" i="4"/>
  <c r="Z30" i="4"/>
  <c r="T30" i="4"/>
  <c r="S30" i="4"/>
  <c r="U30" i="4"/>
  <c r="N30" i="4"/>
  <c r="M30" i="4"/>
  <c r="O30" i="4"/>
  <c r="I30" i="4"/>
  <c r="H30" i="4"/>
  <c r="J30" i="4"/>
  <c r="D30" i="4"/>
  <c r="C30" i="4"/>
  <c r="AE29" i="4"/>
  <c r="Z29" i="4"/>
  <c r="U29" i="4"/>
  <c r="O29" i="4"/>
  <c r="J29" i="4"/>
  <c r="E29" i="4"/>
  <c r="AE28" i="4"/>
  <c r="Z28" i="4"/>
  <c r="U28" i="4"/>
  <c r="O28" i="4"/>
  <c r="J28" i="4"/>
  <c r="E28" i="4"/>
  <c r="AE27" i="4"/>
  <c r="Z27" i="4"/>
  <c r="U27" i="4"/>
  <c r="O27" i="4"/>
  <c r="J27" i="4"/>
  <c r="E27" i="4"/>
  <c r="AE26" i="4"/>
  <c r="Z26" i="4"/>
  <c r="U26" i="4"/>
  <c r="O26" i="4"/>
  <c r="J26" i="4"/>
  <c r="E26" i="4"/>
  <c r="AE25" i="4"/>
  <c r="Z25" i="4"/>
  <c r="U25" i="4"/>
  <c r="O25" i="4"/>
  <c r="J25" i="4"/>
  <c r="E25" i="4"/>
  <c r="AE24" i="4"/>
  <c r="Z24" i="4"/>
  <c r="U24" i="4"/>
  <c r="O24" i="4"/>
  <c r="J24" i="4"/>
  <c r="E24" i="4"/>
  <c r="AD20" i="4"/>
  <c r="AC20" i="4"/>
  <c r="Y20" i="4"/>
  <c r="X20" i="4"/>
  <c r="T20" i="4"/>
  <c r="S20" i="4"/>
  <c r="U20" i="4"/>
  <c r="N20" i="4"/>
  <c r="M20" i="4"/>
  <c r="O20" i="4"/>
  <c r="I20" i="4"/>
  <c r="H20" i="4"/>
  <c r="D20" i="4"/>
  <c r="C20" i="4"/>
  <c r="E20" i="4"/>
  <c r="AE19" i="4"/>
  <c r="Z19" i="4"/>
  <c r="U19" i="4"/>
  <c r="O19" i="4"/>
  <c r="J19" i="4"/>
  <c r="E19" i="4"/>
  <c r="AE18" i="4"/>
  <c r="Z18" i="4"/>
  <c r="U18" i="4"/>
  <c r="O18" i="4"/>
  <c r="J18" i="4"/>
  <c r="E18" i="4"/>
  <c r="AE17" i="4"/>
  <c r="Z17" i="4"/>
  <c r="U17" i="4"/>
  <c r="O17" i="4"/>
  <c r="J17" i="4"/>
  <c r="E17" i="4"/>
  <c r="AE16" i="4"/>
  <c r="Z16" i="4"/>
  <c r="U16" i="4"/>
  <c r="O16" i="4"/>
  <c r="J16" i="4"/>
  <c r="E16" i="4"/>
  <c r="AE15" i="4"/>
  <c r="Z15" i="4"/>
  <c r="U15" i="4"/>
  <c r="O15" i="4"/>
  <c r="J15" i="4"/>
  <c r="E15" i="4"/>
  <c r="AE14" i="4"/>
  <c r="Z14" i="4"/>
  <c r="U14" i="4"/>
  <c r="O14" i="4"/>
  <c r="J14" i="4"/>
  <c r="E14" i="4"/>
  <c r="AD10" i="4"/>
  <c r="AC10" i="4"/>
  <c r="AE10" i="4"/>
  <c r="Y10" i="4"/>
  <c r="X10" i="4"/>
  <c r="T10" i="4"/>
  <c r="S10" i="4"/>
  <c r="N10" i="4"/>
  <c r="M10" i="4"/>
  <c r="I10" i="4"/>
  <c r="H10" i="4"/>
  <c r="J10" i="4"/>
  <c r="D10" i="4"/>
  <c r="C10" i="4"/>
  <c r="AE9" i="4"/>
  <c r="Z9" i="4"/>
  <c r="U9" i="4"/>
  <c r="O9" i="4"/>
  <c r="J9" i="4"/>
  <c r="E9" i="4"/>
  <c r="AE8" i="4"/>
  <c r="Z8" i="4"/>
  <c r="U8" i="4"/>
  <c r="O8" i="4"/>
  <c r="J8" i="4"/>
  <c r="E8" i="4"/>
  <c r="AE7" i="4"/>
  <c r="Z7" i="4"/>
  <c r="U7" i="4"/>
  <c r="O7" i="4"/>
  <c r="J7" i="4"/>
  <c r="E7" i="4"/>
  <c r="AE6" i="4"/>
  <c r="Z6" i="4"/>
  <c r="U6" i="4"/>
  <c r="O6" i="4"/>
  <c r="J6" i="4"/>
  <c r="E6" i="4"/>
  <c r="AE5" i="4"/>
  <c r="Z5" i="4"/>
  <c r="U5" i="4"/>
  <c r="O5" i="4"/>
  <c r="J5" i="4"/>
  <c r="E5" i="4"/>
  <c r="AE4" i="4"/>
  <c r="Z4" i="4"/>
  <c r="U4" i="4"/>
  <c r="O4" i="4"/>
  <c r="J4" i="4"/>
  <c r="E4" i="4"/>
  <c r="O10" i="4"/>
  <c r="Z10" i="4"/>
  <c r="AE20" i="4"/>
  <c r="U10" i="4"/>
  <c r="Z20" i="4"/>
  <c r="E30" i="4"/>
  <c r="E10" i="4"/>
  <c r="J20" i="4"/>
  <c r="S31" i="3"/>
  <c r="R31" i="3"/>
  <c r="U31" i="3"/>
  <c r="Q31" i="3"/>
  <c r="K31" i="3"/>
  <c r="L31" i="3"/>
  <c r="N31" i="3"/>
  <c r="J31" i="3"/>
  <c r="M31" i="3"/>
  <c r="E31" i="3"/>
  <c r="D31" i="3"/>
  <c r="G31" i="3"/>
  <c r="C31" i="3"/>
  <c r="F31" i="3"/>
  <c r="AC30" i="3"/>
  <c r="AB30" i="3"/>
  <c r="U30" i="3"/>
  <c r="T30" i="3"/>
  <c r="N30" i="3"/>
  <c r="M30" i="3"/>
  <c r="G30" i="3"/>
  <c r="F30" i="3"/>
  <c r="AC29" i="3"/>
  <c r="AB29" i="3"/>
  <c r="U29" i="3"/>
  <c r="T29" i="3"/>
  <c r="N29" i="3"/>
  <c r="M29" i="3"/>
  <c r="G29" i="3"/>
  <c r="F29" i="3"/>
  <c r="AC28" i="3"/>
  <c r="AB28" i="3"/>
  <c r="U28" i="3"/>
  <c r="T28" i="3"/>
  <c r="N28" i="3"/>
  <c r="M28" i="3"/>
  <c r="G28" i="3"/>
  <c r="F28" i="3"/>
  <c r="AC27" i="3"/>
  <c r="AB27" i="3"/>
  <c r="U27" i="3"/>
  <c r="T27" i="3"/>
  <c r="N27" i="3"/>
  <c r="M27" i="3"/>
  <c r="G27" i="3"/>
  <c r="F27" i="3"/>
  <c r="AC26" i="3"/>
  <c r="AB26" i="3"/>
  <c r="U26" i="3"/>
  <c r="T26" i="3"/>
  <c r="N26" i="3"/>
  <c r="M26" i="3"/>
  <c r="G26" i="3"/>
  <c r="F26" i="3"/>
  <c r="AC25" i="3"/>
  <c r="AB25" i="3"/>
  <c r="U25" i="3"/>
  <c r="T25" i="3"/>
  <c r="N25" i="3"/>
  <c r="M25" i="3"/>
  <c r="G25" i="3"/>
  <c r="F25" i="3"/>
  <c r="S21" i="3"/>
  <c r="R21" i="3"/>
  <c r="U21" i="3"/>
  <c r="Q21" i="3"/>
  <c r="T21" i="3"/>
  <c r="L21" i="3"/>
  <c r="J21" i="3"/>
  <c r="M21" i="3"/>
  <c r="K21" i="3"/>
  <c r="D21" i="3"/>
  <c r="E21" i="3"/>
  <c r="G21" i="3"/>
  <c r="C21" i="3"/>
  <c r="F21" i="3"/>
  <c r="U20" i="3"/>
  <c r="T20" i="3"/>
  <c r="N20" i="3"/>
  <c r="M20" i="3"/>
  <c r="G20" i="3"/>
  <c r="F20" i="3"/>
  <c r="U19" i="3"/>
  <c r="T19" i="3"/>
  <c r="N19" i="3"/>
  <c r="M19" i="3"/>
  <c r="G19" i="3"/>
  <c r="F19" i="3"/>
  <c r="U18" i="3"/>
  <c r="T18" i="3"/>
  <c r="N18" i="3"/>
  <c r="M18" i="3"/>
  <c r="G18" i="3"/>
  <c r="F18" i="3"/>
  <c r="U17" i="3"/>
  <c r="T17" i="3"/>
  <c r="N17" i="3"/>
  <c r="M17" i="3"/>
  <c r="G17" i="3"/>
  <c r="F17" i="3"/>
  <c r="U16" i="3"/>
  <c r="T16" i="3"/>
  <c r="N16" i="3"/>
  <c r="M16" i="3"/>
  <c r="G16" i="3"/>
  <c r="F16" i="3"/>
  <c r="U15" i="3"/>
  <c r="T15" i="3"/>
  <c r="N15" i="3"/>
  <c r="M15" i="3"/>
  <c r="G15" i="3"/>
  <c r="F15" i="3"/>
  <c r="R11" i="3"/>
  <c r="S11" i="3"/>
  <c r="U11" i="3"/>
  <c r="Q11" i="3"/>
  <c r="T11" i="3"/>
  <c r="L11" i="3"/>
  <c r="K11" i="3"/>
  <c r="J11" i="3"/>
  <c r="E11" i="3"/>
  <c r="C11" i="3"/>
  <c r="F11" i="3"/>
  <c r="D11" i="3"/>
  <c r="G11" i="3"/>
  <c r="U10" i="3"/>
  <c r="T10" i="3"/>
  <c r="N10" i="3"/>
  <c r="M10" i="3"/>
  <c r="G10" i="3"/>
  <c r="F10" i="3"/>
  <c r="U9" i="3"/>
  <c r="T9" i="3"/>
  <c r="N9" i="3"/>
  <c r="M9" i="3"/>
  <c r="G9" i="3"/>
  <c r="F9" i="3"/>
  <c r="U8" i="3"/>
  <c r="T8" i="3"/>
  <c r="N8" i="3"/>
  <c r="M8" i="3"/>
  <c r="G8" i="3"/>
  <c r="F8" i="3"/>
  <c r="U7" i="3"/>
  <c r="T7" i="3"/>
  <c r="N7" i="3"/>
  <c r="M7" i="3"/>
  <c r="G7" i="3"/>
  <c r="U6" i="3"/>
  <c r="T6" i="3"/>
  <c r="N6" i="3"/>
  <c r="M6" i="3"/>
  <c r="G6" i="3"/>
  <c r="F6" i="3"/>
  <c r="U5" i="3"/>
  <c r="T5" i="3"/>
  <c r="N5" i="3"/>
  <c r="M5" i="3"/>
  <c r="G5" i="3"/>
  <c r="F5" i="3"/>
  <c r="M11" i="3"/>
  <c r="N11" i="3"/>
  <c r="N21" i="3"/>
  <c r="T31" i="3"/>
  <c r="AD30" i="2"/>
  <c r="AC30" i="2"/>
  <c r="Y30" i="2"/>
  <c r="X30" i="2"/>
  <c r="T30" i="2"/>
  <c r="S30" i="2"/>
  <c r="N30" i="2"/>
  <c r="M30" i="2"/>
  <c r="I30" i="2"/>
  <c r="H30" i="2"/>
  <c r="J30" i="2"/>
  <c r="D30" i="2"/>
  <c r="C30" i="2"/>
  <c r="AE29" i="2"/>
  <c r="Z29" i="2"/>
  <c r="U29" i="2"/>
  <c r="O29" i="2"/>
  <c r="J29" i="2"/>
  <c r="E29" i="2"/>
  <c r="AE28" i="2"/>
  <c r="Z28" i="2"/>
  <c r="U28" i="2"/>
  <c r="O28" i="2"/>
  <c r="J28" i="2"/>
  <c r="E28" i="2"/>
  <c r="AE27" i="2"/>
  <c r="Z27" i="2"/>
  <c r="U27" i="2"/>
  <c r="O27" i="2"/>
  <c r="J27" i="2"/>
  <c r="E27" i="2"/>
  <c r="AE26" i="2"/>
  <c r="Z26" i="2"/>
  <c r="U26" i="2"/>
  <c r="O26" i="2"/>
  <c r="J26" i="2"/>
  <c r="E26" i="2"/>
  <c r="AE25" i="2"/>
  <c r="Z25" i="2"/>
  <c r="U25" i="2"/>
  <c r="O25" i="2"/>
  <c r="J25" i="2"/>
  <c r="E25" i="2"/>
  <c r="AE24" i="2"/>
  <c r="Z24" i="2"/>
  <c r="U24" i="2"/>
  <c r="O24" i="2"/>
  <c r="J24" i="2"/>
  <c r="E24" i="2"/>
  <c r="AD20" i="2"/>
  <c r="AC20" i="2"/>
  <c r="Y20" i="2"/>
  <c r="X20" i="2"/>
  <c r="T20" i="2"/>
  <c r="S20" i="2"/>
  <c r="N20" i="2"/>
  <c r="M20" i="2"/>
  <c r="I20" i="2"/>
  <c r="H20" i="2"/>
  <c r="D20" i="2"/>
  <c r="C20" i="2"/>
  <c r="AE19" i="2"/>
  <c r="Z19" i="2"/>
  <c r="U19" i="2"/>
  <c r="O19" i="2"/>
  <c r="J19" i="2"/>
  <c r="E19" i="2"/>
  <c r="AE18" i="2"/>
  <c r="Z18" i="2"/>
  <c r="U18" i="2"/>
  <c r="O18" i="2"/>
  <c r="J18" i="2"/>
  <c r="E18" i="2"/>
  <c r="AE17" i="2"/>
  <c r="Z17" i="2"/>
  <c r="U17" i="2"/>
  <c r="O17" i="2"/>
  <c r="J17" i="2"/>
  <c r="E17" i="2"/>
  <c r="AE16" i="2"/>
  <c r="Z16" i="2"/>
  <c r="U16" i="2"/>
  <c r="O16" i="2"/>
  <c r="J16" i="2"/>
  <c r="E16" i="2"/>
  <c r="AE15" i="2"/>
  <c r="Z15" i="2"/>
  <c r="U15" i="2"/>
  <c r="O15" i="2"/>
  <c r="J15" i="2"/>
  <c r="E15" i="2"/>
  <c r="AE14" i="2"/>
  <c r="Z14" i="2"/>
  <c r="U14" i="2"/>
  <c r="O14" i="2"/>
  <c r="J14" i="2"/>
  <c r="E14" i="2"/>
  <c r="AD10" i="2"/>
  <c r="AC10" i="2"/>
  <c r="AE10" i="2"/>
  <c r="Y10" i="2"/>
  <c r="X10" i="2"/>
  <c r="T10" i="2"/>
  <c r="S10" i="2"/>
  <c r="U10" i="2"/>
  <c r="N10" i="2"/>
  <c r="M10" i="2"/>
  <c r="I10" i="2"/>
  <c r="H10" i="2"/>
  <c r="J10" i="2"/>
  <c r="D10" i="2"/>
  <c r="C10" i="2"/>
  <c r="AE9" i="2"/>
  <c r="Z9" i="2"/>
  <c r="U9" i="2"/>
  <c r="O9" i="2"/>
  <c r="J9" i="2"/>
  <c r="E9" i="2"/>
  <c r="AE8" i="2"/>
  <c r="Z8" i="2"/>
  <c r="U8" i="2"/>
  <c r="O8" i="2"/>
  <c r="J8" i="2"/>
  <c r="E8" i="2"/>
  <c r="AE7" i="2"/>
  <c r="Z7" i="2"/>
  <c r="U7" i="2"/>
  <c r="O7" i="2"/>
  <c r="J7" i="2"/>
  <c r="E7" i="2"/>
  <c r="AE6" i="2"/>
  <c r="Z6" i="2"/>
  <c r="U6" i="2"/>
  <c r="O6" i="2"/>
  <c r="J6" i="2"/>
  <c r="E6" i="2"/>
  <c r="AE5" i="2"/>
  <c r="Z5" i="2"/>
  <c r="U5" i="2"/>
  <c r="O5" i="2"/>
  <c r="J5" i="2"/>
  <c r="E5" i="2"/>
  <c r="AE4" i="2"/>
  <c r="Z4" i="2"/>
  <c r="U4" i="2"/>
  <c r="O4" i="2"/>
  <c r="J4" i="2"/>
  <c r="E4" i="2"/>
  <c r="E30" i="2"/>
  <c r="U30" i="2"/>
  <c r="AE30" i="2"/>
  <c r="O10" i="2"/>
  <c r="E20" i="2"/>
  <c r="O20" i="2"/>
  <c r="Z20" i="2"/>
  <c r="U20" i="2"/>
  <c r="E10" i="2"/>
  <c r="J20" i="2"/>
  <c r="O30" i="2"/>
  <c r="Z30" i="2"/>
  <c r="Z10" i="2"/>
  <c r="AE20" i="2"/>
  <c r="AE28" i="1"/>
  <c r="Z28" i="1"/>
  <c r="U28" i="1"/>
  <c r="AE27" i="1"/>
  <c r="Z27" i="1"/>
  <c r="U27" i="1"/>
  <c r="AE26" i="1"/>
  <c r="Z26" i="1"/>
  <c r="U26" i="1"/>
  <c r="AE25" i="1"/>
  <c r="Z25" i="1"/>
  <c r="U25" i="1"/>
  <c r="AE24" i="1"/>
  <c r="Z24" i="1"/>
  <c r="U24" i="1"/>
  <c r="AE23" i="1"/>
  <c r="Z23" i="1"/>
  <c r="U23" i="1"/>
  <c r="AE18" i="1"/>
  <c r="Z18" i="1"/>
  <c r="U18" i="1"/>
  <c r="AE17" i="1"/>
  <c r="Z17" i="1"/>
  <c r="U17" i="1"/>
  <c r="AE16" i="1"/>
  <c r="Z16" i="1"/>
  <c r="U16" i="1"/>
  <c r="AE15" i="1"/>
  <c r="Z15" i="1"/>
  <c r="U15" i="1"/>
  <c r="AE14" i="1"/>
  <c r="Z14" i="1"/>
  <c r="U14" i="1"/>
  <c r="AE13" i="1"/>
  <c r="Z13" i="1"/>
  <c r="U13" i="1"/>
  <c r="AD9" i="1"/>
  <c r="AC9" i="1"/>
  <c r="Y9" i="1"/>
  <c r="X9" i="1"/>
  <c r="Z9" i="1"/>
  <c r="T9" i="1"/>
  <c r="S9" i="1"/>
  <c r="U9" i="1"/>
  <c r="AE8" i="1"/>
  <c r="Z8" i="1"/>
  <c r="U8" i="1"/>
  <c r="AE7" i="1"/>
  <c r="Z7" i="1"/>
  <c r="U7" i="1"/>
  <c r="AE6" i="1"/>
  <c r="Z6" i="1"/>
  <c r="U6" i="1"/>
  <c r="AE5" i="1"/>
  <c r="Z5" i="1"/>
  <c r="U5" i="1"/>
  <c r="AE4" i="1"/>
  <c r="Z4" i="1"/>
  <c r="U4" i="1"/>
  <c r="AE3" i="1"/>
  <c r="Z3" i="1"/>
  <c r="U3" i="1"/>
  <c r="AE9" i="1"/>
  <c r="N29" i="1"/>
  <c r="M29" i="1"/>
  <c r="I29" i="1"/>
  <c r="H29" i="1"/>
  <c r="D29" i="1"/>
  <c r="C29" i="1"/>
  <c r="O28" i="1"/>
  <c r="J28" i="1"/>
  <c r="E28" i="1"/>
  <c r="O27" i="1"/>
  <c r="J27" i="1"/>
  <c r="E27" i="1"/>
  <c r="O26" i="1"/>
  <c r="J26" i="1"/>
  <c r="E26" i="1"/>
  <c r="O25" i="1"/>
  <c r="J25" i="1"/>
  <c r="E25" i="1"/>
  <c r="O24" i="1"/>
  <c r="J24" i="1"/>
  <c r="E24" i="1"/>
  <c r="O23" i="1"/>
  <c r="J23" i="1"/>
  <c r="E23" i="1"/>
  <c r="N19" i="1"/>
  <c r="M19" i="1"/>
  <c r="I19" i="1"/>
  <c r="H19" i="1"/>
  <c r="D19" i="1"/>
  <c r="C19" i="1"/>
  <c r="O18" i="1"/>
  <c r="J18" i="1"/>
  <c r="E18" i="1"/>
  <c r="O17" i="1"/>
  <c r="J17" i="1"/>
  <c r="E17" i="1"/>
  <c r="O16" i="1"/>
  <c r="J16" i="1"/>
  <c r="E16" i="1"/>
  <c r="O15" i="1"/>
  <c r="J15" i="1"/>
  <c r="E15" i="1"/>
  <c r="O14" i="1"/>
  <c r="J14" i="1"/>
  <c r="E14" i="1"/>
  <c r="O13" i="1"/>
  <c r="J13" i="1"/>
  <c r="E13" i="1"/>
  <c r="N9" i="1"/>
  <c r="M9" i="1"/>
  <c r="O8" i="1"/>
  <c r="O7" i="1"/>
  <c r="O6" i="1"/>
  <c r="O5" i="1"/>
  <c r="O4" i="1"/>
  <c r="O3" i="1"/>
  <c r="I9" i="1"/>
  <c r="H9" i="1"/>
  <c r="J8" i="1"/>
  <c r="J7" i="1"/>
  <c r="J6" i="1"/>
  <c r="J5" i="1"/>
  <c r="J4" i="1"/>
  <c r="J3" i="1"/>
  <c r="D9" i="1"/>
  <c r="C9" i="1"/>
  <c r="E4" i="1"/>
  <c r="E5" i="1"/>
  <c r="E6" i="1"/>
  <c r="E7" i="1"/>
  <c r="E8" i="1"/>
  <c r="E3" i="1"/>
  <c r="E9" i="1"/>
  <c r="O29" i="1"/>
  <c r="E29" i="1"/>
  <c r="J29" i="1"/>
  <c r="O19" i="1"/>
  <c r="J19" i="1"/>
  <c r="E19" i="1"/>
  <c r="O9" i="1"/>
  <c r="J9" i="1"/>
</calcChain>
</file>

<file path=xl/sharedStrings.xml><?xml version="1.0" encoding="utf-8"?>
<sst xmlns="http://schemas.openxmlformats.org/spreadsheetml/2006/main" count="956" uniqueCount="113">
  <si>
    <t>bins</t>
  </si>
  <si>
    <t>Sox5</t>
  </si>
  <si>
    <t>DAPI</t>
  </si>
  <si>
    <t>Sox5/DAPI</t>
  </si>
  <si>
    <t>Total</t>
  </si>
  <si>
    <t>N1</t>
  </si>
  <si>
    <t>N2</t>
  </si>
  <si>
    <t>sox5</t>
  </si>
  <si>
    <t>dapi</t>
  </si>
  <si>
    <t>315T</t>
  </si>
  <si>
    <t>315T N2</t>
  </si>
  <si>
    <t>sa1</t>
  </si>
  <si>
    <t>sa2</t>
  </si>
  <si>
    <t>sa3</t>
  </si>
  <si>
    <t>Rorb</t>
  </si>
  <si>
    <t>rorb dapi</t>
  </si>
  <si>
    <t>rorb</t>
  </si>
  <si>
    <t>315T N1</t>
  </si>
  <si>
    <t>ctrl</t>
  </si>
  <si>
    <t>Tbr1</t>
  </si>
  <si>
    <t>Ctip2</t>
  </si>
  <si>
    <t>Tbr1/DAPI</t>
  </si>
  <si>
    <t>Ctip2/DAPI</t>
  </si>
  <si>
    <t>tbr1</t>
  </si>
  <si>
    <t>ctip2</t>
  </si>
  <si>
    <t>tbr1/DAPI</t>
  </si>
  <si>
    <t>ctip2/DAPI</t>
  </si>
  <si>
    <t>315TN2</t>
  </si>
  <si>
    <t>Bins</t>
  </si>
  <si>
    <t>Cux1</t>
  </si>
  <si>
    <t>Cux1/DAPI</t>
  </si>
  <si>
    <t>N3</t>
  </si>
  <si>
    <t>Average</t>
  </si>
  <si>
    <t xml:space="preserve">Average ctl1 </t>
  </si>
  <si>
    <t>average ctrl2</t>
  </si>
  <si>
    <t>average ctrl3</t>
  </si>
  <si>
    <t>sox5/DAPI</t>
  </si>
  <si>
    <t>Average ctrl</t>
  </si>
  <si>
    <t>T-test</t>
  </si>
  <si>
    <t>**</t>
  </si>
  <si>
    <t>Average 315T</t>
  </si>
  <si>
    <t>Error 315T</t>
  </si>
  <si>
    <t>315T N3</t>
  </si>
  <si>
    <t>***</t>
  </si>
  <si>
    <t>*</t>
  </si>
  <si>
    <t>cux1</t>
  </si>
  <si>
    <t>cux1/DAPI</t>
  </si>
  <si>
    <t>rorb/DAPI</t>
  </si>
  <si>
    <t>average 315T1</t>
  </si>
  <si>
    <t>average 315T2</t>
  </si>
  <si>
    <t>average 315T3</t>
  </si>
  <si>
    <t>average ctrl1</t>
  </si>
  <si>
    <t>sox5/DAPI ctrl</t>
  </si>
  <si>
    <t>sox5/DAPI 315T</t>
  </si>
  <si>
    <t>ctrl DAPI</t>
  </si>
  <si>
    <t>315T DAPI</t>
  </si>
  <si>
    <t>Error ctrl</t>
  </si>
  <si>
    <t xml:space="preserve">rorb/DAPI ctrl </t>
  </si>
  <si>
    <t>Ctip2/DAPI ctrl</t>
  </si>
  <si>
    <t>Tbr1/DAPI ctrl</t>
  </si>
  <si>
    <t>Ctip2/DAPI 315T</t>
  </si>
  <si>
    <t>Tbr1/DAPI 315T</t>
  </si>
  <si>
    <t>cux1/DAPI 315T</t>
  </si>
  <si>
    <t>cux1/DAPI ctrl</t>
  </si>
  <si>
    <t>UL</t>
  </si>
  <si>
    <t>layer V</t>
  </si>
  <si>
    <t>Layer VI</t>
  </si>
  <si>
    <t>layer VI</t>
  </si>
  <si>
    <t>315 T N3</t>
  </si>
  <si>
    <t>315 T N2</t>
  </si>
  <si>
    <t>ctrl N1</t>
  </si>
  <si>
    <t>ctrl N2</t>
  </si>
  <si>
    <t>ctrl N3</t>
  </si>
  <si>
    <t>Ctrl N1</t>
  </si>
  <si>
    <t>Ctrl N2</t>
  </si>
  <si>
    <t>Ctrl N3</t>
  </si>
  <si>
    <t>average 315T</t>
  </si>
  <si>
    <t>average 315T N1</t>
  </si>
  <si>
    <t>average 315T N2</t>
  </si>
  <si>
    <t>average 315T N3</t>
  </si>
  <si>
    <t>315TN3</t>
  </si>
  <si>
    <t>315T  N1</t>
  </si>
  <si>
    <t>315 N2</t>
  </si>
  <si>
    <t>Ctrl 1</t>
  </si>
  <si>
    <t>Ctrl2</t>
  </si>
  <si>
    <t>CTrl 3</t>
  </si>
  <si>
    <t>Ctrl 2</t>
  </si>
  <si>
    <t>Ctrl 3</t>
  </si>
  <si>
    <t>Ctrl 4</t>
  </si>
  <si>
    <t>Ctrl 5</t>
  </si>
  <si>
    <t>Ctrl 6</t>
  </si>
  <si>
    <t>Ctrl 7</t>
  </si>
  <si>
    <t>average ctrl N1</t>
  </si>
  <si>
    <t>average ctrl  N2</t>
  </si>
  <si>
    <t>average ctrl  N3</t>
  </si>
  <si>
    <t>average ctrl N4</t>
  </si>
  <si>
    <t>average Ctrl N5</t>
  </si>
  <si>
    <t>average Ctrl N6</t>
  </si>
  <si>
    <t>average Ctrl N7</t>
  </si>
  <si>
    <t>315 T N1</t>
  </si>
  <si>
    <t>315 T N4</t>
  </si>
  <si>
    <t>average 315T N4</t>
  </si>
  <si>
    <t>average 315T N5</t>
  </si>
  <si>
    <t>315TN5</t>
  </si>
  <si>
    <t>315 T N8</t>
  </si>
  <si>
    <t>average 315T N9</t>
  </si>
  <si>
    <t>average 315T N8</t>
  </si>
  <si>
    <t>average 315T N7</t>
  </si>
  <si>
    <t>315TN7</t>
  </si>
  <si>
    <t>315TN9</t>
  </si>
  <si>
    <t>315TN6</t>
  </si>
  <si>
    <t>average 315T N6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</si>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</sst>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3" fontId="0" fillId="0" borderId="0" xfId="0" applyNumberFormat="1"/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3" fontId="0" fillId="0" borderId="0" xfId="0" applyNumberFormat="1" applyBorder="1"/>
    <xf numFmtId="0" fontId="0" fillId="0" borderId="0" xfId="0" applyFont="1" applyFill="1"/>
    <xf numFmtId="3" fontId="0" fillId="0" borderId="0" xfId="0" applyNumberFormat="1" applyFont="1" applyFill="1"/>
    <xf numFmtId="0" fontId="0" fillId="0" borderId="1" xfId="0" applyFont="1" applyFill="1" applyBorder="1"/>
    <xf numFmtId="0" fontId="0" fillId="0" borderId="0" xfId="0" applyFont="1" applyFill="1" applyBorder="1"/>
    <xf numFmtId="0" fontId="1" fillId="0" borderId="0" xfId="0" applyFont="1"/>
    <xf numFmtId="0" fontId="1" fillId="0" borderId="0" xfId="0" applyFont="1" applyFill="1"/>
    <xf numFmtId="0" fontId="0" fillId="0" borderId="2" xfId="0" applyFont="1" applyFill="1" applyBorder="1"/>
    <xf numFmtId="3" fontId="0" fillId="0" borderId="0" xfId="0" applyNumberFormat="1" applyFont="1" applyFill="1" applyBorder="1"/>
    <xf numFmtId="0" fontId="0" fillId="0" borderId="2" xfId="0" applyFill="1" applyBorder="1"/>
    <xf numFmtId="0" fontId="0" fillId="0" borderId="2" xfId="0" applyBorder="1"/>
  </cellXfs>
  <cellStyles count="5">
    <cellStyle name="Lien hypertexte" xfId="1" builtinId="8" hidden="1"/>
    <cellStyle name="Lien hypertexte" xfId="3" builtinId="8" hidden="1"/>
    <cellStyle name="Lien hypertexte visité" xfId="2" builtinId="9" hidden="1"/>
    <cellStyle name="Lien hypertexte visité" xfId="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'sox5'!$B$53</c:f>
              <c:strCache>
                <c:ptCount val="1"/>
                <c:pt idx="0">
                  <c:v>sox5/DAPI ctrl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'sox5'!$J$64:$J$69</c:f>
                <c:numCache>
                  <c:formatCode>General</c:formatCode>
                  <c:ptCount val="6"/>
                  <c:pt idx="0">
                    <c:v>0.0244049934738194</c:v>
                  </c:pt>
                  <c:pt idx="1">
                    <c:v>0.0556307180462505</c:v>
                  </c:pt>
                  <c:pt idx="2">
                    <c:v>0.021662091377989</c:v>
                  </c:pt>
                  <c:pt idx="3">
                    <c:v>0.0225583449841405</c:v>
                  </c:pt>
                  <c:pt idx="4">
                    <c:v>0.00230188025885285</c:v>
                  </c:pt>
                  <c:pt idx="5">
                    <c:v>0.00466290906115186</c:v>
                  </c:pt>
                </c:numCache>
              </c:numRef>
            </c:plus>
            <c:minus>
              <c:numRef>
                <c:f>'sox5'!$J$69</c:f>
                <c:numCache>
                  <c:formatCode>General</c:formatCode>
                  <c:ptCount val="1"/>
                  <c:pt idx="0">
                    <c:v>0.00466290906115186</c:v>
                  </c:pt>
                </c:numCache>
              </c:numRef>
            </c:minus>
          </c:errBars>
          <c:val>
            <c:numRef>
              <c:f>'sox5'!$B$54:$B$59</c:f>
              <c:numCache>
                <c:formatCode>General</c:formatCode>
                <c:ptCount val="6"/>
                <c:pt idx="0">
                  <c:v>0.6883786316776</c:v>
                </c:pt>
                <c:pt idx="1">
                  <c:v>0.716673999120106</c:v>
                </c:pt>
                <c:pt idx="2">
                  <c:v>0.461675579322638</c:v>
                </c:pt>
                <c:pt idx="3">
                  <c:v>0.0518586507572281</c:v>
                </c:pt>
                <c:pt idx="4">
                  <c:v>0.00275103163686382</c:v>
                </c:pt>
                <c:pt idx="5">
                  <c:v>0.0151878497202238</c:v>
                </c:pt>
              </c:numCache>
            </c:numRef>
          </c:val>
        </c:ser>
        <c:ser>
          <c:idx val="1"/>
          <c:order val="1"/>
          <c:tx>
            <c:strRef>
              <c:f>'sox5'!$C$53</c:f>
              <c:strCache>
                <c:ptCount val="1"/>
                <c:pt idx="0">
                  <c:v>sox5/DAPI 315T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'sox5'!$K$64:$K$69</c:f>
                <c:numCache>
                  <c:formatCode>General</c:formatCode>
                  <c:ptCount val="6"/>
                  <c:pt idx="0">
                    <c:v>0.0920020815017215</c:v>
                  </c:pt>
                  <c:pt idx="1">
                    <c:v>0.0458582376950757</c:v>
                  </c:pt>
                  <c:pt idx="2">
                    <c:v>0.0240364361244483</c:v>
                  </c:pt>
                  <c:pt idx="3">
                    <c:v>0.0744285443184189</c:v>
                  </c:pt>
                  <c:pt idx="4">
                    <c:v>0.0216728473398567</c:v>
                  </c:pt>
                  <c:pt idx="5">
                    <c:v>0.0140913646192188</c:v>
                  </c:pt>
                </c:numCache>
              </c:numRef>
            </c:plus>
            <c:minus>
              <c:numRef>
                <c:f>'sox5'!$K$64:$K$69</c:f>
                <c:numCache>
                  <c:formatCode>General</c:formatCode>
                  <c:ptCount val="6"/>
                  <c:pt idx="0">
                    <c:v>0.0920020815017215</c:v>
                  </c:pt>
                  <c:pt idx="1">
                    <c:v>0.0458582376950757</c:v>
                  </c:pt>
                  <c:pt idx="2">
                    <c:v>0.0240364361244483</c:v>
                  </c:pt>
                  <c:pt idx="3">
                    <c:v>0.0744285443184189</c:v>
                  </c:pt>
                  <c:pt idx="4">
                    <c:v>0.0216728473398567</c:v>
                  </c:pt>
                  <c:pt idx="5">
                    <c:v>0.0140913646192188</c:v>
                  </c:pt>
                </c:numCache>
              </c:numRef>
            </c:minus>
          </c:errBars>
          <c:val>
            <c:numRef>
              <c:f>'sox5'!$C$54:$C$59</c:f>
              <c:numCache>
                <c:formatCode>General</c:formatCode>
                <c:ptCount val="6"/>
                <c:pt idx="0">
                  <c:v>0.677893228233608</c:v>
                </c:pt>
                <c:pt idx="1">
                  <c:v>0.91010101010101</c:v>
                </c:pt>
                <c:pt idx="2">
                  <c:v>0.812225599459642</c:v>
                </c:pt>
                <c:pt idx="3">
                  <c:v>0.484250605745933</c:v>
                </c:pt>
                <c:pt idx="4">
                  <c:v>0.0416348357524828</c:v>
                </c:pt>
                <c:pt idx="5">
                  <c:v>0.0459392945036916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23004768"/>
        <c:axId val="-296047168"/>
      </c:barChart>
      <c:catAx>
        <c:axId val="-223004768"/>
        <c:scaling>
          <c:orientation val="minMax"/>
        </c:scaling>
        <c:delete val="0"/>
        <c:axPos val="b"/>
        <c:majorTickMark val="out"/>
        <c:minorTickMark val="none"/>
        <c:tickLblPos val="nextTo"/>
        <c:crossAx val="-296047168"/>
        <c:crosses val="autoZero"/>
        <c:auto val="1"/>
        <c:lblAlgn val="ctr"/>
        <c:lblOffset val="100"/>
        <c:noMultiLvlLbl val="0"/>
      </c:catAx>
      <c:valAx>
        <c:axId val="-296047168"/>
        <c:scaling>
          <c:orientation val="minMax"/>
          <c:max val="1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230047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plus"/>
            <c:errValType val="cust"/>
            <c:noEndCap val="0"/>
            <c:plus>
              <c:numRef>
                <c:f>'Tbr1 ctip2'!$J$76:$K$76</c:f>
                <c:numCache>
                  <c:formatCode>General</c:formatCode>
                  <c:ptCount val="2"/>
                  <c:pt idx="0">
                    <c:v>0.0165820803177243</c:v>
                  </c:pt>
                  <c:pt idx="1">
                    <c:v>0.00387809415254799</c:v>
                  </c:pt>
                </c:numCache>
              </c:numRef>
            </c:plus>
            <c:minus>
              <c:numRef>
                <c:f>'Tbr1 ctip2'!$J$76:$K$76</c:f>
                <c:numCache>
                  <c:formatCode>General</c:formatCode>
                  <c:ptCount val="2"/>
                  <c:pt idx="0">
                    <c:v>0.0165820803177243</c:v>
                  </c:pt>
                  <c:pt idx="1">
                    <c:v>0.00387809415254799</c:v>
                  </c:pt>
                </c:numCache>
              </c:numRef>
            </c:minus>
          </c:errBars>
          <c:cat>
            <c:strRef>
              <c:f>'Tbr1 ctip2'!$O$67:$P$67</c:f>
              <c:strCache>
                <c:ptCount val="2"/>
                <c:pt idx="0">
                  <c:v>Tbr1/DAPI ctrl</c:v>
                </c:pt>
                <c:pt idx="1">
                  <c:v>Tbr1/DAPI 315T</c:v>
                </c:pt>
              </c:strCache>
            </c:strRef>
          </c:cat>
          <c:val>
            <c:numRef>
              <c:f>'Tbr1 ctip2'!$O$76:$P$76</c:f>
              <c:numCache>
                <c:formatCode>General</c:formatCode>
                <c:ptCount val="2"/>
                <c:pt idx="0">
                  <c:v>0.626223720109132</c:v>
                </c:pt>
                <c:pt idx="1">
                  <c:v>0.597447795823666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10672288"/>
        <c:axId val="-172391760"/>
      </c:barChart>
      <c:catAx>
        <c:axId val="-310672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72391760"/>
        <c:crosses val="autoZero"/>
        <c:auto val="1"/>
        <c:lblAlgn val="ctr"/>
        <c:lblOffset val="100"/>
        <c:noMultiLvlLbl val="0"/>
      </c:catAx>
      <c:valAx>
        <c:axId val="-172391760"/>
        <c:scaling>
          <c:orientation val="minMax"/>
          <c:max val="0.7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3106722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'cux1'!$B$54</c:f>
              <c:strCache>
                <c:ptCount val="1"/>
                <c:pt idx="0">
                  <c:v>cux1/DAPI ctrl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'cux1'!$J$65:$J$70</c:f>
                <c:numCache>
                  <c:formatCode>General</c:formatCode>
                  <c:ptCount val="6"/>
                  <c:pt idx="0">
                    <c:v>0.0207937667380359</c:v>
                  </c:pt>
                  <c:pt idx="1">
                    <c:v>0.0246052643782056</c:v>
                  </c:pt>
                  <c:pt idx="2">
                    <c:v>0.0549383771991254</c:v>
                  </c:pt>
                  <c:pt idx="3">
                    <c:v>0.0488533461584249</c:v>
                  </c:pt>
                  <c:pt idx="4">
                    <c:v>0.0259698068621858</c:v>
                  </c:pt>
                  <c:pt idx="5">
                    <c:v>0.135550404532844</c:v>
                  </c:pt>
                </c:numCache>
              </c:numRef>
            </c:plus>
            <c:minus>
              <c:numRef>
                <c:f>'cux1'!$J$65:$J$70</c:f>
                <c:numCache>
                  <c:formatCode>General</c:formatCode>
                  <c:ptCount val="6"/>
                  <c:pt idx="0">
                    <c:v>0.0207937667380359</c:v>
                  </c:pt>
                  <c:pt idx="1">
                    <c:v>0.0246052643782056</c:v>
                  </c:pt>
                  <c:pt idx="2">
                    <c:v>0.0549383771991254</c:v>
                  </c:pt>
                  <c:pt idx="3">
                    <c:v>0.0488533461584249</c:v>
                  </c:pt>
                  <c:pt idx="4">
                    <c:v>0.0259698068621858</c:v>
                  </c:pt>
                  <c:pt idx="5">
                    <c:v>0.135550404532844</c:v>
                  </c:pt>
                </c:numCache>
              </c:numRef>
            </c:minus>
          </c:errBars>
          <c:val>
            <c:numRef>
              <c:f>'cux1'!$B$55:$B$60</c:f>
              <c:numCache>
                <c:formatCode>General</c:formatCode>
                <c:ptCount val="6"/>
                <c:pt idx="0">
                  <c:v>0.182279649284725</c:v>
                </c:pt>
                <c:pt idx="1">
                  <c:v>0.234737340274491</c:v>
                </c:pt>
                <c:pt idx="2">
                  <c:v>0.2422176778005</c:v>
                </c:pt>
                <c:pt idx="3">
                  <c:v>0.791960027254145</c:v>
                </c:pt>
                <c:pt idx="4">
                  <c:v>0.939722863741339</c:v>
                </c:pt>
                <c:pt idx="5">
                  <c:v>0.925861062463514</c:v>
                </c:pt>
              </c:numCache>
            </c:numRef>
          </c:val>
        </c:ser>
        <c:ser>
          <c:idx val="1"/>
          <c:order val="1"/>
          <c:tx>
            <c:strRef>
              <c:f>'cux1'!$C$54</c:f>
              <c:strCache>
                <c:ptCount val="1"/>
                <c:pt idx="0">
                  <c:v>cux1/DAPI 315T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'cux1'!$K$65:$K$70</c:f>
                <c:numCache>
                  <c:formatCode>General</c:formatCode>
                  <c:ptCount val="6"/>
                  <c:pt idx="0">
                    <c:v>0.0351823860875356</c:v>
                  </c:pt>
                  <c:pt idx="1">
                    <c:v>0.0394067100792368</c:v>
                  </c:pt>
                  <c:pt idx="2">
                    <c:v>0.019113583428624</c:v>
                  </c:pt>
                  <c:pt idx="3">
                    <c:v>0.0524935096002895</c:v>
                  </c:pt>
                  <c:pt idx="4">
                    <c:v>0.0518945452209958</c:v>
                  </c:pt>
                  <c:pt idx="5">
                    <c:v>0.0289437729920004</c:v>
                  </c:pt>
                </c:numCache>
              </c:numRef>
            </c:plus>
            <c:minus>
              <c:numRef>
                <c:f>'cux1'!$K$65:$K$70</c:f>
                <c:numCache>
                  <c:formatCode>General</c:formatCode>
                  <c:ptCount val="6"/>
                  <c:pt idx="0">
                    <c:v>0.0351823860875356</c:v>
                  </c:pt>
                  <c:pt idx="1">
                    <c:v>0.0394067100792368</c:v>
                  </c:pt>
                  <c:pt idx="2">
                    <c:v>0.019113583428624</c:v>
                  </c:pt>
                  <c:pt idx="3">
                    <c:v>0.0524935096002895</c:v>
                  </c:pt>
                  <c:pt idx="4">
                    <c:v>0.0518945452209958</c:v>
                  </c:pt>
                  <c:pt idx="5">
                    <c:v>0.0289437729920004</c:v>
                  </c:pt>
                </c:numCache>
              </c:numRef>
            </c:minus>
          </c:errBars>
          <c:val>
            <c:numRef>
              <c:f>'cux1'!$C$55:$C$60</c:f>
              <c:numCache>
                <c:formatCode>General</c:formatCode>
                <c:ptCount val="6"/>
                <c:pt idx="0">
                  <c:v>0.230828814872192</c:v>
                </c:pt>
                <c:pt idx="1">
                  <c:v>0.271953578336557</c:v>
                </c:pt>
                <c:pt idx="2">
                  <c:v>0.397040690505549</c:v>
                </c:pt>
                <c:pt idx="3">
                  <c:v>0.706917724109701</c:v>
                </c:pt>
                <c:pt idx="4">
                  <c:v>1.008539709649872</c:v>
                </c:pt>
                <c:pt idx="5">
                  <c:v>0.822429906542056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22774864"/>
        <c:axId val="-222864160"/>
      </c:barChart>
      <c:catAx>
        <c:axId val="-222774864"/>
        <c:scaling>
          <c:orientation val="minMax"/>
        </c:scaling>
        <c:delete val="0"/>
        <c:axPos val="b"/>
        <c:majorTickMark val="out"/>
        <c:minorTickMark val="none"/>
        <c:tickLblPos val="nextTo"/>
        <c:crossAx val="-222864160"/>
        <c:crosses val="autoZero"/>
        <c:auto val="1"/>
        <c:lblAlgn val="ctr"/>
        <c:lblOffset val="100"/>
        <c:noMultiLvlLbl val="0"/>
      </c:catAx>
      <c:valAx>
        <c:axId val="-222864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227748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plus"/>
            <c:errValType val="cust"/>
            <c:noEndCap val="0"/>
            <c:plus>
              <c:numRef>
                <c:f>'cux1'!$J$71:$K$71</c:f>
                <c:numCache>
                  <c:formatCode>General</c:formatCode>
                  <c:ptCount val="2"/>
                  <c:pt idx="0">
                    <c:v>0.0227791287176201</c:v>
                  </c:pt>
                  <c:pt idx="1">
                    <c:v>0.00992979124003859</c:v>
                  </c:pt>
                </c:numCache>
              </c:numRef>
            </c:plus>
            <c:minus>
              <c:numRef>
                <c:f>'cux1'!$J$71:$K$71</c:f>
                <c:numCache>
                  <c:formatCode>General</c:formatCode>
                  <c:ptCount val="2"/>
                  <c:pt idx="0">
                    <c:v>0.0227791287176201</c:v>
                  </c:pt>
                  <c:pt idx="1">
                    <c:v>0.00992979124003859</c:v>
                  </c:pt>
                </c:numCache>
              </c:numRef>
            </c:minus>
          </c:errBars>
          <c:cat>
            <c:strRef>
              <c:f>'cux1'!$B$54:$C$54</c:f>
              <c:strCache>
                <c:ptCount val="2"/>
                <c:pt idx="0">
                  <c:v>cux1/DAPI ctrl</c:v>
                </c:pt>
                <c:pt idx="1">
                  <c:v>cux1/DAPI 315T</c:v>
                </c:pt>
              </c:strCache>
            </c:strRef>
          </c:cat>
          <c:val>
            <c:numRef>
              <c:f>'cux1'!$B$61:$C$61</c:f>
              <c:numCache>
                <c:formatCode>General</c:formatCode>
                <c:ptCount val="2"/>
                <c:pt idx="0">
                  <c:v>0.512239928226599</c:v>
                </c:pt>
                <c:pt idx="1">
                  <c:v>0.542102567854269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5878944"/>
        <c:axId val="-175440528"/>
      </c:barChart>
      <c:catAx>
        <c:axId val="-175878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75440528"/>
        <c:crosses val="autoZero"/>
        <c:auto val="1"/>
        <c:lblAlgn val="ctr"/>
        <c:lblOffset val="100"/>
        <c:noMultiLvlLbl val="0"/>
      </c:catAx>
      <c:valAx>
        <c:axId val="-175440528"/>
        <c:scaling>
          <c:orientation val="minMax"/>
          <c:max val="0.6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75878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plus"/>
            <c:errValType val="cust"/>
            <c:noEndCap val="0"/>
            <c:plus>
              <c:numRef>
                <c:f>'cux1'!$J$72:$K$72</c:f>
                <c:numCache>
                  <c:formatCode>General</c:formatCode>
                  <c:ptCount val="2"/>
                  <c:pt idx="0">
                    <c:v>0.0263422431733539</c:v>
                  </c:pt>
                  <c:pt idx="1">
                    <c:v>0.0442837544219539</c:v>
                  </c:pt>
                </c:numCache>
              </c:numRef>
            </c:plus>
            <c:minus>
              <c:numRef>
                <c:f>'cux1'!$J$72:$K$72</c:f>
                <c:numCache>
                  <c:formatCode>General</c:formatCode>
                  <c:ptCount val="2"/>
                  <c:pt idx="0">
                    <c:v>0.0263422431733539</c:v>
                  </c:pt>
                  <c:pt idx="1">
                    <c:v>0.0442837544219539</c:v>
                  </c:pt>
                </c:numCache>
              </c:numRef>
            </c:minus>
          </c:errBars>
          <c:cat>
            <c:strRef>
              <c:f>'cux1'!$B$54:$C$54</c:f>
              <c:strCache>
                <c:ptCount val="2"/>
                <c:pt idx="0">
                  <c:v>cux1/DAPI ctrl</c:v>
                </c:pt>
                <c:pt idx="1">
                  <c:v>cux1/DAPI 315T</c:v>
                </c:pt>
              </c:strCache>
            </c:strRef>
          </c:cat>
          <c:val>
            <c:numRef>
              <c:f>'cux1'!$B$62:$C$62</c:f>
              <c:numCache>
                <c:formatCode>General</c:formatCode>
                <c:ptCount val="2"/>
                <c:pt idx="0">
                  <c:v>0.875167528240475</c:v>
                </c:pt>
                <c:pt idx="1">
                  <c:v>0.847750865051903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12966400"/>
        <c:axId val="-220908624"/>
      </c:barChart>
      <c:catAx>
        <c:axId val="-312966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20908624"/>
        <c:crosses val="autoZero"/>
        <c:auto val="1"/>
        <c:lblAlgn val="ctr"/>
        <c:lblOffset val="100"/>
        <c:noMultiLvlLbl val="0"/>
      </c:catAx>
      <c:valAx>
        <c:axId val="-220908624"/>
        <c:scaling>
          <c:orientation val="minMax"/>
          <c:max val="1.0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312966400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daPI!$B$41</c:f>
              <c:strCache>
                <c:ptCount val="1"/>
                <c:pt idx="0">
                  <c:v>ctrl DAPI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daPI!$D$42:$D$47</c:f>
                <c:numCache>
                  <c:formatCode>General</c:formatCode>
                  <c:ptCount val="6"/>
                  <c:pt idx="0">
                    <c:v>11.12958781212156</c:v>
                  </c:pt>
                  <c:pt idx="1">
                    <c:v>14.58861420420366</c:v>
                  </c:pt>
                  <c:pt idx="2">
                    <c:v>13.28480397404778</c:v>
                  </c:pt>
                  <c:pt idx="3">
                    <c:v>11.94004295847968</c:v>
                  </c:pt>
                  <c:pt idx="4">
                    <c:v>11.85124478792963</c:v>
                  </c:pt>
                  <c:pt idx="5">
                    <c:v>9.699023179809373</c:v>
                  </c:pt>
                </c:numCache>
              </c:numRef>
            </c:plus>
            <c:minus>
              <c:numRef>
                <c:f>daPI!$D$42:$D$47</c:f>
                <c:numCache>
                  <c:formatCode>General</c:formatCode>
                  <c:ptCount val="6"/>
                  <c:pt idx="0">
                    <c:v>11.12958781212156</c:v>
                  </c:pt>
                  <c:pt idx="1">
                    <c:v>14.58861420420366</c:v>
                  </c:pt>
                  <c:pt idx="2">
                    <c:v>13.28480397404778</c:v>
                  </c:pt>
                  <c:pt idx="3">
                    <c:v>11.94004295847968</c:v>
                  </c:pt>
                  <c:pt idx="4">
                    <c:v>11.85124478792963</c:v>
                  </c:pt>
                  <c:pt idx="5">
                    <c:v>9.699023179809373</c:v>
                  </c:pt>
                </c:numCache>
              </c:numRef>
            </c:minus>
          </c:errBars>
          <c:val>
            <c:numRef>
              <c:f>daPI!$B$42:$B$47</c:f>
              <c:numCache>
                <c:formatCode>General</c:formatCode>
                <c:ptCount val="6"/>
                <c:pt idx="0">
                  <c:v>298.3333333333334</c:v>
                </c:pt>
                <c:pt idx="1">
                  <c:v>307.2857142857143</c:v>
                </c:pt>
                <c:pt idx="2">
                  <c:v>301.8571428571428</c:v>
                </c:pt>
                <c:pt idx="3">
                  <c:v>291.904761904762</c:v>
                </c:pt>
                <c:pt idx="4">
                  <c:v>273.7142857142857</c:v>
                </c:pt>
                <c:pt idx="5">
                  <c:v>153.7142857142857</c:v>
                </c:pt>
              </c:numCache>
            </c:numRef>
          </c:val>
        </c:ser>
        <c:ser>
          <c:idx val="1"/>
          <c:order val="1"/>
          <c:tx>
            <c:strRef>
              <c:f>daPI!$C$41</c:f>
              <c:strCache>
                <c:ptCount val="1"/>
                <c:pt idx="0">
                  <c:v>315T DAPI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daPI!$E$42:$E$47</c:f>
                <c:numCache>
                  <c:formatCode>General</c:formatCode>
                  <c:ptCount val="6"/>
                  <c:pt idx="0">
                    <c:v>11.64708821651054</c:v>
                  </c:pt>
                  <c:pt idx="1">
                    <c:v>9.301938674283828</c:v>
                  </c:pt>
                  <c:pt idx="2">
                    <c:v>9.836645881335128</c:v>
                  </c:pt>
                  <c:pt idx="3">
                    <c:v>8.458321930297004</c:v>
                  </c:pt>
                  <c:pt idx="4">
                    <c:v>8.544906792865879</c:v>
                  </c:pt>
                  <c:pt idx="5">
                    <c:v>7.904154070961845</c:v>
                  </c:pt>
                </c:numCache>
              </c:numRef>
            </c:plus>
            <c:minus>
              <c:numRef>
                <c:f>daPI!$E$42:$E$47</c:f>
                <c:numCache>
                  <c:formatCode>General</c:formatCode>
                  <c:ptCount val="6"/>
                  <c:pt idx="0">
                    <c:v>11.64708821651054</c:v>
                  </c:pt>
                  <c:pt idx="1">
                    <c:v>9.301938674283828</c:v>
                  </c:pt>
                  <c:pt idx="2">
                    <c:v>9.836645881335128</c:v>
                  </c:pt>
                  <c:pt idx="3">
                    <c:v>8.458321930297004</c:v>
                  </c:pt>
                  <c:pt idx="4">
                    <c:v>8.544906792865879</c:v>
                  </c:pt>
                  <c:pt idx="5">
                    <c:v>7.904154070961845</c:v>
                  </c:pt>
                </c:numCache>
              </c:numRef>
            </c:minus>
          </c:errBars>
          <c:val>
            <c:numRef>
              <c:f>daPI!$C$42:$C$47</c:f>
              <c:numCache>
                <c:formatCode>General</c:formatCode>
                <c:ptCount val="6"/>
                <c:pt idx="0">
                  <c:v>309.8148148148149</c:v>
                </c:pt>
                <c:pt idx="1">
                  <c:v>315.6296296296296</c:v>
                </c:pt>
                <c:pt idx="2">
                  <c:v>305.8148148148148</c:v>
                </c:pt>
                <c:pt idx="3">
                  <c:v>301.6666666666666</c:v>
                </c:pt>
                <c:pt idx="4">
                  <c:v>281.9999999999999</c:v>
                </c:pt>
                <c:pt idx="5">
                  <c:v>147.4814814814815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5309984"/>
        <c:axId val="-346177152"/>
      </c:barChart>
      <c:catAx>
        <c:axId val="-175309984"/>
        <c:scaling>
          <c:orientation val="minMax"/>
        </c:scaling>
        <c:delete val="0"/>
        <c:axPos val="b"/>
        <c:majorTickMark val="out"/>
        <c:minorTickMark val="none"/>
        <c:tickLblPos val="nextTo"/>
        <c:crossAx val="-346177152"/>
        <c:crosses val="autoZero"/>
        <c:auto val="1"/>
        <c:lblAlgn val="ctr"/>
        <c:lblOffset val="100"/>
        <c:noMultiLvlLbl val="0"/>
      </c:catAx>
      <c:valAx>
        <c:axId val="-346177152"/>
        <c:scaling>
          <c:orientation val="minMax"/>
          <c:max val="40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753099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plus"/>
            <c:errValType val="cust"/>
            <c:noEndCap val="0"/>
            <c:plus>
              <c:numRef>
                <c:f>daPI!$D$48:$E$48</c:f>
                <c:numCache>
                  <c:formatCode>General</c:formatCode>
                  <c:ptCount val="2"/>
                  <c:pt idx="0">
                    <c:v>63.71006819267774</c:v>
                  </c:pt>
                  <c:pt idx="1">
                    <c:v>47.33401074690592</c:v>
                  </c:pt>
                </c:numCache>
              </c:numRef>
            </c:plus>
            <c:minus>
              <c:numRef>
                <c:f>daPI!$D$48:$E$48</c:f>
                <c:numCache>
                  <c:formatCode>General</c:formatCode>
                  <c:ptCount val="2"/>
                  <c:pt idx="0">
                    <c:v>63.71006819267774</c:v>
                  </c:pt>
                  <c:pt idx="1">
                    <c:v>47.33401074690592</c:v>
                  </c:pt>
                </c:numCache>
              </c:numRef>
            </c:minus>
          </c:errBars>
          <c:cat>
            <c:strRef>
              <c:f>daPI!$B$41:$C$41</c:f>
              <c:strCache>
                <c:ptCount val="2"/>
                <c:pt idx="0">
                  <c:v>ctrl DAPI</c:v>
                </c:pt>
                <c:pt idx="1">
                  <c:v>315T DAPI</c:v>
                </c:pt>
              </c:strCache>
            </c:strRef>
          </c:cat>
          <c:val>
            <c:numRef>
              <c:f>daPI!$B$48:$C$48</c:f>
              <c:numCache>
                <c:formatCode>General</c:formatCode>
                <c:ptCount val="2"/>
                <c:pt idx="0">
                  <c:v>1626.809523809524</c:v>
                </c:pt>
                <c:pt idx="1">
                  <c:v>1662.407407407408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22525936"/>
        <c:axId val="-225466736"/>
      </c:barChart>
      <c:catAx>
        <c:axId val="-222525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25466736"/>
        <c:crosses val="autoZero"/>
        <c:auto val="1"/>
        <c:lblAlgn val="ctr"/>
        <c:lblOffset val="100"/>
        <c:noMultiLvlLbl val="0"/>
      </c:catAx>
      <c:valAx>
        <c:axId val="-225466736"/>
        <c:scaling>
          <c:orientation val="minMax"/>
          <c:max val="1800.0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22525936"/>
        <c:crosses val="autoZero"/>
        <c:crossBetween val="between"/>
        <c:majorUnit val="200.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plus"/>
            <c:errValType val="cust"/>
            <c:noEndCap val="0"/>
            <c:plus>
              <c:numRef>
                <c:f>'sox5'!$J$70:$K$70</c:f>
                <c:numCache>
                  <c:formatCode>General</c:formatCode>
                  <c:ptCount val="2"/>
                  <c:pt idx="0">
                    <c:v>0.00292501190060745</c:v>
                  </c:pt>
                  <c:pt idx="1">
                    <c:v>0.00852869527129644</c:v>
                  </c:pt>
                </c:numCache>
              </c:numRef>
            </c:plus>
            <c:minus>
              <c:numRef>
                <c:f>'sox5'!$J$70:$K$70</c:f>
                <c:numCache>
                  <c:formatCode>General</c:formatCode>
                  <c:ptCount val="2"/>
                  <c:pt idx="0">
                    <c:v>0.00292501190060745</c:v>
                  </c:pt>
                  <c:pt idx="1">
                    <c:v>0.00852869527129644</c:v>
                  </c:pt>
                </c:numCache>
              </c:numRef>
            </c:minus>
          </c:errBars>
          <c:cat>
            <c:strRef>
              <c:f>'sox5'!$B$53:$C$53</c:f>
              <c:strCache>
                <c:ptCount val="2"/>
                <c:pt idx="0">
                  <c:v>sox5/DAPI ctrl</c:v>
                </c:pt>
                <c:pt idx="1">
                  <c:v>sox5/DAPI 315T</c:v>
                </c:pt>
              </c:strCache>
            </c:strRef>
          </c:cat>
          <c:val>
            <c:numRef>
              <c:f>'sox5'!$B$60:$C$60</c:f>
              <c:numCache>
                <c:formatCode>General</c:formatCode>
                <c:ptCount val="2"/>
                <c:pt idx="0">
                  <c:v>0.348393410536617</c:v>
                </c:pt>
                <c:pt idx="1">
                  <c:v>0.554375970999482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5743936"/>
        <c:axId val="-223223248"/>
      </c:barChart>
      <c:catAx>
        <c:axId val="-175743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23223248"/>
        <c:crosses val="autoZero"/>
        <c:auto val="1"/>
        <c:lblAlgn val="ctr"/>
        <c:lblOffset val="100"/>
        <c:noMultiLvlLbl val="0"/>
      </c:catAx>
      <c:valAx>
        <c:axId val="-223223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75743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rorb!$B$54</c:f>
              <c:strCache>
                <c:ptCount val="1"/>
                <c:pt idx="0">
                  <c:v>rorb/DAPI ctrl 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rorb!$J$65:$J$71</c:f>
                <c:numCache>
                  <c:formatCode>General</c:formatCode>
                  <c:ptCount val="7"/>
                  <c:pt idx="0">
                    <c:v>0.0200873815561754</c:v>
                  </c:pt>
                  <c:pt idx="1">
                    <c:v>0.0170554582242278</c:v>
                  </c:pt>
                  <c:pt idx="2">
                    <c:v>0.0207988195356018</c:v>
                  </c:pt>
                  <c:pt idx="3">
                    <c:v>0.0316584194151935</c:v>
                  </c:pt>
                  <c:pt idx="4">
                    <c:v>0.0204832685090872</c:v>
                  </c:pt>
                  <c:pt idx="5">
                    <c:v>0.0231282852143342</c:v>
                  </c:pt>
                  <c:pt idx="6">
                    <c:v>0.00350779126836265</c:v>
                  </c:pt>
                </c:numCache>
              </c:numRef>
            </c:plus>
            <c:minus>
              <c:numRef>
                <c:f>rorb!$J$65:$J$71</c:f>
                <c:numCache>
                  <c:formatCode>General</c:formatCode>
                  <c:ptCount val="7"/>
                  <c:pt idx="0">
                    <c:v>0.0200873815561754</c:v>
                  </c:pt>
                  <c:pt idx="1">
                    <c:v>0.0170554582242278</c:v>
                  </c:pt>
                  <c:pt idx="2">
                    <c:v>0.0207988195356018</c:v>
                  </c:pt>
                  <c:pt idx="3">
                    <c:v>0.0316584194151935</c:v>
                  </c:pt>
                  <c:pt idx="4">
                    <c:v>0.0204832685090872</c:v>
                  </c:pt>
                  <c:pt idx="5">
                    <c:v>0.0231282852143342</c:v>
                  </c:pt>
                  <c:pt idx="6">
                    <c:v>0.00350779126836265</c:v>
                  </c:pt>
                </c:numCache>
              </c:numRef>
            </c:minus>
          </c:errBars>
          <c:val>
            <c:numRef>
              <c:f>rorb!$B$55:$B$60</c:f>
              <c:numCache>
                <c:formatCode>General</c:formatCode>
                <c:ptCount val="6"/>
                <c:pt idx="0">
                  <c:v>0.125690244543781</c:v>
                </c:pt>
                <c:pt idx="1">
                  <c:v>0.197201017811705</c:v>
                </c:pt>
                <c:pt idx="2">
                  <c:v>0.493296230710852</c:v>
                </c:pt>
                <c:pt idx="3">
                  <c:v>0.650426921145153</c:v>
                </c:pt>
                <c:pt idx="4">
                  <c:v>0.201999487310946</c:v>
                </c:pt>
                <c:pt idx="5">
                  <c:v>0.0703605980650835</c:v>
                </c:pt>
              </c:numCache>
            </c:numRef>
          </c:val>
        </c:ser>
        <c:ser>
          <c:idx val="1"/>
          <c:order val="1"/>
          <c:tx>
            <c:strRef>
              <c:f>rorb!$C$54</c:f>
              <c:strCache>
                <c:ptCount val="1"/>
                <c:pt idx="0">
                  <c:v>rorb/DAPI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rorb!$K$65:$K$70</c:f>
                <c:numCache>
                  <c:formatCode>General</c:formatCode>
                  <c:ptCount val="6"/>
                  <c:pt idx="0">
                    <c:v>0.0023837362075917</c:v>
                  </c:pt>
                  <c:pt idx="1">
                    <c:v>0.00235007779149988</c:v>
                  </c:pt>
                  <c:pt idx="2">
                    <c:v>0.0172348614501038</c:v>
                  </c:pt>
                  <c:pt idx="3">
                    <c:v>0.0096207730819771</c:v>
                  </c:pt>
                  <c:pt idx="4">
                    <c:v>0.0559959139550262</c:v>
                  </c:pt>
                  <c:pt idx="5">
                    <c:v>0.00333845706564731</c:v>
                  </c:pt>
                </c:numCache>
              </c:numRef>
            </c:plus>
            <c:minus>
              <c:numRef>
                <c:f>rorb!$K$65:$K$70</c:f>
                <c:numCache>
                  <c:formatCode>General</c:formatCode>
                  <c:ptCount val="6"/>
                  <c:pt idx="0">
                    <c:v>0.0023837362075917</c:v>
                  </c:pt>
                  <c:pt idx="1">
                    <c:v>0.00235007779149988</c:v>
                  </c:pt>
                  <c:pt idx="2">
                    <c:v>0.0172348614501038</c:v>
                  </c:pt>
                  <c:pt idx="3">
                    <c:v>0.0096207730819771</c:v>
                  </c:pt>
                  <c:pt idx="4">
                    <c:v>0.0559959139550262</c:v>
                  </c:pt>
                  <c:pt idx="5">
                    <c:v>0.00333845706564731</c:v>
                  </c:pt>
                </c:numCache>
              </c:numRef>
            </c:minus>
          </c:errBars>
          <c:val>
            <c:numRef>
              <c:f>rorb!$C$55:$C$60</c:f>
              <c:numCache>
                <c:formatCode>General</c:formatCode>
                <c:ptCount val="6"/>
                <c:pt idx="0">
                  <c:v>0.0123196057726153</c:v>
                </c:pt>
                <c:pt idx="1">
                  <c:v>0.010770784247728</c:v>
                </c:pt>
                <c:pt idx="2">
                  <c:v>0.128899554336647</c:v>
                </c:pt>
                <c:pt idx="3">
                  <c:v>0.533874382498236</c:v>
                </c:pt>
                <c:pt idx="4">
                  <c:v>0.309373842163764</c:v>
                </c:pt>
                <c:pt idx="5">
                  <c:v>0.0097378277153558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22995648"/>
        <c:axId val="-175658672"/>
      </c:barChart>
      <c:catAx>
        <c:axId val="-222995648"/>
        <c:scaling>
          <c:orientation val="minMax"/>
        </c:scaling>
        <c:delete val="0"/>
        <c:axPos val="b"/>
        <c:majorTickMark val="out"/>
        <c:minorTickMark val="none"/>
        <c:tickLblPos val="nextTo"/>
        <c:crossAx val="-175658672"/>
        <c:crosses val="autoZero"/>
        <c:auto val="1"/>
        <c:lblAlgn val="ctr"/>
        <c:lblOffset val="100"/>
        <c:noMultiLvlLbl val="0"/>
      </c:catAx>
      <c:valAx>
        <c:axId val="-175658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229956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plus"/>
            <c:errValType val="cust"/>
            <c:noEndCap val="0"/>
            <c:plus>
              <c:numRef>
                <c:f>rorb!$J$71:$K$71</c:f>
                <c:numCache>
                  <c:formatCode>General</c:formatCode>
                  <c:ptCount val="2"/>
                  <c:pt idx="0">
                    <c:v>0.00350779126836265</c:v>
                  </c:pt>
                  <c:pt idx="1">
                    <c:v>0.00946940603508953</c:v>
                  </c:pt>
                </c:numCache>
              </c:numRef>
            </c:plus>
            <c:minus>
              <c:numRef>
                <c:f>rorb!$J$71:$K$71</c:f>
                <c:numCache>
                  <c:formatCode>General</c:formatCode>
                  <c:ptCount val="2"/>
                  <c:pt idx="0">
                    <c:v>0.00350779126836265</c:v>
                  </c:pt>
                  <c:pt idx="1">
                    <c:v>0.00946940603508953</c:v>
                  </c:pt>
                </c:numCache>
              </c:numRef>
            </c:minus>
          </c:errBars>
          <c:cat>
            <c:strRef>
              <c:f>rorb!$B$54:$C$54</c:f>
              <c:strCache>
                <c:ptCount val="2"/>
                <c:pt idx="0">
                  <c:v>rorb/DAPI ctrl </c:v>
                </c:pt>
                <c:pt idx="1">
                  <c:v>rorb/DAPI</c:v>
                </c:pt>
              </c:strCache>
            </c:strRef>
          </c:cat>
          <c:val>
            <c:numRef>
              <c:f>rorb!$B$61:$C$61</c:f>
              <c:numCache>
                <c:formatCode>General</c:formatCode>
                <c:ptCount val="2"/>
                <c:pt idx="0">
                  <c:v>0.30861145447054</c:v>
                </c:pt>
                <c:pt idx="1">
                  <c:v>0.179778162467141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36924448"/>
        <c:axId val="-193426704"/>
      </c:barChart>
      <c:catAx>
        <c:axId val="-336924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93426704"/>
        <c:crosses val="autoZero"/>
        <c:auto val="1"/>
        <c:lblAlgn val="ctr"/>
        <c:lblOffset val="100"/>
        <c:noMultiLvlLbl val="0"/>
      </c:catAx>
      <c:valAx>
        <c:axId val="-193426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336924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'Tbr1 ctip2'!$O$57</c:f>
              <c:strCache>
                <c:ptCount val="1"/>
                <c:pt idx="0">
                  <c:v>Ctip2/DAPI ctrl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'Tbr1 ctip2'!$J$59:$J$64</c:f>
                <c:numCache>
                  <c:formatCode>General</c:formatCode>
                  <c:ptCount val="6"/>
                  <c:pt idx="0">
                    <c:v>0.00235740401790824</c:v>
                  </c:pt>
                  <c:pt idx="1">
                    <c:v>0.00577699691827484</c:v>
                  </c:pt>
                  <c:pt idx="2">
                    <c:v>0.0361979165832899</c:v>
                  </c:pt>
                  <c:pt idx="3">
                    <c:v>0.0252180150245945</c:v>
                  </c:pt>
                  <c:pt idx="4">
                    <c:v>0.0041407867494824</c:v>
                  </c:pt>
                  <c:pt idx="5">
                    <c:v>0.00210970464135021</c:v>
                  </c:pt>
                </c:numCache>
              </c:numRef>
            </c:plus>
            <c:minus>
              <c:numRef>
                <c:f>'Tbr1 ctip2'!$J$59:$J$64</c:f>
                <c:numCache>
                  <c:formatCode>General</c:formatCode>
                  <c:ptCount val="6"/>
                  <c:pt idx="0">
                    <c:v>0.00235740401790824</c:v>
                  </c:pt>
                  <c:pt idx="1">
                    <c:v>0.00577699691827484</c:v>
                  </c:pt>
                  <c:pt idx="2">
                    <c:v>0.0361979165832899</c:v>
                  </c:pt>
                  <c:pt idx="3">
                    <c:v>0.0252180150245945</c:v>
                  </c:pt>
                  <c:pt idx="4">
                    <c:v>0.0041407867494824</c:v>
                  </c:pt>
                  <c:pt idx="5">
                    <c:v>0.00210970464135021</c:v>
                  </c:pt>
                </c:numCache>
              </c:numRef>
            </c:minus>
          </c:errBars>
          <c:val>
            <c:numRef>
              <c:f>'Tbr1 ctip2'!$O$58:$O$63</c:f>
              <c:numCache>
                <c:formatCode>General</c:formatCode>
                <c:ptCount val="6"/>
                <c:pt idx="0">
                  <c:v>0.0351299326275265</c:v>
                </c:pt>
                <c:pt idx="1">
                  <c:v>0.0163934426229508</c:v>
                </c:pt>
                <c:pt idx="2">
                  <c:v>0.289562289562289</c:v>
                </c:pt>
                <c:pt idx="3">
                  <c:v>0.137566137566138</c:v>
                </c:pt>
                <c:pt idx="4">
                  <c:v>0.00376647834274953</c:v>
                </c:pt>
                <c:pt idx="5">
                  <c:v>0.00172265288544358</c:v>
                </c:pt>
              </c:numCache>
            </c:numRef>
          </c:val>
        </c:ser>
        <c:ser>
          <c:idx val="1"/>
          <c:order val="1"/>
          <c:tx>
            <c:strRef>
              <c:f>'Tbr1 ctip2'!$P$57</c:f>
              <c:strCache>
                <c:ptCount val="1"/>
                <c:pt idx="0">
                  <c:v>Ctip2/DAPI 315T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'Tbr1 ctip2'!$K$59:$K$64</c:f>
                <c:numCache>
                  <c:formatCode>General</c:formatCode>
                  <c:ptCount val="6"/>
                  <c:pt idx="0">
                    <c:v>0.0395299452077426</c:v>
                  </c:pt>
                  <c:pt idx="1">
                    <c:v>0.018403888394441</c:v>
                  </c:pt>
                  <c:pt idx="2">
                    <c:v>0.0271910577855303</c:v>
                  </c:pt>
                  <c:pt idx="3">
                    <c:v>0.0112523169744496</c:v>
                  </c:pt>
                  <c:pt idx="4">
                    <c:v>0.00427060007130678</c:v>
                  </c:pt>
                  <c:pt idx="5">
                    <c:v>0.00332435679318602</c:v>
                  </c:pt>
                </c:numCache>
              </c:numRef>
            </c:plus>
            <c:minus>
              <c:numRef>
                <c:f>'Tbr1 ctip2'!$K$59:$K$64</c:f>
                <c:numCache>
                  <c:formatCode>General</c:formatCode>
                  <c:ptCount val="6"/>
                  <c:pt idx="0">
                    <c:v>0.0395299452077426</c:v>
                  </c:pt>
                  <c:pt idx="1">
                    <c:v>0.018403888394441</c:v>
                  </c:pt>
                  <c:pt idx="2">
                    <c:v>0.0271910577855303</c:v>
                  </c:pt>
                  <c:pt idx="3">
                    <c:v>0.0112523169744496</c:v>
                  </c:pt>
                  <c:pt idx="4">
                    <c:v>0.00427060007130678</c:v>
                  </c:pt>
                  <c:pt idx="5">
                    <c:v>0.00332435679318602</c:v>
                  </c:pt>
                </c:numCache>
              </c:numRef>
            </c:minus>
          </c:errBars>
          <c:val>
            <c:numRef>
              <c:f>'Tbr1 ctip2'!$P$58:$P$63</c:f>
              <c:numCache>
                <c:formatCode>General</c:formatCode>
                <c:ptCount val="6"/>
                <c:pt idx="0">
                  <c:v>0.163969035890218</c:v>
                </c:pt>
                <c:pt idx="1">
                  <c:v>0.0743173176633253</c:v>
                </c:pt>
                <c:pt idx="2">
                  <c:v>0.208318890814558</c:v>
                </c:pt>
                <c:pt idx="3">
                  <c:v>0.316418992388546</c:v>
                </c:pt>
                <c:pt idx="4">
                  <c:v>0.0108485083301046</c:v>
                </c:pt>
                <c:pt idx="5">
                  <c:v>0.00414937759336099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20772208"/>
        <c:axId val="-175884192"/>
      </c:barChart>
      <c:catAx>
        <c:axId val="-220772208"/>
        <c:scaling>
          <c:orientation val="minMax"/>
        </c:scaling>
        <c:delete val="0"/>
        <c:axPos val="b"/>
        <c:majorTickMark val="out"/>
        <c:minorTickMark val="none"/>
        <c:tickLblPos val="nextTo"/>
        <c:crossAx val="-175884192"/>
        <c:crosses val="autoZero"/>
        <c:auto val="1"/>
        <c:lblAlgn val="ctr"/>
        <c:lblOffset val="100"/>
        <c:noMultiLvlLbl val="0"/>
      </c:catAx>
      <c:valAx>
        <c:axId val="-17588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207722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plus"/>
            <c:errValType val="cust"/>
            <c:noEndCap val="0"/>
            <c:plus>
              <c:numRef>
                <c:f>'Tbr1 ctip2'!$J$65:$K$65</c:f>
                <c:numCache>
                  <c:formatCode>General</c:formatCode>
                  <c:ptCount val="2"/>
                  <c:pt idx="0">
                    <c:v>0.00443437095331383</c:v>
                  </c:pt>
                  <c:pt idx="1">
                    <c:v>0.00843127109877726</c:v>
                  </c:pt>
                </c:numCache>
              </c:numRef>
            </c:plus>
            <c:minus>
              <c:numRef>
                <c:f>'Tbr1 ctip2'!$J$65:$K$65</c:f>
                <c:numCache>
                  <c:formatCode>General</c:formatCode>
                  <c:ptCount val="2"/>
                  <c:pt idx="0">
                    <c:v>0.00443437095331383</c:v>
                  </c:pt>
                  <c:pt idx="1">
                    <c:v>0.00843127109877726</c:v>
                  </c:pt>
                </c:numCache>
              </c:numRef>
            </c:minus>
          </c:errBars>
          <c:cat>
            <c:strRef>
              <c:f>'Tbr1 ctip2'!$O$57:$P$57</c:f>
              <c:strCache>
                <c:ptCount val="2"/>
                <c:pt idx="0">
                  <c:v>Ctip2/DAPI ctrl</c:v>
                </c:pt>
                <c:pt idx="1">
                  <c:v>Ctip2/DAPI 315T</c:v>
                </c:pt>
              </c:strCache>
            </c:strRef>
          </c:cat>
          <c:val>
            <c:numRef>
              <c:f>'Tbr1 ctip2'!$O$64:$P$64</c:f>
              <c:numCache>
                <c:formatCode>General</c:formatCode>
                <c:ptCount val="2"/>
                <c:pt idx="0">
                  <c:v>0.0866752910737387</c:v>
                </c:pt>
                <c:pt idx="1">
                  <c:v>0.142087498377256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3769088"/>
        <c:axId val="-290414416"/>
      </c:barChart>
      <c:catAx>
        <c:axId val="-173769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90414416"/>
        <c:crosses val="autoZero"/>
        <c:auto val="1"/>
        <c:lblAlgn val="ctr"/>
        <c:lblOffset val="100"/>
        <c:noMultiLvlLbl val="0"/>
      </c:catAx>
      <c:valAx>
        <c:axId val="-290414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73769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plus"/>
            <c:errValType val="cust"/>
            <c:noEndCap val="0"/>
            <c:plus>
              <c:numRef>
                <c:f>'Tbr1 ctip2'!$J$66:$K$66</c:f>
                <c:numCache>
                  <c:formatCode>General</c:formatCode>
                  <c:ptCount val="2"/>
                  <c:pt idx="0">
                    <c:v>0.00462287891905679</c:v>
                  </c:pt>
                  <c:pt idx="1">
                    <c:v>0.0105775334508298</c:v>
                  </c:pt>
                </c:numCache>
              </c:numRef>
            </c:plus>
            <c:minus>
              <c:numRef>
                <c:f>'Tbr1 ctip2'!$J$66:$K$66</c:f>
                <c:numCache>
                  <c:formatCode>General</c:formatCode>
                  <c:ptCount val="2"/>
                  <c:pt idx="0">
                    <c:v>0.00462287891905679</c:v>
                  </c:pt>
                  <c:pt idx="1">
                    <c:v>0.0105775334508298</c:v>
                  </c:pt>
                </c:numCache>
              </c:numRef>
            </c:minus>
          </c:errBars>
          <c:cat>
            <c:strRef>
              <c:f>'Tbr1 ctip2'!$O$57:$P$57</c:f>
              <c:strCache>
                <c:ptCount val="2"/>
                <c:pt idx="0">
                  <c:v>Ctip2/DAPI ctrl</c:v>
                </c:pt>
                <c:pt idx="1">
                  <c:v>Ctip2/DAPI 315T</c:v>
                </c:pt>
              </c:strCache>
            </c:strRef>
          </c:cat>
          <c:val>
            <c:numRef>
              <c:f>'Tbr1 ctip2'!$O$65:$P$65</c:f>
              <c:numCache>
                <c:formatCode>General</c:formatCode>
                <c:ptCount val="2"/>
                <c:pt idx="0">
                  <c:v>0.213564213564214</c:v>
                </c:pt>
                <c:pt idx="1">
                  <c:v>0.261162296243799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5597952"/>
        <c:axId val="-170630144"/>
      </c:barChart>
      <c:catAx>
        <c:axId val="-195597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70630144"/>
        <c:crosses val="autoZero"/>
        <c:auto val="1"/>
        <c:lblAlgn val="ctr"/>
        <c:lblOffset val="100"/>
        <c:noMultiLvlLbl val="0"/>
      </c:catAx>
      <c:valAx>
        <c:axId val="-170630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95597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'Tbr1 ctip2'!$O$67</c:f>
              <c:strCache>
                <c:ptCount val="1"/>
                <c:pt idx="0">
                  <c:v>Tbr1/DAPI ctrl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'Tbr1 ctip2'!$J$69:$J$74</c:f>
                <c:numCache>
                  <c:formatCode>General</c:formatCode>
                  <c:ptCount val="6"/>
                  <c:pt idx="0">
                    <c:v>0.0474059798275322</c:v>
                  </c:pt>
                  <c:pt idx="1">
                    <c:v>0.0477739842071302</c:v>
                  </c:pt>
                  <c:pt idx="2">
                    <c:v>0.039858108876899</c:v>
                  </c:pt>
                  <c:pt idx="3">
                    <c:v>0.018392817135563</c:v>
                  </c:pt>
                  <c:pt idx="4">
                    <c:v>0.018590769598806</c:v>
                  </c:pt>
                  <c:pt idx="5">
                    <c:v>0.0154564212593196</c:v>
                  </c:pt>
                </c:numCache>
              </c:numRef>
            </c:plus>
            <c:minus>
              <c:numRef>
                <c:f>'Tbr1 ctip2'!$J$69:$J$74</c:f>
                <c:numCache>
                  <c:formatCode>General</c:formatCode>
                  <c:ptCount val="6"/>
                  <c:pt idx="0">
                    <c:v>0.0474059798275322</c:v>
                  </c:pt>
                  <c:pt idx="1">
                    <c:v>0.0477739842071302</c:v>
                  </c:pt>
                  <c:pt idx="2">
                    <c:v>0.039858108876899</c:v>
                  </c:pt>
                  <c:pt idx="3">
                    <c:v>0.018392817135563</c:v>
                  </c:pt>
                  <c:pt idx="4">
                    <c:v>0.018590769598806</c:v>
                  </c:pt>
                  <c:pt idx="5">
                    <c:v>0.0154564212593196</c:v>
                  </c:pt>
                </c:numCache>
              </c:numRef>
            </c:minus>
          </c:errBars>
          <c:val>
            <c:numRef>
              <c:f>'Tbr1 ctip2'!$O$68:$O$73</c:f>
              <c:numCache>
                <c:formatCode>General</c:formatCode>
                <c:ptCount val="6"/>
                <c:pt idx="0">
                  <c:v>0.681424446583253</c:v>
                </c:pt>
                <c:pt idx="1">
                  <c:v>0.76374156219865</c:v>
                </c:pt>
                <c:pt idx="2">
                  <c:v>0.433862433862434</c:v>
                </c:pt>
                <c:pt idx="3">
                  <c:v>0.037999037999038</c:v>
                </c:pt>
                <c:pt idx="4">
                  <c:v>0.0268361581920904</c:v>
                </c:pt>
                <c:pt idx="5">
                  <c:v>0.0327304048234281</c:v>
                </c:pt>
              </c:numCache>
            </c:numRef>
          </c:val>
        </c:ser>
        <c:ser>
          <c:idx val="1"/>
          <c:order val="1"/>
          <c:tx>
            <c:strRef>
              <c:f>'Tbr1 ctip2'!$P$67</c:f>
              <c:strCache>
                <c:ptCount val="1"/>
                <c:pt idx="0">
                  <c:v>Tbr1/DAPI 315T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'Tbr1 ctip2'!$K$69:$K$74</c:f>
                <c:numCache>
                  <c:formatCode>General</c:formatCode>
                  <c:ptCount val="6"/>
                  <c:pt idx="0">
                    <c:v>0.0215287834568772</c:v>
                  </c:pt>
                  <c:pt idx="1">
                    <c:v>0.0341816973347611</c:v>
                  </c:pt>
                  <c:pt idx="2">
                    <c:v>0.0376234813459463</c:v>
                  </c:pt>
                  <c:pt idx="3">
                    <c:v>0.0276003114313392</c:v>
                  </c:pt>
                  <c:pt idx="4">
                    <c:v>0.0314848186407052</c:v>
                  </c:pt>
                  <c:pt idx="5">
                    <c:v>0.0172536943360954</c:v>
                  </c:pt>
                </c:numCache>
              </c:numRef>
            </c:plus>
            <c:minus>
              <c:numRef>
                <c:f>'Tbr1 ctip2'!$K$69:$K$74</c:f>
                <c:numCache>
                  <c:formatCode>General</c:formatCode>
                  <c:ptCount val="6"/>
                  <c:pt idx="0">
                    <c:v>0.0215287834568772</c:v>
                  </c:pt>
                  <c:pt idx="1">
                    <c:v>0.0341816973347611</c:v>
                  </c:pt>
                  <c:pt idx="2">
                    <c:v>0.0376234813459463</c:v>
                  </c:pt>
                  <c:pt idx="3">
                    <c:v>0.0276003114313392</c:v>
                  </c:pt>
                  <c:pt idx="4">
                    <c:v>0.0314848186407052</c:v>
                  </c:pt>
                  <c:pt idx="5">
                    <c:v>0.0172536943360954</c:v>
                  </c:pt>
                </c:numCache>
              </c:numRef>
            </c:minus>
          </c:errBars>
          <c:val>
            <c:numRef>
              <c:f>'Tbr1 ctip2'!$P$68:$P$73</c:f>
              <c:numCache>
                <c:formatCode>General</c:formatCode>
                <c:ptCount val="6"/>
                <c:pt idx="0">
                  <c:v>0.565798733286418</c:v>
                </c:pt>
                <c:pt idx="1">
                  <c:v>0.692360871068095</c:v>
                </c:pt>
                <c:pt idx="2">
                  <c:v>0.533448873483535</c:v>
                </c:pt>
                <c:pt idx="3">
                  <c:v>0.0652410293584632</c:v>
                </c:pt>
                <c:pt idx="4">
                  <c:v>0.0538550949244479</c:v>
                </c:pt>
                <c:pt idx="5">
                  <c:v>0.0615491009681881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5021760"/>
        <c:axId val="-175337456"/>
      </c:barChart>
      <c:catAx>
        <c:axId val="-195021760"/>
        <c:scaling>
          <c:orientation val="minMax"/>
        </c:scaling>
        <c:delete val="0"/>
        <c:axPos val="b"/>
        <c:majorTickMark val="out"/>
        <c:minorTickMark val="none"/>
        <c:tickLblPos val="nextTo"/>
        <c:crossAx val="-175337456"/>
        <c:crosses val="autoZero"/>
        <c:auto val="1"/>
        <c:lblAlgn val="ctr"/>
        <c:lblOffset val="100"/>
        <c:noMultiLvlLbl val="0"/>
      </c:catAx>
      <c:valAx>
        <c:axId val="-175337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950217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plus"/>
            <c:errValType val="cust"/>
            <c:noEndCap val="0"/>
            <c:plus>
              <c:numRef>
                <c:f>'Tbr1 ctip2'!$J$75:$K$75</c:f>
                <c:numCache>
                  <c:formatCode>General</c:formatCode>
                  <c:ptCount val="2"/>
                  <c:pt idx="0">
                    <c:v>0.012165576800053</c:v>
                  </c:pt>
                  <c:pt idx="1">
                    <c:v>0.0111457381447793</c:v>
                  </c:pt>
                </c:numCache>
              </c:numRef>
            </c:plus>
            <c:minus>
              <c:numRef>
                <c:f>'Tbr1 ctip2'!$J$75:$K$75</c:f>
                <c:numCache>
                  <c:formatCode>General</c:formatCode>
                  <c:ptCount val="2"/>
                  <c:pt idx="0">
                    <c:v>0.012165576800053</c:v>
                  </c:pt>
                  <c:pt idx="1">
                    <c:v>0.0111457381447793</c:v>
                  </c:pt>
                </c:numCache>
              </c:numRef>
            </c:minus>
          </c:errBars>
          <c:cat>
            <c:strRef>
              <c:f>'Tbr1 ctip2'!$O$67:$P$67</c:f>
              <c:strCache>
                <c:ptCount val="2"/>
                <c:pt idx="0">
                  <c:v>Tbr1/DAPI ctrl</c:v>
                </c:pt>
                <c:pt idx="1">
                  <c:v>Tbr1/DAPI 315T</c:v>
                </c:pt>
              </c:strCache>
            </c:strRef>
          </c:cat>
          <c:val>
            <c:numRef>
              <c:f>'Tbr1 ctip2'!$O$74:$P$74</c:f>
              <c:numCache>
                <c:formatCode>General</c:formatCode>
                <c:ptCount val="2"/>
                <c:pt idx="0">
                  <c:v>0.351530832255282</c:v>
                </c:pt>
                <c:pt idx="1">
                  <c:v>0.36076853174088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25865680"/>
        <c:axId val="-222570208"/>
      </c:barChart>
      <c:catAx>
        <c:axId val="-225865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22570208"/>
        <c:crosses val="autoZero"/>
        <c:auto val="1"/>
        <c:lblAlgn val="ctr"/>
        <c:lblOffset val="100"/>
        <c:noMultiLvlLbl val="0"/>
      </c:catAx>
      <c:valAx>
        <c:axId val="-222570208"/>
        <c:scaling>
          <c:orientation val="minMax"/>
          <c:max val="0.4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258656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4" Type="http://schemas.openxmlformats.org/officeDocument/2006/relationships/chart" Target="../charts/chart8.xml"/><Relationship Id="rId5" Type="http://schemas.openxmlformats.org/officeDocument/2006/relationships/chart" Target="../charts/chart9.xml"/><Relationship Id="rId6" Type="http://schemas.openxmlformats.org/officeDocument/2006/relationships/chart" Target="../charts/chart10.xml"/><Relationship Id="rId1" Type="http://schemas.openxmlformats.org/officeDocument/2006/relationships/chart" Target="../charts/chart5.xml"/><Relationship Id="rId2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<Relationship Id="rId3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95249</xdr:colOff>
      <xdr:row>49</xdr:row>
      <xdr:rowOff>162204</xdr:rowOff>
    </xdr:from>
    <xdr:to>
      <xdr:col>20</xdr:col>
      <xdr:colOff>352984</xdr:colOff>
      <xdr:row>63</xdr:row>
      <xdr:rowOff>159963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599514</xdr:colOff>
      <xdr:row>49</xdr:row>
      <xdr:rowOff>148197</xdr:rowOff>
    </xdr:from>
    <xdr:to>
      <xdr:col>28</xdr:col>
      <xdr:colOff>240926</xdr:colOff>
      <xdr:row>63</xdr:row>
      <xdr:rowOff>145956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354263</xdr:colOff>
      <xdr:row>60</xdr:row>
      <xdr:rowOff>15374</xdr:rowOff>
    </xdr:from>
    <xdr:to>
      <xdr:col>30</xdr:col>
      <xdr:colOff>113632</xdr:colOff>
      <xdr:row>75</xdr:row>
      <xdr:rowOff>1337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120317</xdr:colOff>
      <xdr:row>59</xdr:row>
      <xdr:rowOff>90570</xdr:rowOff>
    </xdr:from>
    <xdr:to>
      <xdr:col>38</xdr:col>
      <xdr:colOff>481264</xdr:colOff>
      <xdr:row>74</xdr:row>
      <xdr:rowOff>76534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56</xdr:row>
      <xdr:rowOff>74467</xdr:rowOff>
    </xdr:from>
    <xdr:to>
      <xdr:col>29</xdr:col>
      <xdr:colOff>329045</xdr:colOff>
      <xdr:row>70</xdr:row>
      <xdr:rowOff>150667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173182</xdr:colOff>
      <xdr:row>56</xdr:row>
      <xdr:rowOff>91786</xdr:rowOff>
    </xdr:from>
    <xdr:to>
      <xdr:col>37</xdr:col>
      <xdr:colOff>502228</xdr:colOff>
      <xdr:row>70</xdr:row>
      <xdr:rowOff>167986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225136</xdr:colOff>
      <xdr:row>56</xdr:row>
      <xdr:rowOff>39832</xdr:rowOff>
    </xdr:from>
    <xdr:to>
      <xdr:col>45</xdr:col>
      <xdr:colOff>554182</xdr:colOff>
      <xdr:row>70</xdr:row>
      <xdr:rowOff>116032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502227</xdr:colOff>
      <xdr:row>73</xdr:row>
      <xdr:rowOff>5195</xdr:rowOff>
    </xdr:from>
    <xdr:to>
      <xdr:col>29</xdr:col>
      <xdr:colOff>225136</xdr:colOff>
      <xdr:row>87</xdr:row>
      <xdr:rowOff>81395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554182</xdr:colOff>
      <xdr:row>73</xdr:row>
      <xdr:rowOff>91785</xdr:rowOff>
    </xdr:from>
    <xdr:to>
      <xdr:col>38</xdr:col>
      <xdr:colOff>277091</xdr:colOff>
      <xdr:row>87</xdr:row>
      <xdr:rowOff>167985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38</xdr:col>
      <xdr:colOff>484909</xdr:colOff>
      <xdr:row>73</xdr:row>
      <xdr:rowOff>74468</xdr:rowOff>
    </xdr:from>
    <xdr:to>
      <xdr:col>46</xdr:col>
      <xdr:colOff>207818</xdr:colOff>
      <xdr:row>87</xdr:row>
      <xdr:rowOff>150668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336826</xdr:colOff>
      <xdr:row>51</xdr:row>
      <xdr:rowOff>139976</xdr:rowOff>
    </xdr:from>
    <xdr:to>
      <xdr:col>24</xdr:col>
      <xdr:colOff>49696</xdr:colOff>
      <xdr:row>65</xdr:row>
      <xdr:rowOff>177523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33130</xdr:colOff>
      <xdr:row>52</xdr:row>
      <xdr:rowOff>70954</xdr:rowOff>
    </xdr:from>
    <xdr:to>
      <xdr:col>32</xdr:col>
      <xdr:colOff>353391</xdr:colOff>
      <xdr:row>66</xdr:row>
      <xdr:rowOff>108502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74543</xdr:colOff>
      <xdr:row>70</xdr:row>
      <xdr:rowOff>1932</xdr:rowOff>
    </xdr:from>
    <xdr:to>
      <xdr:col>24</xdr:col>
      <xdr:colOff>394804</xdr:colOff>
      <xdr:row>84</xdr:row>
      <xdr:rowOff>39480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415457</xdr:colOff>
      <xdr:row>31</xdr:row>
      <xdr:rowOff>1226</xdr:rowOff>
    </xdr:from>
    <xdr:to>
      <xdr:col>28</xdr:col>
      <xdr:colOff>61846</xdr:colOff>
      <xdr:row>45</xdr:row>
      <xdr:rowOff>35754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302558</xdr:colOff>
      <xdr:row>30</xdr:row>
      <xdr:rowOff>125400</xdr:rowOff>
    </xdr:from>
    <xdr:to>
      <xdr:col>36</xdr:col>
      <xdr:colOff>603191</xdr:colOff>
      <xdr:row>44</xdr:row>
      <xdr:rowOff>159927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8"/>
  <sheetViews>
    <sheetView topLeftCell="A28" zoomScale="68" zoomScaleNormal="68" workbookViewId="0">
      <selection activeCell="P70" sqref="P70"/>
    </sheetView>
  </sheetViews>
  <sheetFormatPr baseColWidth="10" defaultColWidth="8.83203125" defaultRowHeight="15" x14ac:dyDescent="0.2"/>
  <sheetData>
    <row r="1" spans="1:31" x14ac:dyDescent="0.2">
      <c r="A1" t="s">
        <v>9</v>
      </c>
    </row>
    <row r="2" spans="1:31" x14ac:dyDescent="0.2">
      <c r="A2" t="s">
        <v>17</v>
      </c>
      <c r="B2" s="2" t="s">
        <v>0</v>
      </c>
      <c r="C2" s="2" t="s">
        <v>1</v>
      </c>
      <c r="D2" s="2" t="s">
        <v>2</v>
      </c>
      <c r="E2" s="2" t="s">
        <v>3</v>
      </c>
      <c r="G2" s="2" t="s">
        <v>0</v>
      </c>
      <c r="H2" s="2" t="s">
        <v>1</v>
      </c>
      <c r="I2" s="2" t="s">
        <v>2</v>
      </c>
      <c r="J2" s="2" t="s">
        <v>3</v>
      </c>
      <c r="L2" s="2" t="s">
        <v>0</v>
      </c>
      <c r="M2" s="2" t="s">
        <v>1</v>
      </c>
      <c r="N2" s="2" t="s">
        <v>2</v>
      </c>
      <c r="O2" s="2" t="s">
        <v>3</v>
      </c>
      <c r="Q2" t="s">
        <v>70</v>
      </c>
      <c r="R2" s="2" t="s">
        <v>0</v>
      </c>
      <c r="S2" s="2" t="s">
        <v>1</v>
      </c>
      <c r="T2" s="2" t="s">
        <v>2</v>
      </c>
      <c r="U2" s="2" t="s">
        <v>3</v>
      </c>
      <c r="W2" s="2" t="s">
        <v>0</v>
      </c>
      <c r="X2" s="2" t="s">
        <v>1</v>
      </c>
      <c r="Y2" s="2" t="s">
        <v>2</v>
      </c>
      <c r="Z2" s="2" t="s">
        <v>3</v>
      </c>
      <c r="AB2" s="2" t="s">
        <v>0</v>
      </c>
      <c r="AC2" s="2" t="s">
        <v>1</v>
      </c>
      <c r="AD2" s="2" t="s">
        <v>2</v>
      </c>
      <c r="AE2" s="2" t="s">
        <v>3</v>
      </c>
    </row>
    <row r="3" spans="1:31" x14ac:dyDescent="0.2">
      <c r="B3" s="2">
        <v>1</v>
      </c>
      <c r="C3" s="2">
        <v>323</v>
      </c>
      <c r="D3" s="2">
        <v>386</v>
      </c>
      <c r="E3" s="2">
        <f>C3/D3</f>
        <v>0.83678756476683935</v>
      </c>
      <c r="G3" s="2">
        <v>1</v>
      </c>
      <c r="H3">
        <v>280</v>
      </c>
      <c r="I3">
        <v>349</v>
      </c>
      <c r="J3" s="2">
        <f>H3/I3</f>
        <v>0.80229226361031514</v>
      </c>
      <c r="L3" s="2">
        <v>1</v>
      </c>
      <c r="M3">
        <v>277</v>
      </c>
      <c r="N3">
        <v>323</v>
      </c>
      <c r="O3" s="2">
        <f>M3/N3</f>
        <v>0.85758513931888547</v>
      </c>
      <c r="R3" s="2">
        <v>1</v>
      </c>
      <c r="S3">
        <v>174</v>
      </c>
      <c r="T3">
        <v>265</v>
      </c>
      <c r="U3" s="2">
        <f>S3/T3</f>
        <v>0.65660377358490563</v>
      </c>
      <c r="W3" s="2">
        <v>1</v>
      </c>
      <c r="X3">
        <v>183</v>
      </c>
      <c r="Y3">
        <v>274</v>
      </c>
      <c r="Z3" s="2">
        <f>X3/Y3</f>
        <v>0.66788321167883213</v>
      </c>
      <c r="AB3" s="2">
        <v>1</v>
      </c>
      <c r="AC3">
        <v>149</v>
      </c>
      <c r="AD3">
        <v>239</v>
      </c>
      <c r="AE3" s="2">
        <f>AC3/AD3</f>
        <v>0.62343096234309625</v>
      </c>
    </row>
    <row r="4" spans="1:31" x14ac:dyDescent="0.2">
      <c r="B4" s="2">
        <v>2</v>
      </c>
      <c r="C4" s="2">
        <v>348</v>
      </c>
      <c r="D4" s="2">
        <v>395</v>
      </c>
      <c r="E4" s="2">
        <f t="shared" ref="E4:E9" si="0">C4/D4</f>
        <v>0.88101265822784813</v>
      </c>
      <c r="G4" s="2">
        <v>2</v>
      </c>
      <c r="H4">
        <v>329</v>
      </c>
      <c r="I4">
        <v>329</v>
      </c>
      <c r="J4" s="2">
        <f t="shared" ref="J4:J9" si="1">H4/I4</f>
        <v>1</v>
      </c>
      <c r="L4" s="2">
        <v>2</v>
      </c>
      <c r="M4">
        <v>358</v>
      </c>
      <c r="N4">
        <v>321</v>
      </c>
      <c r="O4" s="2">
        <f t="shared" ref="O4:O9" si="2">M4/N4</f>
        <v>1.1152647975077881</v>
      </c>
      <c r="R4" s="2">
        <v>2</v>
      </c>
      <c r="S4">
        <v>205</v>
      </c>
      <c r="T4">
        <v>264</v>
      </c>
      <c r="U4" s="2">
        <f t="shared" ref="U4:U9" si="3">S4/T4</f>
        <v>0.77651515151515149</v>
      </c>
      <c r="W4" s="2">
        <v>2</v>
      </c>
      <c r="X4">
        <v>214</v>
      </c>
      <c r="Y4">
        <v>298</v>
      </c>
      <c r="Z4" s="2">
        <f t="shared" ref="Z4:Z9" si="4">X4/Y4</f>
        <v>0.71812080536912748</v>
      </c>
      <c r="AB4" s="2">
        <v>2</v>
      </c>
      <c r="AC4">
        <v>165</v>
      </c>
      <c r="AD4">
        <v>237</v>
      </c>
      <c r="AE4" s="2">
        <f t="shared" ref="AE4:AE9" si="5">AC4/AD4</f>
        <v>0.69620253164556967</v>
      </c>
    </row>
    <row r="5" spans="1:31" x14ac:dyDescent="0.2">
      <c r="B5" s="2">
        <v>3</v>
      </c>
      <c r="C5" s="2">
        <v>259</v>
      </c>
      <c r="D5" s="2">
        <v>368</v>
      </c>
      <c r="E5" s="2">
        <f t="shared" si="0"/>
        <v>0.70380434782608692</v>
      </c>
      <c r="G5" s="2">
        <v>3</v>
      </c>
      <c r="H5">
        <v>258</v>
      </c>
      <c r="I5">
        <v>339</v>
      </c>
      <c r="J5" s="2">
        <f t="shared" si="1"/>
        <v>0.76106194690265483</v>
      </c>
      <c r="L5" s="2">
        <v>3</v>
      </c>
      <c r="M5">
        <v>242</v>
      </c>
      <c r="N5">
        <v>278</v>
      </c>
      <c r="O5" s="2">
        <f t="shared" si="2"/>
        <v>0.87050359712230219</v>
      </c>
      <c r="R5" s="2">
        <v>3</v>
      </c>
      <c r="S5">
        <v>97</v>
      </c>
      <c r="T5">
        <v>262</v>
      </c>
      <c r="U5" s="2">
        <f t="shared" si="3"/>
        <v>0.37022900763358779</v>
      </c>
      <c r="W5" s="2">
        <v>3</v>
      </c>
      <c r="X5">
        <v>134</v>
      </c>
      <c r="Y5">
        <v>291</v>
      </c>
      <c r="Z5" s="2">
        <f t="shared" si="4"/>
        <v>0.46048109965635736</v>
      </c>
      <c r="AB5" s="2">
        <v>3</v>
      </c>
      <c r="AC5">
        <v>118</v>
      </c>
      <c r="AD5">
        <v>232</v>
      </c>
      <c r="AE5" s="2">
        <f t="shared" si="5"/>
        <v>0.50862068965517238</v>
      </c>
    </row>
    <row r="6" spans="1:31" x14ac:dyDescent="0.2">
      <c r="B6" s="2">
        <v>4</v>
      </c>
      <c r="C6" s="2">
        <v>97</v>
      </c>
      <c r="D6" s="2">
        <v>370</v>
      </c>
      <c r="E6" s="2">
        <f t="shared" si="0"/>
        <v>0.26216216216216215</v>
      </c>
      <c r="G6" s="2">
        <v>4</v>
      </c>
      <c r="H6">
        <v>148</v>
      </c>
      <c r="I6">
        <v>323</v>
      </c>
      <c r="J6" s="2">
        <f t="shared" si="1"/>
        <v>0.45820433436532509</v>
      </c>
      <c r="L6" s="2">
        <v>4</v>
      </c>
      <c r="M6">
        <v>89</v>
      </c>
      <c r="N6">
        <v>242</v>
      </c>
      <c r="O6" s="2">
        <f t="shared" si="2"/>
        <v>0.36776859504132231</v>
      </c>
      <c r="R6" s="2">
        <v>4</v>
      </c>
      <c r="S6">
        <v>2</v>
      </c>
      <c r="T6">
        <v>228</v>
      </c>
      <c r="U6" s="2">
        <f t="shared" si="3"/>
        <v>8.771929824561403E-3</v>
      </c>
      <c r="W6" s="2">
        <v>4</v>
      </c>
      <c r="X6">
        <v>25</v>
      </c>
      <c r="Y6">
        <v>266</v>
      </c>
      <c r="Z6" s="2">
        <f t="shared" si="4"/>
        <v>9.3984962406015032E-2</v>
      </c>
      <c r="AB6" s="2">
        <v>4</v>
      </c>
      <c r="AC6">
        <v>16</v>
      </c>
      <c r="AD6">
        <v>202</v>
      </c>
      <c r="AE6" s="2">
        <f t="shared" si="5"/>
        <v>7.9207920792079209E-2</v>
      </c>
    </row>
    <row r="7" spans="1:31" x14ac:dyDescent="0.2">
      <c r="B7" s="2">
        <v>5</v>
      </c>
      <c r="C7" s="2">
        <v>4</v>
      </c>
      <c r="D7" s="2">
        <v>347</v>
      </c>
      <c r="E7" s="2">
        <f t="shared" si="0"/>
        <v>1.1527377521613832E-2</v>
      </c>
      <c r="G7" s="2">
        <v>5</v>
      </c>
      <c r="H7">
        <v>6</v>
      </c>
      <c r="I7">
        <v>263</v>
      </c>
      <c r="J7" s="2">
        <f t="shared" si="1"/>
        <v>2.2813688212927757E-2</v>
      </c>
      <c r="L7" s="2">
        <v>5</v>
      </c>
      <c r="M7">
        <v>0</v>
      </c>
      <c r="N7">
        <v>264</v>
      </c>
      <c r="O7" s="2">
        <f t="shared" si="2"/>
        <v>0</v>
      </c>
      <c r="R7" s="2">
        <v>5</v>
      </c>
      <c r="S7">
        <v>0</v>
      </c>
      <c r="T7">
        <v>253</v>
      </c>
      <c r="U7" s="2">
        <f t="shared" si="3"/>
        <v>0</v>
      </c>
      <c r="W7" s="2">
        <v>5</v>
      </c>
      <c r="X7">
        <v>0</v>
      </c>
      <c r="Y7">
        <v>240</v>
      </c>
      <c r="Z7" s="2">
        <f t="shared" si="4"/>
        <v>0</v>
      </c>
      <c r="AB7" s="2">
        <v>5</v>
      </c>
      <c r="AC7">
        <v>0</v>
      </c>
      <c r="AD7">
        <v>228</v>
      </c>
      <c r="AE7" s="2">
        <f t="shared" si="5"/>
        <v>0</v>
      </c>
    </row>
    <row r="8" spans="1:31" x14ac:dyDescent="0.2">
      <c r="B8" s="2">
        <v>6</v>
      </c>
      <c r="C8" s="2">
        <v>14</v>
      </c>
      <c r="D8" s="2">
        <v>143</v>
      </c>
      <c r="E8" s="2">
        <f t="shared" si="0"/>
        <v>9.7902097902097904E-2</v>
      </c>
      <c r="G8" s="2">
        <v>6</v>
      </c>
      <c r="H8">
        <v>0</v>
      </c>
      <c r="I8">
        <v>110</v>
      </c>
      <c r="J8" s="2">
        <f t="shared" si="1"/>
        <v>0</v>
      </c>
      <c r="L8" s="2">
        <v>6</v>
      </c>
      <c r="M8">
        <v>0</v>
      </c>
      <c r="N8">
        <v>175</v>
      </c>
      <c r="O8" s="2">
        <f t="shared" si="2"/>
        <v>0</v>
      </c>
      <c r="R8" s="2">
        <v>6</v>
      </c>
      <c r="S8">
        <v>0</v>
      </c>
      <c r="T8">
        <v>142</v>
      </c>
      <c r="U8" s="2">
        <f t="shared" si="3"/>
        <v>0</v>
      </c>
      <c r="W8" s="2">
        <v>6</v>
      </c>
      <c r="X8">
        <v>2</v>
      </c>
      <c r="Y8">
        <v>142</v>
      </c>
      <c r="Z8" s="2">
        <f t="shared" si="4"/>
        <v>1.4084507042253521E-2</v>
      </c>
      <c r="AB8" s="2">
        <v>6</v>
      </c>
      <c r="AC8">
        <v>1</v>
      </c>
      <c r="AD8">
        <v>132</v>
      </c>
      <c r="AE8" s="2">
        <f t="shared" si="5"/>
        <v>7.575757575757576E-3</v>
      </c>
    </row>
    <row r="9" spans="1:31" x14ac:dyDescent="0.2">
      <c r="B9" s="2" t="s">
        <v>4</v>
      </c>
      <c r="C9" s="2">
        <f>SUM(C3:C8)</f>
        <v>1045</v>
      </c>
      <c r="D9" s="2">
        <f>SUM(D3:D8)</f>
        <v>2009</v>
      </c>
      <c r="E9" s="2">
        <f t="shared" si="0"/>
        <v>0.52015928322548532</v>
      </c>
      <c r="G9" s="2" t="s">
        <v>4</v>
      </c>
      <c r="H9" s="2">
        <f>SUM(H3:H8)</f>
        <v>1021</v>
      </c>
      <c r="I9" s="2">
        <f>SUM(I3:I8)</f>
        <v>1713</v>
      </c>
      <c r="J9" s="2">
        <f t="shared" si="1"/>
        <v>0.59603035610040866</v>
      </c>
      <c r="L9" s="2" t="s">
        <v>4</v>
      </c>
      <c r="M9" s="2">
        <f>SUM(M3:M8)</f>
        <v>966</v>
      </c>
      <c r="N9" s="2">
        <f>SUM(N3:N8)</f>
        <v>1603</v>
      </c>
      <c r="O9" s="2">
        <f t="shared" si="2"/>
        <v>0.6026200873362445</v>
      </c>
      <c r="R9" s="2" t="s">
        <v>4</v>
      </c>
      <c r="S9" s="2">
        <f>SUM(S3:S8)</f>
        <v>478</v>
      </c>
      <c r="T9" s="2">
        <f>SUM(T3:T8)</f>
        <v>1414</v>
      </c>
      <c r="U9" s="2">
        <f t="shared" si="3"/>
        <v>0.33804809052333806</v>
      </c>
      <c r="W9" s="2" t="s">
        <v>4</v>
      </c>
      <c r="X9" s="2">
        <f>SUM(X3:X8)</f>
        <v>558</v>
      </c>
      <c r="Y9" s="2">
        <f>SUM(Y3:Y8)</f>
        <v>1511</v>
      </c>
      <c r="Z9" s="2">
        <f t="shared" si="4"/>
        <v>0.36929185969556583</v>
      </c>
      <c r="AB9" s="2" t="s">
        <v>4</v>
      </c>
      <c r="AC9" s="2">
        <f>SUM(AC3:AC8)</f>
        <v>449</v>
      </c>
      <c r="AD9" s="2">
        <f>SUM(AD3:AD8)</f>
        <v>1270</v>
      </c>
      <c r="AE9" s="2">
        <f t="shared" si="5"/>
        <v>0.35354330708661419</v>
      </c>
    </row>
    <row r="12" spans="1:31" x14ac:dyDescent="0.2">
      <c r="A12" t="s">
        <v>69</v>
      </c>
      <c r="B12" s="2" t="s">
        <v>0</v>
      </c>
      <c r="C12" s="2" t="s">
        <v>1</v>
      </c>
      <c r="D12" s="2" t="s">
        <v>2</v>
      </c>
      <c r="E12" s="2" t="s">
        <v>3</v>
      </c>
      <c r="G12" s="2" t="s">
        <v>0</v>
      </c>
      <c r="H12" s="2" t="s">
        <v>1</v>
      </c>
      <c r="I12" s="2" t="s">
        <v>2</v>
      </c>
      <c r="J12" s="2" t="s">
        <v>3</v>
      </c>
      <c r="L12" s="2" t="s">
        <v>0</v>
      </c>
      <c r="M12" s="2" t="s">
        <v>1</v>
      </c>
      <c r="N12" s="2" t="s">
        <v>2</v>
      </c>
      <c r="O12" s="2" t="s">
        <v>3</v>
      </c>
      <c r="Q12" t="s">
        <v>71</v>
      </c>
      <c r="R12" s="2" t="s">
        <v>0</v>
      </c>
      <c r="S12" s="3" t="s">
        <v>7</v>
      </c>
      <c r="T12" s="3" t="s">
        <v>8</v>
      </c>
      <c r="U12" s="2" t="s">
        <v>3</v>
      </c>
      <c r="W12" s="2" t="s">
        <v>0</v>
      </c>
      <c r="X12" s="3" t="s">
        <v>7</v>
      </c>
      <c r="Y12" s="3" t="s">
        <v>8</v>
      </c>
      <c r="Z12" s="2" t="s">
        <v>3</v>
      </c>
      <c r="AB12" s="2" t="s">
        <v>0</v>
      </c>
      <c r="AC12" s="3" t="s">
        <v>7</v>
      </c>
      <c r="AD12" s="3" t="s">
        <v>8</v>
      </c>
      <c r="AE12" s="2" t="s">
        <v>3</v>
      </c>
    </row>
    <row r="13" spans="1:31" x14ac:dyDescent="0.2">
      <c r="B13" s="2">
        <v>1</v>
      </c>
      <c r="C13">
        <v>243</v>
      </c>
      <c r="D13">
        <v>338</v>
      </c>
      <c r="E13" s="2">
        <f>C13/D13</f>
        <v>0.71893491124260356</v>
      </c>
      <c r="G13" s="2">
        <v>1</v>
      </c>
      <c r="H13">
        <v>186</v>
      </c>
      <c r="I13">
        <v>311</v>
      </c>
      <c r="J13" s="2">
        <f>H13/I13</f>
        <v>0.59807073954983925</v>
      </c>
      <c r="L13" s="2">
        <v>1</v>
      </c>
      <c r="M13">
        <v>176</v>
      </c>
      <c r="N13">
        <v>294</v>
      </c>
      <c r="O13" s="2">
        <f>M13/N13</f>
        <v>0.59863945578231292</v>
      </c>
      <c r="R13" s="2">
        <v>1</v>
      </c>
      <c r="S13" s="4">
        <v>190</v>
      </c>
      <c r="T13" s="4">
        <v>239</v>
      </c>
      <c r="U13" s="2">
        <f>S13/T13</f>
        <v>0.79497907949790791</v>
      </c>
      <c r="W13" s="2">
        <v>1</v>
      </c>
      <c r="X13" s="4">
        <v>181</v>
      </c>
      <c r="Y13" s="4">
        <v>244</v>
      </c>
      <c r="Z13" s="2">
        <f>X13/Y13</f>
        <v>0.74180327868852458</v>
      </c>
      <c r="AB13" s="2">
        <v>1</v>
      </c>
      <c r="AC13" s="4">
        <v>170</v>
      </c>
      <c r="AD13" s="4">
        <v>254</v>
      </c>
      <c r="AE13" s="2">
        <f>AC13/AD13</f>
        <v>0.6692913385826772</v>
      </c>
    </row>
    <row r="14" spans="1:31" x14ac:dyDescent="0.2">
      <c r="B14" s="2">
        <v>2</v>
      </c>
      <c r="C14">
        <v>329</v>
      </c>
      <c r="D14">
        <v>333</v>
      </c>
      <c r="E14" s="2">
        <f t="shared" ref="E14:E19" si="6">C14/D14</f>
        <v>0.98798798798798804</v>
      </c>
      <c r="G14" s="2">
        <v>2</v>
      </c>
      <c r="H14">
        <v>313</v>
      </c>
      <c r="I14">
        <v>348</v>
      </c>
      <c r="J14" s="2">
        <f t="shared" ref="J14:J19" si="7">H14/I14</f>
        <v>0.89942528735632188</v>
      </c>
      <c r="L14" s="2">
        <v>2</v>
      </c>
      <c r="M14">
        <v>266</v>
      </c>
      <c r="N14">
        <v>331</v>
      </c>
      <c r="O14" s="2">
        <f t="shared" ref="O14:O19" si="8">M14/N14</f>
        <v>0.8036253776435045</v>
      </c>
      <c r="R14" s="2">
        <v>2</v>
      </c>
      <c r="S14" s="4">
        <v>219</v>
      </c>
      <c r="T14" s="4">
        <v>253</v>
      </c>
      <c r="U14" s="2">
        <f t="shared" ref="U14:U19" si="9">S14/T14</f>
        <v>0.86561264822134387</v>
      </c>
      <c r="W14" s="2">
        <v>2</v>
      </c>
      <c r="X14" s="4">
        <v>195</v>
      </c>
      <c r="Y14" s="4">
        <v>241</v>
      </c>
      <c r="Z14" s="2">
        <f t="shared" ref="Z14:Z19" si="10">X14/Y14</f>
        <v>0.8091286307053942</v>
      </c>
      <c r="AB14" s="2">
        <v>2</v>
      </c>
      <c r="AC14" s="4">
        <v>181</v>
      </c>
      <c r="AD14" s="4">
        <v>246</v>
      </c>
      <c r="AE14" s="2">
        <f t="shared" ref="AE14:AE19" si="11">AC14/AD14</f>
        <v>0.73577235772357719</v>
      </c>
    </row>
    <row r="15" spans="1:31" x14ac:dyDescent="0.2">
      <c r="B15" s="2">
        <v>3</v>
      </c>
      <c r="C15">
        <v>282</v>
      </c>
      <c r="D15">
        <v>346</v>
      </c>
      <c r="E15" s="2">
        <f t="shared" si="6"/>
        <v>0.81502890173410403</v>
      </c>
      <c r="G15" s="2">
        <v>3</v>
      </c>
      <c r="H15">
        <v>223</v>
      </c>
      <c r="I15">
        <v>350</v>
      </c>
      <c r="J15" s="2">
        <f t="shared" si="7"/>
        <v>0.63714285714285712</v>
      </c>
      <c r="L15" s="2">
        <v>3</v>
      </c>
      <c r="M15">
        <v>341</v>
      </c>
      <c r="N15">
        <v>343</v>
      </c>
      <c r="O15" s="2">
        <f t="shared" si="8"/>
        <v>0.99416909620991256</v>
      </c>
      <c r="R15" s="2">
        <v>3</v>
      </c>
      <c r="S15" s="4">
        <v>124</v>
      </c>
      <c r="T15" s="4">
        <v>260</v>
      </c>
      <c r="U15" s="2">
        <f t="shared" si="9"/>
        <v>0.47692307692307695</v>
      </c>
      <c r="W15" s="2">
        <v>3</v>
      </c>
      <c r="X15" s="4">
        <v>149</v>
      </c>
      <c r="Y15" s="4">
        <v>274</v>
      </c>
      <c r="Z15" s="2">
        <f t="shared" si="10"/>
        <v>0.54379562043795615</v>
      </c>
      <c r="AB15" s="2">
        <v>3</v>
      </c>
      <c r="AC15" s="4">
        <v>81</v>
      </c>
      <c r="AD15" s="4">
        <v>269</v>
      </c>
      <c r="AE15" s="2">
        <f t="shared" si="11"/>
        <v>0.30111524163568776</v>
      </c>
    </row>
    <row r="16" spans="1:31" x14ac:dyDescent="0.2">
      <c r="B16" s="2">
        <v>4</v>
      </c>
      <c r="C16">
        <v>158</v>
      </c>
      <c r="D16">
        <v>346</v>
      </c>
      <c r="E16" s="2">
        <f t="shared" si="6"/>
        <v>0.45664739884393063</v>
      </c>
      <c r="G16" s="2">
        <v>4</v>
      </c>
      <c r="H16">
        <v>101</v>
      </c>
      <c r="I16">
        <v>326</v>
      </c>
      <c r="J16" s="2">
        <f t="shared" si="7"/>
        <v>0.30981595092024539</v>
      </c>
      <c r="L16" s="2">
        <v>4</v>
      </c>
      <c r="M16">
        <v>220</v>
      </c>
      <c r="N16">
        <v>329</v>
      </c>
      <c r="O16" s="2">
        <f t="shared" si="8"/>
        <v>0.66869300911854102</v>
      </c>
      <c r="R16" s="2">
        <v>4</v>
      </c>
      <c r="S16" s="4">
        <v>2</v>
      </c>
      <c r="T16" s="4">
        <v>257</v>
      </c>
      <c r="U16" s="2">
        <f t="shared" si="9"/>
        <v>7.7821011673151752E-3</v>
      </c>
      <c r="W16" s="2">
        <v>4</v>
      </c>
      <c r="X16" s="4">
        <v>7</v>
      </c>
      <c r="Y16" s="4">
        <v>254</v>
      </c>
      <c r="Z16" s="2">
        <f t="shared" si="10"/>
        <v>2.7559055118110236E-2</v>
      </c>
      <c r="AB16" s="2">
        <v>4</v>
      </c>
      <c r="AC16" s="4">
        <v>0</v>
      </c>
      <c r="AD16" s="4">
        <v>281</v>
      </c>
      <c r="AE16" s="2">
        <f t="shared" si="11"/>
        <v>0</v>
      </c>
    </row>
    <row r="17" spans="1:37" x14ac:dyDescent="0.2">
      <c r="B17" s="2">
        <v>5</v>
      </c>
      <c r="C17">
        <v>19</v>
      </c>
      <c r="D17">
        <v>313</v>
      </c>
      <c r="E17" s="2">
        <f t="shared" si="6"/>
        <v>6.070287539936102E-2</v>
      </c>
      <c r="G17" s="2">
        <v>5</v>
      </c>
      <c r="H17">
        <v>7</v>
      </c>
      <c r="I17">
        <v>300</v>
      </c>
      <c r="J17" s="2">
        <f t="shared" si="7"/>
        <v>2.3333333333333334E-2</v>
      </c>
      <c r="L17" s="2">
        <v>5</v>
      </c>
      <c r="M17">
        <v>50</v>
      </c>
      <c r="N17">
        <v>302</v>
      </c>
      <c r="O17" s="2">
        <f t="shared" si="8"/>
        <v>0.16556291390728478</v>
      </c>
      <c r="R17" s="2">
        <v>5</v>
      </c>
      <c r="S17" s="4">
        <v>0</v>
      </c>
      <c r="T17" s="4">
        <v>264</v>
      </c>
      <c r="U17" s="2">
        <f t="shared" si="9"/>
        <v>0</v>
      </c>
      <c r="W17" s="2">
        <v>5</v>
      </c>
      <c r="X17" s="4">
        <v>1</v>
      </c>
      <c r="Y17" s="4">
        <v>257</v>
      </c>
      <c r="Z17" s="2">
        <f t="shared" si="10"/>
        <v>3.8910505836575876E-3</v>
      </c>
      <c r="AB17" s="2">
        <v>5</v>
      </c>
      <c r="AC17" s="4">
        <v>0</v>
      </c>
      <c r="AD17" s="4">
        <v>268</v>
      </c>
      <c r="AE17" s="2">
        <f t="shared" si="11"/>
        <v>0</v>
      </c>
    </row>
    <row r="18" spans="1:37" x14ac:dyDescent="0.2">
      <c r="B18" s="2">
        <v>6</v>
      </c>
      <c r="C18">
        <v>17</v>
      </c>
      <c r="D18">
        <v>136</v>
      </c>
      <c r="E18" s="2">
        <f t="shared" si="6"/>
        <v>0.125</v>
      </c>
      <c r="G18" s="2">
        <v>6</v>
      </c>
      <c r="H18">
        <v>5</v>
      </c>
      <c r="I18">
        <v>147</v>
      </c>
      <c r="J18" s="2">
        <f t="shared" si="7"/>
        <v>3.4013605442176874E-2</v>
      </c>
      <c r="L18" s="2">
        <v>6</v>
      </c>
      <c r="M18">
        <v>9</v>
      </c>
      <c r="N18">
        <v>139</v>
      </c>
      <c r="O18" s="2">
        <f t="shared" si="8"/>
        <v>6.4748201438848921E-2</v>
      </c>
      <c r="R18" s="2">
        <v>6</v>
      </c>
      <c r="S18" s="4">
        <v>0</v>
      </c>
      <c r="T18" s="4">
        <v>152</v>
      </c>
      <c r="U18" s="2">
        <f t="shared" si="9"/>
        <v>0</v>
      </c>
      <c r="W18" s="2">
        <v>6</v>
      </c>
      <c r="X18" s="4">
        <v>7</v>
      </c>
      <c r="Y18" s="4">
        <v>167</v>
      </c>
      <c r="Z18" s="2">
        <f t="shared" si="10"/>
        <v>4.1916167664670656E-2</v>
      </c>
      <c r="AB18" s="2">
        <v>6</v>
      </c>
      <c r="AC18" s="4">
        <v>1</v>
      </c>
      <c r="AD18" s="4">
        <v>173</v>
      </c>
      <c r="AE18" s="2">
        <f t="shared" si="11"/>
        <v>5.7803468208092483E-3</v>
      </c>
    </row>
    <row r="19" spans="1:37" x14ac:dyDescent="0.2">
      <c r="B19" s="2" t="s">
        <v>4</v>
      </c>
      <c r="C19" s="2">
        <f>SUM(C13:C18)</f>
        <v>1048</v>
      </c>
      <c r="D19" s="2">
        <f>SUM(D13:D18)</f>
        <v>1812</v>
      </c>
      <c r="E19" s="2">
        <f t="shared" si="6"/>
        <v>0.57836644591611475</v>
      </c>
      <c r="G19" s="2" t="s">
        <v>4</v>
      </c>
      <c r="H19" s="2">
        <f>SUM(H13:H18)</f>
        <v>835</v>
      </c>
      <c r="I19" s="2">
        <f>SUM(I13:I18)</f>
        <v>1782</v>
      </c>
      <c r="J19" s="2">
        <f t="shared" si="7"/>
        <v>0.46857463524130188</v>
      </c>
      <c r="L19" s="2" t="s">
        <v>4</v>
      </c>
      <c r="M19" s="2">
        <f>SUM(M13:M18)</f>
        <v>1062</v>
      </c>
      <c r="N19" s="2">
        <f>SUM(N13:N18)</f>
        <v>1738</v>
      </c>
      <c r="O19" s="2">
        <f t="shared" si="8"/>
        <v>0.6110471806674338</v>
      </c>
      <c r="R19" s="2" t="s">
        <v>4</v>
      </c>
      <c r="S19" s="2">
        <f>SUM(S13:S18)</f>
        <v>535</v>
      </c>
      <c r="T19" s="2">
        <f>SUM(T13:T18)</f>
        <v>1425</v>
      </c>
      <c r="U19" s="2">
        <f t="shared" si="9"/>
        <v>0.37543859649122807</v>
      </c>
      <c r="W19" s="2" t="s">
        <v>4</v>
      </c>
      <c r="X19" s="2">
        <f>SUM(X13:X18)</f>
        <v>540</v>
      </c>
      <c r="Y19" s="2">
        <f>SUM(Y13:Y18)</f>
        <v>1437</v>
      </c>
      <c r="Z19" s="2">
        <f t="shared" si="10"/>
        <v>0.37578288100208768</v>
      </c>
      <c r="AB19" s="2" t="s">
        <v>4</v>
      </c>
      <c r="AC19" s="2">
        <f>SUM(AC13:AC18)</f>
        <v>433</v>
      </c>
      <c r="AD19" s="2">
        <f>SUM(AD13:AD18)</f>
        <v>1491</v>
      </c>
      <c r="AE19" s="2">
        <f t="shared" si="11"/>
        <v>0.29040912139503688</v>
      </c>
    </row>
    <row r="20" spans="1:37" x14ac:dyDescent="0.2">
      <c r="J20" s="1"/>
      <c r="K20" s="1"/>
      <c r="O20" s="1"/>
      <c r="P20" s="1"/>
      <c r="Z20" s="1"/>
      <c r="AA20" s="1"/>
      <c r="AE20" s="1"/>
    </row>
    <row r="21" spans="1:37" x14ac:dyDescent="0.2">
      <c r="J21" s="1"/>
      <c r="K21" s="1"/>
      <c r="O21" s="1"/>
      <c r="P21" s="1"/>
      <c r="Z21" s="1"/>
      <c r="AA21" s="1"/>
      <c r="AE21" s="1"/>
    </row>
    <row r="22" spans="1:37" x14ac:dyDescent="0.2">
      <c r="A22" t="s">
        <v>68</v>
      </c>
      <c r="B22" s="2" t="s">
        <v>0</v>
      </c>
      <c r="C22" s="2" t="s">
        <v>1</v>
      </c>
      <c r="D22" s="2" t="s">
        <v>2</v>
      </c>
      <c r="E22" s="2" t="s">
        <v>3</v>
      </c>
      <c r="G22" s="2" t="s">
        <v>0</v>
      </c>
      <c r="H22" s="2" t="s">
        <v>1</v>
      </c>
      <c r="I22" s="2" t="s">
        <v>2</v>
      </c>
      <c r="J22" s="2" t="s">
        <v>3</v>
      </c>
      <c r="L22" s="2" t="s">
        <v>0</v>
      </c>
      <c r="M22" s="2" t="s">
        <v>1</v>
      </c>
      <c r="N22" s="2" t="s">
        <v>2</v>
      </c>
      <c r="O22" s="2" t="s">
        <v>3</v>
      </c>
      <c r="P22" s="1"/>
      <c r="Q22" t="s">
        <v>72</v>
      </c>
      <c r="R22" s="2" t="s">
        <v>0</v>
      </c>
      <c r="S22" s="3" t="s">
        <v>7</v>
      </c>
      <c r="T22" s="3" t="s">
        <v>8</v>
      </c>
      <c r="U22" s="2" t="s">
        <v>3</v>
      </c>
      <c r="W22" s="2" t="s">
        <v>0</v>
      </c>
      <c r="X22" s="3" t="s">
        <v>7</v>
      </c>
      <c r="Y22" s="3" t="s">
        <v>8</v>
      </c>
      <c r="Z22" s="2" t="s">
        <v>3</v>
      </c>
      <c r="AB22" s="2" t="s">
        <v>0</v>
      </c>
      <c r="AC22" s="3" t="s">
        <v>7</v>
      </c>
      <c r="AD22" s="3" t="s">
        <v>8</v>
      </c>
      <c r="AE22" s="2" t="s">
        <v>3</v>
      </c>
      <c r="AH22" s="5"/>
      <c r="AI22" s="6"/>
      <c r="AJ22" s="6"/>
      <c r="AK22" s="5"/>
    </row>
    <row r="23" spans="1:37" x14ac:dyDescent="0.2">
      <c r="B23" s="2">
        <v>1</v>
      </c>
      <c r="C23">
        <v>128</v>
      </c>
      <c r="D23">
        <v>295</v>
      </c>
      <c r="E23" s="2">
        <f>C23/D23</f>
        <v>0.43389830508474575</v>
      </c>
      <c r="G23" s="2">
        <v>1</v>
      </c>
      <c r="H23" s="1">
        <v>140</v>
      </c>
      <c r="I23">
        <v>257</v>
      </c>
      <c r="J23" s="2">
        <f>H23/I23</f>
        <v>0.54474708171206221</v>
      </c>
      <c r="L23" s="2">
        <v>1</v>
      </c>
      <c r="M23">
        <v>139</v>
      </c>
      <c r="N23">
        <v>238</v>
      </c>
      <c r="O23" s="2">
        <f>M23/N23</f>
        <v>0.58403361344537819</v>
      </c>
      <c r="P23" s="1"/>
      <c r="R23" s="2">
        <v>1</v>
      </c>
      <c r="S23" s="4">
        <v>184</v>
      </c>
      <c r="T23" s="4">
        <v>206</v>
      </c>
      <c r="U23" s="2">
        <f>S23/T23</f>
        <v>0.89320388349514568</v>
      </c>
      <c r="W23" s="2">
        <v>1</v>
      </c>
      <c r="X23" s="4">
        <v>118</v>
      </c>
      <c r="Y23" s="4">
        <v>216</v>
      </c>
      <c r="Z23" s="2">
        <f>X23/Y23</f>
        <v>0.54629629629629628</v>
      </c>
      <c r="AB23" s="2">
        <v>1</v>
      </c>
      <c r="AC23" s="4">
        <v>120</v>
      </c>
      <c r="AD23" s="4">
        <v>197</v>
      </c>
      <c r="AE23" s="2">
        <f>AC23/AD23</f>
        <v>0.6091370558375635</v>
      </c>
      <c r="AH23" s="5"/>
      <c r="AI23" s="6"/>
      <c r="AJ23" s="6"/>
      <c r="AK23" s="5"/>
    </row>
    <row r="24" spans="1:37" x14ac:dyDescent="0.2">
      <c r="B24" s="2">
        <v>2</v>
      </c>
      <c r="C24">
        <v>281</v>
      </c>
      <c r="D24">
        <v>323</v>
      </c>
      <c r="E24" s="2">
        <f t="shared" ref="E24:E29" si="12">C24/D24</f>
        <v>0.86996904024767807</v>
      </c>
      <c r="G24" s="2">
        <v>2</v>
      </c>
      <c r="H24" s="1">
        <v>245</v>
      </c>
      <c r="I24">
        <v>311</v>
      </c>
      <c r="J24" s="2">
        <f t="shared" ref="J24:J29" si="13">H24/I24</f>
        <v>0.78778135048231512</v>
      </c>
      <c r="L24" s="2">
        <v>2</v>
      </c>
      <c r="M24">
        <v>234</v>
      </c>
      <c r="N24">
        <v>279</v>
      </c>
      <c r="O24" s="2">
        <f t="shared" ref="O24:O29" si="14">M24/N24</f>
        <v>0.83870967741935487</v>
      </c>
      <c r="P24" s="1"/>
      <c r="R24" s="2">
        <v>2</v>
      </c>
      <c r="S24" s="4">
        <v>143</v>
      </c>
      <c r="T24" s="4">
        <v>287</v>
      </c>
      <c r="U24" s="2">
        <f t="shared" ref="U24:U29" si="15">S24/T24</f>
        <v>0.49825783972125437</v>
      </c>
      <c r="W24" s="2">
        <v>2</v>
      </c>
      <c r="X24" s="4">
        <v>166</v>
      </c>
      <c r="Y24" s="4">
        <v>259</v>
      </c>
      <c r="Z24" s="2">
        <f t="shared" ref="Z24:Z29" si="16">X24/Y24</f>
        <v>0.64092664092664098</v>
      </c>
      <c r="AB24" s="2">
        <v>2</v>
      </c>
      <c r="AC24" s="4">
        <v>141</v>
      </c>
      <c r="AD24" s="4">
        <v>188</v>
      </c>
      <c r="AE24" s="2">
        <f t="shared" ref="AE24:AE29" si="17">AC24/AD24</f>
        <v>0.75</v>
      </c>
      <c r="AH24" s="5"/>
      <c r="AI24" s="6"/>
      <c r="AJ24" s="6"/>
      <c r="AK24" s="5"/>
    </row>
    <row r="25" spans="1:37" x14ac:dyDescent="0.2">
      <c r="B25" s="2">
        <v>3</v>
      </c>
      <c r="C25">
        <v>294</v>
      </c>
      <c r="D25">
        <v>344</v>
      </c>
      <c r="E25" s="2">
        <f t="shared" si="12"/>
        <v>0.85465116279069764</v>
      </c>
      <c r="G25" s="2">
        <v>3</v>
      </c>
      <c r="H25" s="1">
        <v>268</v>
      </c>
      <c r="I25">
        <v>303</v>
      </c>
      <c r="J25" s="2">
        <f t="shared" si="13"/>
        <v>0.88448844884488453</v>
      </c>
      <c r="L25" s="2">
        <v>3</v>
      </c>
      <c r="M25">
        <v>238</v>
      </c>
      <c r="N25">
        <v>290</v>
      </c>
      <c r="O25" s="2">
        <f t="shared" si="14"/>
        <v>0.82068965517241377</v>
      </c>
      <c r="P25" s="1"/>
      <c r="R25" s="2">
        <v>3</v>
      </c>
      <c r="S25" s="4">
        <v>130</v>
      </c>
      <c r="T25" s="4">
        <v>199</v>
      </c>
      <c r="U25" s="2">
        <f t="shared" si="15"/>
        <v>0.65326633165829151</v>
      </c>
      <c r="W25" s="2">
        <v>3</v>
      </c>
      <c r="X25" s="4">
        <v>102</v>
      </c>
      <c r="Y25" s="4">
        <v>245</v>
      </c>
      <c r="Z25" s="2">
        <f t="shared" si="16"/>
        <v>0.41632653061224489</v>
      </c>
      <c r="AB25" s="2">
        <v>3</v>
      </c>
      <c r="AC25" s="4">
        <v>101</v>
      </c>
      <c r="AD25" s="4">
        <v>212</v>
      </c>
      <c r="AE25" s="2">
        <f t="shared" si="17"/>
        <v>0.47641509433962265</v>
      </c>
      <c r="AH25" s="5"/>
      <c r="AI25" s="6"/>
      <c r="AJ25" s="6"/>
      <c r="AK25" s="5"/>
    </row>
    <row r="26" spans="1:37" x14ac:dyDescent="0.2">
      <c r="B26" s="2">
        <v>4</v>
      </c>
      <c r="C26">
        <v>216</v>
      </c>
      <c r="D26">
        <v>347</v>
      </c>
      <c r="E26" s="2">
        <f t="shared" si="12"/>
        <v>0.62247838616714701</v>
      </c>
      <c r="G26" s="2">
        <v>4</v>
      </c>
      <c r="H26" s="1">
        <v>193</v>
      </c>
      <c r="I26">
        <v>312</v>
      </c>
      <c r="J26" s="2">
        <f t="shared" si="13"/>
        <v>0.61858974358974361</v>
      </c>
      <c r="L26" s="2">
        <v>4</v>
      </c>
      <c r="M26">
        <v>177</v>
      </c>
      <c r="N26">
        <v>294</v>
      </c>
      <c r="O26" s="2">
        <f t="shared" si="14"/>
        <v>0.60204081632653061</v>
      </c>
      <c r="P26" s="1"/>
      <c r="R26" s="2">
        <v>4</v>
      </c>
      <c r="S26" s="4">
        <v>28</v>
      </c>
      <c r="T26" s="4">
        <v>217</v>
      </c>
      <c r="U26" s="2">
        <f t="shared" si="15"/>
        <v>0.12903225806451613</v>
      </c>
      <c r="W26" s="2">
        <v>4</v>
      </c>
      <c r="X26" s="4">
        <v>17</v>
      </c>
      <c r="Y26" s="4">
        <v>278</v>
      </c>
      <c r="Z26" s="2">
        <f t="shared" si="16"/>
        <v>6.1151079136690649E-2</v>
      </c>
      <c r="AB26" s="2">
        <v>4</v>
      </c>
      <c r="AC26" s="4">
        <v>16</v>
      </c>
      <c r="AD26" s="4">
        <v>196</v>
      </c>
      <c r="AE26" s="2">
        <f t="shared" si="17"/>
        <v>8.1632653061224483E-2</v>
      </c>
      <c r="AH26" s="5"/>
      <c r="AI26" s="6"/>
      <c r="AJ26" s="6"/>
      <c r="AK26" s="5"/>
    </row>
    <row r="27" spans="1:37" x14ac:dyDescent="0.2">
      <c r="B27" s="2">
        <v>5</v>
      </c>
      <c r="C27">
        <v>10</v>
      </c>
      <c r="D27">
        <v>278</v>
      </c>
      <c r="E27" s="2">
        <f t="shared" si="12"/>
        <v>3.5971223021582732E-2</v>
      </c>
      <c r="G27" s="2">
        <v>5</v>
      </c>
      <c r="H27" s="1">
        <v>7</v>
      </c>
      <c r="I27">
        <v>281</v>
      </c>
      <c r="J27" s="2">
        <f t="shared" si="13"/>
        <v>2.491103202846975E-2</v>
      </c>
      <c r="L27" s="2">
        <v>5</v>
      </c>
      <c r="M27">
        <v>6</v>
      </c>
      <c r="N27">
        <v>270</v>
      </c>
      <c r="O27" s="2">
        <f t="shared" si="14"/>
        <v>2.2222222222222223E-2</v>
      </c>
      <c r="P27" s="1"/>
      <c r="R27" s="2">
        <v>5</v>
      </c>
      <c r="S27" s="4">
        <v>2</v>
      </c>
      <c r="T27" s="4">
        <v>219</v>
      </c>
      <c r="U27" s="2">
        <f t="shared" si="15"/>
        <v>9.1324200913242004E-3</v>
      </c>
      <c r="W27" s="2">
        <v>5</v>
      </c>
      <c r="X27" s="4">
        <v>1</v>
      </c>
      <c r="Y27" s="4">
        <v>224</v>
      </c>
      <c r="Z27" s="2">
        <f t="shared" si="16"/>
        <v>4.464285714285714E-3</v>
      </c>
      <c r="AB27" s="2">
        <v>5</v>
      </c>
      <c r="AC27" s="4">
        <v>2</v>
      </c>
      <c r="AD27" s="4">
        <v>228</v>
      </c>
      <c r="AE27" s="2">
        <f t="shared" si="17"/>
        <v>8.771929824561403E-3</v>
      </c>
      <c r="AH27" s="5"/>
      <c r="AI27" s="6"/>
      <c r="AJ27" s="6"/>
      <c r="AK27" s="5"/>
    </row>
    <row r="28" spans="1:37" x14ac:dyDescent="0.2">
      <c r="B28" s="2">
        <v>6</v>
      </c>
      <c r="C28">
        <v>8</v>
      </c>
      <c r="D28">
        <v>137</v>
      </c>
      <c r="E28" s="2">
        <f t="shared" si="12"/>
        <v>5.8394160583941604E-2</v>
      </c>
      <c r="G28" s="2">
        <v>6</v>
      </c>
      <c r="H28" s="1">
        <v>1</v>
      </c>
      <c r="I28">
        <v>126</v>
      </c>
      <c r="J28" s="2">
        <f t="shared" si="13"/>
        <v>7.9365079365079361E-3</v>
      </c>
      <c r="L28" s="2">
        <v>6</v>
      </c>
      <c r="M28">
        <v>2</v>
      </c>
      <c r="N28">
        <v>106</v>
      </c>
      <c r="O28" s="2">
        <f t="shared" si="14"/>
        <v>1.8867924528301886E-2</v>
      </c>
      <c r="P28" s="1"/>
      <c r="R28" s="2">
        <v>6</v>
      </c>
      <c r="S28" s="4">
        <v>4</v>
      </c>
      <c r="T28" s="4">
        <v>113</v>
      </c>
      <c r="U28" s="2">
        <f t="shared" si="15"/>
        <v>3.5398230088495575E-2</v>
      </c>
      <c r="W28" s="2">
        <v>6</v>
      </c>
      <c r="X28" s="4">
        <v>0</v>
      </c>
      <c r="Y28" s="4">
        <v>107</v>
      </c>
      <c r="Z28" s="2">
        <f t="shared" si="16"/>
        <v>0</v>
      </c>
      <c r="AB28" s="2">
        <v>6</v>
      </c>
      <c r="AC28" s="4">
        <v>4</v>
      </c>
      <c r="AD28" s="4">
        <v>123</v>
      </c>
      <c r="AE28" s="2">
        <f t="shared" si="17"/>
        <v>3.2520325203252036E-2</v>
      </c>
      <c r="AH28" s="5"/>
      <c r="AI28" s="6"/>
      <c r="AJ28" s="6"/>
      <c r="AK28" s="5"/>
    </row>
    <row r="29" spans="1:37" x14ac:dyDescent="0.2">
      <c r="B29" s="2" t="s">
        <v>4</v>
      </c>
      <c r="C29" s="2">
        <f>SUM(C23:C28)</f>
        <v>937</v>
      </c>
      <c r="D29" s="2">
        <f>SUM(D23:D28)</f>
        <v>1724</v>
      </c>
      <c r="E29" s="2">
        <f t="shared" si="12"/>
        <v>0.54350348027842232</v>
      </c>
      <c r="G29" s="2" t="s">
        <v>4</v>
      </c>
      <c r="H29" s="2">
        <f>SUM(H23:H28)</f>
        <v>854</v>
      </c>
      <c r="I29" s="2">
        <f>SUM(I23:I28)</f>
        <v>1590</v>
      </c>
      <c r="J29" s="2">
        <f t="shared" si="13"/>
        <v>0.5371069182389937</v>
      </c>
      <c r="L29" s="2" t="s">
        <v>4</v>
      </c>
      <c r="M29" s="2">
        <f>SUM(M23:M28)</f>
        <v>796</v>
      </c>
      <c r="N29" s="2">
        <f>SUM(N23:N28)</f>
        <v>1477</v>
      </c>
      <c r="O29" s="2">
        <f t="shared" si="14"/>
        <v>0.53893026404874744</v>
      </c>
      <c r="P29" s="1"/>
      <c r="R29" s="2" t="s">
        <v>4</v>
      </c>
      <c r="S29" s="2">
        <f>SUM(S23:S28)</f>
        <v>491</v>
      </c>
      <c r="T29" s="2">
        <f>SUM(T23:T28)</f>
        <v>1241</v>
      </c>
      <c r="U29" s="2">
        <f t="shared" si="15"/>
        <v>0.39564867042707497</v>
      </c>
      <c r="W29" s="2" t="s">
        <v>4</v>
      </c>
      <c r="X29" s="2">
        <f>SUM(X23:X28)</f>
        <v>404</v>
      </c>
      <c r="Y29" s="2">
        <f>SUM(Y23:Y28)</f>
        <v>1329</v>
      </c>
      <c r="Z29" s="2">
        <f t="shared" si="16"/>
        <v>0.30398796087283669</v>
      </c>
      <c r="AB29" s="2" t="s">
        <v>4</v>
      </c>
      <c r="AC29" s="2">
        <f>SUM(AC23:AC28)</f>
        <v>384</v>
      </c>
      <c r="AD29" s="2">
        <f>SUM(AD23:AD28)</f>
        <v>1144</v>
      </c>
      <c r="AE29" s="2">
        <f t="shared" si="17"/>
        <v>0.33566433566433568</v>
      </c>
      <c r="AH29" s="5"/>
      <c r="AI29" s="6"/>
      <c r="AJ29" s="6"/>
      <c r="AK29" s="5"/>
    </row>
    <row r="31" spans="1:37" x14ac:dyDescent="0.2">
      <c r="A31" s="8" t="s">
        <v>32</v>
      </c>
      <c r="B31" s="8" t="s">
        <v>17</v>
      </c>
      <c r="C31" s="8"/>
      <c r="D31" s="8"/>
      <c r="E31" s="8"/>
      <c r="F31" s="8"/>
      <c r="G31" s="8" t="s">
        <v>10</v>
      </c>
      <c r="H31" s="8"/>
      <c r="I31" s="8"/>
      <c r="J31" s="8"/>
      <c r="K31" s="8"/>
      <c r="L31" s="8" t="s">
        <v>42</v>
      </c>
      <c r="M31" s="8"/>
      <c r="N31" s="8"/>
      <c r="O31" s="8"/>
      <c r="P31" s="8"/>
      <c r="Q31" s="8"/>
      <c r="R31" s="8" t="s">
        <v>33</v>
      </c>
      <c r="S31" s="8"/>
      <c r="T31" s="8"/>
      <c r="U31" s="8"/>
      <c r="V31" s="8"/>
      <c r="W31" s="8" t="s">
        <v>34</v>
      </c>
      <c r="X31" s="8"/>
      <c r="Y31" s="8"/>
      <c r="Z31" s="8"/>
      <c r="AA31" s="9"/>
      <c r="AB31" s="8" t="s">
        <v>35</v>
      </c>
      <c r="AC31" s="8"/>
      <c r="AD31" s="8"/>
      <c r="AE31" s="8"/>
      <c r="AF31" s="8"/>
      <c r="AG31" s="8"/>
      <c r="AH31" s="8"/>
    </row>
    <row r="32" spans="1:37" x14ac:dyDescent="0.2">
      <c r="A32" s="8"/>
      <c r="B32" s="10" t="s">
        <v>0</v>
      </c>
      <c r="C32" s="3" t="s">
        <v>7</v>
      </c>
      <c r="D32" s="3" t="s">
        <v>8</v>
      </c>
      <c r="E32" s="10" t="s">
        <v>36</v>
      </c>
      <c r="F32" s="8"/>
      <c r="G32" s="10" t="s">
        <v>0</v>
      </c>
      <c r="H32" s="3" t="s">
        <v>7</v>
      </c>
      <c r="I32" s="3" t="s">
        <v>8</v>
      </c>
      <c r="J32" s="10" t="s">
        <v>36</v>
      </c>
      <c r="K32" s="8"/>
      <c r="L32" s="10" t="s">
        <v>0</v>
      </c>
      <c r="M32" s="3" t="s">
        <v>7</v>
      </c>
      <c r="N32" s="3" t="s">
        <v>8</v>
      </c>
      <c r="O32" s="10" t="s">
        <v>36</v>
      </c>
      <c r="P32" s="8"/>
      <c r="Q32" s="8"/>
      <c r="R32" s="10" t="s">
        <v>0</v>
      </c>
      <c r="S32" s="3" t="s">
        <v>7</v>
      </c>
      <c r="T32" s="3" t="s">
        <v>8</v>
      </c>
      <c r="U32" s="10" t="s">
        <v>36</v>
      </c>
      <c r="V32" s="8"/>
      <c r="W32" s="10" t="s">
        <v>0</v>
      </c>
      <c r="X32" s="3" t="s">
        <v>7</v>
      </c>
      <c r="Y32" s="3" t="s">
        <v>8</v>
      </c>
      <c r="Z32" s="10" t="s">
        <v>36</v>
      </c>
      <c r="AA32" s="8"/>
      <c r="AB32" s="10" t="s">
        <v>0</v>
      </c>
      <c r="AC32" s="3" t="s">
        <v>7</v>
      </c>
      <c r="AD32" s="3" t="s">
        <v>8</v>
      </c>
      <c r="AE32" s="10" t="s">
        <v>36</v>
      </c>
      <c r="AF32" s="8"/>
      <c r="AG32" s="8"/>
      <c r="AH32" s="8"/>
      <c r="AI32" s="6"/>
      <c r="AJ32" s="6"/>
      <c r="AK32" s="6"/>
    </row>
    <row r="33" spans="1:37" x14ac:dyDescent="0.2">
      <c r="A33" s="8"/>
      <c r="B33" s="10">
        <v>1</v>
      </c>
      <c r="C33" s="8">
        <f>AVERAGE(C3,H3,M3)</f>
        <v>293.33333333333331</v>
      </c>
      <c r="D33" s="8">
        <f>AVERAGE(D3,I3,N3)</f>
        <v>352.66666666666669</v>
      </c>
      <c r="E33" s="10">
        <f>C33/D33</f>
        <v>0.83175803402646498</v>
      </c>
      <c r="F33" s="8"/>
      <c r="G33" s="10">
        <v>1</v>
      </c>
      <c r="H33" s="9">
        <f>AVERAGE(C13,H13,M13)</f>
        <v>201.66666666666666</v>
      </c>
      <c r="I33" s="9">
        <f>AVERAGE(D13,I13,N13)</f>
        <v>314.33333333333331</v>
      </c>
      <c r="J33" s="10">
        <f>H33/I33</f>
        <v>0.64156945917285257</v>
      </c>
      <c r="K33" s="8"/>
      <c r="L33" s="10">
        <v>1</v>
      </c>
      <c r="M33" s="8">
        <f>AVERAGE(C23,H23,M23)</f>
        <v>135.66666666666666</v>
      </c>
      <c r="N33" s="8">
        <f>AVERAGE(D23,I23,N23)</f>
        <v>263.33333333333331</v>
      </c>
      <c r="O33" s="10">
        <f>M33/N33</f>
        <v>0.51518987341772149</v>
      </c>
      <c r="P33" s="8"/>
      <c r="Q33" s="8"/>
      <c r="R33" s="10">
        <v>1</v>
      </c>
      <c r="S33" s="8">
        <f t="shared" ref="S33:T38" si="18">AVERAGE(S3,X3,AC3)</f>
        <v>168.66666666666666</v>
      </c>
      <c r="T33" s="8">
        <f t="shared" si="18"/>
        <v>259.33333333333331</v>
      </c>
      <c r="U33" s="10">
        <f>S33/T33</f>
        <v>0.65038560411311053</v>
      </c>
      <c r="V33" s="8"/>
      <c r="W33" s="10">
        <v>1</v>
      </c>
      <c r="X33" s="9">
        <f t="shared" ref="X33:Y38" si="19">AVERAGE(S13,X13,AC13)</f>
        <v>180.33333333333334</v>
      </c>
      <c r="Y33" s="9">
        <f t="shared" si="19"/>
        <v>245.66666666666666</v>
      </c>
      <c r="Z33" s="10">
        <f>X33/Y33</f>
        <v>0.73405698778833117</v>
      </c>
      <c r="AA33" s="8"/>
      <c r="AB33" s="10">
        <v>1</v>
      </c>
      <c r="AC33" s="8">
        <f t="shared" ref="AC33:AD38" si="20">AVERAGE(S23,X23,AC23)</f>
        <v>140.66666666666666</v>
      </c>
      <c r="AD33" s="8">
        <f t="shared" si="20"/>
        <v>206.33333333333334</v>
      </c>
      <c r="AE33" s="10">
        <f>AC33/AD33</f>
        <v>0.68174474959612275</v>
      </c>
      <c r="AF33" s="8"/>
      <c r="AG33" s="8"/>
      <c r="AH33" s="8"/>
      <c r="AI33" s="6"/>
      <c r="AJ33" s="6"/>
      <c r="AK33" s="6"/>
    </row>
    <row r="34" spans="1:37" x14ac:dyDescent="0.2">
      <c r="A34" s="8"/>
      <c r="B34" s="10">
        <v>2</v>
      </c>
      <c r="C34" s="8">
        <f t="shared" ref="C34:D38" si="21">AVERAGE(C4,H4,M4)</f>
        <v>345</v>
      </c>
      <c r="D34" s="8">
        <f t="shared" si="21"/>
        <v>348.33333333333331</v>
      </c>
      <c r="E34" s="10">
        <f t="shared" ref="E34:E39" si="22">C34/D34</f>
        <v>0.99043062200956944</v>
      </c>
      <c r="F34" s="8"/>
      <c r="G34" s="10">
        <v>2</v>
      </c>
      <c r="H34" s="9">
        <f t="shared" ref="H34:H38" si="23">AVERAGE(C14,H14,M14)</f>
        <v>302.66666666666669</v>
      </c>
      <c r="I34" s="9">
        <f>AVERAGE(D14,I14,N14)</f>
        <v>337.33333333333331</v>
      </c>
      <c r="J34" s="10">
        <f t="shared" ref="J34:J39" si="24">H34/I34</f>
        <v>0.89723320158102782</v>
      </c>
      <c r="K34" s="8"/>
      <c r="L34" s="10">
        <v>2</v>
      </c>
      <c r="M34" s="8">
        <f t="shared" ref="M34:N38" si="25">AVERAGE(C24,H24,M24)</f>
        <v>253.33333333333334</v>
      </c>
      <c r="N34" s="8">
        <f t="shared" si="25"/>
        <v>304.33333333333331</v>
      </c>
      <c r="O34" s="10">
        <f t="shared" ref="O34:O39" si="26">M34/N34</f>
        <v>0.83242059145673608</v>
      </c>
      <c r="P34" s="8"/>
      <c r="Q34" s="8"/>
      <c r="R34" s="10">
        <v>2</v>
      </c>
      <c r="S34" s="8">
        <f t="shared" si="18"/>
        <v>194.66666666666666</v>
      </c>
      <c r="T34" s="8">
        <f t="shared" si="18"/>
        <v>266.33333333333331</v>
      </c>
      <c r="U34" s="10">
        <f t="shared" ref="U34:U39" si="27">S34/T34</f>
        <v>0.7309136420525657</v>
      </c>
      <c r="V34" s="8"/>
      <c r="W34" s="10">
        <v>2</v>
      </c>
      <c r="X34" s="9">
        <f t="shared" si="19"/>
        <v>198.33333333333334</v>
      </c>
      <c r="Y34" s="9">
        <f t="shared" si="19"/>
        <v>246.66666666666666</v>
      </c>
      <c r="Z34" s="10">
        <f t="shared" ref="Z34:Z39" si="28">X34/Y34</f>
        <v>0.80405405405405417</v>
      </c>
      <c r="AA34" s="8"/>
      <c r="AB34" s="10">
        <v>2</v>
      </c>
      <c r="AC34" s="8">
        <f t="shared" si="20"/>
        <v>150</v>
      </c>
      <c r="AD34" s="8">
        <f t="shared" si="20"/>
        <v>244.66666666666666</v>
      </c>
      <c r="AE34" s="10">
        <f t="shared" ref="AE34:AE39" si="29">AC34/AD34</f>
        <v>0.61307901907356954</v>
      </c>
      <c r="AF34" s="8"/>
      <c r="AG34" s="8"/>
      <c r="AH34" s="8"/>
      <c r="AI34" s="6"/>
      <c r="AJ34" s="6"/>
      <c r="AK34" s="6"/>
    </row>
    <row r="35" spans="1:37" x14ac:dyDescent="0.2">
      <c r="A35" s="8"/>
      <c r="B35" s="10">
        <v>3</v>
      </c>
      <c r="C35" s="8">
        <f t="shared" si="21"/>
        <v>253</v>
      </c>
      <c r="D35" s="8">
        <f t="shared" si="21"/>
        <v>328.33333333333331</v>
      </c>
      <c r="E35" s="10">
        <f t="shared" si="22"/>
        <v>0.77055837563451779</v>
      </c>
      <c r="F35" s="8"/>
      <c r="G35" s="10">
        <v>3</v>
      </c>
      <c r="H35" s="9">
        <f t="shared" si="23"/>
        <v>282</v>
      </c>
      <c r="I35" s="9">
        <f t="shared" ref="I35:I38" si="30">AVERAGE(D15,I15,N15)</f>
        <v>346.33333333333331</v>
      </c>
      <c r="J35" s="10">
        <f t="shared" si="24"/>
        <v>0.81424446583253129</v>
      </c>
      <c r="K35" s="8"/>
      <c r="L35" s="10">
        <v>3</v>
      </c>
      <c r="M35" s="8">
        <f t="shared" si="25"/>
        <v>266.66666666666669</v>
      </c>
      <c r="N35" s="8">
        <f t="shared" si="25"/>
        <v>312.33333333333331</v>
      </c>
      <c r="O35" s="10">
        <f t="shared" si="26"/>
        <v>0.85378868729989343</v>
      </c>
      <c r="P35" s="8"/>
      <c r="Q35" s="8"/>
      <c r="R35" s="10">
        <v>3</v>
      </c>
      <c r="S35" s="8">
        <f t="shared" si="18"/>
        <v>116.33333333333333</v>
      </c>
      <c r="T35" s="8">
        <f t="shared" si="18"/>
        <v>261.66666666666669</v>
      </c>
      <c r="U35" s="10">
        <f t="shared" si="27"/>
        <v>0.44458598726114645</v>
      </c>
      <c r="V35" s="8"/>
      <c r="W35" s="10">
        <v>3</v>
      </c>
      <c r="X35" s="9">
        <f t="shared" si="19"/>
        <v>118</v>
      </c>
      <c r="Y35" s="9">
        <f t="shared" si="19"/>
        <v>267.66666666666669</v>
      </c>
      <c r="Z35" s="10">
        <f t="shared" si="28"/>
        <v>0.44084682440846823</v>
      </c>
      <c r="AA35" s="8"/>
      <c r="AB35" s="10">
        <v>3</v>
      </c>
      <c r="AC35" s="8">
        <f t="shared" si="20"/>
        <v>111</v>
      </c>
      <c r="AD35" s="8">
        <f t="shared" si="20"/>
        <v>218.66666666666666</v>
      </c>
      <c r="AE35" s="10">
        <f t="shared" si="29"/>
        <v>0.50762195121951226</v>
      </c>
      <c r="AF35" s="8"/>
      <c r="AG35" s="8"/>
      <c r="AH35" s="8"/>
      <c r="AI35" s="6"/>
      <c r="AJ35" s="6"/>
      <c r="AK35" s="6"/>
    </row>
    <row r="36" spans="1:37" x14ac:dyDescent="0.2">
      <c r="A36" s="8"/>
      <c r="B36" s="10">
        <v>4</v>
      </c>
      <c r="C36" s="8">
        <f t="shared" si="21"/>
        <v>111.33333333333333</v>
      </c>
      <c r="D36" s="8">
        <f t="shared" si="21"/>
        <v>311.66666666666669</v>
      </c>
      <c r="E36" s="10">
        <f t="shared" si="22"/>
        <v>0.35721925133689836</v>
      </c>
      <c r="F36" s="8"/>
      <c r="G36" s="10">
        <v>4</v>
      </c>
      <c r="H36" s="9">
        <f t="shared" si="23"/>
        <v>159.66666666666666</v>
      </c>
      <c r="I36" s="9">
        <f t="shared" si="30"/>
        <v>333.66666666666669</v>
      </c>
      <c r="J36" s="10">
        <f t="shared" si="24"/>
        <v>0.47852147852147847</v>
      </c>
      <c r="K36" s="8"/>
      <c r="L36" s="10">
        <v>4</v>
      </c>
      <c r="M36" s="8">
        <f t="shared" si="25"/>
        <v>195.33333333333334</v>
      </c>
      <c r="N36" s="8">
        <f t="shared" si="25"/>
        <v>317.66666666666669</v>
      </c>
      <c r="O36" s="10">
        <f t="shared" si="26"/>
        <v>0.61490031479538299</v>
      </c>
      <c r="P36" s="8"/>
      <c r="Q36" s="8"/>
      <c r="R36" s="10">
        <v>4</v>
      </c>
      <c r="S36" s="8">
        <f t="shared" si="18"/>
        <v>14.333333333333334</v>
      </c>
      <c r="T36" s="8">
        <f t="shared" si="18"/>
        <v>232</v>
      </c>
      <c r="U36" s="10">
        <f t="shared" si="27"/>
        <v>6.17816091954023E-2</v>
      </c>
      <c r="V36" s="8"/>
      <c r="W36" s="10">
        <v>4</v>
      </c>
      <c r="X36" s="9">
        <f t="shared" si="19"/>
        <v>3</v>
      </c>
      <c r="Y36" s="9">
        <f t="shared" si="19"/>
        <v>264</v>
      </c>
      <c r="Z36" s="10">
        <f t="shared" si="28"/>
        <v>1.1363636363636364E-2</v>
      </c>
      <c r="AA36" s="8"/>
      <c r="AB36" s="10">
        <v>4</v>
      </c>
      <c r="AC36" s="8">
        <f t="shared" si="20"/>
        <v>20.333333333333332</v>
      </c>
      <c r="AD36" s="8">
        <f t="shared" si="20"/>
        <v>230.33333333333334</v>
      </c>
      <c r="AE36" s="10">
        <f t="shared" si="29"/>
        <v>8.8277858176555701E-2</v>
      </c>
      <c r="AF36" s="8"/>
      <c r="AG36" s="8"/>
      <c r="AH36" s="8"/>
      <c r="AI36" s="6"/>
      <c r="AJ36" s="6"/>
      <c r="AK36" s="6"/>
    </row>
    <row r="37" spans="1:37" x14ac:dyDescent="0.2">
      <c r="A37" s="8"/>
      <c r="B37" s="10">
        <v>5</v>
      </c>
      <c r="C37" s="8">
        <f t="shared" si="21"/>
        <v>3.3333333333333335</v>
      </c>
      <c r="D37" s="8">
        <f t="shared" si="21"/>
        <v>291.33333333333331</v>
      </c>
      <c r="E37" s="10">
        <f t="shared" si="22"/>
        <v>1.1441647597254006E-2</v>
      </c>
      <c r="F37" s="8"/>
      <c r="G37" s="10">
        <v>5</v>
      </c>
      <c r="H37" s="9">
        <f t="shared" si="23"/>
        <v>25.333333333333332</v>
      </c>
      <c r="I37" s="9">
        <f t="shared" si="30"/>
        <v>305</v>
      </c>
      <c r="J37" s="10">
        <f t="shared" si="24"/>
        <v>8.3060109289617476E-2</v>
      </c>
      <c r="K37" s="8"/>
      <c r="L37" s="10">
        <v>5</v>
      </c>
      <c r="M37" s="8">
        <f t="shared" si="25"/>
        <v>7.666666666666667</v>
      </c>
      <c r="N37" s="8">
        <f t="shared" si="25"/>
        <v>276.33333333333331</v>
      </c>
      <c r="O37" s="10">
        <f t="shared" si="26"/>
        <v>2.7744270205066347E-2</v>
      </c>
      <c r="P37" s="8"/>
      <c r="Q37" s="8"/>
      <c r="R37" s="10">
        <v>5</v>
      </c>
      <c r="S37" s="8">
        <f t="shared" si="18"/>
        <v>0</v>
      </c>
      <c r="T37" s="8">
        <f t="shared" si="18"/>
        <v>240.33333333333334</v>
      </c>
      <c r="U37" s="10">
        <f t="shared" si="27"/>
        <v>0</v>
      </c>
      <c r="V37" s="8"/>
      <c r="W37" s="10">
        <v>5</v>
      </c>
      <c r="X37" s="9">
        <f t="shared" si="19"/>
        <v>0.33333333333333331</v>
      </c>
      <c r="Y37" s="9">
        <f t="shared" si="19"/>
        <v>263</v>
      </c>
      <c r="Z37" s="10">
        <f t="shared" si="28"/>
        <v>1.2674271229404308E-3</v>
      </c>
      <c r="AA37" s="8"/>
      <c r="AB37" s="10">
        <v>5</v>
      </c>
      <c r="AC37" s="8">
        <f t="shared" si="20"/>
        <v>1.6666666666666667</v>
      </c>
      <c r="AD37" s="8">
        <f t="shared" si="20"/>
        <v>223.66666666666666</v>
      </c>
      <c r="AE37" s="10">
        <f t="shared" si="29"/>
        <v>7.4515648286140098E-3</v>
      </c>
      <c r="AF37" s="8"/>
      <c r="AG37" s="8"/>
      <c r="AH37" s="8"/>
      <c r="AI37" s="6"/>
      <c r="AJ37" s="6"/>
      <c r="AK37" s="6"/>
    </row>
    <row r="38" spans="1:37" x14ac:dyDescent="0.2">
      <c r="A38" s="8"/>
      <c r="B38" s="10">
        <v>6</v>
      </c>
      <c r="C38" s="8">
        <f t="shared" si="21"/>
        <v>4.666666666666667</v>
      </c>
      <c r="D38" s="8">
        <f t="shared" si="21"/>
        <v>142.66666666666666</v>
      </c>
      <c r="E38" s="10">
        <f t="shared" si="22"/>
        <v>3.2710280373831779E-2</v>
      </c>
      <c r="F38" s="8"/>
      <c r="G38" s="10">
        <v>6</v>
      </c>
      <c r="H38" s="9">
        <f t="shared" si="23"/>
        <v>10.333333333333334</v>
      </c>
      <c r="I38" s="9">
        <f t="shared" si="30"/>
        <v>140.66666666666666</v>
      </c>
      <c r="J38" s="10">
        <f t="shared" si="24"/>
        <v>7.3459715639810436E-2</v>
      </c>
      <c r="K38" s="8"/>
      <c r="L38" s="10">
        <v>6</v>
      </c>
      <c r="M38" s="8">
        <f t="shared" si="25"/>
        <v>3.6666666666666665</v>
      </c>
      <c r="N38" s="8">
        <f t="shared" si="25"/>
        <v>123</v>
      </c>
      <c r="O38" s="10">
        <f t="shared" si="26"/>
        <v>2.9810298102981029E-2</v>
      </c>
      <c r="P38" s="8"/>
      <c r="Q38" s="8"/>
      <c r="R38" s="10">
        <v>6</v>
      </c>
      <c r="S38" s="8">
        <f t="shared" si="18"/>
        <v>1</v>
      </c>
      <c r="T38" s="8">
        <f t="shared" si="18"/>
        <v>138.66666666666666</v>
      </c>
      <c r="U38" s="10">
        <f t="shared" si="27"/>
        <v>7.2115384615384619E-3</v>
      </c>
      <c r="V38" s="8"/>
      <c r="W38" s="10">
        <v>6</v>
      </c>
      <c r="X38" s="9">
        <f t="shared" si="19"/>
        <v>2.6666666666666665</v>
      </c>
      <c r="Y38" s="9">
        <f t="shared" si="19"/>
        <v>164</v>
      </c>
      <c r="Z38" s="10">
        <f t="shared" si="28"/>
        <v>1.6260162601626015E-2</v>
      </c>
      <c r="AA38" s="8"/>
      <c r="AB38" s="10">
        <v>6</v>
      </c>
      <c r="AC38" s="8">
        <f t="shared" si="20"/>
        <v>2.6666666666666665</v>
      </c>
      <c r="AD38" s="8">
        <f t="shared" si="20"/>
        <v>114.33333333333333</v>
      </c>
      <c r="AE38" s="10">
        <f t="shared" si="29"/>
        <v>2.3323615160349854E-2</v>
      </c>
      <c r="AF38" s="8"/>
      <c r="AG38" s="8"/>
      <c r="AH38" s="8"/>
      <c r="AI38" s="6"/>
      <c r="AJ38" s="6"/>
      <c r="AK38" s="6"/>
    </row>
    <row r="39" spans="1:37" x14ac:dyDescent="0.2">
      <c r="A39" s="8"/>
      <c r="B39" s="10" t="s">
        <v>4</v>
      </c>
      <c r="C39" s="10">
        <f>SUM(C33:C38)</f>
        <v>1010.6666666666666</v>
      </c>
      <c r="D39" s="10">
        <f>SUM(D33:D38)</f>
        <v>1775</v>
      </c>
      <c r="E39" s="10">
        <f t="shared" si="22"/>
        <v>0.56938967136150231</v>
      </c>
      <c r="F39" s="8"/>
      <c r="G39" s="10" t="s">
        <v>4</v>
      </c>
      <c r="H39" s="10">
        <f>SUM(H33:H38)</f>
        <v>981.66666666666674</v>
      </c>
      <c r="I39" s="10">
        <f>SUM(I33:I38)</f>
        <v>1777.3333333333335</v>
      </c>
      <c r="J39" s="10">
        <f t="shared" si="24"/>
        <v>0.55232558139534882</v>
      </c>
      <c r="K39" s="8"/>
      <c r="L39" s="10" t="s">
        <v>4</v>
      </c>
      <c r="M39" s="10">
        <f>SUM(M33:M38)</f>
        <v>862.33333333333337</v>
      </c>
      <c r="N39" s="10">
        <f>SUM(N33:N38)</f>
        <v>1597</v>
      </c>
      <c r="O39" s="10">
        <f t="shared" si="26"/>
        <v>0.53997077854310171</v>
      </c>
      <c r="P39" s="8"/>
      <c r="Q39" s="8"/>
      <c r="R39" s="10" t="s">
        <v>4</v>
      </c>
      <c r="S39" s="10">
        <f>SUM(S33:S38)</f>
        <v>494.99999999999994</v>
      </c>
      <c r="T39" s="10">
        <f>SUM(T33:T38)</f>
        <v>1398.3333333333333</v>
      </c>
      <c r="U39" s="10">
        <f t="shared" si="27"/>
        <v>0.35399284862932062</v>
      </c>
      <c r="V39" s="8"/>
      <c r="W39" s="10" t="s">
        <v>4</v>
      </c>
      <c r="X39" s="10">
        <f>SUM(X33:X38)</f>
        <v>502.66666666666669</v>
      </c>
      <c r="Y39" s="10">
        <f>SUM(Y33:Y38)</f>
        <v>1451</v>
      </c>
      <c r="Z39" s="10">
        <f t="shared" si="28"/>
        <v>0.34642775097633816</v>
      </c>
      <c r="AA39" s="8"/>
      <c r="AB39" s="10" t="s">
        <v>4</v>
      </c>
      <c r="AC39" s="10">
        <f>SUM(AC33:AC38)</f>
        <v>426.33333333333331</v>
      </c>
      <c r="AD39" s="10">
        <f>SUM(AD33:AD38)</f>
        <v>1238</v>
      </c>
      <c r="AE39" s="10">
        <f t="shared" si="29"/>
        <v>0.34437264404954226</v>
      </c>
      <c r="AF39" s="8"/>
      <c r="AG39" s="8"/>
      <c r="AH39" s="8"/>
      <c r="AI39" s="6"/>
      <c r="AJ39" s="6"/>
      <c r="AK39" s="6"/>
    </row>
    <row r="40" spans="1:37" x14ac:dyDescent="0.2">
      <c r="A40" s="8"/>
      <c r="B40" s="8"/>
      <c r="C40" s="11"/>
      <c r="D40" s="11"/>
      <c r="E40" s="11"/>
      <c r="F40" s="11"/>
      <c r="G40" s="11"/>
      <c r="H40" s="11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6"/>
      <c r="AJ40" s="6"/>
      <c r="AK40" s="6"/>
    </row>
    <row r="41" spans="1:37" x14ac:dyDescent="0.2">
      <c r="A41" s="8"/>
      <c r="B41" s="11" t="s">
        <v>9</v>
      </c>
      <c r="C41" s="11"/>
      <c r="D41" s="11"/>
      <c r="E41" s="11" t="s">
        <v>40</v>
      </c>
      <c r="F41" s="11"/>
      <c r="G41" s="11" t="s">
        <v>18</v>
      </c>
      <c r="H41" s="11"/>
      <c r="I41" s="8"/>
      <c r="J41" s="8" t="s">
        <v>37</v>
      </c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6"/>
      <c r="AJ41" s="6"/>
      <c r="AK41" s="6"/>
    </row>
    <row r="42" spans="1:37" x14ac:dyDescent="0.2">
      <c r="A42" s="8"/>
      <c r="B42" s="10" t="s">
        <v>0</v>
      </c>
      <c r="C42" s="3" t="s">
        <v>7</v>
      </c>
      <c r="D42" s="3" t="s">
        <v>8</v>
      </c>
      <c r="E42" s="10" t="s">
        <v>36</v>
      </c>
      <c r="F42" s="8"/>
      <c r="G42" s="10" t="s">
        <v>0</v>
      </c>
      <c r="H42" s="3" t="s">
        <v>7</v>
      </c>
      <c r="I42" s="3" t="s">
        <v>8</v>
      </c>
      <c r="J42" s="10" t="s">
        <v>36</v>
      </c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6"/>
      <c r="AJ42" s="6"/>
      <c r="AK42" s="6"/>
    </row>
    <row r="43" spans="1:37" x14ac:dyDescent="0.2">
      <c r="A43" s="8"/>
      <c r="B43" s="10">
        <v>1</v>
      </c>
      <c r="C43" s="9">
        <f>AVERAGE(C33,H33,M33)</f>
        <v>210.2222222222222</v>
      </c>
      <c r="D43" s="9">
        <f>AVERAGE(D33,I33,N33)</f>
        <v>310.11111111111109</v>
      </c>
      <c r="E43" s="10">
        <f>C43/D43</f>
        <v>0.67789322823360798</v>
      </c>
      <c r="F43" s="8"/>
      <c r="G43" s="10">
        <v>1</v>
      </c>
      <c r="H43" s="9">
        <f>AVERAGE(S33,X33,AC33)</f>
        <v>163.2222222222222</v>
      </c>
      <c r="I43" s="9">
        <f>AVERAGE(T33,Y33,AD33)</f>
        <v>237.11111111111111</v>
      </c>
      <c r="J43" s="10">
        <f>H43/I43</f>
        <v>0.68837863167760061</v>
      </c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</row>
    <row r="44" spans="1:37" x14ac:dyDescent="0.2">
      <c r="A44" s="8"/>
      <c r="B44" s="10">
        <v>2</v>
      </c>
      <c r="C44" s="9">
        <f t="shared" ref="C44:D48" si="31">AVERAGE(C34,H34,M34)</f>
        <v>300.33333333333337</v>
      </c>
      <c r="D44" s="9">
        <f t="shared" si="31"/>
        <v>330</v>
      </c>
      <c r="E44" s="10">
        <f t="shared" ref="E44:E49" si="32">C44/D44</f>
        <v>0.91010101010101019</v>
      </c>
      <c r="F44" s="8"/>
      <c r="G44" s="10">
        <v>2</v>
      </c>
      <c r="H44" s="9">
        <f t="shared" ref="H44:I48" si="33">AVERAGE(S34,X34,AC34)</f>
        <v>181</v>
      </c>
      <c r="I44" s="9">
        <f t="shared" si="33"/>
        <v>252.55555555555554</v>
      </c>
      <c r="J44" s="10">
        <f t="shared" ref="J44:J49" si="34">H44/I44</f>
        <v>0.71667399912010565</v>
      </c>
      <c r="K44" s="8"/>
      <c r="L44" s="8"/>
      <c r="M44" s="8"/>
      <c r="N44" s="8"/>
      <c r="O44" s="8"/>
      <c r="P44" s="8"/>
      <c r="Q44" s="8"/>
      <c r="R44" s="8"/>
      <c r="S44" s="4"/>
      <c r="T44" s="4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</row>
    <row r="45" spans="1:37" x14ac:dyDescent="0.2">
      <c r="A45" s="8"/>
      <c r="B45" s="10">
        <v>3</v>
      </c>
      <c r="C45" s="9">
        <f t="shared" si="31"/>
        <v>267.22222222222223</v>
      </c>
      <c r="D45" s="9">
        <f t="shared" si="31"/>
        <v>329</v>
      </c>
      <c r="E45" s="10">
        <f t="shared" si="32"/>
        <v>0.81222559945964201</v>
      </c>
      <c r="F45" s="8"/>
      <c r="G45" s="10">
        <v>3</v>
      </c>
      <c r="H45" s="9">
        <f t="shared" si="33"/>
        <v>115.1111111111111</v>
      </c>
      <c r="I45" s="9">
        <f t="shared" si="33"/>
        <v>249.33333333333334</v>
      </c>
      <c r="J45" s="10">
        <f t="shared" si="34"/>
        <v>0.46167557932263809</v>
      </c>
      <c r="K45" s="8"/>
      <c r="L45" s="8"/>
      <c r="M45" s="8"/>
      <c r="N45" s="8"/>
      <c r="O45" s="8"/>
      <c r="P45" s="8"/>
      <c r="Q45" s="8"/>
      <c r="R45" s="8"/>
      <c r="S45" s="4"/>
      <c r="T45" s="4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</row>
    <row r="46" spans="1:37" x14ac:dyDescent="0.2">
      <c r="A46" s="8"/>
      <c r="B46" s="10">
        <v>4</v>
      </c>
      <c r="C46" s="9">
        <f t="shared" si="31"/>
        <v>155.44444444444446</v>
      </c>
      <c r="D46" s="9">
        <f t="shared" si="31"/>
        <v>321</v>
      </c>
      <c r="E46" s="10">
        <f t="shared" si="32"/>
        <v>0.48425060574593287</v>
      </c>
      <c r="F46" s="8"/>
      <c r="G46" s="10">
        <v>4</v>
      </c>
      <c r="H46" s="9">
        <f t="shared" si="33"/>
        <v>12.555555555555557</v>
      </c>
      <c r="I46" s="9">
        <f t="shared" si="33"/>
        <v>242.11111111111111</v>
      </c>
      <c r="J46" s="10">
        <f t="shared" si="34"/>
        <v>5.1858650757228092E-2</v>
      </c>
      <c r="K46" s="8"/>
      <c r="L46" s="8"/>
      <c r="M46" s="8"/>
      <c r="N46" s="8"/>
      <c r="O46" s="8"/>
      <c r="P46" s="8"/>
      <c r="Q46" s="8"/>
      <c r="R46" s="8"/>
      <c r="S46" s="4"/>
      <c r="T46" s="4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</row>
    <row r="47" spans="1:37" x14ac:dyDescent="0.2">
      <c r="A47" s="8"/>
      <c r="B47" s="10">
        <v>5</v>
      </c>
      <c r="C47" s="9">
        <f t="shared" si="31"/>
        <v>12.111111111111109</v>
      </c>
      <c r="D47" s="9">
        <f t="shared" si="31"/>
        <v>290.88888888888886</v>
      </c>
      <c r="E47" s="10">
        <f t="shared" si="32"/>
        <v>4.1634835752482807E-2</v>
      </c>
      <c r="F47" s="8"/>
      <c r="G47" s="10">
        <v>5</v>
      </c>
      <c r="H47" s="9">
        <f t="shared" si="33"/>
        <v>0.66666666666666663</v>
      </c>
      <c r="I47" s="9">
        <f t="shared" si="33"/>
        <v>242.33333333333334</v>
      </c>
      <c r="J47" s="10">
        <f t="shared" si="34"/>
        <v>2.7510316368638235E-3</v>
      </c>
      <c r="K47" s="8"/>
      <c r="L47" s="8"/>
      <c r="M47" s="8"/>
      <c r="N47" s="8"/>
      <c r="O47" s="8"/>
      <c r="P47" s="11"/>
      <c r="Q47" s="11"/>
      <c r="R47" s="11"/>
      <c r="S47" s="4"/>
      <c r="T47" s="4"/>
      <c r="U47" s="11"/>
      <c r="V47" s="11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</row>
    <row r="48" spans="1:37" x14ac:dyDescent="0.2">
      <c r="A48" s="8"/>
      <c r="B48" s="10">
        <v>6</v>
      </c>
      <c r="C48" s="9">
        <f t="shared" si="31"/>
        <v>6.2222222222222223</v>
      </c>
      <c r="D48" s="9">
        <f t="shared" si="31"/>
        <v>135.44444444444443</v>
      </c>
      <c r="E48" s="10">
        <f t="shared" si="32"/>
        <v>4.5939294503691559E-2</v>
      </c>
      <c r="F48" s="8"/>
      <c r="G48" s="10">
        <v>6</v>
      </c>
      <c r="H48" s="9">
        <f t="shared" si="33"/>
        <v>2.1111111111111112</v>
      </c>
      <c r="I48" s="9">
        <f t="shared" si="33"/>
        <v>138.99999999999997</v>
      </c>
      <c r="J48" s="10">
        <f t="shared" si="34"/>
        <v>1.5187849720223825E-2</v>
      </c>
      <c r="K48" s="8"/>
      <c r="L48" s="8"/>
      <c r="M48" s="8"/>
      <c r="N48" s="8"/>
      <c r="O48" s="8"/>
      <c r="P48" s="11"/>
      <c r="Q48" s="11"/>
      <c r="R48" s="11"/>
      <c r="S48" s="4"/>
      <c r="T48" s="4"/>
      <c r="U48" s="11"/>
      <c r="V48" s="11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</row>
    <row r="49" spans="1:34" x14ac:dyDescent="0.2">
      <c r="A49" s="8"/>
      <c r="B49" s="10" t="s">
        <v>4</v>
      </c>
      <c r="C49" s="10">
        <f>SUM(C43:C48)</f>
        <v>951.55555555555554</v>
      </c>
      <c r="D49" s="10">
        <f>SUM(D43:D48)</f>
        <v>1716.4444444444443</v>
      </c>
      <c r="E49" s="10">
        <f t="shared" si="32"/>
        <v>0.5543759709994821</v>
      </c>
      <c r="F49" s="8"/>
      <c r="G49" s="10" t="s">
        <v>4</v>
      </c>
      <c r="H49" s="10">
        <f>SUM(H43:H48)</f>
        <v>474.66666666666657</v>
      </c>
      <c r="I49" s="10">
        <f>SUM(I43:I48)</f>
        <v>1362.4444444444443</v>
      </c>
      <c r="J49" s="10">
        <f t="shared" si="34"/>
        <v>0.34839341053661715</v>
      </c>
      <c r="K49" s="8"/>
      <c r="L49" s="8"/>
      <c r="M49" s="8"/>
      <c r="N49" s="8"/>
      <c r="O49" s="8"/>
      <c r="P49" s="11"/>
      <c r="Q49" s="11"/>
      <c r="R49" s="11"/>
      <c r="S49" s="4"/>
      <c r="T49" s="4"/>
      <c r="U49" s="11"/>
      <c r="V49" s="11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</row>
    <row r="50" spans="1:34" x14ac:dyDescent="0.2">
      <c r="A50" s="8"/>
      <c r="B50" s="8"/>
      <c r="C50" s="11"/>
      <c r="D50" s="11"/>
      <c r="E50" s="11"/>
      <c r="F50" s="11"/>
      <c r="G50" s="11"/>
      <c r="H50" s="11"/>
      <c r="I50" s="8"/>
      <c r="J50" s="8"/>
      <c r="K50" s="8"/>
      <c r="L50" s="8"/>
      <c r="M50" s="8"/>
      <c r="N50" s="8"/>
      <c r="O50" s="8"/>
      <c r="P50" s="11"/>
      <c r="Q50" s="11"/>
      <c r="R50" s="11"/>
      <c r="S50" s="11"/>
      <c r="T50" s="11"/>
      <c r="U50" s="11"/>
      <c r="V50" s="11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</row>
    <row r="51" spans="1:34" x14ac:dyDescent="0.2">
      <c r="A51" s="8"/>
      <c r="B51" s="8"/>
      <c r="C51" s="11"/>
      <c r="D51" s="11"/>
      <c r="E51" s="11"/>
      <c r="F51" s="11"/>
      <c r="G51" s="11"/>
      <c r="H51" s="11"/>
      <c r="I51" s="8"/>
      <c r="J51" s="8"/>
      <c r="K51" s="8"/>
      <c r="L51" s="8"/>
      <c r="M51" s="8"/>
      <c r="N51" s="8"/>
      <c r="O51" s="8"/>
      <c r="P51" s="11"/>
      <c r="Q51" s="11"/>
      <c r="R51" s="11"/>
      <c r="S51" s="11"/>
      <c r="T51" s="11"/>
      <c r="U51" s="11"/>
      <c r="V51" s="11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</row>
    <row r="52" spans="1:34" x14ac:dyDescent="0.2">
      <c r="A52" s="8"/>
      <c r="B52" s="8" t="s">
        <v>37</v>
      </c>
      <c r="C52" s="11" t="s">
        <v>40</v>
      </c>
      <c r="D52" s="11"/>
      <c r="E52" s="8"/>
      <c r="F52" s="11"/>
      <c r="G52" s="11"/>
      <c r="H52" s="11"/>
      <c r="I52" s="8"/>
      <c r="J52" s="8"/>
      <c r="K52" s="8"/>
      <c r="L52" s="8"/>
      <c r="M52" s="8"/>
      <c r="N52" s="8"/>
      <c r="O52" s="8"/>
      <c r="P52" s="11"/>
      <c r="Q52" s="11"/>
      <c r="R52" s="11"/>
      <c r="S52" s="11"/>
      <c r="T52" s="11"/>
      <c r="U52" s="11"/>
      <c r="V52" s="11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</row>
    <row r="53" spans="1:34" x14ac:dyDescent="0.2">
      <c r="A53" s="8"/>
      <c r="B53" s="8" t="s">
        <v>52</v>
      </c>
      <c r="C53" s="11" t="s">
        <v>53</v>
      </c>
      <c r="D53" s="11"/>
      <c r="E53" s="11"/>
      <c r="F53" s="11"/>
      <c r="G53" s="11"/>
      <c r="H53" s="11"/>
      <c r="I53" s="8"/>
      <c r="J53" s="8"/>
      <c r="K53" s="8"/>
      <c r="L53" s="8"/>
      <c r="M53" s="8"/>
      <c r="N53" s="8"/>
      <c r="O53" s="8"/>
      <c r="P53" s="11"/>
      <c r="Q53" s="11"/>
      <c r="R53" s="11"/>
      <c r="S53" s="11"/>
      <c r="T53" s="11"/>
      <c r="U53" s="11"/>
      <c r="V53" s="11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</row>
    <row r="54" spans="1:34" x14ac:dyDescent="0.2">
      <c r="A54" s="8"/>
      <c r="B54" s="8">
        <v>0.68837863167760061</v>
      </c>
      <c r="C54" s="11">
        <v>0.67789322823360798</v>
      </c>
      <c r="D54" s="11"/>
      <c r="E54" s="11"/>
      <c r="F54" s="11"/>
      <c r="G54" s="11"/>
      <c r="H54" s="11"/>
      <c r="I54" s="8"/>
      <c r="J54" s="8"/>
      <c r="K54" s="8"/>
      <c r="L54" s="8"/>
      <c r="M54" s="8"/>
      <c r="N54" s="8"/>
      <c r="O54" s="8"/>
      <c r="P54" s="11"/>
      <c r="Q54" s="11"/>
      <c r="R54" s="11"/>
      <c r="S54" s="11"/>
      <c r="T54" s="11"/>
      <c r="U54" s="11"/>
      <c r="V54" s="11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</row>
    <row r="55" spans="1:34" x14ac:dyDescent="0.2">
      <c r="A55" s="8"/>
      <c r="B55" s="8">
        <v>0.71667399912010565</v>
      </c>
      <c r="C55" s="11">
        <v>0.91010101010101019</v>
      </c>
      <c r="D55" s="11"/>
      <c r="E55" s="11"/>
      <c r="F55" s="11"/>
      <c r="G55" s="11"/>
      <c r="H55" s="11"/>
      <c r="I55" s="8"/>
      <c r="J55" s="8"/>
      <c r="K55" s="8"/>
      <c r="L55" s="8"/>
      <c r="M55" s="8"/>
      <c r="N55" s="8"/>
      <c r="O55" s="8"/>
      <c r="P55" s="11"/>
      <c r="Q55" s="11"/>
      <c r="R55" s="11"/>
      <c r="S55" s="11"/>
      <c r="T55" s="11"/>
      <c r="U55" s="11"/>
      <c r="V55" s="11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</row>
    <row r="56" spans="1:34" x14ac:dyDescent="0.2">
      <c r="A56" s="8"/>
      <c r="B56" s="8">
        <v>0.46167557932263809</v>
      </c>
      <c r="C56" s="8">
        <v>0.81222559945964201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11"/>
      <c r="Q56" s="11"/>
      <c r="R56" s="11"/>
      <c r="S56" s="11"/>
      <c r="T56" s="11"/>
      <c r="U56" s="11"/>
      <c r="V56" s="11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</row>
    <row r="57" spans="1:34" x14ac:dyDescent="0.2">
      <c r="A57" s="8"/>
      <c r="B57" s="8">
        <v>5.1858650757228092E-2</v>
      </c>
      <c r="C57" s="8">
        <v>0.48425060574593287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</row>
    <row r="58" spans="1:34" x14ac:dyDescent="0.2">
      <c r="A58" s="8"/>
      <c r="B58" s="8">
        <v>2.7510316368638235E-3</v>
      </c>
      <c r="C58" s="8">
        <v>4.1634835752482807E-2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</row>
    <row r="59" spans="1:34" x14ac:dyDescent="0.2">
      <c r="A59" s="8"/>
      <c r="B59" s="8">
        <v>1.5187849720223825E-2</v>
      </c>
      <c r="C59" s="8">
        <v>4.5939294503691559E-2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</row>
    <row r="60" spans="1:34" x14ac:dyDescent="0.2">
      <c r="A60" s="8"/>
      <c r="B60" s="8">
        <v>0.34839341053661715</v>
      </c>
      <c r="C60" s="8">
        <v>0.5543759709994821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</row>
    <row r="61" spans="1:34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</row>
    <row r="62" spans="1:34" x14ac:dyDescent="0.2">
      <c r="A62" s="8"/>
      <c r="B62" s="8" t="s">
        <v>73</v>
      </c>
      <c r="C62" s="8" t="s">
        <v>74</v>
      </c>
      <c r="D62" s="8" t="s">
        <v>75</v>
      </c>
      <c r="E62" s="8"/>
      <c r="F62" s="8" t="s">
        <v>17</v>
      </c>
      <c r="G62" s="8" t="s">
        <v>10</v>
      </c>
      <c r="H62" s="8" t="s">
        <v>42</v>
      </c>
      <c r="I62" s="8"/>
      <c r="J62" s="8" t="s">
        <v>56</v>
      </c>
      <c r="K62" s="8" t="s">
        <v>41</v>
      </c>
      <c r="L62" s="8" t="s">
        <v>38</v>
      </c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</row>
    <row r="63" spans="1:34" x14ac:dyDescent="0.2">
      <c r="A63" s="8"/>
      <c r="B63" s="8" t="s">
        <v>36</v>
      </c>
      <c r="C63" s="8" t="s">
        <v>36</v>
      </c>
      <c r="D63" s="8" t="s">
        <v>36</v>
      </c>
      <c r="E63" s="8"/>
      <c r="F63" s="8" t="s">
        <v>36</v>
      </c>
      <c r="G63" s="8" t="s">
        <v>36</v>
      </c>
      <c r="H63" s="8" t="s">
        <v>36</v>
      </c>
      <c r="I63" s="8"/>
      <c r="J63" s="8" t="s">
        <v>36</v>
      </c>
      <c r="K63" s="8" t="s">
        <v>36</v>
      </c>
      <c r="L63" s="8" t="s">
        <v>36</v>
      </c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</row>
    <row r="64" spans="1:34" x14ac:dyDescent="0.2">
      <c r="A64" s="8"/>
      <c r="B64" s="8">
        <v>0.65038560411311053</v>
      </c>
      <c r="C64" s="8">
        <v>0.73405698778833117</v>
      </c>
      <c r="D64" s="8">
        <v>0.68174474959612275</v>
      </c>
      <c r="E64" s="8"/>
      <c r="F64" s="8">
        <v>0.83175803402646498</v>
      </c>
      <c r="G64" s="8">
        <v>0.64156945917285257</v>
      </c>
      <c r="H64" s="8">
        <v>0.51518987341772149</v>
      </c>
      <c r="I64" s="8"/>
      <c r="J64" s="8">
        <f>STDEV(B64:D64)/SQRT(3)</f>
        <v>2.4404993473819449E-2</v>
      </c>
      <c r="K64" s="8">
        <f>STDEV(F64:H64)/SQRT(3)</f>
        <v>9.2002081501721511E-2</v>
      </c>
      <c r="L64" s="8">
        <f>_xlfn.T.TEST(B64:D64,F64:H64,2,2)</f>
        <v>0.79908478887156487</v>
      </c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</row>
    <row r="65" spans="1:34" x14ac:dyDescent="0.2">
      <c r="A65" s="8"/>
      <c r="B65" s="8">
        <v>0.7309136420525657</v>
      </c>
      <c r="C65" s="8">
        <v>0.80405405405405417</v>
      </c>
      <c r="D65" s="8">
        <v>0.61307901907356954</v>
      </c>
      <c r="E65" s="8"/>
      <c r="F65" s="8">
        <v>0.99043062200956944</v>
      </c>
      <c r="G65" s="8">
        <v>0.89723320158102782</v>
      </c>
      <c r="H65" s="8">
        <v>0.83242059145673608</v>
      </c>
      <c r="I65" s="8"/>
      <c r="J65" s="8">
        <f t="shared" ref="J65:J70" si="35">STDEV(B65:D65)/SQRT(3)</f>
        <v>5.5630718046250541E-2</v>
      </c>
      <c r="K65" s="8">
        <f t="shared" ref="K65:K70" si="36">STDEV(F65:H65)/SQRT(3)</f>
        <v>4.5858237695075708E-2</v>
      </c>
      <c r="L65" s="8">
        <f t="shared" ref="L65:L70" si="37">_xlfn.T.TEST(B65:D65,F65:H65,2,2)</f>
        <v>5.7291182783954252E-2</v>
      </c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</row>
    <row r="66" spans="1:34" x14ac:dyDescent="0.2">
      <c r="A66" s="8"/>
      <c r="B66" s="8">
        <v>0.44458598726114645</v>
      </c>
      <c r="C66" s="8">
        <v>0.44084682440846823</v>
      </c>
      <c r="D66" s="8">
        <v>0.50762195121951226</v>
      </c>
      <c r="E66" s="8"/>
      <c r="F66" s="8">
        <v>0.77055837563451779</v>
      </c>
      <c r="G66" s="8">
        <v>0.81424446583253129</v>
      </c>
      <c r="H66" s="8">
        <v>0.85378868729989343</v>
      </c>
      <c r="I66" s="8"/>
      <c r="J66" s="8">
        <f t="shared" si="35"/>
        <v>2.1662091377989048E-2</v>
      </c>
      <c r="K66" s="8">
        <f t="shared" si="36"/>
        <v>2.4036436124448328E-2</v>
      </c>
      <c r="L66" s="8">
        <f t="shared" si="37"/>
        <v>4.2132300662164218E-4</v>
      </c>
      <c r="M66" s="8" t="s">
        <v>43</v>
      </c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</row>
    <row r="67" spans="1:34" x14ac:dyDescent="0.2">
      <c r="A67" s="8"/>
      <c r="B67" s="8">
        <v>6.17816091954023E-2</v>
      </c>
      <c r="C67" s="8">
        <v>1.1363636363636364E-2</v>
      </c>
      <c r="D67" s="8">
        <v>8.8277858176555701E-2</v>
      </c>
      <c r="E67" s="8"/>
      <c r="F67" s="8">
        <v>0.35721925133689836</v>
      </c>
      <c r="G67" s="8">
        <v>0.47852147852147847</v>
      </c>
      <c r="H67" s="8">
        <v>0.61490031479538299</v>
      </c>
      <c r="I67" s="8"/>
      <c r="J67" s="8">
        <f t="shared" si="35"/>
        <v>2.2558344984140472E-2</v>
      </c>
      <c r="K67" s="8">
        <f t="shared" si="36"/>
        <v>7.4428544318418957E-2</v>
      </c>
      <c r="L67" s="8">
        <f t="shared" si="37"/>
        <v>5.2394470767923732E-3</v>
      </c>
      <c r="M67" s="8" t="s">
        <v>39</v>
      </c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</row>
    <row r="68" spans="1:34" x14ac:dyDescent="0.2">
      <c r="A68" s="8"/>
      <c r="B68" s="8">
        <v>0</v>
      </c>
      <c r="C68" s="8">
        <v>1.2674271229404308E-3</v>
      </c>
      <c r="D68" s="8">
        <v>7.4515648286140098E-3</v>
      </c>
      <c r="E68" s="8"/>
      <c r="F68" s="8">
        <v>1.1441647597254006E-2</v>
      </c>
      <c r="G68" s="8">
        <v>8.3060109289617476E-2</v>
      </c>
      <c r="H68" s="8">
        <v>2.7744270205066347E-2</v>
      </c>
      <c r="I68" s="8"/>
      <c r="J68" s="8">
        <f t="shared" si="35"/>
        <v>2.3018802588528468E-3</v>
      </c>
      <c r="K68" s="8">
        <f t="shared" si="36"/>
        <v>2.1672847339856752E-2</v>
      </c>
      <c r="L68" s="8">
        <f t="shared" si="37"/>
        <v>0.15751677992385085</v>
      </c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</row>
    <row r="69" spans="1:34" x14ac:dyDescent="0.2">
      <c r="A69" s="8"/>
      <c r="B69" s="8">
        <v>7.2115384615384619E-3</v>
      </c>
      <c r="C69" s="8">
        <v>1.6260162601626015E-2</v>
      </c>
      <c r="D69" s="8">
        <v>2.3323615160349854E-2</v>
      </c>
      <c r="E69" s="8"/>
      <c r="F69" s="8">
        <v>3.2710280373831779E-2</v>
      </c>
      <c r="G69" s="8">
        <v>7.3459715639810436E-2</v>
      </c>
      <c r="H69" s="8">
        <v>2.9810298102981029E-2</v>
      </c>
      <c r="I69" s="8"/>
      <c r="J69" s="8">
        <f t="shared" si="35"/>
        <v>4.6629090611518612E-3</v>
      </c>
      <c r="K69" s="8">
        <f t="shared" si="36"/>
        <v>1.4091364619218841E-2</v>
      </c>
      <c r="L69" s="8">
        <f t="shared" si="37"/>
        <v>0.11573590174112471</v>
      </c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</row>
    <row r="70" spans="1:34" x14ac:dyDescent="0.2">
      <c r="A70" s="8"/>
      <c r="B70" s="8">
        <v>0.35399284862932062</v>
      </c>
      <c r="C70" s="8">
        <v>0.34642775097633816</v>
      </c>
      <c r="D70" s="8">
        <v>0.34437264404954226</v>
      </c>
      <c r="E70" s="8"/>
      <c r="F70" s="8">
        <v>0.56938967136150231</v>
      </c>
      <c r="G70" s="8">
        <v>0.55232558139534882</v>
      </c>
      <c r="H70" s="8">
        <v>0.53997077854310171</v>
      </c>
      <c r="I70" s="8"/>
      <c r="J70" s="8">
        <f t="shared" si="35"/>
        <v>2.9250119006074505E-3</v>
      </c>
      <c r="K70" s="8">
        <f t="shared" si="36"/>
        <v>8.5286952712964378E-3</v>
      </c>
      <c r="L70" s="8">
        <f t="shared" si="37"/>
        <v>2.1896367580880862E-5</v>
      </c>
      <c r="M70" s="8" t="s">
        <v>43</v>
      </c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</row>
    <row r="71" spans="1:34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</row>
    <row r="72" spans="1:34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</row>
    <row r="73" spans="1:34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</row>
    <row r="74" spans="1:34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</row>
    <row r="75" spans="1:34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</row>
    <row r="76" spans="1:34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</row>
    <row r="77" spans="1:34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</row>
    <row r="78" spans="1:34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</row>
    <row r="79" spans="1:34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</row>
    <row r="80" spans="1:34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</row>
    <row r="81" spans="1:34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</row>
    <row r="82" spans="1:34" x14ac:dyDescent="0.2">
      <c r="J82" s="8"/>
      <c r="K82" s="8"/>
      <c r="L82" s="8"/>
    </row>
    <row r="83" spans="1:34" x14ac:dyDescent="0.2">
      <c r="J83" s="8"/>
      <c r="K83" s="8"/>
      <c r="L83" s="8"/>
    </row>
    <row r="84" spans="1:34" x14ac:dyDescent="0.2">
      <c r="J84" s="8"/>
      <c r="K84" s="8"/>
      <c r="L84" s="8"/>
    </row>
    <row r="85" spans="1:34" x14ac:dyDescent="0.2">
      <c r="J85" s="8"/>
      <c r="K85" s="8"/>
      <c r="L85" s="8"/>
    </row>
    <row r="86" spans="1:34" x14ac:dyDescent="0.2">
      <c r="J86" s="8"/>
      <c r="K86" s="8"/>
      <c r="L86" s="8"/>
    </row>
    <row r="87" spans="1:34" x14ac:dyDescent="0.2">
      <c r="J87" s="8"/>
      <c r="K87" s="8"/>
      <c r="L87" s="8"/>
    </row>
    <row r="88" spans="1:34" x14ac:dyDescent="0.2">
      <c r="J88" s="8"/>
      <c r="K88" s="8"/>
      <c r="L88" s="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9"/>
  <sheetViews>
    <sheetView topLeftCell="E51" zoomScale="84" zoomScaleNormal="84" workbookViewId="0">
      <selection activeCell="N77" sqref="N77"/>
    </sheetView>
  </sheetViews>
  <sheetFormatPr baseColWidth="10" defaultColWidth="8.83203125" defaultRowHeight="15" x14ac:dyDescent="0.2"/>
  <sheetData>
    <row r="1" spans="2:38" x14ac:dyDescent="0.2">
      <c r="B1" t="s">
        <v>10</v>
      </c>
      <c r="R1" t="s">
        <v>73</v>
      </c>
    </row>
    <row r="2" spans="2:38" x14ac:dyDescent="0.2">
      <c r="B2" t="s">
        <v>11</v>
      </c>
      <c r="G2" t="s">
        <v>12</v>
      </c>
      <c r="L2" t="s">
        <v>13</v>
      </c>
      <c r="R2" t="s">
        <v>11</v>
      </c>
      <c r="W2" t="s">
        <v>12</v>
      </c>
      <c r="AB2" t="s">
        <v>13</v>
      </c>
      <c r="AG2" s="5"/>
      <c r="AH2" s="5"/>
      <c r="AI2" s="5"/>
      <c r="AJ2" s="5"/>
      <c r="AK2" s="5"/>
      <c r="AL2" s="5"/>
    </row>
    <row r="3" spans="2:38" x14ac:dyDescent="0.2">
      <c r="B3" s="2" t="s">
        <v>0</v>
      </c>
      <c r="C3" s="2" t="s">
        <v>14</v>
      </c>
      <c r="D3" s="2" t="s">
        <v>8</v>
      </c>
      <c r="E3" s="2" t="s">
        <v>15</v>
      </c>
      <c r="G3" s="2" t="s">
        <v>0</v>
      </c>
      <c r="H3" s="2" t="s">
        <v>14</v>
      </c>
      <c r="I3" s="2" t="s">
        <v>8</v>
      </c>
      <c r="J3" s="2" t="s">
        <v>15</v>
      </c>
      <c r="L3" s="2" t="s">
        <v>0</v>
      </c>
      <c r="M3" s="2" t="s">
        <v>14</v>
      </c>
      <c r="N3" s="2" t="s">
        <v>8</v>
      </c>
      <c r="O3" s="2" t="s">
        <v>15</v>
      </c>
      <c r="R3" s="2" t="s">
        <v>0</v>
      </c>
      <c r="S3" s="2" t="s">
        <v>14</v>
      </c>
      <c r="T3" s="2" t="s">
        <v>8</v>
      </c>
      <c r="U3" s="2" t="s">
        <v>15</v>
      </c>
      <c r="W3" s="2" t="s">
        <v>0</v>
      </c>
      <c r="X3" s="3" t="s">
        <v>16</v>
      </c>
      <c r="Y3" s="3" t="s">
        <v>8</v>
      </c>
      <c r="Z3" s="2" t="s">
        <v>15</v>
      </c>
      <c r="AB3" s="2" t="s">
        <v>0</v>
      </c>
      <c r="AC3" s="3" t="s">
        <v>16</v>
      </c>
      <c r="AD3" s="3" t="s">
        <v>8</v>
      </c>
      <c r="AE3" s="2" t="s">
        <v>15</v>
      </c>
      <c r="AG3" s="5"/>
      <c r="AH3" s="5"/>
      <c r="AI3" s="5"/>
      <c r="AJ3" s="5"/>
      <c r="AK3" s="5"/>
      <c r="AL3" s="5"/>
    </row>
    <row r="4" spans="2:38" x14ac:dyDescent="0.2">
      <c r="B4" s="2">
        <v>1</v>
      </c>
      <c r="C4" s="2">
        <v>6</v>
      </c>
      <c r="D4" s="2">
        <v>349</v>
      </c>
      <c r="E4" s="2">
        <f>C4/D4</f>
        <v>1.7191977077363897E-2</v>
      </c>
      <c r="G4" s="2">
        <v>1</v>
      </c>
      <c r="H4">
        <v>2</v>
      </c>
      <c r="I4">
        <v>357</v>
      </c>
      <c r="J4" s="2">
        <f>H4/I4</f>
        <v>5.6022408963585435E-3</v>
      </c>
      <c r="L4" s="2">
        <v>1</v>
      </c>
      <c r="M4" s="2">
        <v>4</v>
      </c>
      <c r="N4">
        <v>340</v>
      </c>
      <c r="O4" s="2">
        <f>M4/N4</f>
        <v>1.1764705882352941E-2</v>
      </c>
      <c r="R4" s="2">
        <v>1</v>
      </c>
      <c r="S4">
        <v>15</v>
      </c>
      <c r="T4">
        <v>210</v>
      </c>
      <c r="U4" s="2">
        <f>S4/T4</f>
        <v>7.1428571428571425E-2</v>
      </c>
      <c r="W4" s="2">
        <v>1</v>
      </c>
      <c r="X4">
        <v>15</v>
      </c>
      <c r="Y4">
        <v>185</v>
      </c>
      <c r="Z4" s="2">
        <f>X4/Y4</f>
        <v>8.1081081081081086E-2</v>
      </c>
      <c r="AB4" s="2">
        <v>1</v>
      </c>
      <c r="AC4" s="4">
        <v>27</v>
      </c>
      <c r="AD4" s="4">
        <v>244</v>
      </c>
      <c r="AE4" s="2">
        <f>AC4/AD4</f>
        <v>0.11065573770491803</v>
      </c>
      <c r="AG4" s="5"/>
      <c r="AH4" s="5"/>
      <c r="AI4" s="5"/>
      <c r="AJ4" s="5"/>
      <c r="AK4" s="5"/>
      <c r="AL4" s="5"/>
    </row>
    <row r="5" spans="2:38" x14ac:dyDescent="0.2">
      <c r="B5" s="2">
        <v>2</v>
      </c>
      <c r="C5" s="2">
        <v>4</v>
      </c>
      <c r="D5" s="2">
        <v>323</v>
      </c>
      <c r="E5" s="2">
        <f t="shared" ref="E5:E10" si="0">C5/D5</f>
        <v>1.238390092879257E-2</v>
      </c>
      <c r="G5" s="2">
        <v>2</v>
      </c>
      <c r="H5">
        <v>5</v>
      </c>
      <c r="I5">
        <v>383</v>
      </c>
      <c r="J5" s="2">
        <f t="shared" ref="J5:J10" si="1">H5/I5</f>
        <v>1.3054830287206266E-2</v>
      </c>
      <c r="L5" s="2">
        <v>2</v>
      </c>
      <c r="M5" s="2">
        <v>6</v>
      </c>
      <c r="N5">
        <v>349</v>
      </c>
      <c r="O5" s="2">
        <f t="shared" ref="O5:O10" si="2">M5/N5</f>
        <v>1.7191977077363897E-2</v>
      </c>
      <c r="R5" s="2">
        <v>2</v>
      </c>
      <c r="S5">
        <v>35</v>
      </c>
      <c r="T5">
        <v>223</v>
      </c>
      <c r="U5" s="2">
        <f t="shared" ref="U5:U10" si="3">S5/T5</f>
        <v>0.15695067264573992</v>
      </c>
      <c r="W5" s="2">
        <v>2</v>
      </c>
      <c r="X5">
        <v>41</v>
      </c>
      <c r="Y5">
        <v>170</v>
      </c>
      <c r="Z5" s="2">
        <f t="shared" ref="Z5:Z10" si="4">X5/Y5</f>
        <v>0.2411764705882353</v>
      </c>
      <c r="AB5" s="2">
        <v>2</v>
      </c>
      <c r="AC5" s="4">
        <v>30</v>
      </c>
      <c r="AD5" s="4">
        <v>241</v>
      </c>
      <c r="AE5" s="2">
        <f t="shared" ref="AE5:AE10" si="5">AC5/AD5</f>
        <v>0.12448132780082988</v>
      </c>
      <c r="AG5" s="5"/>
      <c r="AH5" s="5"/>
      <c r="AI5" s="5"/>
      <c r="AJ5" s="5"/>
      <c r="AK5" s="5"/>
      <c r="AL5" s="5"/>
    </row>
    <row r="6" spans="2:38" x14ac:dyDescent="0.2">
      <c r="B6" s="2">
        <v>3</v>
      </c>
      <c r="C6" s="2">
        <v>69</v>
      </c>
      <c r="D6" s="2">
        <v>303</v>
      </c>
      <c r="E6" s="2">
        <f t="shared" si="0"/>
        <v>0.22772277227722773</v>
      </c>
      <c r="G6" s="2">
        <v>3</v>
      </c>
      <c r="H6">
        <v>51</v>
      </c>
      <c r="I6">
        <v>349</v>
      </c>
      <c r="J6" s="2">
        <f t="shared" si="1"/>
        <v>0.14613180515759314</v>
      </c>
      <c r="L6" s="2">
        <v>3</v>
      </c>
      <c r="M6">
        <v>38</v>
      </c>
      <c r="N6">
        <v>354</v>
      </c>
      <c r="O6" s="2">
        <f t="shared" si="2"/>
        <v>0.10734463276836158</v>
      </c>
      <c r="R6" s="2">
        <v>3</v>
      </c>
      <c r="S6">
        <v>98</v>
      </c>
      <c r="T6">
        <v>208</v>
      </c>
      <c r="U6" s="2">
        <f t="shared" si="3"/>
        <v>0.47115384615384615</v>
      </c>
      <c r="W6" s="2">
        <v>3</v>
      </c>
      <c r="X6">
        <v>128</v>
      </c>
      <c r="Y6">
        <v>180</v>
      </c>
      <c r="Z6" s="2">
        <f t="shared" si="4"/>
        <v>0.71111111111111114</v>
      </c>
      <c r="AB6" s="2">
        <v>3</v>
      </c>
      <c r="AC6" s="4">
        <v>127</v>
      </c>
      <c r="AD6" s="4">
        <v>274</v>
      </c>
      <c r="AE6" s="2">
        <f t="shared" si="5"/>
        <v>0.46350364963503649</v>
      </c>
      <c r="AG6" s="5"/>
      <c r="AH6" s="5"/>
      <c r="AI6" s="5"/>
      <c r="AJ6" s="5"/>
      <c r="AK6" s="5"/>
      <c r="AL6" s="5"/>
    </row>
    <row r="7" spans="2:38" x14ac:dyDescent="0.2">
      <c r="B7" s="2">
        <v>4</v>
      </c>
      <c r="C7" s="2">
        <v>195</v>
      </c>
      <c r="D7" s="2">
        <v>287</v>
      </c>
      <c r="E7" s="2">
        <f t="shared" si="0"/>
        <v>0.67944250871080136</v>
      </c>
      <c r="G7" s="2">
        <v>4</v>
      </c>
      <c r="H7">
        <v>174</v>
      </c>
      <c r="I7">
        <v>341</v>
      </c>
      <c r="J7" s="2">
        <f t="shared" si="1"/>
        <v>0.51026392961876832</v>
      </c>
      <c r="L7" s="2">
        <v>4</v>
      </c>
      <c r="M7">
        <v>154</v>
      </c>
      <c r="N7">
        <v>354</v>
      </c>
      <c r="O7" s="2">
        <f t="shared" si="2"/>
        <v>0.43502824858757061</v>
      </c>
      <c r="R7" s="2">
        <v>4</v>
      </c>
      <c r="S7">
        <v>158</v>
      </c>
      <c r="T7">
        <v>237</v>
      </c>
      <c r="U7" s="2">
        <f t="shared" si="3"/>
        <v>0.66666666666666663</v>
      </c>
      <c r="W7" s="2">
        <v>4</v>
      </c>
      <c r="X7">
        <v>156</v>
      </c>
      <c r="Y7">
        <v>194</v>
      </c>
      <c r="Z7" s="2">
        <f t="shared" si="4"/>
        <v>0.80412371134020622</v>
      </c>
      <c r="AB7" s="2">
        <v>4</v>
      </c>
      <c r="AC7" s="4">
        <v>160</v>
      </c>
      <c r="AD7" s="4">
        <v>254</v>
      </c>
      <c r="AE7" s="2">
        <f t="shared" si="5"/>
        <v>0.62992125984251968</v>
      </c>
      <c r="AG7" s="5"/>
      <c r="AH7" s="5"/>
      <c r="AI7" s="5"/>
      <c r="AJ7" s="5"/>
      <c r="AK7" s="5"/>
      <c r="AL7" s="5"/>
    </row>
    <row r="8" spans="2:38" x14ac:dyDescent="0.2">
      <c r="B8" s="10">
        <v>5</v>
      </c>
      <c r="C8" s="2">
        <v>101</v>
      </c>
      <c r="D8" s="2">
        <v>272</v>
      </c>
      <c r="E8" s="2">
        <f t="shared" si="0"/>
        <v>0.37132352941176472</v>
      </c>
      <c r="G8" s="10">
        <v>5</v>
      </c>
      <c r="H8">
        <v>121</v>
      </c>
      <c r="I8">
        <v>346</v>
      </c>
      <c r="J8" s="2">
        <f t="shared" si="1"/>
        <v>0.34971098265895956</v>
      </c>
      <c r="L8" s="10">
        <v>5</v>
      </c>
      <c r="M8">
        <v>116</v>
      </c>
      <c r="N8">
        <v>318</v>
      </c>
      <c r="O8" s="2">
        <f t="shared" si="2"/>
        <v>0.36477987421383645</v>
      </c>
      <c r="Q8" s="1"/>
      <c r="R8" s="10">
        <v>5</v>
      </c>
      <c r="S8">
        <v>49</v>
      </c>
      <c r="T8">
        <v>252</v>
      </c>
      <c r="U8" s="2">
        <f t="shared" si="3"/>
        <v>0.19444444444444445</v>
      </c>
      <c r="W8" s="10">
        <v>5</v>
      </c>
      <c r="X8">
        <v>54</v>
      </c>
      <c r="Y8">
        <v>187</v>
      </c>
      <c r="Z8" s="2">
        <f t="shared" si="4"/>
        <v>0.28877005347593582</v>
      </c>
      <c r="AB8" s="10">
        <v>5</v>
      </c>
      <c r="AC8" s="4">
        <v>47</v>
      </c>
      <c r="AD8" s="4">
        <v>257</v>
      </c>
      <c r="AE8" s="2">
        <f t="shared" si="5"/>
        <v>0.1828793774319066</v>
      </c>
      <c r="AG8" s="5"/>
      <c r="AH8" s="5"/>
      <c r="AI8" s="5"/>
      <c r="AJ8" s="5"/>
      <c r="AK8" s="5"/>
      <c r="AL8" s="5"/>
    </row>
    <row r="9" spans="2:38" x14ac:dyDescent="0.2">
      <c r="B9" s="2">
        <v>6</v>
      </c>
      <c r="C9" s="2">
        <v>3</v>
      </c>
      <c r="D9" s="2">
        <v>167</v>
      </c>
      <c r="E9" s="2">
        <f t="shared" si="0"/>
        <v>1.7964071856287425E-2</v>
      </c>
      <c r="G9" s="2">
        <v>6</v>
      </c>
      <c r="H9">
        <v>5</v>
      </c>
      <c r="I9">
        <v>168</v>
      </c>
      <c r="J9" s="2">
        <f t="shared" si="1"/>
        <v>2.976190476190476E-2</v>
      </c>
      <c r="L9" s="2">
        <v>6</v>
      </c>
      <c r="M9" s="2">
        <v>0</v>
      </c>
      <c r="N9">
        <v>171</v>
      </c>
      <c r="O9" s="2">
        <f t="shared" si="2"/>
        <v>0</v>
      </c>
      <c r="Q9" s="1"/>
      <c r="R9" s="2">
        <v>6</v>
      </c>
      <c r="S9">
        <v>6</v>
      </c>
      <c r="T9">
        <v>134</v>
      </c>
      <c r="U9" s="2">
        <f t="shared" si="3"/>
        <v>4.4776119402985072E-2</v>
      </c>
      <c r="W9" s="2">
        <v>6</v>
      </c>
      <c r="X9">
        <v>8</v>
      </c>
      <c r="Y9">
        <v>103</v>
      </c>
      <c r="Z9" s="2">
        <f t="shared" si="4"/>
        <v>7.7669902912621352E-2</v>
      </c>
      <c r="AB9" s="2">
        <v>6</v>
      </c>
      <c r="AC9" s="4">
        <v>16</v>
      </c>
      <c r="AD9" s="4">
        <v>167</v>
      </c>
      <c r="AE9" s="2">
        <f t="shared" si="5"/>
        <v>9.580838323353294E-2</v>
      </c>
      <c r="AG9" s="5"/>
      <c r="AH9" s="5"/>
      <c r="AI9" s="5"/>
      <c r="AJ9" s="5"/>
      <c r="AK9" s="5"/>
      <c r="AL9" s="5"/>
    </row>
    <row r="10" spans="2:38" x14ac:dyDescent="0.2">
      <c r="B10" s="2" t="s">
        <v>4</v>
      </c>
      <c r="C10" s="2">
        <f>SUM(C4:C9)</f>
        <v>378</v>
      </c>
      <c r="D10" s="2">
        <f>SUM(D4:D9)</f>
        <v>1701</v>
      </c>
      <c r="E10" s="2">
        <f t="shared" si="0"/>
        <v>0.22222222222222221</v>
      </c>
      <c r="G10" s="2" t="s">
        <v>4</v>
      </c>
      <c r="H10" s="2">
        <f>SUM(H4:H9)</f>
        <v>358</v>
      </c>
      <c r="I10" s="2">
        <f>SUM(I4:I9)</f>
        <v>1944</v>
      </c>
      <c r="J10" s="2">
        <f t="shared" si="1"/>
        <v>0.18415637860082304</v>
      </c>
      <c r="L10" s="2" t="s">
        <v>4</v>
      </c>
      <c r="M10" s="2">
        <f>SUM(M4:M9)</f>
        <v>318</v>
      </c>
      <c r="N10" s="2">
        <f>SUM(N4:N9)</f>
        <v>1886</v>
      </c>
      <c r="O10" s="2">
        <f t="shared" si="2"/>
        <v>0.16861081654294804</v>
      </c>
      <c r="Q10" s="1"/>
      <c r="R10" s="2" t="s">
        <v>4</v>
      </c>
      <c r="S10" s="2">
        <f>SUM(S4:S9)</f>
        <v>361</v>
      </c>
      <c r="T10" s="2">
        <f>SUM(T4:T9)</f>
        <v>1264</v>
      </c>
      <c r="U10" s="2">
        <f t="shared" si="3"/>
        <v>0.28560126582278483</v>
      </c>
      <c r="W10" s="2" t="s">
        <v>4</v>
      </c>
      <c r="X10" s="3">
        <f>SUM(X4:X9)</f>
        <v>402</v>
      </c>
      <c r="Y10" s="3">
        <f>SUM(Y4:Y9)</f>
        <v>1019</v>
      </c>
      <c r="Z10" s="2">
        <f t="shared" si="4"/>
        <v>0.39450441609421</v>
      </c>
      <c r="AB10" s="2" t="s">
        <v>4</v>
      </c>
      <c r="AC10" s="2">
        <f>SUM(AC4:AC9)</f>
        <v>407</v>
      </c>
      <c r="AD10" s="2">
        <f>SUM(AD4:AD9)</f>
        <v>1437</v>
      </c>
      <c r="AE10" s="2">
        <f t="shared" si="5"/>
        <v>0.28322894919972164</v>
      </c>
      <c r="AG10" s="5"/>
      <c r="AH10" s="5"/>
      <c r="AI10" s="5"/>
      <c r="AJ10" s="5"/>
      <c r="AK10" s="5"/>
      <c r="AL10" s="5"/>
    </row>
    <row r="11" spans="2:38" x14ac:dyDescent="0.2">
      <c r="B11" t="s">
        <v>11</v>
      </c>
      <c r="G11" t="s">
        <v>12</v>
      </c>
      <c r="L11" t="s">
        <v>13</v>
      </c>
      <c r="R11" t="s">
        <v>11</v>
      </c>
      <c r="W11" t="s">
        <v>12</v>
      </c>
      <c r="AB11" t="s">
        <v>13</v>
      </c>
      <c r="AG11" s="5"/>
      <c r="AH11" s="5"/>
      <c r="AI11" s="5"/>
      <c r="AJ11" s="5"/>
      <c r="AK11" s="5"/>
      <c r="AL11" s="5"/>
    </row>
    <row r="12" spans="2:38" x14ac:dyDescent="0.2">
      <c r="B12" t="s">
        <v>10</v>
      </c>
      <c r="R12" t="s">
        <v>74</v>
      </c>
      <c r="AG12" s="5"/>
      <c r="AH12" s="5"/>
      <c r="AI12" s="5"/>
      <c r="AJ12" s="5"/>
      <c r="AK12" s="5"/>
      <c r="AL12" s="5"/>
    </row>
    <row r="13" spans="2:38" x14ac:dyDescent="0.2">
      <c r="B13" s="2" t="s">
        <v>0</v>
      </c>
      <c r="C13" s="2" t="s">
        <v>14</v>
      </c>
      <c r="D13" s="2" t="s">
        <v>8</v>
      </c>
      <c r="E13" s="2" t="s">
        <v>15</v>
      </c>
      <c r="G13" s="2" t="s">
        <v>0</v>
      </c>
      <c r="H13" s="2" t="s">
        <v>14</v>
      </c>
      <c r="I13" s="2" t="s">
        <v>8</v>
      </c>
      <c r="J13" s="2" t="s">
        <v>15</v>
      </c>
      <c r="L13" s="2" t="s">
        <v>0</v>
      </c>
      <c r="M13" s="2" t="s">
        <v>14</v>
      </c>
      <c r="N13" s="2" t="s">
        <v>8</v>
      </c>
      <c r="O13" s="2" t="s">
        <v>15</v>
      </c>
      <c r="R13" s="2" t="s">
        <v>0</v>
      </c>
      <c r="S13" s="2" t="s">
        <v>14</v>
      </c>
      <c r="T13" s="2" t="s">
        <v>8</v>
      </c>
      <c r="U13" s="2" t="s">
        <v>15</v>
      </c>
      <c r="W13" s="2" t="s">
        <v>0</v>
      </c>
      <c r="X13" s="2" t="s">
        <v>14</v>
      </c>
      <c r="Y13" s="2" t="s">
        <v>8</v>
      </c>
      <c r="Z13" s="2" t="s">
        <v>15</v>
      </c>
      <c r="AB13" s="2" t="s">
        <v>0</v>
      </c>
      <c r="AC13" s="2" t="s">
        <v>14</v>
      </c>
      <c r="AD13" s="2" t="s">
        <v>8</v>
      </c>
      <c r="AE13" s="2" t="s">
        <v>15</v>
      </c>
      <c r="AG13" s="5"/>
      <c r="AH13" s="5"/>
      <c r="AI13" s="5"/>
      <c r="AJ13" s="5"/>
      <c r="AK13" s="5"/>
      <c r="AL13" s="5"/>
    </row>
    <row r="14" spans="2:38" x14ac:dyDescent="0.2">
      <c r="B14" s="2">
        <v>1</v>
      </c>
      <c r="C14">
        <v>10</v>
      </c>
      <c r="D14">
        <v>283</v>
      </c>
      <c r="E14" s="2">
        <f>C14/D14</f>
        <v>3.5335689045936397E-2</v>
      </c>
      <c r="G14" s="2">
        <v>1</v>
      </c>
      <c r="H14" s="2">
        <v>0</v>
      </c>
      <c r="I14">
        <v>318</v>
      </c>
      <c r="J14" s="2">
        <f>H14/I14</f>
        <v>0</v>
      </c>
      <c r="L14" s="2">
        <v>1</v>
      </c>
      <c r="M14" s="2">
        <v>5</v>
      </c>
      <c r="N14">
        <v>286</v>
      </c>
      <c r="O14" s="2">
        <f>M14/N14</f>
        <v>1.7482517482517484E-2</v>
      </c>
      <c r="R14" s="2">
        <v>1</v>
      </c>
      <c r="S14">
        <v>28</v>
      </c>
      <c r="T14">
        <v>206</v>
      </c>
      <c r="U14" s="2">
        <f>S14/T14</f>
        <v>0.13592233009708737</v>
      </c>
      <c r="W14" s="2">
        <v>1</v>
      </c>
      <c r="X14">
        <v>26</v>
      </c>
      <c r="Y14">
        <v>216</v>
      </c>
      <c r="Z14" s="2">
        <f>X14/Y14</f>
        <v>0.12037037037037036</v>
      </c>
      <c r="AB14" s="2">
        <v>1</v>
      </c>
      <c r="AC14">
        <v>26</v>
      </c>
      <c r="AD14">
        <v>197</v>
      </c>
      <c r="AE14" s="2">
        <f>AC14/AD14</f>
        <v>0.13197969543147209</v>
      </c>
      <c r="AG14" s="5"/>
      <c r="AH14" s="5"/>
      <c r="AI14" s="5"/>
      <c r="AJ14" s="5"/>
      <c r="AK14" s="5"/>
      <c r="AL14" s="5"/>
    </row>
    <row r="15" spans="2:38" x14ac:dyDescent="0.2">
      <c r="B15" s="2">
        <v>2</v>
      </c>
      <c r="C15">
        <v>3</v>
      </c>
      <c r="D15">
        <v>334</v>
      </c>
      <c r="E15" s="2">
        <f t="shared" ref="E15:E20" si="6">C15/D15</f>
        <v>8.9820359281437123E-3</v>
      </c>
      <c r="G15" s="2">
        <v>2</v>
      </c>
      <c r="H15" s="2">
        <v>4</v>
      </c>
      <c r="I15">
        <v>311</v>
      </c>
      <c r="J15" s="2">
        <f t="shared" ref="J15:J20" si="7">H15/I15</f>
        <v>1.2861736334405145E-2</v>
      </c>
      <c r="L15" s="2">
        <v>2</v>
      </c>
      <c r="M15" s="2">
        <v>4</v>
      </c>
      <c r="N15">
        <v>307</v>
      </c>
      <c r="O15" s="2">
        <f t="shared" ref="O15:O20" si="8">M15/N15</f>
        <v>1.3029315960912053E-2</v>
      </c>
      <c r="R15" s="2">
        <v>2</v>
      </c>
      <c r="S15">
        <v>45</v>
      </c>
      <c r="T15">
        <v>287</v>
      </c>
      <c r="U15" s="2">
        <f t="shared" ref="U15:U20" si="9">S15/T15</f>
        <v>0.156794425087108</v>
      </c>
      <c r="W15" s="2">
        <v>2</v>
      </c>
      <c r="X15">
        <v>70</v>
      </c>
      <c r="Y15">
        <v>259</v>
      </c>
      <c r="Z15" s="2">
        <f t="shared" ref="Z15:Z20" si="10">X15/Y15</f>
        <v>0.27027027027027029</v>
      </c>
      <c r="AB15" s="2">
        <v>2</v>
      </c>
      <c r="AC15">
        <v>51</v>
      </c>
      <c r="AD15">
        <v>188</v>
      </c>
      <c r="AE15" s="2">
        <f t="shared" ref="AE15:AE20" si="11">AC15/AD15</f>
        <v>0.27127659574468083</v>
      </c>
      <c r="AG15" s="5"/>
      <c r="AH15" s="5"/>
      <c r="AI15" s="5"/>
      <c r="AJ15" s="5"/>
      <c r="AK15" s="5"/>
      <c r="AL15" s="5"/>
    </row>
    <row r="16" spans="2:38" x14ac:dyDescent="0.2">
      <c r="B16" s="2">
        <v>3</v>
      </c>
      <c r="C16">
        <v>16</v>
      </c>
      <c r="D16">
        <v>320</v>
      </c>
      <c r="E16" s="2">
        <f t="shared" si="6"/>
        <v>0.05</v>
      </c>
      <c r="G16" s="2">
        <v>3</v>
      </c>
      <c r="H16">
        <v>29</v>
      </c>
      <c r="I16">
        <v>337</v>
      </c>
      <c r="J16" s="2">
        <f t="shared" si="7"/>
        <v>8.6053412462908013E-2</v>
      </c>
      <c r="L16" s="2">
        <v>3</v>
      </c>
      <c r="M16" s="1">
        <v>51</v>
      </c>
      <c r="N16">
        <v>327</v>
      </c>
      <c r="O16" s="2">
        <f t="shared" si="8"/>
        <v>0.15596330275229359</v>
      </c>
      <c r="R16" s="2">
        <v>3</v>
      </c>
      <c r="S16">
        <v>99</v>
      </c>
      <c r="T16">
        <v>199</v>
      </c>
      <c r="U16" s="2">
        <f t="shared" si="9"/>
        <v>0.49748743718592964</v>
      </c>
      <c r="W16" s="2">
        <v>3</v>
      </c>
      <c r="X16">
        <v>118</v>
      </c>
      <c r="Y16">
        <v>245</v>
      </c>
      <c r="Z16" s="2">
        <f t="shared" si="10"/>
        <v>0.48163265306122449</v>
      </c>
      <c r="AB16" s="2">
        <v>3</v>
      </c>
      <c r="AC16">
        <v>87</v>
      </c>
      <c r="AD16">
        <v>212</v>
      </c>
      <c r="AE16" s="2">
        <f t="shared" si="11"/>
        <v>0.41037735849056606</v>
      </c>
      <c r="AG16" s="5"/>
      <c r="AH16" s="5"/>
      <c r="AI16" s="5"/>
      <c r="AJ16" s="5"/>
      <c r="AK16" s="5"/>
      <c r="AL16" s="5"/>
    </row>
    <row r="17" spans="1:38" x14ac:dyDescent="0.2">
      <c r="B17" s="2">
        <v>4</v>
      </c>
      <c r="C17">
        <v>144</v>
      </c>
      <c r="D17">
        <v>298</v>
      </c>
      <c r="E17" s="2">
        <f t="shared" si="6"/>
        <v>0.48322147651006714</v>
      </c>
      <c r="G17" s="2">
        <v>4</v>
      </c>
      <c r="H17">
        <v>188</v>
      </c>
      <c r="I17">
        <v>307</v>
      </c>
      <c r="J17" s="2">
        <f t="shared" si="7"/>
        <v>0.6123778501628665</v>
      </c>
      <c r="L17" s="2">
        <v>4</v>
      </c>
      <c r="M17" s="1">
        <v>180</v>
      </c>
      <c r="N17">
        <v>324</v>
      </c>
      <c r="O17" s="2">
        <f t="shared" si="8"/>
        <v>0.55555555555555558</v>
      </c>
      <c r="R17" s="2">
        <v>4</v>
      </c>
      <c r="S17">
        <v>157</v>
      </c>
      <c r="T17">
        <v>217</v>
      </c>
      <c r="U17" s="2">
        <f t="shared" si="9"/>
        <v>0.72350230414746541</v>
      </c>
      <c r="W17" s="2">
        <v>4</v>
      </c>
      <c r="X17">
        <v>110</v>
      </c>
      <c r="Y17">
        <v>278</v>
      </c>
      <c r="Z17" s="2">
        <f t="shared" si="10"/>
        <v>0.39568345323741005</v>
      </c>
      <c r="AB17" s="2">
        <v>4</v>
      </c>
      <c r="AC17">
        <v>140</v>
      </c>
      <c r="AD17">
        <v>196</v>
      </c>
      <c r="AE17" s="2">
        <f t="shared" si="11"/>
        <v>0.7142857142857143</v>
      </c>
      <c r="AG17" s="5"/>
      <c r="AH17" s="5"/>
      <c r="AI17" s="5"/>
      <c r="AJ17" s="5"/>
      <c r="AK17" s="5"/>
      <c r="AL17" s="5"/>
    </row>
    <row r="18" spans="1:38" x14ac:dyDescent="0.2">
      <c r="B18" s="10">
        <v>5</v>
      </c>
      <c r="C18">
        <v>61</v>
      </c>
      <c r="D18" s="1">
        <v>320</v>
      </c>
      <c r="E18" s="2">
        <f t="shared" si="6"/>
        <v>0.19062499999999999</v>
      </c>
      <c r="G18" s="10">
        <v>5</v>
      </c>
      <c r="H18">
        <v>60</v>
      </c>
      <c r="I18">
        <v>279</v>
      </c>
      <c r="J18" s="2">
        <f t="shared" si="7"/>
        <v>0.21505376344086022</v>
      </c>
      <c r="L18" s="10">
        <v>5</v>
      </c>
      <c r="M18" s="1">
        <v>60</v>
      </c>
      <c r="N18">
        <v>313</v>
      </c>
      <c r="O18" s="2">
        <f t="shared" si="8"/>
        <v>0.19169329073482427</v>
      </c>
      <c r="R18" s="10">
        <v>5</v>
      </c>
      <c r="S18">
        <v>69</v>
      </c>
      <c r="T18">
        <v>219</v>
      </c>
      <c r="U18" s="2">
        <f t="shared" si="9"/>
        <v>0.31506849315068491</v>
      </c>
      <c r="W18" s="10">
        <v>5</v>
      </c>
      <c r="X18">
        <v>32</v>
      </c>
      <c r="Y18">
        <v>224</v>
      </c>
      <c r="Z18" s="2">
        <f t="shared" si="10"/>
        <v>0.14285714285714285</v>
      </c>
      <c r="AB18" s="10">
        <v>5</v>
      </c>
      <c r="AC18">
        <v>50</v>
      </c>
      <c r="AD18">
        <v>228</v>
      </c>
      <c r="AE18" s="2">
        <f t="shared" si="11"/>
        <v>0.21929824561403508</v>
      </c>
      <c r="AG18" s="5"/>
      <c r="AH18" s="5"/>
      <c r="AI18" s="5"/>
      <c r="AJ18" s="5"/>
      <c r="AK18" s="5"/>
      <c r="AL18" s="5"/>
    </row>
    <row r="19" spans="1:38" x14ac:dyDescent="0.2">
      <c r="B19" s="2">
        <v>6</v>
      </c>
      <c r="C19">
        <v>0</v>
      </c>
      <c r="D19" s="1">
        <v>138</v>
      </c>
      <c r="E19" s="2">
        <f t="shared" si="6"/>
        <v>0</v>
      </c>
      <c r="G19" s="2">
        <v>6</v>
      </c>
      <c r="H19" s="2">
        <v>0</v>
      </c>
      <c r="I19">
        <v>125</v>
      </c>
      <c r="J19" s="2">
        <f t="shared" si="7"/>
        <v>0</v>
      </c>
      <c r="L19" s="2">
        <v>6</v>
      </c>
      <c r="M19" s="1">
        <v>2</v>
      </c>
      <c r="N19">
        <v>158</v>
      </c>
      <c r="O19" s="2">
        <f t="shared" si="8"/>
        <v>1.2658227848101266E-2</v>
      </c>
      <c r="R19" s="2">
        <v>6</v>
      </c>
      <c r="S19">
        <v>15</v>
      </c>
      <c r="T19">
        <v>113</v>
      </c>
      <c r="U19" s="2">
        <f t="shared" si="9"/>
        <v>0.13274336283185842</v>
      </c>
      <c r="W19" s="2">
        <v>6</v>
      </c>
      <c r="X19">
        <v>9</v>
      </c>
      <c r="Y19">
        <v>107</v>
      </c>
      <c r="Z19" s="2">
        <f t="shared" si="10"/>
        <v>8.4112149532710276E-2</v>
      </c>
      <c r="AB19" s="2">
        <v>6</v>
      </c>
      <c r="AC19">
        <v>14</v>
      </c>
      <c r="AD19">
        <v>123</v>
      </c>
      <c r="AE19" s="2">
        <f t="shared" si="11"/>
        <v>0.11382113821138211</v>
      </c>
      <c r="AG19" s="5"/>
      <c r="AH19" s="5"/>
      <c r="AI19" s="5"/>
      <c r="AJ19" s="5"/>
      <c r="AK19" s="5"/>
      <c r="AL19" s="5"/>
    </row>
    <row r="20" spans="1:38" x14ac:dyDescent="0.2">
      <c r="B20" s="2" t="s">
        <v>4</v>
      </c>
      <c r="C20" s="2">
        <f>SUM(C14:C19)</f>
        <v>234</v>
      </c>
      <c r="D20" s="2">
        <f>SUM(D14:D19)</f>
        <v>1693</v>
      </c>
      <c r="E20" s="2">
        <f t="shared" si="6"/>
        <v>0.13821618428824572</v>
      </c>
      <c r="G20" s="2" t="s">
        <v>4</v>
      </c>
      <c r="H20" s="2">
        <f>SUM(H14:H19)</f>
        <v>281</v>
      </c>
      <c r="I20" s="2">
        <f>SUM(I14:I19)</f>
        <v>1677</v>
      </c>
      <c r="J20" s="2">
        <f t="shared" si="7"/>
        <v>0.16756112104949314</v>
      </c>
      <c r="L20" s="2" t="s">
        <v>4</v>
      </c>
      <c r="M20" s="2">
        <f>SUM(M14:M19)</f>
        <v>302</v>
      </c>
      <c r="N20" s="2">
        <f>SUM(N14:N19)</f>
        <v>1715</v>
      </c>
      <c r="O20" s="2">
        <f t="shared" si="8"/>
        <v>0.1760932944606414</v>
      </c>
      <c r="R20" s="2" t="s">
        <v>4</v>
      </c>
      <c r="S20" s="2">
        <f>SUM(S14:S19)</f>
        <v>413</v>
      </c>
      <c r="T20" s="2">
        <f>SUM(T14:T19)</f>
        <v>1241</v>
      </c>
      <c r="U20" s="2">
        <f t="shared" si="9"/>
        <v>0.33279613215149073</v>
      </c>
      <c r="W20" s="2" t="s">
        <v>4</v>
      </c>
      <c r="X20" s="2">
        <f>SUM(X14:X19)</f>
        <v>365</v>
      </c>
      <c r="Y20" s="2">
        <f>SUM(Y14:Y19)</f>
        <v>1329</v>
      </c>
      <c r="Z20" s="2">
        <f t="shared" si="10"/>
        <v>0.27464258841234013</v>
      </c>
      <c r="AB20" s="2" t="s">
        <v>4</v>
      </c>
      <c r="AC20" s="2">
        <f>SUM(AC14:AC19)</f>
        <v>368</v>
      </c>
      <c r="AD20" s="2">
        <f>SUM(AD14:AD19)</f>
        <v>1144</v>
      </c>
      <c r="AE20" s="2">
        <f t="shared" si="11"/>
        <v>0.32167832167832167</v>
      </c>
      <c r="AG20" s="5"/>
      <c r="AH20" s="5"/>
      <c r="AI20" s="5"/>
      <c r="AJ20" s="5"/>
      <c r="AK20" s="5"/>
      <c r="AL20" s="5"/>
    </row>
    <row r="21" spans="1:38" x14ac:dyDescent="0.2">
      <c r="B21" t="s">
        <v>11</v>
      </c>
      <c r="G21" t="s">
        <v>12</v>
      </c>
      <c r="L21" t="s">
        <v>13</v>
      </c>
      <c r="R21" t="s">
        <v>11</v>
      </c>
      <c r="W21" t="s">
        <v>12</v>
      </c>
      <c r="AB21" t="s">
        <v>13</v>
      </c>
      <c r="AG21" s="5"/>
      <c r="AH21" s="5"/>
      <c r="AI21" s="5"/>
      <c r="AJ21" s="5"/>
      <c r="AK21" s="5"/>
      <c r="AL21" s="5"/>
    </row>
    <row r="22" spans="1:38" x14ac:dyDescent="0.2">
      <c r="B22" t="s">
        <v>42</v>
      </c>
      <c r="Q22" s="1"/>
      <c r="R22" t="s">
        <v>75</v>
      </c>
      <c r="AG22" s="5"/>
      <c r="AH22" s="5"/>
      <c r="AI22" s="5"/>
      <c r="AJ22" s="7"/>
      <c r="AK22" s="5"/>
      <c r="AL22" s="5"/>
    </row>
    <row r="23" spans="1:38" x14ac:dyDescent="0.2">
      <c r="B23" s="2" t="s">
        <v>0</v>
      </c>
      <c r="C23" s="2" t="s">
        <v>14</v>
      </c>
      <c r="D23" s="2" t="s">
        <v>8</v>
      </c>
      <c r="E23" s="2" t="s">
        <v>15</v>
      </c>
      <c r="G23" s="2" t="s">
        <v>0</v>
      </c>
      <c r="H23" s="2" t="s">
        <v>14</v>
      </c>
      <c r="I23" s="2" t="s">
        <v>8</v>
      </c>
      <c r="J23" s="2" t="s">
        <v>15</v>
      </c>
      <c r="L23" s="2" t="s">
        <v>0</v>
      </c>
      <c r="M23" s="2" t="s">
        <v>14</v>
      </c>
      <c r="N23" s="2" t="s">
        <v>8</v>
      </c>
      <c r="O23" s="2" t="s">
        <v>15</v>
      </c>
      <c r="Q23" s="1"/>
      <c r="R23" s="2" t="s">
        <v>0</v>
      </c>
      <c r="S23" s="2" t="s">
        <v>14</v>
      </c>
      <c r="T23" s="2" t="s">
        <v>8</v>
      </c>
      <c r="U23" s="2" t="s">
        <v>15</v>
      </c>
      <c r="W23" s="2" t="s">
        <v>0</v>
      </c>
      <c r="X23" s="2" t="s">
        <v>16</v>
      </c>
      <c r="Y23" s="2" t="s">
        <v>8</v>
      </c>
      <c r="Z23" s="2" t="s">
        <v>15</v>
      </c>
      <c r="AB23" s="2" t="s">
        <v>0</v>
      </c>
      <c r="AC23" s="2" t="s">
        <v>14</v>
      </c>
      <c r="AD23" s="2" t="s">
        <v>8</v>
      </c>
      <c r="AE23" s="2" t="s">
        <v>15</v>
      </c>
      <c r="AG23" s="5"/>
      <c r="AH23" s="5"/>
      <c r="AI23" s="5"/>
      <c r="AJ23" s="5"/>
      <c r="AK23" s="5"/>
      <c r="AL23" s="5"/>
    </row>
    <row r="24" spans="1:38" x14ac:dyDescent="0.2">
      <c r="B24" s="2">
        <v>1</v>
      </c>
      <c r="C24" s="2">
        <v>2</v>
      </c>
      <c r="D24">
        <v>278</v>
      </c>
      <c r="E24" s="2">
        <f>C24/D24</f>
        <v>7.1942446043165471E-3</v>
      </c>
      <c r="G24" s="2">
        <v>1</v>
      </c>
      <c r="H24" s="2">
        <v>4</v>
      </c>
      <c r="I24" s="1">
        <v>342</v>
      </c>
      <c r="J24" s="2">
        <f>H24/I24</f>
        <v>1.1695906432748537E-2</v>
      </c>
      <c r="L24" s="2">
        <v>1</v>
      </c>
      <c r="M24" s="2">
        <v>2</v>
      </c>
      <c r="N24">
        <v>288</v>
      </c>
      <c r="O24" s="2">
        <f>M24/N24</f>
        <v>6.9444444444444441E-3</v>
      </c>
      <c r="Q24" s="1"/>
      <c r="R24" s="2">
        <v>1</v>
      </c>
      <c r="S24">
        <v>24</v>
      </c>
      <c r="T24">
        <v>227</v>
      </c>
      <c r="U24" s="2">
        <f>S24/T24</f>
        <v>0.10572687224669604</v>
      </c>
      <c r="W24" s="2">
        <v>1</v>
      </c>
      <c r="X24">
        <v>44</v>
      </c>
      <c r="Y24">
        <v>202</v>
      </c>
      <c r="Z24" s="2">
        <f>X24/Y24</f>
        <v>0.21782178217821782</v>
      </c>
      <c r="AB24" s="2">
        <v>1</v>
      </c>
      <c r="AE24" s="2" t="e">
        <f>AC24/AD24</f>
        <v>#DIV/0!</v>
      </c>
      <c r="AG24" s="5"/>
      <c r="AH24" s="5"/>
      <c r="AI24" s="5"/>
      <c r="AJ24" s="5"/>
      <c r="AK24" s="5"/>
      <c r="AL24" s="5"/>
    </row>
    <row r="25" spans="1:38" x14ac:dyDescent="0.2">
      <c r="B25" s="2">
        <v>2</v>
      </c>
      <c r="C25" s="2">
        <v>4</v>
      </c>
      <c r="D25">
        <v>286</v>
      </c>
      <c r="E25" s="2">
        <f t="shared" ref="E25:E30" si="12">C25/D25</f>
        <v>1.3986013986013986E-2</v>
      </c>
      <c r="G25" s="2">
        <v>2</v>
      </c>
      <c r="H25" s="2">
        <v>2</v>
      </c>
      <c r="I25" s="1">
        <v>381</v>
      </c>
      <c r="J25" s="2">
        <f t="shared" ref="J25:J30" si="13">H25/I25</f>
        <v>5.2493438320209973E-3</v>
      </c>
      <c r="L25" s="2">
        <v>2</v>
      </c>
      <c r="M25" s="2">
        <v>0</v>
      </c>
      <c r="N25">
        <v>297</v>
      </c>
      <c r="O25" s="2">
        <f t="shared" ref="O25:O30" si="14">M25/N25</f>
        <v>0</v>
      </c>
      <c r="Q25" s="1"/>
      <c r="R25" s="2">
        <v>2</v>
      </c>
      <c r="S25">
        <v>24</v>
      </c>
      <c r="T25">
        <v>207</v>
      </c>
      <c r="U25" s="2">
        <f t="shared" ref="U25:U30" si="15">S25/T25</f>
        <v>0.11594202898550725</v>
      </c>
      <c r="W25" s="2">
        <v>2</v>
      </c>
      <c r="X25">
        <v>53</v>
      </c>
      <c r="Y25">
        <v>191</v>
      </c>
      <c r="Z25" s="2">
        <f t="shared" ref="Z25:Z30" si="16">X25/Y25</f>
        <v>0.27748691099476441</v>
      </c>
      <c r="AB25" s="2">
        <v>2</v>
      </c>
      <c r="AE25" s="2" t="e">
        <f t="shared" ref="AE25:AE30" si="17">AC25/AD25</f>
        <v>#DIV/0!</v>
      </c>
      <c r="AG25" s="5"/>
      <c r="AH25" s="5"/>
      <c r="AI25" s="5"/>
      <c r="AJ25" s="5"/>
      <c r="AK25" s="5"/>
      <c r="AL25" s="5"/>
    </row>
    <row r="26" spans="1:38" x14ac:dyDescent="0.2">
      <c r="B26" s="2">
        <v>3</v>
      </c>
      <c r="C26" s="1">
        <v>26</v>
      </c>
      <c r="D26">
        <v>284</v>
      </c>
      <c r="E26" s="2">
        <f t="shared" si="12"/>
        <v>9.154929577464789E-2</v>
      </c>
      <c r="G26" s="2">
        <v>3</v>
      </c>
      <c r="H26" s="1">
        <v>52</v>
      </c>
      <c r="I26" s="1">
        <v>355</v>
      </c>
      <c r="J26" s="2">
        <f t="shared" si="13"/>
        <v>0.14647887323943662</v>
      </c>
      <c r="L26" s="2">
        <v>3</v>
      </c>
      <c r="M26" s="1">
        <v>44</v>
      </c>
      <c r="N26" s="1">
        <v>288</v>
      </c>
      <c r="O26" s="2">
        <f t="shared" si="14"/>
        <v>0.15277777777777779</v>
      </c>
      <c r="Q26" s="1"/>
      <c r="R26" s="2">
        <v>3</v>
      </c>
      <c r="S26">
        <v>121</v>
      </c>
      <c r="T26">
        <v>245</v>
      </c>
      <c r="U26" s="2">
        <f t="shared" si="15"/>
        <v>0.49387755102040815</v>
      </c>
      <c r="W26" s="2">
        <v>3</v>
      </c>
      <c r="X26">
        <v>91</v>
      </c>
      <c r="Y26">
        <v>194</v>
      </c>
      <c r="Z26" s="2">
        <f t="shared" si="16"/>
        <v>0.46907216494845361</v>
      </c>
      <c r="AB26" s="2">
        <v>3</v>
      </c>
      <c r="AE26" s="2" t="e">
        <f t="shared" si="17"/>
        <v>#DIV/0!</v>
      </c>
      <c r="AG26" s="5"/>
      <c r="AH26" s="7"/>
      <c r="AI26" s="7"/>
      <c r="AJ26" s="5"/>
      <c r="AK26" s="5"/>
      <c r="AL26" s="5"/>
    </row>
    <row r="27" spans="1:38" x14ac:dyDescent="0.2">
      <c r="B27" s="2">
        <v>4</v>
      </c>
      <c r="C27" s="1">
        <v>157</v>
      </c>
      <c r="D27">
        <v>305</v>
      </c>
      <c r="E27" s="2">
        <f t="shared" si="12"/>
        <v>0.51475409836065578</v>
      </c>
      <c r="G27" s="2">
        <v>4</v>
      </c>
      <c r="H27" s="1">
        <v>167</v>
      </c>
      <c r="I27" s="1">
        <v>340</v>
      </c>
      <c r="J27" s="2">
        <f t="shared" si="13"/>
        <v>0.49117647058823527</v>
      </c>
      <c r="L27" s="2">
        <v>4</v>
      </c>
      <c r="M27" s="1">
        <v>154</v>
      </c>
      <c r="N27" s="1">
        <v>278</v>
      </c>
      <c r="O27" s="2">
        <f t="shared" si="14"/>
        <v>0.5539568345323741</v>
      </c>
      <c r="Q27" s="1"/>
      <c r="R27" s="2">
        <v>4</v>
      </c>
      <c r="S27">
        <v>163</v>
      </c>
      <c r="T27">
        <v>228</v>
      </c>
      <c r="U27" s="2">
        <f t="shared" si="15"/>
        <v>0.71491228070175439</v>
      </c>
      <c r="W27" s="2">
        <v>4</v>
      </c>
      <c r="X27">
        <v>113</v>
      </c>
      <c r="Y27">
        <v>182</v>
      </c>
      <c r="Z27" s="2">
        <f t="shared" si="16"/>
        <v>0.62087912087912089</v>
      </c>
      <c r="AB27" s="2">
        <v>4</v>
      </c>
      <c r="AE27" s="2" t="e">
        <f t="shared" si="17"/>
        <v>#DIV/0!</v>
      </c>
      <c r="AG27" s="5"/>
      <c r="AH27" s="7"/>
      <c r="AI27" s="7"/>
      <c r="AJ27" s="5"/>
      <c r="AK27" s="5"/>
      <c r="AL27" s="5"/>
    </row>
    <row r="28" spans="1:38" x14ac:dyDescent="0.2">
      <c r="B28" s="10">
        <v>5</v>
      </c>
      <c r="C28" s="1">
        <v>91</v>
      </c>
      <c r="D28">
        <v>248</v>
      </c>
      <c r="E28" s="2">
        <f t="shared" si="12"/>
        <v>0.36693548387096775</v>
      </c>
      <c r="G28" s="10">
        <v>5</v>
      </c>
      <c r="H28" s="1">
        <v>135</v>
      </c>
      <c r="I28" s="1">
        <v>323</v>
      </c>
      <c r="J28" s="2">
        <f t="shared" si="13"/>
        <v>0.41795665634674922</v>
      </c>
      <c r="L28" s="10">
        <v>5</v>
      </c>
      <c r="M28" s="1">
        <v>90</v>
      </c>
      <c r="N28" s="1">
        <v>280</v>
      </c>
      <c r="O28" s="2">
        <f t="shared" si="14"/>
        <v>0.32142857142857145</v>
      </c>
      <c r="Q28" s="1"/>
      <c r="R28" s="10">
        <v>5</v>
      </c>
      <c r="S28">
        <v>41</v>
      </c>
      <c r="T28">
        <v>212</v>
      </c>
      <c r="U28" s="2">
        <f t="shared" si="15"/>
        <v>0.19339622641509435</v>
      </c>
      <c r="W28" s="10">
        <v>5</v>
      </c>
      <c r="X28">
        <v>21</v>
      </c>
      <c r="Y28">
        <v>177</v>
      </c>
      <c r="Z28" s="2">
        <f t="shared" si="16"/>
        <v>0.11864406779661017</v>
      </c>
      <c r="AB28" s="10">
        <v>5</v>
      </c>
      <c r="AE28" s="2" t="e">
        <f t="shared" si="17"/>
        <v>#DIV/0!</v>
      </c>
      <c r="AG28" s="5"/>
      <c r="AH28" s="7"/>
      <c r="AI28" s="7"/>
      <c r="AJ28" s="5"/>
      <c r="AK28" s="5"/>
      <c r="AL28" s="5"/>
    </row>
    <row r="29" spans="1:38" x14ac:dyDescent="0.2">
      <c r="B29" s="2">
        <v>6</v>
      </c>
      <c r="C29" s="1">
        <v>1</v>
      </c>
      <c r="D29">
        <v>141</v>
      </c>
      <c r="E29" s="2">
        <f t="shared" si="12"/>
        <v>7.0921985815602835E-3</v>
      </c>
      <c r="G29" s="2">
        <v>6</v>
      </c>
      <c r="H29" s="2">
        <v>0</v>
      </c>
      <c r="I29" s="1">
        <v>137</v>
      </c>
      <c r="J29" s="2">
        <f t="shared" si="13"/>
        <v>0</v>
      </c>
      <c r="L29" s="2">
        <v>6</v>
      </c>
      <c r="M29" s="1">
        <v>2</v>
      </c>
      <c r="N29" s="1">
        <v>130</v>
      </c>
      <c r="O29" s="2">
        <f t="shared" si="14"/>
        <v>1.5384615384615385E-2</v>
      </c>
      <c r="Q29" s="1"/>
      <c r="R29" s="2">
        <v>6</v>
      </c>
      <c r="S29">
        <v>3</v>
      </c>
      <c r="T29">
        <v>153</v>
      </c>
      <c r="U29" s="2">
        <f t="shared" si="15"/>
        <v>1.9607843137254902E-2</v>
      </c>
      <c r="W29" s="2">
        <v>6</v>
      </c>
      <c r="X29">
        <v>5</v>
      </c>
      <c r="Y29">
        <v>107</v>
      </c>
      <c r="Z29" s="2">
        <f t="shared" si="16"/>
        <v>4.6728971962616821E-2</v>
      </c>
      <c r="AB29" s="2">
        <v>6</v>
      </c>
      <c r="AE29" s="2" t="e">
        <f t="shared" si="17"/>
        <v>#DIV/0!</v>
      </c>
      <c r="AG29" s="5"/>
      <c r="AH29" s="7"/>
      <c r="AI29" s="7"/>
      <c r="AJ29" s="5"/>
      <c r="AK29" s="5"/>
      <c r="AL29" s="5"/>
    </row>
    <row r="30" spans="1:38" x14ac:dyDescent="0.2">
      <c r="B30" s="2" t="s">
        <v>4</v>
      </c>
      <c r="C30" s="2">
        <f>SUM(C24:C29)</f>
        <v>281</v>
      </c>
      <c r="D30" s="2">
        <f>SUM(D24:D29)</f>
        <v>1542</v>
      </c>
      <c r="E30" s="2">
        <f t="shared" si="12"/>
        <v>0.18223086900129701</v>
      </c>
      <c r="G30" s="2" t="s">
        <v>4</v>
      </c>
      <c r="H30" s="2">
        <f>SUM(H24:H29)</f>
        <v>360</v>
      </c>
      <c r="I30" s="2">
        <f>SUM(I24:I29)</f>
        <v>1878</v>
      </c>
      <c r="J30" s="2">
        <f t="shared" si="13"/>
        <v>0.19169329073482427</v>
      </c>
      <c r="L30" s="2" t="s">
        <v>4</v>
      </c>
      <c r="M30" s="2">
        <f>SUM(M24:M29)</f>
        <v>292</v>
      </c>
      <c r="N30" s="2">
        <f>SUM(N24:N29)</f>
        <v>1561</v>
      </c>
      <c r="O30" s="2">
        <f t="shared" si="14"/>
        <v>0.18705957719410635</v>
      </c>
      <c r="Q30" s="1"/>
      <c r="R30" s="2" t="s">
        <v>4</v>
      </c>
      <c r="S30" s="2">
        <f>SUM(S24:S29)</f>
        <v>376</v>
      </c>
      <c r="T30" s="2">
        <f>SUM(T24:T29)</f>
        <v>1272</v>
      </c>
      <c r="U30" s="2">
        <f t="shared" si="15"/>
        <v>0.29559748427672955</v>
      </c>
      <c r="W30" s="2" t="s">
        <v>4</v>
      </c>
      <c r="X30" s="2">
        <f>SUM(X24:X29)</f>
        <v>327</v>
      </c>
      <c r="Y30" s="2">
        <f>SUM(Y24:Y29)</f>
        <v>1053</v>
      </c>
      <c r="Z30" s="2">
        <f t="shared" si="16"/>
        <v>0.31054131054131057</v>
      </c>
      <c r="AB30" s="2" t="s">
        <v>4</v>
      </c>
      <c r="AC30" s="2">
        <f>SUM(AC24:AC29)</f>
        <v>0</v>
      </c>
      <c r="AD30" s="2">
        <f>SUM(AD24:AD29)</f>
        <v>0</v>
      </c>
      <c r="AE30" s="2" t="e">
        <f t="shared" si="17"/>
        <v>#DIV/0!</v>
      </c>
      <c r="AG30" s="5"/>
      <c r="AH30" s="5"/>
      <c r="AI30" s="5"/>
      <c r="AJ30" s="5"/>
      <c r="AK30" s="5"/>
      <c r="AL30" s="5"/>
    </row>
    <row r="31" spans="1:38" x14ac:dyDescent="0.2">
      <c r="Q31" s="1"/>
      <c r="AG31" s="5"/>
      <c r="AH31" s="5"/>
      <c r="AI31" s="5"/>
      <c r="AJ31" s="5"/>
      <c r="AK31" s="5"/>
      <c r="AL31" s="5"/>
    </row>
    <row r="32" spans="1:38" x14ac:dyDescent="0.2">
      <c r="A32" s="8" t="s">
        <v>32</v>
      </c>
      <c r="B32" s="8" t="s">
        <v>17</v>
      </c>
      <c r="C32" s="8"/>
      <c r="D32" s="8"/>
      <c r="E32" s="8"/>
      <c r="F32" s="8"/>
      <c r="G32" s="8" t="s">
        <v>10</v>
      </c>
      <c r="H32" s="8"/>
      <c r="I32" s="8"/>
      <c r="J32" s="8"/>
      <c r="K32" s="8"/>
      <c r="L32" s="8" t="s">
        <v>42</v>
      </c>
      <c r="M32" s="8"/>
      <c r="N32" s="8"/>
      <c r="O32" s="8"/>
      <c r="P32" s="8"/>
      <c r="R32" s="8" t="s">
        <v>33</v>
      </c>
      <c r="S32" s="8"/>
      <c r="T32" s="8"/>
      <c r="U32" s="8"/>
      <c r="V32" s="8"/>
      <c r="W32" s="8" t="s">
        <v>34</v>
      </c>
      <c r="X32" s="8"/>
      <c r="Y32" s="8"/>
      <c r="Z32" s="8"/>
      <c r="AA32" s="9"/>
      <c r="AB32" s="8" t="s">
        <v>35</v>
      </c>
      <c r="AC32" s="8"/>
      <c r="AD32" s="8"/>
      <c r="AE32" s="8"/>
      <c r="AG32" s="5"/>
      <c r="AH32" s="5"/>
      <c r="AI32" s="5"/>
      <c r="AJ32" s="5"/>
      <c r="AK32" s="5"/>
      <c r="AL32" s="5"/>
    </row>
    <row r="33" spans="1:38" x14ac:dyDescent="0.2">
      <c r="A33" s="8"/>
      <c r="B33" s="10" t="s">
        <v>0</v>
      </c>
      <c r="C33" s="3" t="s">
        <v>16</v>
      </c>
      <c r="D33" s="3" t="s">
        <v>8</v>
      </c>
      <c r="E33" s="10" t="s">
        <v>47</v>
      </c>
      <c r="F33" s="8"/>
      <c r="G33" s="10" t="s">
        <v>0</v>
      </c>
      <c r="H33" s="3" t="s">
        <v>16</v>
      </c>
      <c r="I33" s="3" t="s">
        <v>8</v>
      </c>
      <c r="J33" s="10" t="s">
        <v>47</v>
      </c>
      <c r="K33" s="8"/>
      <c r="L33" s="10" t="s">
        <v>0</v>
      </c>
      <c r="M33" s="3" t="s">
        <v>16</v>
      </c>
      <c r="N33" s="3" t="s">
        <v>8</v>
      </c>
      <c r="O33" s="10" t="s">
        <v>47</v>
      </c>
      <c r="P33" s="8"/>
      <c r="R33" s="10" t="s">
        <v>0</v>
      </c>
      <c r="S33" s="3" t="s">
        <v>16</v>
      </c>
      <c r="T33" s="3" t="s">
        <v>8</v>
      </c>
      <c r="U33" s="10" t="s">
        <v>47</v>
      </c>
      <c r="V33" s="8"/>
      <c r="W33" s="10" t="s">
        <v>0</v>
      </c>
      <c r="X33" s="3" t="s">
        <v>16</v>
      </c>
      <c r="Y33" s="3" t="s">
        <v>8</v>
      </c>
      <c r="Z33" s="10" t="s">
        <v>47</v>
      </c>
      <c r="AA33" s="8"/>
      <c r="AB33" s="10" t="s">
        <v>0</v>
      </c>
      <c r="AC33" s="3" t="s">
        <v>16</v>
      </c>
      <c r="AD33" s="3" t="s">
        <v>8</v>
      </c>
      <c r="AE33" s="10" t="s">
        <v>47</v>
      </c>
      <c r="AG33" s="5"/>
      <c r="AH33" s="5"/>
      <c r="AI33" s="5"/>
      <c r="AJ33" s="5"/>
      <c r="AK33" s="5"/>
      <c r="AL33" s="5"/>
    </row>
    <row r="34" spans="1:38" x14ac:dyDescent="0.2">
      <c r="A34" s="8"/>
      <c r="B34" s="10">
        <v>1</v>
      </c>
      <c r="C34" s="8">
        <f>AVERAGE(C4,H4,M4)</f>
        <v>4</v>
      </c>
      <c r="D34" s="8">
        <f>AVERAGE(D4,I4,N4)</f>
        <v>348.66666666666669</v>
      </c>
      <c r="E34" s="10">
        <f>C34/D34</f>
        <v>1.1472275334608029E-2</v>
      </c>
      <c r="F34" s="8"/>
      <c r="G34" s="10">
        <v>1</v>
      </c>
      <c r="H34" s="9">
        <f t="shared" ref="H34:H39" si="18">AVERAGE(C14,H14,M14)</f>
        <v>5</v>
      </c>
      <c r="I34" s="9">
        <f>AVERAGE(D14,I14,N14)</f>
        <v>295.66666666666669</v>
      </c>
      <c r="J34" s="10">
        <f>H34/I34</f>
        <v>1.6910935738444193E-2</v>
      </c>
      <c r="K34" s="8"/>
      <c r="L34" s="10">
        <v>1</v>
      </c>
      <c r="M34" s="8">
        <f>AVERAGE(C24,H24,M24)</f>
        <v>2.6666666666666665</v>
      </c>
      <c r="N34" s="8">
        <f>AVERAGE(D24,I24,N24)</f>
        <v>302.66666666666669</v>
      </c>
      <c r="O34" s="10">
        <f>M34/N34</f>
        <v>8.8105726872246687E-3</v>
      </c>
      <c r="P34" s="8"/>
      <c r="R34" s="10">
        <v>1</v>
      </c>
      <c r="S34" s="8">
        <f t="shared" ref="S34:T39" si="19">AVERAGE(S4,X4,AC4)</f>
        <v>19</v>
      </c>
      <c r="T34" s="8">
        <f t="shared" si="19"/>
        <v>213</v>
      </c>
      <c r="U34" s="10">
        <f>S34/T34</f>
        <v>8.9201877934272297E-2</v>
      </c>
      <c r="V34" s="8"/>
      <c r="W34" s="10">
        <v>1</v>
      </c>
      <c r="X34" s="9">
        <f t="shared" ref="X34:Y39" si="20">AVERAGE(S14,X14,AC14)</f>
        <v>26.666666666666668</v>
      </c>
      <c r="Y34" s="9">
        <f t="shared" si="20"/>
        <v>206.33333333333334</v>
      </c>
      <c r="Z34" s="10">
        <f>X34/Y34</f>
        <v>0.12924071082390953</v>
      </c>
      <c r="AA34" s="8"/>
      <c r="AB34" s="10">
        <v>1</v>
      </c>
      <c r="AC34" s="8">
        <f t="shared" ref="AC34:AD39" si="21">AVERAGE(S24,X24,AC24)</f>
        <v>34</v>
      </c>
      <c r="AD34" s="8">
        <f>AVERAGE(T24,Y24,AD24)</f>
        <v>214.5</v>
      </c>
      <c r="AE34" s="10">
        <f>AC34/AD34</f>
        <v>0.1585081585081585</v>
      </c>
      <c r="AG34" s="5"/>
      <c r="AH34" s="5"/>
      <c r="AI34" s="5"/>
      <c r="AJ34" s="5"/>
      <c r="AK34" s="5"/>
      <c r="AL34" s="5"/>
    </row>
    <row r="35" spans="1:38" x14ac:dyDescent="0.2">
      <c r="A35" s="8"/>
      <c r="B35" s="10">
        <v>2</v>
      </c>
      <c r="C35" s="8">
        <f t="shared" ref="C35:D39" si="22">AVERAGE(C5,H5,M5)</f>
        <v>5</v>
      </c>
      <c r="D35" s="8">
        <f t="shared" si="22"/>
        <v>351.66666666666669</v>
      </c>
      <c r="E35" s="10">
        <f t="shared" ref="E35:E40" si="23">C35/D35</f>
        <v>1.4218009478672985E-2</v>
      </c>
      <c r="F35" s="8"/>
      <c r="G35" s="10">
        <v>2</v>
      </c>
      <c r="H35" s="9">
        <f t="shared" si="18"/>
        <v>3.6666666666666665</v>
      </c>
      <c r="I35" s="9">
        <f t="shared" ref="I35:I40" si="24">AVERAGE(D15,I15,N15)</f>
        <v>317.33333333333331</v>
      </c>
      <c r="J35" s="10">
        <f t="shared" ref="J35:J40" si="25">H35/I35</f>
        <v>1.1554621848739496E-2</v>
      </c>
      <c r="K35" s="8"/>
      <c r="L35" s="10">
        <v>2</v>
      </c>
      <c r="M35" s="8">
        <f t="shared" ref="M35:N39" si="26">AVERAGE(C25,H25,M25)</f>
        <v>2</v>
      </c>
      <c r="N35" s="8">
        <f t="shared" si="26"/>
        <v>321.33333333333331</v>
      </c>
      <c r="O35" s="10">
        <f t="shared" ref="O35:O40" si="27">M35/N35</f>
        <v>6.2240663900414942E-3</v>
      </c>
      <c r="P35" s="8"/>
      <c r="R35" s="10">
        <v>2</v>
      </c>
      <c r="S35" s="8">
        <f t="shared" si="19"/>
        <v>35.333333333333336</v>
      </c>
      <c r="T35" s="8">
        <f t="shared" si="19"/>
        <v>211.33333333333334</v>
      </c>
      <c r="U35" s="10">
        <f t="shared" ref="U35:U40" si="28">S35/T35</f>
        <v>0.16719242902208203</v>
      </c>
      <c r="V35" s="8"/>
      <c r="W35" s="10">
        <v>2</v>
      </c>
      <c r="X35" s="9">
        <f t="shared" si="20"/>
        <v>55.333333333333336</v>
      </c>
      <c r="Y35" s="9">
        <f t="shared" si="20"/>
        <v>244.66666666666666</v>
      </c>
      <c r="Z35" s="10">
        <f t="shared" ref="Z35:Z40" si="29">X35/Y35</f>
        <v>0.22615803814713897</v>
      </c>
      <c r="AA35" s="8"/>
      <c r="AB35" s="10">
        <v>2</v>
      </c>
      <c r="AC35" s="8">
        <f t="shared" si="21"/>
        <v>38.5</v>
      </c>
      <c r="AD35" s="8">
        <f t="shared" si="21"/>
        <v>199</v>
      </c>
      <c r="AE35" s="10">
        <f t="shared" ref="AE35:AE40" si="30">AC35/AD35</f>
        <v>0.19346733668341709</v>
      </c>
      <c r="AG35" s="5"/>
      <c r="AH35" s="5"/>
      <c r="AI35" s="5"/>
      <c r="AJ35" s="5"/>
      <c r="AK35" s="5"/>
      <c r="AL35" s="5"/>
    </row>
    <row r="36" spans="1:38" x14ac:dyDescent="0.2">
      <c r="A36" s="8"/>
      <c r="B36" s="10">
        <v>3</v>
      </c>
      <c r="C36" s="8">
        <f t="shared" si="22"/>
        <v>52.666666666666664</v>
      </c>
      <c r="D36" s="8">
        <f t="shared" si="22"/>
        <v>335.33333333333331</v>
      </c>
      <c r="E36" s="10">
        <f t="shared" si="23"/>
        <v>0.15705765407554673</v>
      </c>
      <c r="F36" s="8"/>
      <c r="G36" s="10">
        <v>3</v>
      </c>
      <c r="H36" s="9">
        <f t="shared" si="18"/>
        <v>32</v>
      </c>
      <c r="I36" s="9">
        <f t="shared" si="24"/>
        <v>328</v>
      </c>
      <c r="J36" s="10">
        <f t="shared" si="25"/>
        <v>9.7560975609756101E-2</v>
      </c>
      <c r="K36" s="8"/>
      <c r="L36" s="10">
        <v>3</v>
      </c>
      <c r="M36" s="8">
        <f t="shared" si="26"/>
        <v>40.666666666666664</v>
      </c>
      <c r="N36" s="8">
        <f t="shared" si="26"/>
        <v>309</v>
      </c>
      <c r="O36" s="10">
        <f t="shared" si="27"/>
        <v>0.13160733549083062</v>
      </c>
      <c r="P36" s="8"/>
      <c r="R36" s="10">
        <v>3</v>
      </c>
      <c r="S36" s="8">
        <f t="shared" si="19"/>
        <v>117.66666666666667</v>
      </c>
      <c r="T36" s="8">
        <f t="shared" si="19"/>
        <v>220.66666666666666</v>
      </c>
      <c r="U36" s="10">
        <f t="shared" si="28"/>
        <v>0.5332326283987916</v>
      </c>
      <c r="V36" s="8"/>
      <c r="W36" s="10">
        <v>3</v>
      </c>
      <c r="X36" s="9">
        <f t="shared" si="20"/>
        <v>101.33333333333333</v>
      </c>
      <c r="Y36" s="9">
        <f t="shared" si="20"/>
        <v>218.66666666666666</v>
      </c>
      <c r="Z36" s="10">
        <f t="shared" si="29"/>
        <v>0.46341463414634149</v>
      </c>
      <c r="AA36" s="8"/>
      <c r="AB36" s="10">
        <v>3</v>
      </c>
      <c r="AC36" s="8">
        <f t="shared" si="21"/>
        <v>106</v>
      </c>
      <c r="AD36" s="8">
        <f t="shared" si="21"/>
        <v>219.5</v>
      </c>
      <c r="AE36" s="10">
        <f t="shared" si="30"/>
        <v>0.48291571753986334</v>
      </c>
      <c r="AG36" s="5"/>
      <c r="AH36" s="5"/>
      <c r="AI36" s="5"/>
      <c r="AJ36" s="5"/>
      <c r="AK36" s="5"/>
      <c r="AL36" s="5"/>
    </row>
    <row r="37" spans="1:38" x14ac:dyDescent="0.2">
      <c r="A37" s="8"/>
      <c r="B37" s="10">
        <v>4</v>
      </c>
      <c r="C37" s="8">
        <f t="shared" si="22"/>
        <v>174.33333333333334</v>
      </c>
      <c r="D37" s="8">
        <f t="shared" si="22"/>
        <v>327.33333333333331</v>
      </c>
      <c r="E37" s="10">
        <f t="shared" si="23"/>
        <v>0.53258655804480659</v>
      </c>
      <c r="F37" s="8"/>
      <c r="G37" s="10">
        <v>4</v>
      </c>
      <c r="H37" s="9">
        <f t="shared" si="18"/>
        <v>170.66666666666666</v>
      </c>
      <c r="I37" s="9">
        <f t="shared" si="24"/>
        <v>309.66666666666669</v>
      </c>
      <c r="J37" s="10">
        <f t="shared" si="25"/>
        <v>0.55113024757804085</v>
      </c>
      <c r="K37" s="8"/>
      <c r="L37" s="10">
        <v>4</v>
      </c>
      <c r="M37" s="8">
        <f t="shared" si="26"/>
        <v>159.33333333333334</v>
      </c>
      <c r="N37" s="8">
        <f t="shared" si="26"/>
        <v>307.66666666666669</v>
      </c>
      <c r="O37" s="10">
        <f t="shared" si="27"/>
        <v>0.51787648970747557</v>
      </c>
      <c r="P37" s="8"/>
      <c r="R37" s="10">
        <v>4</v>
      </c>
      <c r="S37" s="8">
        <f t="shared" si="19"/>
        <v>158</v>
      </c>
      <c r="T37" s="8">
        <f t="shared" si="19"/>
        <v>228.33333333333334</v>
      </c>
      <c r="U37" s="10">
        <f t="shared" si="28"/>
        <v>0.69197080291970803</v>
      </c>
      <c r="V37" s="8"/>
      <c r="W37" s="10">
        <v>4</v>
      </c>
      <c r="X37" s="9">
        <f t="shared" si="20"/>
        <v>135.66666666666666</v>
      </c>
      <c r="Y37" s="9">
        <f t="shared" si="20"/>
        <v>230.33333333333334</v>
      </c>
      <c r="Z37" s="10">
        <f t="shared" si="29"/>
        <v>0.58900144717800285</v>
      </c>
      <c r="AA37" s="8"/>
      <c r="AB37" s="10">
        <v>4</v>
      </c>
      <c r="AC37" s="8">
        <f t="shared" si="21"/>
        <v>138</v>
      </c>
      <c r="AD37" s="8">
        <f t="shared" si="21"/>
        <v>205</v>
      </c>
      <c r="AE37" s="10">
        <f t="shared" si="30"/>
        <v>0.67317073170731712</v>
      </c>
    </row>
    <row r="38" spans="1:38" x14ac:dyDescent="0.2">
      <c r="A38" s="8"/>
      <c r="B38" s="10">
        <v>5</v>
      </c>
      <c r="C38" s="8">
        <f t="shared" si="22"/>
        <v>112.66666666666667</v>
      </c>
      <c r="D38" s="8">
        <f t="shared" si="22"/>
        <v>312</v>
      </c>
      <c r="E38" s="10">
        <f t="shared" si="23"/>
        <v>0.3611111111111111</v>
      </c>
      <c r="F38" s="8"/>
      <c r="G38" s="10">
        <v>5</v>
      </c>
      <c r="H38" s="9">
        <f t="shared" si="18"/>
        <v>60.333333333333336</v>
      </c>
      <c r="I38" s="9">
        <f t="shared" si="24"/>
        <v>304</v>
      </c>
      <c r="J38" s="10">
        <f t="shared" si="25"/>
        <v>0.19846491228070176</v>
      </c>
      <c r="K38" s="8"/>
      <c r="L38" s="10">
        <v>5</v>
      </c>
      <c r="M38" s="8">
        <f t="shared" si="26"/>
        <v>105.33333333333333</v>
      </c>
      <c r="N38" s="8">
        <f t="shared" si="26"/>
        <v>283.66666666666669</v>
      </c>
      <c r="O38" s="10">
        <f t="shared" si="27"/>
        <v>0.37132784958871912</v>
      </c>
      <c r="P38" s="8"/>
      <c r="R38" s="10">
        <v>5</v>
      </c>
      <c r="S38" s="8">
        <f t="shared" si="19"/>
        <v>50</v>
      </c>
      <c r="T38" s="8">
        <f t="shared" si="19"/>
        <v>232</v>
      </c>
      <c r="U38" s="10">
        <f t="shared" si="28"/>
        <v>0.21551724137931033</v>
      </c>
      <c r="V38" s="8"/>
      <c r="W38" s="10">
        <v>5</v>
      </c>
      <c r="X38" s="9">
        <f t="shared" si="20"/>
        <v>50.333333333333336</v>
      </c>
      <c r="Y38" s="9">
        <f t="shared" si="20"/>
        <v>223.66666666666666</v>
      </c>
      <c r="Z38" s="10">
        <f t="shared" si="29"/>
        <v>0.22503725782414308</v>
      </c>
      <c r="AA38" s="8"/>
      <c r="AB38" s="10">
        <v>5</v>
      </c>
      <c r="AC38" s="8">
        <f t="shared" si="21"/>
        <v>31</v>
      </c>
      <c r="AD38" s="8">
        <f t="shared" si="21"/>
        <v>194.5</v>
      </c>
      <c r="AE38" s="10">
        <f t="shared" si="30"/>
        <v>0.15938303341902313</v>
      </c>
    </row>
    <row r="39" spans="1:38" x14ac:dyDescent="0.2">
      <c r="A39" s="8"/>
      <c r="B39" s="10">
        <v>6</v>
      </c>
      <c r="C39" s="8">
        <f t="shared" si="22"/>
        <v>2.6666666666666665</v>
      </c>
      <c r="D39" s="8">
        <f t="shared" si="22"/>
        <v>168.66666666666666</v>
      </c>
      <c r="E39" s="10">
        <f t="shared" si="23"/>
        <v>1.5810276679841896E-2</v>
      </c>
      <c r="F39" s="8"/>
      <c r="G39" s="10">
        <v>6</v>
      </c>
      <c r="H39" s="9">
        <f t="shared" si="18"/>
        <v>0.66666666666666663</v>
      </c>
      <c r="I39" s="9">
        <f t="shared" si="24"/>
        <v>140.33333333333334</v>
      </c>
      <c r="J39" s="10">
        <f t="shared" si="25"/>
        <v>4.7505938242280278E-3</v>
      </c>
      <c r="K39" s="8"/>
      <c r="L39" s="10">
        <v>6</v>
      </c>
      <c r="M39" s="8">
        <f t="shared" si="26"/>
        <v>1</v>
      </c>
      <c r="N39" s="8">
        <f t="shared" si="26"/>
        <v>136</v>
      </c>
      <c r="O39" s="10">
        <f t="shared" si="27"/>
        <v>7.3529411764705881E-3</v>
      </c>
      <c r="P39" s="8"/>
      <c r="R39" s="10">
        <v>6</v>
      </c>
      <c r="S39" s="8">
        <f t="shared" si="19"/>
        <v>10</v>
      </c>
      <c r="T39" s="8">
        <f t="shared" si="19"/>
        <v>134.66666666666666</v>
      </c>
      <c r="U39" s="10">
        <f t="shared" si="28"/>
        <v>7.4257425742574268E-2</v>
      </c>
      <c r="V39" s="8"/>
      <c r="W39" s="10">
        <v>6</v>
      </c>
      <c r="X39" s="9">
        <f t="shared" si="20"/>
        <v>12.666666666666666</v>
      </c>
      <c r="Y39" s="9">
        <f t="shared" si="20"/>
        <v>114.33333333333333</v>
      </c>
      <c r="Z39" s="10">
        <f t="shared" si="29"/>
        <v>0.11078717201166181</v>
      </c>
      <c r="AA39" s="8"/>
      <c r="AB39" s="10">
        <v>6</v>
      </c>
      <c r="AC39" s="8">
        <f t="shared" si="21"/>
        <v>4</v>
      </c>
      <c r="AD39" s="8">
        <f t="shared" si="21"/>
        <v>130</v>
      </c>
      <c r="AE39" s="10">
        <f t="shared" si="30"/>
        <v>3.0769230769230771E-2</v>
      </c>
    </row>
    <row r="40" spans="1:38" x14ac:dyDescent="0.2">
      <c r="A40" s="8"/>
      <c r="B40" s="10" t="s">
        <v>4</v>
      </c>
      <c r="C40" s="10">
        <f>SUM(C34:C39)</f>
        <v>351.33333333333337</v>
      </c>
      <c r="D40" s="10">
        <f>SUM(D34:D39)</f>
        <v>1843.6666666666667</v>
      </c>
      <c r="E40" s="10">
        <f t="shared" si="23"/>
        <v>0.19056228530103056</v>
      </c>
      <c r="F40" s="8"/>
      <c r="G40" s="10" t="s">
        <v>4</v>
      </c>
      <c r="H40" s="10">
        <f>SUM(H34:H39)</f>
        <v>272.33333333333331</v>
      </c>
      <c r="I40" s="9">
        <f t="shared" si="24"/>
        <v>1695</v>
      </c>
      <c r="J40" s="10">
        <f t="shared" si="25"/>
        <v>0.16066863323500491</v>
      </c>
      <c r="K40" s="8"/>
      <c r="L40" s="10" t="s">
        <v>4</v>
      </c>
      <c r="M40" s="10">
        <f>SUM(M34:M39)</f>
        <v>311</v>
      </c>
      <c r="N40" s="10">
        <f>SUM(N34:N39)</f>
        <v>1660.3333333333335</v>
      </c>
      <c r="O40" s="10">
        <f t="shared" si="27"/>
        <v>0.18731178478217222</v>
      </c>
      <c r="P40" s="8"/>
      <c r="R40" s="10" t="s">
        <v>4</v>
      </c>
      <c r="S40" s="10">
        <f>SUM(S34:S39)</f>
        <v>390</v>
      </c>
      <c r="T40" s="10">
        <f>SUM(T34:T39)</f>
        <v>1240.0000000000002</v>
      </c>
      <c r="U40" s="10">
        <f t="shared" si="28"/>
        <v>0.31451612903225801</v>
      </c>
      <c r="V40" s="8"/>
      <c r="W40" s="10" t="s">
        <v>4</v>
      </c>
      <c r="X40" s="10">
        <f>SUM(X34:X39)</f>
        <v>382</v>
      </c>
      <c r="Y40" s="10">
        <f>SUM(Y34:Y39)</f>
        <v>1238</v>
      </c>
      <c r="Z40" s="10">
        <f t="shared" si="29"/>
        <v>0.30856219709208399</v>
      </c>
      <c r="AA40" s="8"/>
      <c r="AB40" s="10" t="s">
        <v>4</v>
      </c>
      <c r="AC40" s="10">
        <f>SUM(AC34:AC39)</f>
        <v>351.5</v>
      </c>
      <c r="AD40" s="10">
        <f>SUM(AD34:AD39)</f>
        <v>1162.5</v>
      </c>
      <c r="AE40" s="10">
        <f t="shared" si="30"/>
        <v>0.30236559139784946</v>
      </c>
    </row>
    <row r="41" spans="1:38" x14ac:dyDescent="0.2">
      <c r="A41" s="8"/>
      <c r="B41" s="8"/>
      <c r="C41" s="15"/>
      <c r="D41" s="15"/>
      <c r="E41" s="10"/>
      <c r="F41" s="11"/>
      <c r="G41" s="8"/>
      <c r="H41" s="15"/>
      <c r="I41" s="15"/>
      <c r="J41" s="10"/>
      <c r="K41" s="8"/>
      <c r="L41" s="8"/>
      <c r="M41" s="15"/>
      <c r="N41" s="15"/>
      <c r="O41" s="10"/>
      <c r="P41" s="8"/>
      <c r="Q41" s="8"/>
      <c r="R41" s="8"/>
      <c r="S41" s="15"/>
      <c r="T41" s="15"/>
      <c r="U41" s="10"/>
      <c r="V41" s="8"/>
      <c r="W41" s="8"/>
      <c r="X41" s="15"/>
      <c r="Y41" s="15"/>
      <c r="Z41" s="10"/>
      <c r="AB41" s="8"/>
      <c r="AC41" s="15"/>
      <c r="AD41" s="15"/>
      <c r="AE41" s="10"/>
    </row>
    <row r="42" spans="1:38" x14ac:dyDescent="0.2">
      <c r="A42" s="8"/>
      <c r="B42" s="11" t="s">
        <v>9</v>
      </c>
      <c r="C42" s="11"/>
      <c r="D42" s="11"/>
      <c r="E42" s="11" t="s">
        <v>40</v>
      </c>
      <c r="F42" s="11"/>
      <c r="G42" s="11" t="s">
        <v>18</v>
      </c>
      <c r="H42" s="11"/>
      <c r="I42" s="8"/>
      <c r="J42" s="8" t="s">
        <v>37</v>
      </c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38" x14ac:dyDescent="0.2">
      <c r="A43" s="8"/>
      <c r="B43" s="10" t="s">
        <v>0</v>
      </c>
      <c r="C43" s="3" t="s">
        <v>16</v>
      </c>
      <c r="D43" s="3" t="s">
        <v>8</v>
      </c>
      <c r="E43" s="10" t="s">
        <v>47</v>
      </c>
      <c r="F43" s="8"/>
      <c r="G43" s="10" t="s">
        <v>0</v>
      </c>
      <c r="H43" s="3" t="s">
        <v>16</v>
      </c>
      <c r="I43" s="3" t="s">
        <v>8</v>
      </c>
      <c r="J43" s="10" t="s">
        <v>47</v>
      </c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38" x14ac:dyDescent="0.2">
      <c r="A44" s="8"/>
      <c r="B44" s="10">
        <v>1</v>
      </c>
      <c r="C44" s="9">
        <f>AVERAGE(C34,H34,M34)</f>
        <v>3.8888888888888888</v>
      </c>
      <c r="D44" s="9">
        <f>AVERAGE(D34,I34,N34)</f>
        <v>315.66666666666669</v>
      </c>
      <c r="E44" s="10">
        <f>C44/D44</f>
        <v>1.2319605772615275E-2</v>
      </c>
      <c r="F44" s="8"/>
      <c r="G44" s="10">
        <v>1</v>
      </c>
      <c r="H44" s="9">
        <f t="shared" ref="H44:I49" si="31">AVERAGE(S34,X34,AC34)</f>
        <v>26.555555555555557</v>
      </c>
      <c r="I44" s="9">
        <f t="shared" si="31"/>
        <v>211.2777777777778</v>
      </c>
      <c r="J44" s="10">
        <f>H44/I44</f>
        <v>0.12569024454378122</v>
      </c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38" x14ac:dyDescent="0.2">
      <c r="A45" s="8"/>
      <c r="B45" s="10">
        <v>2</v>
      </c>
      <c r="C45" s="9">
        <f t="shared" ref="C45:D49" si="32">AVERAGE(C35,H35,M35)</f>
        <v>3.5555555555555554</v>
      </c>
      <c r="D45" s="9">
        <f t="shared" si="32"/>
        <v>330.11111111111109</v>
      </c>
      <c r="E45" s="10">
        <f t="shared" ref="E45:E50" si="33">C45/D45</f>
        <v>1.0770784247728038E-2</v>
      </c>
      <c r="F45" s="8"/>
      <c r="G45" s="10">
        <v>2</v>
      </c>
      <c r="H45" s="9">
        <f t="shared" si="31"/>
        <v>43.055555555555564</v>
      </c>
      <c r="I45" s="9">
        <f t="shared" si="31"/>
        <v>218.33333333333334</v>
      </c>
      <c r="J45" s="10">
        <f t="shared" ref="J45:J50" si="34">H45/I45</f>
        <v>0.19720101781170488</v>
      </c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38" x14ac:dyDescent="0.2">
      <c r="A46" s="8"/>
      <c r="B46" s="10">
        <v>3</v>
      </c>
      <c r="C46" s="9">
        <f t="shared" si="32"/>
        <v>41.777777777777771</v>
      </c>
      <c r="D46" s="9">
        <f t="shared" si="32"/>
        <v>324.11111111111109</v>
      </c>
      <c r="E46" s="10">
        <f t="shared" si="33"/>
        <v>0.12889955433664724</v>
      </c>
      <c r="F46" s="8"/>
      <c r="G46" s="10">
        <v>3</v>
      </c>
      <c r="H46" s="9">
        <f t="shared" si="31"/>
        <v>108.33333333333333</v>
      </c>
      <c r="I46" s="9">
        <f t="shared" si="31"/>
        <v>219.61111111111109</v>
      </c>
      <c r="J46" s="10">
        <f t="shared" si="34"/>
        <v>0.49329623071085255</v>
      </c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38" x14ac:dyDescent="0.2">
      <c r="A47" s="8"/>
      <c r="B47" s="10">
        <v>4</v>
      </c>
      <c r="C47" s="9">
        <f t="shared" si="32"/>
        <v>168.11111111111111</v>
      </c>
      <c r="D47" s="9">
        <f t="shared" si="32"/>
        <v>314.88888888888891</v>
      </c>
      <c r="E47" s="10">
        <f t="shared" si="33"/>
        <v>0.53387438249823571</v>
      </c>
      <c r="F47" s="8"/>
      <c r="G47" s="10">
        <v>4</v>
      </c>
      <c r="H47" s="9">
        <f t="shared" si="31"/>
        <v>143.88888888888889</v>
      </c>
      <c r="I47" s="9">
        <f t="shared" si="31"/>
        <v>221.22222222222226</v>
      </c>
      <c r="J47" s="10">
        <f t="shared" si="34"/>
        <v>0.6504269211451531</v>
      </c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38" x14ac:dyDescent="0.2">
      <c r="A48" s="8"/>
      <c r="B48" s="10">
        <v>5</v>
      </c>
      <c r="C48" s="9">
        <f t="shared" si="32"/>
        <v>92.777777777777771</v>
      </c>
      <c r="D48" s="9">
        <f t="shared" si="32"/>
        <v>299.88888888888891</v>
      </c>
      <c r="E48" s="10">
        <f t="shared" si="33"/>
        <v>0.30937384216376429</v>
      </c>
      <c r="F48" s="8"/>
      <c r="G48" s="10">
        <v>5</v>
      </c>
      <c r="H48" s="9">
        <f t="shared" si="31"/>
        <v>43.777777777777779</v>
      </c>
      <c r="I48" s="9">
        <f t="shared" si="31"/>
        <v>216.7222222222222</v>
      </c>
      <c r="J48" s="10">
        <f t="shared" si="34"/>
        <v>0.20199948731094594</v>
      </c>
      <c r="K48" s="8"/>
      <c r="L48" s="8"/>
      <c r="M48" s="8"/>
      <c r="N48" s="8"/>
      <c r="O48" s="8"/>
      <c r="P48" s="11"/>
      <c r="Q48" s="11"/>
      <c r="R48" s="8"/>
      <c r="S48" s="8"/>
      <c r="T48" s="8"/>
      <c r="U48" s="8"/>
      <c r="V48" s="8"/>
      <c r="W48" s="8"/>
      <c r="X48" s="8"/>
      <c r="Y48" s="8"/>
      <c r="Z48" s="8"/>
    </row>
    <row r="49" spans="1:26" x14ac:dyDescent="0.2">
      <c r="A49" s="8"/>
      <c r="B49" s="10">
        <v>6</v>
      </c>
      <c r="C49" s="9">
        <f t="shared" si="32"/>
        <v>1.4444444444444444</v>
      </c>
      <c r="D49" s="9">
        <f t="shared" si="32"/>
        <v>148.33333333333334</v>
      </c>
      <c r="E49" s="10">
        <f t="shared" si="33"/>
        <v>9.7378277153558051E-3</v>
      </c>
      <c r="F49" s="8"/>
      <c r="G49" s="10">
        <v>6</v>
      </c>
      <c r="H49" s="9">
        <f t="shared" si="31"/>
        <v>8.8888888888888875</v>
      </c>
      <c r="I49" s="9">
        <f t="shared" si="31"/>
        <v>126.33333333333333</v>
      </c>
      <c r="J49" s="10">
        <f t="shared" si="34"/>
        <v>7.0360598065083546E-2</v>
      </c>
      <c r="K49" s="8"/>
      <c r="L49" s="8"/>
      <c r="M49" s="8"/>
      <c r="N49" s="8"/>
      <c r="O49" s="8"/>
      <c r="P49" s="11"/>
      <c r="Q49" s="11"/>
      <c r="R49" s="8"/>
      <c r="S49" s="8"/>
      <c r="T49" s="8"/>
      <c r="U49" s="8"/>
      <c r="V49" s="8"/>
      <c r="W49" s="8"/>
      <c r="X49" s="8"/>
      <c r="Y49" s="8"/>
      <c r="Z49" s="8"/>
    </row>
    <row r="50" spans="1:26" x14ac:dyDescent="0.2">
      <c r="A50" s="8"/>
      <c r="B50" s="10" t="s">
        <v>4</v>
      </c>
      <c r="C50" s="10">
        <f>SUM(C44:C49)</f>
        <v>311.55555555555554</v>
      </c>
      <c r="D50" s="10">
        <f>SUM(D44:D49)</f>
        <v>1733</v>
      </c>
      <c r="E50" s="10">
        <f t="shared" si="33"/>
        <v>0.17977816246714112</v>
      </c>
      <c r="F50" s="8"/>
      <c r="G50" s="10" t="s">
        <v>4</v>
      </c>
      <c r="H50" s="10">
        <f>SUM(H44:H49)</f>
        <v>374.50000000000006</v>
      </c>
      <c r="I50" s="10">
        <f>SUM(I44:I49)</f>
        <v>1213.5</v>
      </c>
      <c r="J50" s="10">
        <f t="shared" si="34"/>
        <v>0.30861145447053978</v>
      </c>
      <c r="K50" s="8"/>
      <c r="L50" s="8"/>
      <c r="M50" s="8"/>
      <c r="N50" s="8"/>
      <c r="O50" s="8"/>
      <c r="P50" s="11"/>
      <c r="Q50" s="11"/>
      <c r="R50" s="8"/>
      <c r="S50" s="8"/>
      <c r="T50" s="8"/>
      <c r="U50" s="8"/>
      <c r="V50" s="8"/>
      <c r="W50" s="8"/>
      <c r="X50" s="8"/>
      <c r="Y50" s="8"/>
      <c r="Z50" s="8"/>
    </row>
    <row r="51" spans="1:26" x14ac:dyDescent="0.2">
      <c r="A51" s="8"/>
      <c r="B51" s="8"/>
      <c r="C51" s="15"/>
      <c r="D51" s="15"/>
      <c r="E51" s="10"/>
      <c r="F51" s="11"/>
      <c r="G51" s="11"/>
      <c r="H51" s="11"/>
      <c r="I51" s="8"/>
      <c r="J51" s="8"/>
      <c r="K51" s="8"/>
      <c r="L51" s="8"/>
      <c r="M51" s="8"/>
      <c r="N51" s="8"/>
      <c r="O51" s="8"/>
      <c r="P51" s="11"/>
      <c r="Q51" s="11"/>
      <c r="R51" s="8"/>
      <c r="S51" s="8"/>
      <c r="T51" s="8"/>
      <c r="U51" s="8"/>
      <c r="V51" s="8"/>
      <c r="W51" s="8"/>
      <c r="X51" s="8"/>
      <c r="Y51" s="8"/>
      <c r="Z51" s="8"/>
    </row>
    <row r="52" spans="1:26" x14ac:dyDescent="0.2">
      <c r="A52" s="8"/>
      <c r="B52" s="8"/>
      <c r="C52" s="11"/>
      <c r="D52" s="11"/>
      <c r="E52" s="11"/>
      <c r="F52" s="11"/>
      <c r="G52" s="11"/>
      <c r="H52" s="11"/>
      <c r="I52" s="8"/>
      <c r="J52" s="8"/>
      <c r="K52" s="8"/>
      <c r="L52" s="8"/>
      <c r="M52" s="8"/>
      <c r="N52" s="8"/>
      <c r="O52" s="8"/>
      <c r="P52" s="11"/>
      <c r="Q52" s="11"/>
      <c r="R52" s="8"/>
      <c r="S52" s="8"/>
      <c r="T52" s="8"/>
      <c r="U52" s="8"/>
      <c r="V52" s="8"/>
      <c r="W52" s="8"/>
      <c r="X52" s="8"/>
      <c r="Y52" s="8"/>
      <c r="Z52" s="8"/>
    </row>
    <row r="53" spans="1:26" x14ac:dyDescent="0.2">
      <c r="A53" s="8"/>
      <c r="B53" s="8" t="s">
        <v>37</v>
      </c>
      <c r="C53" s="11" t="s">
        <v>40</v>
      </c>
      <c r="D53" s="11"/>
      <c r="E53" s="8"/>
      <c r="F53" s="11"/>
      <c r="G53" s="11"/>
      <c r="H53" s="8"/>
      <c r="I53" s="11"/>
      <c r="J53" s="11"/>
      <c r="K53" s="8"/>
      <c r="L53" s="8"/>
      <c r="M53" s="8"/>
      <c r="N53" s="8"/>
      <c r="O53" s="8"/>
      <c r="P53" s="11"/>
      <c r="Q53" s="11"/>
      <c r="R53" s="8"/>
      <c r="S53" s="8"/>
      <c r="T53" s="8"/>
      <c r="U53" s="8"/>
      <c r="V53" s="8"/>
      <c r="W53" s="8"/>
      <c r="X53" s="8"/>
      <c r="Y53" s="8"/>
      <c r="Z53" s="8"/>
    </row>
    <row r="54" spans="1:26" x14ac:dyDescent="0.2">
      <c r="A54" s="8"/>
      <c r="B54" s="8" t="s">
        <v>57</v>
      </c>
      <c r="C54" s="11" t="s">
        <v>47</v>
      </c>
      <c r="D54" s="11"/>
      <c r="E54" s="11"/>
      <c r="F54" s="11"/>
      <c r="G54" s="11"/>
      <c r="H54" s="11"/>
      <c r="I54" s="8"/>
      <c r="J54" s="8"/>
      <c r="K54" s="8"/>
      <c r="L54" s="8"/>
      <c r="M54" s="8"/>
      <c r="N54" s="8"/>
      <c r="O54" s="8"/>
      <c r="P54" s="11"/>
      <c r="Q54" s="11"/>
      <c r="R54" s="8"/>
      <c r="S54" s="8"/>
      <c r="T54" s="8"/>
      <c r="U54" s="8"/>
      <c r="V54" s="8"/>
      <c r="W54" s="8"/>
      <c r="X54" s="8"/>
      <c r="Y54" s="8"/>
      <c r="Z54" s="8"/>
    </row>
    <row r="55" spans="1:26" x14ac:dyDescent="0.2">
      <c r="A55" s="8"/>
      <c r="B55" s="8">
        <v>0.12569024454378122</v>
      </c>
      <c r="C55" s="11">
        <v>1.2319605772615275E-2</v>
      </c>
      <c r="D55" s="11"/>
      <c r="E55" s="11"/>
      <c r="F55" s="11"/>
      <c r="G55" s="11"/>
      <c r="H55" s="11"/>
      <c r="I55" s="8"/>
      <c r="J55" s="8"/>
      <c r="K55" s="8"/>
      <c r="L55" s="8"/>
      <c r="M55" s="8"/>
      <c r="N55" s="8"/>
      <c r="O55" s="8"/>
      <c r="P55" s="11"/>
      <c r="Q55" s="11"/>
      <c r="R55" s="8"/>
      <c r="S55" s="8"/>
      <c r="T55" s="8"/>
      <c r="U55" s="8"/>
      <c r="V55" s="8"/>
      <c r="W55" s="8"/>
      <c r="X55" s="8"/>
      <c r="Y55" s="8"/>
      <c r="Z55" s="8"/>
    </row>
    <row r="56" spans="1:26" x14ac:dyDescent="0.2">
      <c r="A56" s="8"/>
      <c r="B56" s="8">
        <v>0.19720101781170488</v>
      </c>
      <c r="C56" s="11">
        <v>1.0770784247728038E-2</v>
      </c>
      <c r="D56" s="11"/>
      <c r="E56" s="11"/>
      <c r="F56" s="11"/>
      <c r="G56" s="11"/>
      <c r="H56" s="11"/>
      <c r="I56" s="8"/>
      <c r="J56" s="8"/>
      <c r="K56" s="8"/>
      <c r="L56" s="8"/>
      <c r="M56" s="8"/>
      <c r="N56" s="8"/>
      <c r="O56" s="8"/>
      <c r="P56" s="11"/>
      <c r="Q56" s="11"/>
      <c r="R56" s="8"/>
      <c r="S56" s="8"/>
      <c r="T56" s="8"/>
      <c r="U56" s="8"/>
      <c r="V56" s="8"/>
      <c r="W56" s="8"/>
      <c r="X56" s="8"/>
      <c r="Y56" s="8"/>
      <c r="Z56" s="8"/>
    </row>
    <row r="57" spans="1:26" x14ac:dyDescent="0.2">
      <c r="A57" s="8"/>
      <c r="B57" s="8">
        <v>0.49329623071085255</v>
      </c>
      <c r="C57" s="8">
        <v>0.12889955433664724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11"/>
      <c r="Q57" s="11"/>
      <c r="R57" s="8"/>
      <c r="S57" s="8"/>
      <c r="T57" s="8"/>
      <c r="U57" s="8"/>
      <c r="V57" s="8"/>
      <c r="W57" s="8"/>
      <c r="X57" s="8"/>
      <c r="Y57" s="8"/>
      <c r="Z57" s="8"/>
    </row>
    <row r="58" spans="1:26" x14ac:dyDescent="0.2">
      <c r="A58" s="8"/>
      <c r="B58" s="8">
        <v>0.6504269211451531</v>
      </c>
      <c r="C58" s="8">
        <v>0.53387438249823571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x14ac:dyDescent="0.2">
      <c r="A59" s="8"/>
      <c r="B59" s="8">
        <v>0.20199948731094594</v>
      </c>
      <c r="C59" s="8">
        <v>0.30937384216376429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x14ac:dyDescent="0.2">
      <c r="A60" s="8"/>
      <c r="B60" s="8">
        <v>7.0360598065083546E-2</v>
      </c>
      <c r="C60" s="8">
        <v>9.7378277153558051E-3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x14ac:dyDescent="0.2">
      <c r="A61" s="8"/>
      <c r="B61" s="8">
        <v>0.30861145447053978</v>
      </c>
      <c r="C61" s="8">
        <v>0.17977816246714112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x14ac:dyDescent="0.2">
      <c r="A63" s="8"/>
      <c r="B63" s="8" t="s">
        <v>73</v>
      </c>
      <c r="C63" s="8" t="s">
        <v>74</v>
      </c>
      <c r="D63" s="8" t="s">
        <v>75</v>
      </c>
      <c r="E63" s="8"/>
      <c r="F63" s="8" t="s">
        <v>17</v>
      </c>
      <c r="G63" s="8" t="s">
        <v>10</v>
      </c>
      <c r="H63" s="8" t="s">
        <v>42</v>
      </c>
      <c r="I63" s="8"/>
      <c r="J63" s="8" t="s">
        <v>56</v>
      </c>
      <c r="K63" s="8" t="s">
        <v>41</v>
      </c>
      <c r="L63" s="8" t="s">
        <v>38</v>
      </c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x14ac:dyDescent="0.2">
      <c r="A64" s="8"/>
      <c r="B64" s="8" t="s">
        <v>47</v>
      </c>
      <c r="C64" s="8" t="s">
        <v>47</v>
      </c>
      <c r="D64" s="8" t="s">
        <v>47</v>
      </c>
      <c r="E64" s="8"/>
      <c r="F64" s="8" t="s">
        <v>47</v>
      </c>
      <c r="G64" s="8" t="s">
        <v>47</v>
      </c>
      <c r="H64" s="8" t="s">
        <v>47</v>
      </c>
      <c r="I64" s="8"/>
      <c r="J64" s="8" t="s">
        <v>47</v>
      </c>
      <c r="K64" s="8" t="s">
        <v>47</v>
      </c>
      <c r="L64" s="8" t="s">
        <v>47</v>
      </c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x14ac:dyDescent="0.2">
      <c r="A65" s="8"/>
      <c r="B65" s="8">
        <v>8.9201877934272297E-2</v>
      </c>
      <c r="C65" s="8">
        <v>0.12924071082390953</v>
      </c>
      <c r="D65" s="8">
        <v>0.1585081585081585</v>
      </c>
      <c r="E65" s="8"/>
      <c r="F65" s="8">
        <v>1.1472275334608029E-2</v>
      </c>
      <c r="G65" s="8">
        <v>1.6910935738444193E-2</v>
      </c>
      <c r="H65" s="8">
        <v>8.8105726872246687E-3</v>
      </c>
      <c r="I65" s="8"/>
      <c r="J65" s="8">
        <f>STDEV(B65:D65)/SQRT(3)</f>
        <v>2.0087381556175371E-2</v>
      </c>
      <c r="K65" s="8">
        <f>STDEV(F65:H65)/SQRT(3)</f>
        <v>2.3837362075916965E-3</v>
      </c>
      <c r="L65" s="8">
        <f>_xlfn.T.TEST(B65:D65,F65:H65,2,2)</f>
        <v>4.9963412320292713E-3</v>
      </c>
      <c r="M65" s="8" t="s">
        <v>39</v>
      </c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x14ac:dyDescent="0.2">
      <c r="A66" s="8"/>
      <c r="B66" s="8">
        <v>0.16719242902208203</v>
      </c>
      <c r="C66" s="8">
        <v>0.22615803814713897</v>
      </c>
      <c r="D66" s="8">
        <v>0.19346733668341709</v>
      </c>
      <c r="E66" s="8"/>
      <c r="F66" s="8">
        <v>1.4218009478672985E-2</v>
      </c>
      <c r="G66" s="8">
        <v>1.1554621848739496E-2</v>
      </c>
      <c r="H66" s="8">
        <v>6.2240663900414942E-3</v>
      </c>
      <c r="I66" s="8"/>
      <c r="J66" s="8">
        <f t="shared" ref="J66:J71" si="35">STDEV(B66:D66)/SQRT(3)</f>
        <v>1.7055458224227757E-2</v>
      </c>
      <c r="K66" s="8">
        <f t="shared" ref="K66:K71" si="36">STDEV(F66:H66)/SQRT(3)</f>
        <v>2.350077791499879E-3</v>
      </c>
      <c r="L66" s="8">
        <f t="shared" ref="L66:L71" si="37">_xlfn.T.TEST(B66:D66,F66:H66,2,2)</f>
        <v>4.2572652255997128E-4</v>
      </c>
      <c r="M66" s="8" t="s">
        <v>43</v>
      </c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x14ac:dyDescent="0.2">
      <c r="A67" s="8"/>
      <c r="B67" s="8">
        <v>0.5332326283987916</v>
      </c>
      <c r="C67" s="8">
        <v>0.46341463414634149</v>
      </c>
      <c r="D67" s="8">
        <v>0.48291571753986334</v>
      </c>
      <c r="E67" s="8"/>
      <c r="F67" s="8">
        <v>0.15705765407554673</v>
      </c>
      <c r="G67" s="8">
        <v>9.7560975609756101E-2</v>
      </c>
      <c r="H67" s="8">
        <v>0.13160733549083062</v>
      </c>
      <c r="I67" s="8"/>
      <c r="J67" s="8">
        <f t="shared" si="35"/>
        <v>2.079881953560183E-2</v>
      </c>
      <c r="K67" s="8">
        <f t="shared" si="36"/>
        <v>1.7234861450103767E-2</v>
      </c>
      <c r="L67" s="8">
        <f t="shared" si="37"/>
        <v>1.746172808695724E-4</v>
      </c>
      <c r="M67" s="8" t="s">
        <v>43</v>
      </c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x14ac:dyDescent="0.2">
      <c r="A68" s="8"/>
      <c r="B68" s="8">
        <v>0.69197080291970803</v>
      </c>
      <c r="C68" s="8">
        <v>0.58900144717800285</v>
      </c>
      <c r="D68" s="8">
        <v>0.67317073170731712</v>
      </c>
      <c r="E68" s="8"/>
      <c r="F68" s="8">
        <v>0.53258655804480659</v>
      </c>
      <c r="G68" s="8">
        <v>0.55113024757804085</v>
      </c>
      <c r="H68" s="8">
        <v>0.51787648970747557</v>
      </c>
      <c r="I68" s="8"/>
      <c r="J68" s="8">
        <f t="shared" si="35"/>
        <v>3.1658419415193553E-2</v>
      </c>
      <c r="K68" s="8">
        <f t="shared" si="36"/>
        <v>9.6207730819771013E-3</v>
      </c>
      <c r="L68" s="8">
        <f t="shared" si="37"/>
        <v>2.376360393710323E-2</v>
      </c>
      <c r="M68" s="8" t="s">
        <v>44</v>
      </c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x14ac:dyDescent="0.2">
      <c r="A69" s="8"/>
      <c r="B69" s="8">
        <v>0.21551724137931033</v>
      </c>
      <c r="C69" s="8">
        <v>0.22503725782414308</v>
      </c>
      <c r="D69" s="8">
        <v>0.15938303341902313</v>
      </c>
      <c r="E69" s="8"/>
      <c r="F69" s="8">
        <v>0.3611111111111111</v>
      </c>
      <c r="G69" s="8">
        <v>0.19846491228070176</v>
      </c>
      <c r="H69" s="8">
        <v>0.37132784958871912</v>
      </c>
      <c r="I69" s="8"/>
      <c r="J69" s="8">
        <f t="shared" si="35"/>
        <v>2.0483268509087178E-2</v>
      </c>
      <c r="K69" s="8">
        <f t="shared" si="36"/>
        <v>5.5995913955026164E-2</v>
      </c>
      <c r="L69" s="8">
        <f t="shared" si="37"/>
        <v>0.13794553563225032</v>
      </c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x14ac:dyDescent="0.2">
      <c r="A70" s="8"/>
      <c r="B70" s="8">
        <v>7.4257425742574268E-2</v>
      </c>
      <c r="C70" s="8">
        <v>0.11078717201166181</v>
      </c>
      <c r="D70" s="8">
        <v>3.0769230769230771E-2</v>
      </c>
      <c r="E70" s="8"/>
      <c r="F70" s="8">
        <v>1.5810276679841896E-2</v>
      </c>
      <c r="G70" s="8">
        <v>4.7505938242280278E-3</v>
      </c>
      <c r="H70" s="8">
        <v>7.3529411764705881E-3</v>
      </c>
      <c r="I70" s="8"/>
      <c r="J70" s="8">
        <f t="shared" si="35"/>
        <v>2.312828521433417E-2</v>
      </c>
      <c r="K70" s="8">
        <f t="shared" si="36"/>
        <v>3.3384570656473109E-3</v>
      </c>
      <c r="L70" s="8">
        <f t="shared" si="37"/>
        <v>5.5211074431747345E-2</v>
      </c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x14ac:dyDescent="0.2">
      <c r="A71" s="8"/>
      <c r="B71" s="8">
        <v>0.31451612903225801</v>
      </c>
      <c r="C71" s="8">
        <v>0.30856219709208399</v>
      </c>
      <c r="D71" s="8">
        <v>0.30236559139784946</v>
      </c>
      <c r="E71" s="8"/>
      <c r="F71" s="8">
        <v>0.19056228530103056</v>
      </c>
      <c r="G71" s="8">
        <v>0.16066863323500491</v>
      </c>
      <c r="H71" s="8">
        <v>0.18731178478217222</v>
      </c>
      <c r="I71" s="8"/>
      <c r="J71" s="8">
        <f t="shared" si="35"/>
        <v>3.5077912683626495E-3</v>
      </c>
      <c r="K71" s="8">
        <f t="shared" si="36"/>
        <v>9.4694060350895351E-3</v>
      </c>
      <c r="L71" s="8">
        <f t="shared" si="37"/>
        <v>2.1660631998743186E-4</v>
      </c>
      <c r="M71" s="8" t="s">
        <v>43</v>
      </c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0:12" x14ac:dyDescent="0.2">
      <c r="J81" s="8"/>
      <c r="K81" s="8"/>
      <c r="L81" s="8"/>
    </row>
    <row r="83" spans="10:12" x14ac:dyDescent="0.2">
      <c r="J83" s="8"/>
      <c r="K83" s="8"/>
      <c r="L83" s="8"/>
    </row>
    <row r="84" spans="10:12" x14ac:dyDescent="0.2">
      <c r="J84" s="8"/>
      <c r="K84" s="8"/>
      <c r="L84" s="8"/>
    </row>
    <row r="85" spans="10:12" x14ac:dyDescent="0.2">
      <c r="J85" s="8"/>
      <c r="K85" s="8"/>
      <c r="L85" s="8"/>
    </row>
    <row r="86" spans="10:12" x14ac:dyDescent="0.2">
      <c r="J86" s="8"/>
      <c r="K86" s="8"/>
      <c r="L86" s="8"/>
    </row>
    <row r="87" spans="10:12" x14ac:dyDescent="0.2">
      <c r="J87" s="8"/>
      <c r="K87" s="8"/>
      <c r="L87" s="8"/>
    </row>
    <row r="88" spans="10:12" x14ac:dyDescent="0.2">
      <c r="J88" s="8"/>
      <c r="K88" s="8"/>
      <c r="L88" s="8"/>
    </row>
    <row r="89" spans="10:12" x14ac:dyDescent="0.2">
      <c r="J89" s="8"/>
      <c r="K89" s="8"/>
      <c r="L89" s="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Q103"/>
  <sheetViews>
    <sheetView topLeftCell="K49" zoomScale="68" zoomScaleNormal="68" workbookViewId="0">
      <selection activeCell="AI51" sqref="AI51"/>
    </sheetView>
  </sheetViews>
  <sheetFormatPr baseColWidth="10" defaultColWidth="8.83203125" defaultRowHeight="15" x14ac:dyDescent="0.2"/>
  <sheetData>
    <row r="3" spans="2:43" x14ac:dyDescent="0.2">
      <c r="B3" t="s">
        <v>17</v>
      </c>
      <c r="C3" t="s">
        <v>11</v>
      </c>
      <c r="I3" t="s">
        <v>12</v>
      </c>
      <c r="P3" t="s">
        <v>13</v>
      </c>
      <c r="W3" t="s">
        <v>18</v>
      </c>
      <c r="X3" t="s">
        <v>5</v>
      </c>
    </row>
    <row r="4" spans="2:43" x14ac:dyDescent="0.2">
      <c r="B4" s="2" t="s">
        <v>0</v>
      </c>
      <c r="C4" s="2" t="s">
        <v>19</v>
      </c>
      <c r="D4" s="2" t="s">
        <v>20</v>
      </c>
      <c r="E4" s="2" t="s">
        <v>2</v>
      </c>
      <c r="F4" s="2" t="s">
        <v>21</v>
      </c>
      <c r="G4" s="2" t="s">
        <v>22</v>
      </c>
      <c r="I4" s="2" t="s">
        <v>0</v>
      </c>
      <c r="J4" s="2" t="s">
        <v>19</v>
      </c>
      <c r="K4" s="2" t="s">
        <v>20</v>
      </c>
      <c r="L4" s="2" t="s">
        <v>2</v>
      </c>
      <c r="M4" s="2" t="s">
        <v>21</v>
      </c>
      <c r="N4" s="2" t="s">
        <v>22</v>
      </c>
      <c r="P4" s="2" t="s">
        <v>0</v>
      </c>
      <c r="Q4" s="2" t="s">
        <v>19</v>
      </c>
      <c r="R4" s="2" t="s">
        <v>20</v>
      </c>
      <c r="S4" s="2" t="s">
        <v>2</v>
      </c>
      <c r="T4" s="2" t="s">
        <v>21</v>
      </c>
      <c r="U4" s="2" t="s">
        <v>22</v>
      </c>
      <c r="X4" s="2" t="s">
        <v>0</v>
      </c>
      <c r="Y4" s="2" t="s">
        <v>23</v>
      </c>
      <c r="Z4" s="2" t="s">
        <v>24</v>
      </c>
      <c r="AA4" s="2" t="s">
        <v>8</v>
      </c>
      <c r="AB4" s="2" t="s">
        <v>25</v>
      </c>
      <c r="AC4" s="2" t="s">
        <v>26</v>
      </c>
      <c r="AE4" s="2" t="s">
        <v>0</v>
      </c>
      <c r="AF4" s="2" t="s">
        <v>23</v>
      </c>
      <c r="AG4" s="2" t="s">
        <v>24</v>
      </c>
      <c r="AH4" s="2" t="s">
        <v>8</v>
      </c>
      <c r="AI4" s="2" t="s">
        <v>25</v>
      </c>
      <c r="AJ4" s="2" t="s">
        <v>26</v>
      </c>
      <c r="AL4" s="2" t="s">
        <v>0</v>
      </c>
      <c r="AM4" s="2" t="s">
        <v>23</v>
      </c>
      <c r="AN4" s="2" t="s">
        <v>24</v>
      </c>
      <c r="AO4" s="2" t="s">
        <v>8</v>
      </c>
      <c r="AP4" s="2" t="s">
        <v>25</v>
      </c>
      <c r="AQ4" s="2" t="s">
        <v>26</v>
      </c>
    </row>
    <row r="5" spans="2:43" x14ac:dyDescent="0.2">
      <c r="B5" s="2">
        <v>1</v>
      </c>
      <c r="C5" s="2">
        <v>187</v>
      </c>
      <c r="D5" s="2">
        <v>33</v>
      </c>
      <c r="E5" s="2">
        <v>309</v>
      </c>
      <c r="F5" s="2">
        <f>C5/E5</f>
        <v>0.60517799352750812</v>
      </c>
      <c r="G5" s="2">
        <f>D5/E5</f>
        <v>0.10679611650485436</v>
      </c>
      <c r="I5" s="2">
        <v>1</v>
      </c>
      <c r="J5">
        <v>201</v>
      </c>
      <c r="K5">
        <v>28</v>
      </c>
      <c r="L5">
        <v>359</v>
      </c>
      <c r="M5" s="2">
        <f>J5/L5</f>
        <v>0.55988857938718661</v>
      </c>
      <c r="N5" s="2">
        <f>K5/L5</f>
        <v>7.7994428969359333E-2</v>
      </c>
      <c r="P5" s="2">
        <v>1</v>
      </c>
      <c r="Q5">
        <v>195</v>
      </c>
      <c r="R5">
        <v>93</v>
      </c>
      <c r="S5">
        <v>370</v>
      </c>
      <c r="T5" s="2">
        <f>Q5/S5</f>
        <v>0.52702702702702697</v>
      </c>
      <c r="U5" s="2">
        <f>R5/S5</f>
        <v>0.25135135135135134</v>
      </c>
      <c r="V5" s="1"/>
      <c r="W5" s="1"/>
      <c r="X5" s="2">
        <v>1</v>
      </c>
      <c r="Y5">
        <v>158</v>
      </c>
      <c r="Z5">
        <v>10</v>
      </c>
      <c r="AA5">
        <v>247</v>
      </c>
      <c r="AB5" s="2">
        <f>Y5/AA5</f>
        <v>0.63967611336032393</v>
      </c>
      <c r="AC5" s="2">
        <f>Z5/AA5</f>
        <v>4.048582995951417E-2</v>
      </c>
      <c r="AE5" s="2">
        <v>1</v>
      </c>
      <c r="AF5">
        <v>167</v>
      </c>
      <c r="AG5">
        <v>10</v>
      </c>
      <c r="AH5">
        <v>218</v>
      </c>
      <c r="AI5" s="2">
        <f>AF5/AH5</f>
        <v>0.76605504587155959</v>
      </c>
      <c r="AJ5" s="2">
        <f>AG5/AH5</f>
        <v>4.5871559633027525E-2</v>
      </c>
      <c r="AL5" s="2">
        <v>1</v>
      </c>
      <c r="AM5">
        <v>179</v>
      </c>
      <c r="AN5">
        <v>5</v>
      </c>
      <c r="AO5">
        <v>217</v>
      </c>
      <c r="AP5" s="2">
        <f>AM5/AO5</f>
        <v>0.82488479262672809</v>
      </c>
      <c r="AQ5" s="2">
        <f>AN5/AO5</f>
        <v>2.3041474654377881E-2</v>
      </c>
    </row>
    <row r="6" spans="2:43" x14ac:dyDescent="0.2">
      <c r="B6" s="2">
        <v>2</v>
      </c>
      <c r="C6" s="2">
        <v>233</v>
      </c>
      <c r="D6" s="2">
        <v>5</v>
      </c>
      <c r="E6" s="2">
        <v>317</v>
      </c>
      <c r="F6" s="2">
        <f t="shared" ref="F6:F11" si="0">C6/E6</f>
        <v>0.73501577287066244</v>
      </c>
      <c r="G6" s="2">
        <f t="shared" ref="G6:G11" si="1">D6/E6</f>
        <v>1.5772870662460567E-2</v>
      </c>
      <c r="I6" s="2">
        <v>2</v>
      </c>
      <c r="J6">
        <v>230</v>
      </c>
      <c r="K6">
        <v>11</v>
      </c>
      <c r="L6">
        <v>303</v>
      </c>
      <c r="M6" s="2">
        <f t="shared" ref="M6:M11" si="2">J6/L6</f>
        <v>0.75907590759075905</v>
      </c>
      <c r="N6" s="2">
        <f t="shared" ref="N6:N11" si="3">K6/L6</f>
        <v>3.6303630363036306E-2</v>
      </c>
      <c r="P6" s="2">
        <v>2</v>
      </c>
      <c r="Q6">
        <v>252</v>
      </c>
      <c r="R6">
        <v>26</v>
      </c>
      <c r="S6">
        <v>328</v>
      </c>
      <c r="T6" s="2">
        <f t="shared" ref="T6:T11" si="4">Q6/S6</f>
        <v>0.76829268292682928</v>
      </c>
      <c r="U6" s="2">
        <f t="shared" ref="U6:U11" si="5">R6/S6</f>
        <v>7.926829268292683E-2</v>
      </c>
      <c r="V6" s="1"/>
      <c r="X6" s="2">
        <v>2</v>
      </c>
      <c r="Y6">
        <v>195</v>
      </c>
      <c r="Z6">
        <v>4</v>
      </c>
      <c r="AA6">
        <v>242</v>
      </c>
      <c r="AB6" s="2">
        <f t="shared" ref="AB6:AB11" si="6">Y6/AA6</f>
        <v>0.80578512396694213</v>
      </c>
      <c r="AC6" s="2">
        <f t="shared" ref="AC6:AC11" si="7">Z6/AA6</f>
        <v>1.6528925619834711E-2</v>
      </c>
      <c r="AE6" s="2">
        <v>2</v>
      </c>
      <c r="AF6">
        <v>172</v>
      </c>
      <c r="AG6">
        <v>2</v>
      </c>
      <c r="AH6">
        <v>209</v>
      </c>
      <c r="AI6" s="2">
        <f t="shared" ref="AI6:AI11" si="8">AF6/AH6</f>
        <v>0.82296650717703346</v>
      </c>
      <c r="AJ6" s="2">
        <f t="shared" ref="AJ6:AJ11" si="9">AG6/AH6</f>
        <v>9.5693779904306216E-3</v>
      </c>
      <c r="AL6" s="2">
        <v>2</v>
      </c>
      <c r="AM6">
        <v>191</v>
      </c>
      <c r="AN6">
        <v>0</v>
      </c>
      <c r="AO6">
        <v>211</v>
      </c>
      <c r="AP6" s="2">
        <f t="shared" ref="AP6:AP11" si="10">AM6/AO6</f>
        <v>0.90521327014218012</v>
      </c>
      <c r="AQ6" s="2">
        <f t="shared" ref="AQ6:AQ11" si="11">AN6/AO6</f>
        <v>0</v>
      </c>
    </row>
    <row r="7" spans="2:43" x14ac:dyDescent="0.2">
      <c r="B7" s="2">
        <v>3</v>
      </c>
      <c r="C7" s="2">
        <v>112</v>
      </c>
      <c r="D7" s="2">
        <v>69</v>
      </c>
      <c r="E7" s="2">
        <v>295</v>
      </c>
      <c r="F7" s="2">
        <f>C7/E7</f>
        <v>0.37966101694915255</v>
      </c>
      <c r="G7" s="2">
        <f t="shared" si="1"/>
        <v>0.23389830508474577</v>
      </c>
      <c r="I7" s="2">
        <v>3</v>
      </c>
      <c r="J7">
        <v>154</v>
      </c>
      <c r="K7">
        <v>84</v>
      </c>
      <c r="L7">
        <v>312</v>
      </c>
      <c r="M7" s="2">
        <f t="shared" si="2"/>
        <v>0.49358974358974361</v>
      </c>
      <c r="N7" s="2">
        <f t="shared" si="3"/>
        <v>0.26923076923076922</v>
      </c>
      <c r="P7" s="2">
        <v>3</v>
      </c>
      <c r="Q7">
        <v>174</v>
      </c>
      <c r="R7">
        <v>86</v>
      </c>
      <c r="S7">
        <v>323</v>
      </c>
      <c r="T7" s="2">
        <f t="shared" si="4"/>
        <v>0.53869969040247678</v>
      </c>
      <c r="U7" s="2">
        <f t="shared" si="5"/>
        <v>0.26625386996904027</v>
      </c>
      <c r="V7" s="1"/>
      <c r="W7" s="1"/>
      <c r="X7" s="2">
        <v>3</v>
      </c>
      <c r="Y7">
        <v>60</v>
      </c>
      <c r="Z7">
        <v>78</v>
      </c>
      <c r="AA7">
        <v>272</v>
      </c>
      <c r="AB7" s="2">
        <f t="shared" si="6"/>
        <v>0.22058823529411764</v>
      </c>
      <c r="AC7" s="2">
        <f t="shared" si="7"/>
        <v>0.28676470588235292</v>
      </c>
      <c r="AE7" s="2">
        <v>3</v>
      </c>
      <c r="AF7">
        <v>102</v>
      </c>
      <c r="AG7">
        <v>78</v>
      </c>
      <c r="AH7">
        <v>235</v>
      </c>
      <c r="AI7" s="2">
        <f t="shared" si="8"/>
        <v>0.43404255319148938</v>
      </c>
      <c r="AJ7" s="2">
        <f t="shared" si="9"/>
        <v>0.33191489361702126</v>
      </c>
      <c r="AL7" s="2">
        <v>3</v>
      </c>
      <c r="AM7">
        <v>110</v>
      </c>
      <c r="AN7">
        <v>67</v>
      </c>
      <c r="AO7">
        <v>239</v>
      </c>
      <c r="AP7" s="2">
        <f t="shared" si="10"/>
        <v>0.46025104602510458</v>
      </c>
      <c r="AQ7" s="2">
        <f t="shared" si="11"/>
        <v>0.28033472803347281</v>
      </c>
    </row>
    <row r="8" spans="2:43" x14ac:dyDescent="0.2">
      <c r="B8" s="2">
        <v>4</v>
      </c>
      <c r="C8" s="2">
        <v>2</v>
      </c>
      <c r="D8" s="2">
        <v>105</v>
      </c>
      <c r="E8" s="2">
        <v>277</v>
      </c>
      <c r="F8" s="2">
        <f t="shared" si="0"/>
        <v>7.2202166064981952E-3</v>
      </c>
      <c r="G8" s="2">
        <f t="shared" si="1"/>
        <v>0.37906137184115524</v>
      </c>
      <c r="I8" s="2">
        <v>4</v>
      </c>
      <c r="J8">
        <v>15</v>
      </c>
      <c r="K8">
        <v>74</v>
      </c>
      <c r="L8">
        <v>310</v>
      </c>
      <c r="M8" s="2">
        <f t="shared" si="2"/>
        <v>4.8387096774193547E-2</v>
      </c>
      <c r="N8" s="2">
        <f t="shared" si="3"/>
        <v>0.23870967741935484</v>
      </c>
      <c r="P8" s="2">
        <v>4</v>
      </c>
      <c r="Q8">
        <v>3</v>
      </c>
      <c r="R8">
        <v>101</v>
      </c>
      <c r="S8">
        <v>321</v>
      </c>
      <c r="T8" s="2">
        <f t="shared" si="4"/>
        <v>9.3457943925233638E-3</v>
      </c>
      <c r="U8" s="2">
        <f t="shared" si="5"/>
        <v>0.31464174454828658</v>
      </c>
      <c r="V8" s="1"/>
      <c r="W8" s="1"/>
      <c r="X8" s="2">
        <v>4</v>
      </c>
      <c r="Y8">
        <v>2</v>
      </c>
      <c r="Z8">
        <v>35</v>
      </c>
      <c r="AA8">
        <v>251</v>
      </c>
      <c r="AB8" s="2">
        <f t="shared" si="6"/>
        <v>7.9681274900398405E-3</v>
      </c>
      <c r="AC8" s="2">
        <f t="shared" si="7"/>
        <v>0.1394422310756972</v>
      </c>
      <c r="AE8" s="2">
        <v>4</v>
      </c>
      <c r="AF8">
        <v>31</v>
      </c>
      <c r="AG8">
        <v>31</v>
      </c>
      <c r="AH8">
        <v>241</v>
      </c>
      <c r="AI8" s="2">
        <f t="shared" si="8"/>
        <v>0.12863070539419086</v>
      </c>
      <c r="AJ8" s="2">
        <f t="shared" si="9"/>
        <v>0.12863070539419086</v>
      </c>
      <c r="AL8" s="2">
        <v>4</v>
      </c>
      <c r="AM8">
        <v>7</v>
      </c>
      <c r="AN8">
        <v>26</v>
      </c>
      <c r="AO8">
        <v>227</v>
      </c>
      <c r="AP8" s="2">
        <f t="shared" si="10"/>
        <v>3.0837004405286344E-2</v>
      </c>
      <c r="AQ8" s="2">
        <f t="shared" si="11"/>
        <v>0.11453744493392071</v>
      </c>
    </row>
    <row r="9" spans="2:43" x14ac:dyDescent="0.2">
      <c r="B9" s="2">
        <v>5</v>
      </c>
      <c r="C9" s="2">
        <v>1</v>
      </c>
      <c r="D9" s="2">
        <v>2</v>
      </c>
      <c r="E9" s="2">
        <v>313</v>
      </c>
      <c r="F9" s="2">
        <f t="shared" si="0"/>
        <v>3.1948881789137379E-3</v>
      </c>
      <c r="G9" s="2">
        <f t="shared" si="1"/>
        <v>6.3897763578274758E-3</v>
      </c>
      <c r="I9" s="2">
        <v>5</v>
      </c>
      <c r="J9">
        <v>11</v>
      </c>
      <c r="K9">
        <v>0</v>
      </c>
      <c r="L9">
        <v>266</v>
      </c>
      <c r="M9" s="2">
        <f t="shared" si="2"/>
        <v>4.1353383458646614E-2</v>
      </c>
      <c r="N9" s="2">
        <f t="shared" si="3"/>
        <v>0</v>
      </c>
      <c r="P9" s="2">
        <v>5</v>
      </c>
      <c r="Q9">
        <v>12</v>
      </c>
      <c r="R9">
        <v>3</v>
      </c>
      <c r="S9">
        <v>288</v>
      </c>
      <c r="T9" s="2">
        <f t="shared" si="4"/>
        <v>4.1666666666666664E-2</v>
      </c>
      <c r="U9" s="2">
        <f t="shared" si="5"/>
        <v>1.0416666666666666E-2</v>
      </c>
      <c r="V9" s="1"/>
      <c r="X9" s="2">
        <v>5</v>
      </c>
      <c r="Y9">
        <v>1</v>
      </c>
      <c r="Z9">
        <v>0</v>
      </c>
      <c r="AA9">
        <v>239</v>
      </c>
      <c r="AB9" s="2">
        <f t="shared" si="6"/>
        <v>4.1841004184100415E-3</v>
      </c>
      <c r="AC9" s="2">
        <f t="shared" si="7"/>
        <v>0</v>
      </c>
      <c r="AE9" s="2">
        <v>5</v>
      </c>
      <c r="AF9">
        <v>13</v>
      </c>
      <c r="AG9">
        <v>0</v>
      </c>
      <c r="AH9">
        <v>209</v>
      </c>
      <c r="AI9" s="2">
        <f t="shared" si="8"/>
        <v>6.2200956937799042E-2</v>
      </c>
      <c r="AJ9" s="2">
        <f t="shared" si="9"/>
        <v>0</v>
      </c>
      <c r="AL9" s="2">
        <v>5</v>
      </c>
      <c r="AM9">
        <v>2</v>
      </c>
      <c r="AN9">
        <v>0</v>
      </c>
      <c r="AO9">
        <v>235</v>
      </c>
      <c r="AP9" s="2">
        <f t="shared" si="10"/>
        <v>8.5106382978723406E-3</v>
      </c>
      <c r="AQ9" s="2">
        <f t="shared" si="11"/>
        <v>0</v>
      </c>
    </row>
    <row r="10" spans="2:43" x14ac:dyDescent="0.2">
      <c r="B10" s="2">
        <v>6</v>
      </c>
      <c r="C10" s="2">
        <v>9</v>
      </c>
      <c r="D10" s="2">
        <v>0</v>
      </c>
      <c r="E10" s="2">
        <v>258</v>
      </c>
      <c r="F10" s="2">
        <f t="shared" si="0"/>
        <v>3.4883720930232558E-2</v>
      </c>
      <c r="G10" s="2">
        <f t="shared" si="1"/>
        <v>0</v>
      </c>
      <c r="I10" s="2">
        <v>6</v>
      </c>
      <c r="J10">
        <v>19</v>
      </c>
      <c r="K10">
        <v>0</v>
      </c>
      <c r="L10">
        <v>147</v>
      </c>
      <c r="M10" s="2">
        <f t="shared" si="2"/>
        <v>0.12925170068027211</v>
      </c>
      <c r="N10" s="2">
        <f t="shared" si="3"/>
        <v>0</v>
      </c>
      <c r="P10" s="2">
        <v>6</v>
      </c>
      <c r="Q10">
        <v>5</v>
      </c>
      <c r="R10">
        <v>0</v>
      </c>
      <c r="S10">
        <v>160</v>
      </c>
      <c r="T10" s="2">
        <f t="shared" si="4"/>
        <v>3.125E-2</v>
      </c>
      <c r="U10" s="2">
        <f t="shared" si="5"/>
        <v>0</v>
      </c>
      <c r="X10" s="2">
        <v>6</v>
      </c>
      <c r="Y10">
        <v>1</v>
      </c>
      <c r="Z10">
        <v>0</v>
      </c>
      <c r="AA10">
        <v>136</v>
      </c>
      <c r="AB10" s="2">
        <f t="shared" si="6"/>
        <v>7.3529411764705881E-3</v>
      </c>
      <c r="AC10" s="2">
        <f t="shared" si="7"/>
        <v>0</v>
      </c>
      <c r="AE10" s="2">
        <v>6</v>
      </c>
      <c r="AF10">
        <v>8</v>
      </c>
      <c r="AG10">
        <v>0</v>
      </c>
      <c r="AH10">
        <v>78</v>
      </c>
      <c r="AI10" s="2">
        <f t="shared" si="8"/>
        <v>0.10256410256410256</v>
      </c>
      <c r="AJ10" s="2">
        <f t="shared" si="9"/>
        <v>0</v>
      </c>
      <c r="AL10" s="2">
        <v>6</v>
      </c>
      <c r="AM10">
        <v>0</v>
      </c>
      <c r="AN10">
        <v>0</v>
      </c>
      <c r="AO10">
        <v>175</v>
      </c>
      <c r="AP10" s="2">
        <f t="shared" si="10"/>
        <v>0</v>
      </c>
      <c r="AQ10" s="2">
        <f t="shared" si="11"/>
        <v>0</v>
      </c>
    </row>
    <row r="11" spans="2:43" x14ac:dyDescent="0.2">
      <c r="B11" s="2" t="s">
        <v>4</v>
      </c>
      <c r="C11" s="2">
        <f>SUM(C5:C10)</f>
        <v>544</v>
      </c>
      <c r="D11" s="2">
        <f>SUM(D5:D10)</f>
        <v>214</v>
      </c>
      <c r="E11" s="2">
        <f>SUM(E5:E10)</f>
        <v>1769</v>
      </c>
      <c r="F11" s="2">
        <f t="shared" si="0"/>
        <v>0.30751837196156018</v>
      </c>
      <c r="G11" s="2">
        <f t="shared" si="1"/>
        <v>0.12097230073487847</v>
      </c>
      <c r="I11" s="2" t="s">
        <v>4</v>
      </c>
      <c r="J11" s="2">
        <f>SUM(J5:J10)</f>
        <v>630</v>
      </c>
      <c r="K11" s="2">
        <f>SUM(K5:K10)</f>
        <v>197</v>
      </c>
      <c r="L11" s="2">
        <f>SUM(L5:L10)</f>
        <v>1697</v>
      </c>
      <c r="M11" s="2">
        <f t="shared" si="2"/>
        <v>0.37124337065409546</v>
      </c>
      <c r="N11" s="2">
        <f t="shared" si="3"/>
        <v>0.11608721272834413</v>
      </c>
      <c r="P11" s="2" t="s">
        <v>4</v>
      </c>
      <c r="Q11" s="2">
        <f>SUM(Q5:Q10)</f>
        <v>641</v>
      </c>
      <c r="R11" s="2">
        <f>SUM(R5:R10)</f>
        <v>309</v>
      </c>
      <c r="S11" s="2">
        <f>SUM(S5:S10)</f>
        <v>1790</v>
      </c>
      <c r="T11" s="2">
        <f t="shared" si="4"/>
        <v>0.35810055865921786</v>
      </c>
      <c r="U11" s="2">
        <f t="shared" si="5"/>
        <v>0.17262569832402236</v>
      </c>
      <c r="V11" s="1"/>
      <c r="W11" s="1"/>
      <c r="X11" s="2" t="s">
        <v>4</v>
      </c>
      <c r="Y11" s="2">
        <f>SUM(Y5:Y10)</f>
        <v>417</v>
      </c>
      <c r="Z11" s="2">
        <f>SUM(Z5:Z10)</f>
        <v>127</v>
      </c>
      <c r="AA11" s="2">
        <f>SUM(AA5:AA10)</f>
        <v>1387</v>
      </c>
      <c r="AB11" s="2">
        <f t="shared" si="6"/>
        <v>0.30064888248017302</v>
      </c>
      <c r="AC11" s="2">
        <f t="shared" si="7"/>
        <v>9.1564527757750536E-2</v>
      </c>
      <c r="AE11" s="2" t="s">
        <v>4</v>
      </c>
      <c r="AF11" s="2">
        <f>SUM(AF5:AF10)</f>
        <v>493</v>
      </c>
      <c r="AG11" s="2">
        <f>SUM(AG5:AG10)</f>
        <v>121</v>
      </c>
      <c r="AH11" s="2">
        <f>SUM(AH5:AH10)</f>
        <v>1190</v>
      </c>
      <c r="AI11" s="2">
        <f t="shared" si="8"/>
        <v>0.41428571428571431</v>
      </c>
      <c r="AJ11" s="2">
        <f t="shared" si="9"/>
        <v>0.10168067226890756</v>
      </c>
      <c r="AL11" s="2" t="s">
        <v>4</v>
      </c>
      <c r="AM11" s="2">
        <f>SUM(AM5:AM10)</f>
        <v>489</v>
      </c>
      <c r="AN11" s="2">
        <f>SUM(AN5:AN10)</f>
        <v>98</v>
      </c>
      <c r="AO11" s="2">
        <f>SUM(AO5:AO10)</f>
        <v>1304</v>
      </c>
      <c r="AP11" s="2">
        <f t="shared" si="10"/>
        <v>0.375</v>
      </c>
      <c r="AQ11" s="2">
        <f t="shared" si="11"/>
        <v>7.5153374233128831E-2</v>
      </c>
    </row>
    <row r="12" spans="2:43" x14ac:dyDescent="0.2">
      <c r="V12" s="1"/>
      <c r="W12" s="7"/>
    </row>
    <row r="13" spans="2:43" x14ac:dyDescent="0.2">
      <c r="B13" t="s">
        <v>27</v>
      </c>
      <c r="C13" t="s">
        <v>11</v>
      </c>
      <c r="I13" t="s">
        <v>12</v>
      </c>
      <c r="P13" t="s">
        <v>13</v>
      </c>
      <c r="V13" s="1"/>
      <c r="W13" s="7" t="s">
        <v>18</v>
      </c>
      <c r="X13" t="s">
        <v>6</v>
      </c>
    </row>
    <row r="14" spans="2:43" x14ac:dyDescent="0.2">
      <c r="B14" s="2" t="s">
        <v>0</v>
      </c>
      <c r="C14" s="2" t="s">
        <v>19</v>
      </c>
      <c r="D14" s="2" t="s">
        <v>20</v>
      </c>
      <c r="E14" s="2" t="s">
        <v>2</v>
      </c>
      <c r="F14" s="2" t="s">
        <v>21</v>
      </c>
      <c r="G14" s="2" t="s">
        <v>22</v>
      </c>
      <c r="I14" s="2" t="s">
        <v>0</v>
      </c>
      <c r="J14" s="2" t="s">
        <v>19</v>
      </c>
      <c r="K14" s="2" t="s">
        <v>20</v>
      </c>
      <c r="L14" s="2" t="s">
        <v>2</v>
      </c>
      <c r="M14" s="2" t="s">
        <v>21</v>
      </c>
      <c r="N14" s="2" t="s">
        <v>22</v>
      </c>
      <c r="P14" s="2" t="s">
        <v>0</v>
      </c>
      <c r="Q14" s="2" t="s">
        <v>19</v>
      </c>
      <c r="R14" s="2" t="s">
        <v>20</v>
      </c>
      <c r="S14" s="2" t="s">
        <v>2</v>
      </c>
      <c r="T14" s="2" t="s">
        <v>21</v>
      </c>
      <c r="U14" s="2" t="s">
        <v>22</v>
      </c>
      <c r="V14" s="1"/>
      <c r="W14" s="5"/>
      <c r="X14" s="2" t="s">
        <v>0</v>
      </c>
      <c r="Y14" s="2" t="s">
        <v>23</v>
      </c>
      <c r="Z14" s="2" t="s">
        <v>24</v>
      </c>
      <c r="AA14" s="2" t="s">
        <v>8</v>
      </c>
      <c r="AB14" s="2" t="s">
        <v>25</v>
      </c>
      <c r="AC14" s="2" t="s">
        <v>26</v>
      </c>
      <c r="AE14" s="3" t="s">
        <v>0</v>
      </c>
      <c r="AF14" s="3" t="s">
        <v>23</v>
      </c>
      <c r="AG14" s="3" t="s">
        <v>24</v>
      </c>
      <c r="AH14" s="3" t="s">
        <v>8</v>
      </c>
      <c r="AI14" s="3" t="s">
        <v>25</v>
      </c>
      <c r="AJ14" s="3" t="s">
        <v>26</v>
      </c>
      <c r="AL14" s="2" t="s">
        <v>0</v>
      </c>
      <c r="AM14" s="2" t="s">
        <v>23</v>
      </c>
      <c r="AN14" s="2" t="s">
        <v>24</v>
      </c>
      <c r="AO14" s="2" t="s">
        <v>8</v>
      </c>
      <c r="AP14" s="2" t="s">
        <v>25</v>
      </c>
      <c r="AQ14" s="2" t="s">
        <v>26</v>
      </c>
    </row>
    <row r="15" spans="2:43" x14ac:dyDescent="0.2">
      <c r="B15" s="2">
        <v>1</v>
      </c>
      <c r="C15">
        <v>174</v>
      </c>
      <c r="D15">
        <v>49</v>
      </c>
      <c r="E15">
        <v>290</v>
      </c>
      <c r="F15" s="2">
        <f>C15/E15</f>
        <v>0.6</v>
      </c>
      <c r="G15" s="2">
        <f>D15/E15</f>
        <v>0.16896551724137931</v>
      </c>
      <c r="I15" s="2">
        <v>1</v>
      </c>
      <c r="J15">
        <v>190</v>
      </c>
      <c r="K15">
        <v>115</v>
      </c>
      <c r="L15">
        <v>343</v>
      </c>
      <c r="M15" s="2">
        <f>J15/L15</f>
        <v>0.55393586005830908</v>
      </c>
      <c r="N15" s="2">
        <f>K15/L15</f>
        <v>0.33527696793002915</v>
      </c>
      <c r="P15" s="2">
        <v>1</v>
      </c>
      <c r="Q15">
        <v>203</v>
      </c>
      <c r="R15">
        <v>59</v>
      </c>
      <c r="S15">
        <v>306</v>
      </c>
      <c r="T15" s="2">
        <f>Q15/S15</f>
        <v>0.66339869281045749</v>
      </c>
      <c r="U15" s="2">
        <f>R15/S15</f>
        <v>0.19281045751633988</v>
      </c>
      <c r="V15" s="1"/>
      <c r="W15" s="5"/>
      <c r="X15" s="2">
        <v>1</v>
      </c>
      <c r="Y15">
        <v>137</v>
      </c>
      <c r="Z15">
        <v>5</v>
      </c>
      <c r="AA15">
        <v>183</v>
      </c>
      <c r="AB15" s="2">
        <f>Y15/AA15</f>
        <v>0.74863387978142082</v>
      </c>
      <c r="AC15" s="2">
        <f>Z15/AA15</f>
        <v>2.7322404371584699E-2</v>
      </c>
      <c r="AE15" s="3">
        <v>1</v>
      </c>
      <c r="AF15" s="4">
        <v>141</v>
      </c>
      <c r="AG15" s="4">
        <v>5</v>
      </c>
      <c r="AH15" s="4">
        <v>191</v>
      </c>
      <c r="AI15" s="3">
        <f>AF15/AH15</f>
        <v>0.73821989528795806</v>
      </c>
      <c r="AJ15" s="3">
        <f>AG15/AH15</f>
        <v>2.6178010471204188E-2</v>
      </c>
      <c r="AL15" s="2">
        <v>1</v>
      </c>
      <c r="AM15">
        <v>140</v>
      </c>
      <c r="AN15">
        <v>7</v>
      </c>
      <c r="AO15">
        <v>193</v>
      </c>
      <c r="AP15" s="2">
        <f>AM15/AO15</f>
        <v>0.72538860103626945</v>
      </c>
      <c r="AQ15" s="2">
        <f>AN15/AO15</f>
        <v>3.6269430051813469E-2</v>
      </c>
    </row>
    <row r="16" spans="2:43" x14ac:dyDescent="0.2">
      <c r="B16" s="2">
        <v>2</v>
      </c>
      <c r="C16">
        <v>236</v>
      </c>
      <c r="D16">
        <v>14</v>
      </c>
      <c r="E16">
        <v>284</v>
      </c>
      <c r="F16" s="2">
        <f t="shared" ref="F16:F21" si="12">C16/E16</f>
        <v>0.83098591549295775</v>
      </c>
      <c r="G16" s="2">
        <f t="shared" ref="G16:G21" si="13">D16/E16</f>
        <v>4.9295774647887321E-2</v>
      </c>
      <c r="I16" s="2">
        <v>2</v>
      </c>
      <c r="J16">
        <v>210</v>
      </c>
      <c r="K16">
        <v>61</v>
      </c>
      <c r="L16">
        <v>354</v>
      </c>
      <c r="M16" s="2">
        <f t="shared" ref="M16:M21" si="14">J16/L16</f>
        <v>0.59322033898305082</v>
      </c>
      <c r="N16" s="2">
        <f t="shared" ref="N16:N21" si="15">K16/L16</f>
        <v>0.17231638418079095</v>
      </c>
      <c r="P16" s="2">
        <v>2</v>
      </c>
      <c r="Q16">
        <v>225</v>
      </c>
      <c r="R16">
        <v>30</v>
      </c>
      <c r="S16">
        <v>337</v>
      </c>
      <c r="T16" s="2">
        <f t="shared" ref="T16:T21" si="16">Q16/S16</f>
        <v>0.66765578635014833</v>
      </c>
      <c r="U16" s="2">
        <f t="shared" ref="U16:U21" si="17">R16/S16</f>
        <v>8.9020771513353122E-2</v>
      </c>
      <c r="V16" s="1"/>
      <c r="W16" s="5"/>
      <c r="X16" s="2">
        <v>2</v>
      </c>
      <c r="Y16">
        <v>157</v>
      </c>
      <c r="Z16">
        <v>6</v>
      </c>
      <c r="AA16">
        <v>185</v>
      </c>
      <c r="AB16" s="2">
        <f t="shared" ref="AB16:AB21" si="18">Y16/AA16</f>
        <v>0.84864864864864864</v>
      </c>
      <c r="AC16" s="2">
        <f t="shared" ref="AC16:AC21" si="19">Z16/AA16</f>
        <v>3.2432432432432434E-2</v>
      </c>
      <c r="AE16" s="3">
        <v>2</v>
      </c>
      <c r="AF16" s="4">
        <v>144</v>
      </c>
      <c r="AG16" s="4">
        <v>5</v>
      </c>
      <c r="AH16" s="4">
        <v>186</v>
      </c>
      <c r="AI16" s="3">
        <f t="shared" ref="AI16:AI21" si="20">AF16/AH16</f>
        <v>0.77419354838709675</v>
      </c>
      <c r="AJ16" s="3">
        <f t="shared" ref="AJ16:AJ21" si="21">AG16/AH16</f>
        <v>2.6881720430107527E-2</v>
      </c>
      <c r="AL16" s="2">
        <v>2</v>
      </c>
      <c r="AM16">
        <v>147</v>
      </c>
      <c r="AN16">
        <v>5</v>
      </c>
      <c r="AO16">
        <v>193</v>
      </c>
      <c r="AP16" s="2">
        <f t="shared" ref="AP16:AP21" si="22">AM16/AO16</f>
        <v>0.76165803108808294</v>
      </c>
      <c r="AQ16" s="2">
        <f t="shared" ref="AQ16:AQ21" si="23">AN16/AO16</f>
        <v>2.5906735751295335E-2</v>
      </c>
    </row>
    <row r="17" spans="2:43" x14ac:dyDescent="0.2">
      <c r="B17" s="2">
        <v>3</v>
      </c>
      <c r="C17">
        <v>141</v>
      </c>
      <c r="D17">
        <v>72</v>
      </c>
      <c r="E17">
        <v>291</v>
      </c>
      <c r="F17" s="2">
        <f t="shared" si="12"/>
        <v>0.4845360824742268</v>
      </c>
      <c r="G17" s="2">
        <f t="shared" si="13"/>
        <v>0.24742268041237114</v>
      </c>
      <c r="I17" s="2">
        <v>3</v>
      </c>
      <c r="J17">
        <v>184</v>
      </c>
      <c r="K17">
        <v>57</v>
      </c>
      <c r="L17">
        <v>348</v>
      </c>
      <c r="M17" s="2">
        <f t="shared" si="14"/>
        <v>0.52873563218390807</v>
      </c>
      <c r="N17" s="2">
        <f t="shared" si="15"/>
        <v>0.16379310344827586</v>
      </c>
      <c r="P17" s="2">
        <v>3</v>
      </c>
      <c r="Q17">
        <v>175</v>
      </c>
      <c r="R17">
        <v>71</v>
      </c>
      <c r="S17">
        <v>321</v>
      </c>
      <c r="T17" s="2">
        <f t="shared" si="16"/>
        <v>0.54517133956386288</v>
      </c>
      <c r="U17" s="2">
        <f t="shared" si="17"/>
        <v>0.22118380062305296</v>
      </c>
      <c r="V17" s="1"/>
      <c r="W17" s="5"/>
      <c r="X17" s="2">
        <v>3</v>
      </c>
      <c r="Y17">
        <v>91</v>
      </c>
      <c r="Z17">
        <v>75</v>
      </c>
      <c r="AA17">
        <v>190</v>
      </c>
      <c r="AB17" s="2">
        <f t="shared" si="18"/>
        <v>0.47894736842105262</v>
      </c>
      <c r="AC17" s="2">
        <f t="shared" si="19"/>
        <v>0.39473684210526316</v>
      </c>
      <c r="AE17" s="3">
        <v>3</v>
      </c>
      <c r="AF17" s="4">
        <v>89</v>
      </c>
      <c r="AG17" s="4">
        <v>60</v>
      </c>
      <c r="AH17" s="4">
        <v>196</v>
      </c>
      <c r="AI17" s="3">
        <f t="shared" si="20"/>
        <v>0.45408163265306123</v>
      </c>
      <c r="AJ17" s="3">
        <f t="shared" si="21"/>
        <v>0.30612244897959184</v>
      </c>
      <c r="AL17" s="2">
        <v>3</v>
      </c>
      <c r="AM17">
        <v>75</v>
      </c>
      <c r="AN17">
        <v>73</v>
      </c>
      <c r="AO17">
        <v>201</v>
      </c>
      <c r="AP17" s="2">
        <f t="shared" si="22"/>
        <v>0.37313432835820898</v>
      </c>
      <c r="AQ17" s="2">
        <f t="shared" si="23"/>
        <v>0.36318407960199006</v>
      </c>
    </row>
    <row r="18" spans="2:43" x14ac:dyDescent="0.2">
      <c r="B18" s="2">
        <v>4</v>
      </c>
      <c r="C18">
        <v>27</v>
      </c>
      <c r="D18">
        <v>92</v>
      </c>
      <c r="E18">
        <v>290</v>
      </c>
      <c r="F18" s="2">
        <f t="shared" si="12"/>
        <v>9.3103448275862075E-2</v>
      </c>
      <c r="G18" s="2">
        <f t="shared" si="13"/>
        <v>0.31724137931034485</v>
      </c>
      <c r="I18" s="2">
        <v>4</v>
      </c>
      <c r="J18">
        <v>3</v>
      </c>
      <c r="K18">
        <v>99</v>
      </c>
      <c r="L18">
        <v>296</v>
      </c>
      <c r="M18" s="2">
        <f t="shared" si="14"/>
        <v>1.0135135135135136E-2</v>
      </c>
      <c r="N18" s="2">
        <f t="shared" si="15"/>
        <v>0.33445945945945948</v>
      </c>
      <c r="P18" s="2">
        <v>4</v>
      </c>
      <c r="Q18">
        <v>20</v>
      </c>
      <c r="R18">
        <v>82</v>
      </c>
      <c r="S18">
        <v>319</v>
      </c>
      <c r="T18" s="2">
        <f t="shared" si="16"/>
        <v>6.2695924764890276E-2</v>
      </c>
      <c r="U18" s="2">
        <f t="shared" si="17"/>
        <v>0.25705329153605017</v>
      </c>
      <c r="V18" s="1"/>
      <c r="W18" s="5"/>
      <c r="X18" s="2">
        <v>4</v>
      </c>
      <c r="Y18">
        <v>16</v>
      </c>
      <c r="Z18">
        <v>18</v>
      </c>
      <c r="AA18">
        <v>216</v>
      </c>
      <c r="AB18" s="2">
        <f t="shared" si="18"/>
        <v>7.407407407407407E-2</v>
      </c>
      <c r="AC18" s="2">
        <f t="shared" si="19"/>
        <v>8.3333333333333329E-2</v>
      </c>
      <c r="AE18" s="3">
        <v>4</v>
      </c>
      <c r="AF18" s="4">
        <v>18</v>
      </c>
      <c r="AG18" s="4">
        <v>18</v>
      </c>
      <c r="AH18" s="4">
        <v>198</v>
      </c>
      <c r="AI18" s="3">
        <f t="shared" si="20"/>
        <v>9.0909090909090912E-2</v>
      </c>
      <c r="AJ18" s="3">
        <f t="shared" si="21"/>
        <v>9.0909090909090912E-2</v>
      </c>
      <c r="AL18" s="2">
        <v>4</v>
      </c>
      <c r="AM18">
        <v>3</v>
      </c>
      <c r="AN18">
        <v>23</v>
      </c>
      <c r="AO18">
        <v>204</v>
      </c>
      <c r="AP18" s="2">
        <f t="shared" si="22"/>
        <v>1.4705882352941176E-2</v>
      </c>
      <c r="AQ18" s="2">
        <f t="shared" si="23"/>
        <v>0.11274509803921569</v>
      </c>
    </row>
    <row r="19" spans="2:43" x14ac:dyDescent="0.2">
      <c r="B19" s="2">
        <v>5</v>
      </c>
      <c r="C19">
        <v>4</v>
      </c>
      <c r="D19">
        <v>0</v>
      </c>
      <c r="E19">
        <v>281</v>
      </c>
      <c r="F19" s="2">
        <f t="shared" si="12"/>
        <v>1.4234875444839857E-2</v>
      </c>
      <c r="G19" s="2">
        <f t="shared" si="13"/>
        <v>0</v>
      </c>
      <c r="I19" s="2">
        <v>5</v>
      </c>
      <c r="J19">
        <v>0</v>
      </c>
      <c r="K19">
        <v>3</v>
      </c>
      <c r="L19">
        <v>323</v>
      </c>
      <c r="M19" s="2">
        <f t="shared" si="14"/>
        <v>0</v>
      </c>
      <c r="N19" s="2">
        <f t="shared" si="15"/>
        <v>9.2879256965944269E-3</v>
      </c>
      <c r="P19" s="2">
        <v>5</v>
      </c>
      <c r="Q19">
        <v>14</v>
      </c>
      <c r="R19">
        <v>4</v>
      </c>
      <c r="S19">
        <v>289</v>
      </c>
      <c r="T19" s="2">
        <f t="shared" si="16"/>
        <v>4.8442906574394463E-2</v>
      </c>
      <c r="U19" s="2">
        <f t="shared" si="17"/>
        <v>1.384083044982699E-2</v>
      </c>
      <c r="V19" s="1"/>
      <c r="W19" s="5"/>
      <c r="X19" s="2">
        <v>5</v>
      </c>
      <c r="Y19">
        <v>23</v>
      </c>
      <c r="Z19">
        <v>1</v>
      </c>
      <c r="AA19">
        <v>244</v>
      </c>
      <c r="AB19" s="2">
        <f t="shared" si="18"/>
        <v>9.4262295081967207E-2</v>
      </c>
      <c r="AC19" s="2">
        <f t="shared" si="19"/>
        <v>4.0983606557377051E-3</v>
      </c>
      <c r="AE19" s="3">
        <v>5</v>
      </c>
      <c r="AF19" s="4">
        <v>12</v>
      </c>
      <c r="AG19" s="4">
        <v>3</v>
      </c>
      <c r="AH19" s="4">
        <v>198</v>
      </c>
      <c r="AI19" s="3">
        <f t="shared" si="20"/>
        <v>6.0606060606060608E-2</v>
      </c>
      <c r="AJ19" s="3">
        <f t="shared" si="21"/>
        <v>1.5151515151515152E-2</v>
      </c>
      <c r="AL19" s="2">
        <v>5</v>
      </c>
      <c r="AM19">
        <v>6</v>
      </c>
      <c r="AN19">
        <v>4</v>
      </c>
      <c r="AO19">
        <v>202</v>
      </c>
      <c r="AP19" s="2">
        <f t="shared" si="22"/>
        <v>2.9702970297029702E-2</v>
      </c>
      <c r="AQ19" s="2">
        <f t="shared" si="23"/>
        <v>1.9801980198019802E-2</v>
      </c>
    </row>
    <row r="20" spans="2:43" x14ac:dyDescent="0.2">
      <c r="B20" s="2">
        <v>6</v>
      </c>
      <c r="C20">
        <v>5</v>
      </c>
      <c r="D20">
        <v>0</v>
      </c>
      <c r="E20">
        <v>132</v>
      </c>
      <c r="F20" s="2">
        <f t="shared" si="12"/>
        <v>3.787878787878788E-2</v>
      </c>
      <c r="G20" s="2">
        <f t="shared" si="13"/>
        <v>0</v>
      </c>
      <c r="I20" s="2">
        <v>6</v>
      </c>
      <c r="J20">
        <v>0</v>
      </c>
      <c r="K20">
        <v>2</v>
      </c>
      <c r="L20">
        <v>157</v>
      </c>
      <c r="M20" s="2">
        <f t="shared" si="14"/>
        <v>0</v>
      </c>
      <c r="N20" s="2">
        <f t="shared" si="15"/>
        <v>1.2738853503184714E-2</v>
      </c>
      <c r="P20" s="2">
        <v>6</v>
      </c>
      <c r="Q20">
        <v>11</v>
      </c>
      <c r="R20">
        <v>3</v>
      </c>
      <c r="S20">
        <v>168</v>
      </c>
      <c r="T20" s="2">
        <f t="shared" si="16"/>
        <v>6.5476190476190479E-2</v>
      </c>
      <c r="U20" s="2">
        <f t="shared" si="17"/>
        <v>1.7857142857142856E-2</v>
      </c>
      <c r="V20" s="1"/>
      <c r="W20" s="5"/>
      <c r="X20" s="2">
        <v>6</v>
      </c>
      <c r="Y20">
        <v>8</v>
      </c>
      <c r="Z20">
        <v>1</v>
      </c>
      <c r="AA20">
        <v>101</v>
      </c>
      <c r="AB20" s="2">
        <f t="shared" si="18"/>
        <v>7.9207920792079209E-2</v>
      </c>
      <c r="AC20" s="2">
        <f t="shared" si="19"/>
        <v>9.9009900990099011E-3</v>
      </c>
      <c r="AE20" s="3">
        <v>6</v>
      </c>
      <c r="AF20" s="4">
        <v>9</v>
      </c>
      <c r="AG20" s="4">
        <v>0</v>
      </c>
      <c r="AH20" s="4">
        <v>119</v>
      </c>
      <c r="AI20" s="3">
        <f t="shared" si="20"/>
        <v>7.5630252100840331E-2</v>
      </c>
      <c r="AJ20" s="3">
        <f t="shared" si="21"/>
        <v>0</v>
      </c>
      <c r="AL20" s="2">
        <v>6</v>
      </c>
      <c r="AM20">
        <v>4</v>
      </c>
      <c r="AN20">
        <v>1</v>
      </c>
      <c r="AO20">
        <v>96</v>
      </c>
      <c r="AP20" s="2">
        <f t="shared" si="22"/>
        <v>4.1666666666666664E-2</v>
      </c>
      <c r="AQ20" s="2">
        <f t="shared" si="23"/>
        <v>1.0416666666666666E-2</v>
      </c>
    </row>
    <row r="21" spans="2:43" x14ac:dyDescent="0.2">
      <c r="B21" s="2" t="s">
        <v>4</v>
      </c>
      <c r="C21" s="2">
        <f>SUM(C15:C20)</f>
        <v>587</v>
      </c>
      <c r="D21" s="2">
        <f>SUM(D15:D20)</f>
        <v>227</v>
      </c>
      <c r="E21" s="2">
        <f>SUM(E15:E20)</f>
        <v>1568</v>
      </c>
      <c r="F21" s="2">
        <f t="shared" si="12"/>
        <v>0.37436224489795916</v>
      </c>
      <c r="G21" s="2">
        <f t="shared" si="13"/>
        <v>0.14477040816326531</v>
      </c>
      <c r="I21" s="2" t="s">
        <v>4</v>
      </c>
      <c r="J21" s="2">
        <f>SUM(J15:J20)</f>
        <v>587</v>
      </c>
      <c r="K21" s="2">
        <f>SUM(K15:K20)</f>
        <v>337</v>
      </c>
      <c r="L21" s="2">
        <f>SUM(L15:L20)</f>
        <v>1821</v>
      </c>
      <c r="M21" s="2">
        <f t="shared" si="14"/>
        <v>0.32235035694673259</v>
      </c>
      <c r="N21" s="2">
        <f t="shared" si="15"/>
        <v>0.18506315211422295</v>
      </c>
      <c r="P21" s="2" t="s">
        <v>4</v>
      </c>
      <c r="Q21" s="2">
        <f>SUM(Q15:Q20)</f>
        <v>648</v>
      </c>
      <c r="R21" s="2">
        <f>SUM(R15:R20)</f>
        <v>249</v>
      </c>
      <c r="S21" s="2">
        <f>SUM(S15:S20)</f>
        <v>1740</v>
      </c>
      <c r="T21" s="2">
        <f t="shared" si="16"/>
        <v>0.3724137931034483</v>
      </c>
      <c r="U21" s="2">
        <f t="shared" si="17"/>
        <v>0.14310344827586208</v>
      </c>
      <c r="V21" s="1"/>
      <c r="W21" s="5"/>
      <c r="X21" s="2" t="s">
        <v>4</v>
      </c>
      <c r="Y21" s="2">
        <f>SUM(Y15:Y20)</f>
        <v>432</v>
      </c>
      <c r="Z21" s="2">
        <f>SUM(Z15:Z20)</f>
        <v>106</v>
      </c>
      <c r="AA21" s="2">
        <f>SUM(AA15:AA20)</f>
        <v>1119</v>
      </c>
      <c r="AB21" s="2">
        <f t="shared" si="18"/>
        <v>0.38605898123324395</v>
      </c>
      <c r="AC21" s="2">
        <f t="shared" si="19"/>
        <v>9.472743521000894E-2</v>
      </c>
      <c r="AE21" s="2" t="s">
        <v>4</v>
      </c>
      <c r="AF21" s="2">
        <f>SUM(AF15:AF20)</f>
        <v>413</v>
      </c>
      <c r="AG21" s="2">
        <f>SUM(AG15:AG20)</f>
        <v>91</v>
      </c>
      <c r="AH21" s="2">
        <f>SUM(AH15:AH20)</f>
        <v>1088</v>
      </c>
      <c r="AI21" s="2">
        <f t="shared" si="20"/>
        <v>0.3795955882352941</v>
      </c>
      <c r="AJ21" s="2">
        <f t="shared" si="21"/>
        <v>8.3639705882352935E-2</v>
      </c>
      <c r="AL21" s="2" t="s">
        <v>4</v>
      </c>
      <c r="AM21" s="2">
        <f>SUM(AM15:AM20)</f>
        <v>375</v>
      </c>
      <c r="AN21" s="2">
        <f>SUM(AN15:AN20)</f>
        <v>113</v>
      </c>
      <c r="AO21" s="2">
        <f>SUM(AO15:AO20)</f>
        <v>1089</v>
      </c>
      <c r="AP21" s="2">
        <f t="shared" si="22"/>
        <v>0.34435261707988979</v>
      </c>
      <c r="AQ21" s="2">
        <f t="shared" si="23"/>
        <v>0.10376492194674013</v>
      </c>
    </row>
    <row r="22" spans="2:43" x14ac:dyDescent="0.2">
      <c r="V22" s="1"/>
      <c r="W22" s="7"/>
    </row>
    <row r="23" spans="2:43" x14ac:dyDescent="0.2">
      <c r="B23" t="s">
        <v>80</v>
      </c>
      <c r="C23" t="s">
        <v>11</v>
      </c>
      <c r="I23" t="s">
        <v>12</v>
      </c>
      <c r="P23" t="s">
        <v>13</v>
      </c>
      <c r="V23" s="1"/>
      <c r="W23" s="7" t="s">
        <v>18</v>
      </c>
      <c r="X23" t="s">
        <v>31</v>
      </c>
    </row>
    <row r="24" spans="2:43" x14ac:dyDescent="0.2">
      <c r="B24" s="2" t="s">
        <v>0</v>
      </c>
      <c r="C24" s="2" t="s">
        <v>19</v>
      </c>
      <c r="D24" s="2" t="s">
        <v>20</v>
      </c>
      <c r="E24" s="2" t="s">
        <v>2</v>
      </c>
      <c r="F24" s="2" t="s">
        <v>21</v>
      </c>
      <c r="G24" s="2" t="s">
        <v>22</v>
      </c>
      <c r="I24" s="2" t="s">
        <v>0</v>
      </c>
      <c r="J24" s="2" t="s">
        <v>19</v>
      </c>
      <c r="K24" s="2" t="s">
        <v>20</v>
      </c>
      <c r="L24" s="2" t="s">
        <v>2</v>
      </c>
      <c r="M24" s="2" t="s">
        <v>21</v>
      </c>
      <c r="N24" s="2" t="s">
        <v>22</v>
      </c>
      <c r="P24" s="2" t="s">
        <v>0</v>
      </c>
      <c r="Q24" s="2" t="s">
        <v>19</v>
      </c>
      <c r="R24" s="2" t="s">
        <v>20</v>
      </c>
      <c r="S24" s="2" t="s">
        <v>2</v>
      </c>
      <c r="T24" s="2" t="s">
        <v>21</v>
      </c>
      <c r="U24" s="2" t="s">
        <v>22</v>
      </c>
      <c r="X24" s="2" t="s">
        <v>0</v>
      </c>
      <c r="Y24" s="2" t="s">
        <v>23</v>
      </c>
      <c r="Z24" s="2" t="s">
        <v>24</v>
      </c>
      <c r="AA24" s="2" t="s">
        <v>8</v>
      </c>
      <c r="AB24" s="2" t="s">
        <v>25</v>
      </c>
      <c r="AC24" s="2" t="s">
        <v>26</v>
      </c>
      <c r="AE24" s="2" t="s">
        <v>0</v>
      </c>
      <c r="AF24" s="2" t="s">
        <v>23</v>
      </c>
      <c r="AG24" s="2" t="s">
        <v>24</v>
      </c>
      <c r="AH24" s="2" t="s">
        <v>8</v>
      </c>
      <c r="AI24" s="2" t="s">
        <v>25</v>
      </c>
      <c r="AJ24" s="2" t="s">
        <v>26</v>
      </c>
      <c r="AL24" s="2" t="s">
        <v>0</v>
      </c>
      <c r="AM24" s="2" t="s">
        <v>23</v>
      </c>
      <c r="AN24" s="2" t="s">
        <v>24</v>
      </c>
      <c r="AO24" s="2" t="s">
        <v>8</v>
      </c>
      <c r="AP24" s="2" t="s">
        <v>25</v>
      </c>
      <c r="AQ24" s="2" t="s">
        <v>26</v>
      </c>
    </row>
    <row r="25" spans="2:43" x14ac:dyDescent="0.2">
      <c r="B25" s="2">
        <v>1</v>
      </c>
      <c r="C25">
        <v>140</v>
      </c>
      <c r="D25">
        <v>25</v>
      </c>
      <c r="E25">
        <v>294</v>
      </c>
      <c r="F25" s="2">
        <f>C25/E25</f>
        <v>0.47619047619047616</v>
      </c>
      <c r="G25" s="2">
        <f>D25/E25</f>
        <v>8.5034013605442174E-2</v>
      </c>
      <c r="I25" s="2">
        <v>1</v>
      </c>
      <c r="J25" s="1">
        <v>129</v>
      </c>
      <c r="K25">
        <v>36</v>
      </c>
      <c r="L25" s="1">
        <v>254</v>
      </c>
      <c r="M25" s="2">
        <f>J25/L25</f>
        <v>0.50787401574803148</v>
      </c>
      <c r="N25" s="2">
        <f>K25/L25</f>
        <v>0.14173228346456693</v>
      </c>
      <c r="P25" s="2">
        <v>1</v>
      </c>
      <c r="Q25">
        <v>189</v>
      </c>
      <c r="R25">
        <v>28</v>
      </c>
      <c r="S25">
        <v>317</v>
      </c>
      <c r="T25" s="2">
        <f>Q25/S25</f>
        <v>0.59621451104100942</v>
      </c>
      <c r="U25" s="2">
        <f>R25/S25</f>
        <v>8.8328075709779186E-2</v>
      </c>
      <c r="X25" s="2">
        <v>1</v>
      </c>
      <c r="Y25" s="5">
        <v>195</v>
      </c>
      <c r="Z25">
        <v>3</v>
      </c>
      <c r="AA25">
        <v>275</v>
      </c>
      <c r="AB25" s="2">
        <f>Y25/AA25</f>
        <v>0.70909090909090911</v>
      </c>
      <c r="AC25" s="2">
        <f>Z25/AA25</f>
        <v>1.090909090909091E-2</v>
      </c>
      <c r="AE25" s="2">
        <v>1</v>
      </c>
      <c r="AF25">
        <v>152</v>
      </c>
      <c r="AG25" s="5">
        <v>22</v>
      </c>
      <c r="AH25" s="5">
        <v>300</v>
      </c>
      <c r="AI25" s="2">
        <f>AF25/AH25</f>
        <v>0.50666666666666671</v>
      </c>
      <c r="AJ25" s="2">
        <f>AG25/AH25</f>
        <v>7.3333333333333334E-2</v>
      </c>
      <c r="AL25" s="2">
        <v>1</v>
      </c>
      <c r="AM25" s="5">
        <v>147</v>
      </c>
      <c r="AN25">
        <v>6</v>
      </c>
      <c r="AO25" s="5">
        <v>254</v>
      </c>
      <c r="AP25" s="2">
        <f>AM25/AO25</f>
        <v>0.57874015748031493</v>
      </c>
      <c r="AQ25" s="2">
        <f>AN25/AO25</f>
        <v>2.3622047244094488E-2</v>
      </c>
    </row>
    <row r="26" spans="2:43" x14ac:dyDescent="0.2">
      <c r="B26" s="2">
        <v>2</v>
      </c>
      <c r="C26">
        <v>213</v>
      </c>
      <c r="D26">
        <v>27</v>
      </c>
      <c r="E26">
        <v>330</v>
      </c>
      <c r="F26" s="2">
        <f t="shared" ref="F26:F31" si="24">C26/E26</f>
        <v>0.6454545454545455</v>
      </c>
      <c r="G26" s="2">
        <f t="shared" ref="G26:G31" si="25">D26/E26</f>
        <v>8.1818181818181818E-2</v>
      </c>
      <c r="I26" s="2">
        <v>2</v>
      </c>
      <c r="J26" s="1">
        <v>174</v>
      </c>
      <c r="K26">
        <v>35</v>
      </c>
      <c r="L26" s="1">
        <v>286</v>
      </c>
      <c r="M26" s="2">
        <f t="shared" ref="M26:M31" si="26">J26/L26</f>
        <v>0.60839160839160844</v>
      </c>
      <c r="N26" s="2">
        <f t="shared" ref="N26:N31" si="27">K26/L26</f>
        <v>0.12237762237762238</v>
      </c>
      <c r="P26" s="2">
        <v>2</v>
      </c>
      <c r="Q26">
        <v>230</v>
      </c>
      <c r="R26">
        <v>6</v>
      </c>
      <c r="S26">
        <v>354</v>
      </c>
      <c r="T26" s="2">
        <f t="shared" ref="T26:T31" si="28">Q26/S26</f>
        <v>0.64971751412429379</v>
      </c>
      <c r="U26" s="2">
        <f t="shared" ref="U26:U31" si="29">R26/S26</f>
        <v>1.6949152542372881E-2</v>
      </c>
      <c r="X26" s="2">
        <v>2</v>
      </c>
      <c r="Y26" s="5">
        <v>245</v>
      </c>
      <c r="Z26">
        <v>4</v>
      </c>
      <c r="AA26" s="5">
        <v>286</v>
      </c>
      <c r="AB26" s="2">
        <f t="shared" ref="AB26:AB31" si="30">Y26/AA26</f>
        <v>0.85664335664335667</v>
      </c>
      <c r="AC26" s="2">
        <f t="shared" ref="AC26:AC31" si="31">Z26/AA26</f>
        <v>1.3986013986013986E-2</v>
      </c>
      <c r="AE26" s="2">
        <v>2</v>
      </c>
      <c r="AF26">
        <v>176</v>
      </c>
      <c r="AG26" s="5">
        <v>6</v>
      </c>
      <c r="AH26" s="5">
        <v>329</v>
      </c>
      <c r="AI26" s="2">
        <f t="shared" ref="AI26:AI31" si="32">AF26/AH26</f>
        <v>0.53495440729483279</v>
      </c>
      <c r="AJ26" s="2">
        <f t="shared" ref="AJ26:AJ31" si="33">AG26/AH26</f>
        <v>1.82370820668693E-2</v>
      </c>
      <c r="AL26" s="2">
        <v>2</v>
      </c>
      <c r="AM26" s="5">
        <v>157</v>
      </c>
      <c r="AN26">
        <v>2</v>
      </c>
      <c r="AO26" s="5">
        <v>233</v>
      </c>
      <c r="AP26" s="2">
        <f t="shared" ref="AP26:AP31" si="34">AM26/AO26</f>
        <v>0.67381974248927035</v>
      </c>
      <c r="AQ26" s="2">
        <f t="shared" ref="AQ26:AQ31" si="35">AN26/AO26</f>
        <v>8.5836909871244635E-3</v>
      </c>
    </row>
    <row r="27" spans="2:43" x14ac:dyDescent="0.2">
      <c r="B27" s="2">
        <v>3</v>
      </c>
      <c r="C27">
        <v>235</v>
      </c>
      <c r="D27">
        <v>46</v>
      </c>
      <c r="E27">
        <v>361</v>
      </c>
      <c r="F27" s="2">
        <f t="shared" si="24"/>
        <v>0.65096952908587258</v>
      </c>
      <c r="G27" s="2">
        <f t="shared" si="25"/>
        <v>0.12742382271468145</v>
      </c>
      <c r="I27" s="2">
        <v>3</v>
      </c>
      <c r="J27" s="1">
        <v>194</v>
      </c>
      <c r="K27">
        <v>46</v>
      </c>
      <c r="L27" s="1">
        <v>282</v>
      </c>
      <c r="M27" s="2">
        <f t="shared" si="26"/>
        <v>0.68794326241134751</v>
      </c>
      <c r="N27" s="2">
        <f t="shared" si="27"/>
        <v>0.16312056737588654</v>
      </c>
      <c r="P27" s="2">
        <v>3</v>
      </c>
      <c r="Q27">
        <v>170</v>
      </c>
      <c r="R27">
        <v>70</v>
      </c>
      <c r="S27">
        <v>352</v>
      </c>
      <c r="T27" s="2">
        <f t="shared" si="28"/>
        <v>0.48295454545454547</v>
      </c>
      <c r="U27" s="2">
        <f t="shared" si="29"/>
        <v>0.19886363636363635</v>
      </c>
      <c r="X27" s="2">
        <v>3</v>
      </c>
      <c r="Y27" s="5">
        <v>134</v>
      </c>
      <c r="Z27">
        <v>68</v>
      </c>
      <c r="AA27" s="5">
        <v>253</v>
      </c>
      <c r="AB27" s="2">
        <f t="shared" si="30"/>
        <v>0.52964426877470361</v>
      </c>
      <c r="AC27" s="2">
        <f t="shared" si="31"/>
        <v>0.26877470355731226</v>
      </c>
      <c r="AE27" s="2">
        <v>3</v>
      </c>
      <c r="AF27">
        <v>150</v>
      </c>
      <c r="AG27">
        <v>41</v>
      </c>
      <c r="AH27" s="5">
        <v>306</v>
      </c>
      <c r="AI27" s="2">
        <f t="shared" si="32"/>
        <v>0.49019607843137253</v>
      </c>
      <c r="AJ27" s="2">
        <f t="shared" si="33"/>
        <v>0.13398692810457516</v>
      </c>
      <c r="AL27" s="2">
        <v>3</v>
      </c>
      <c r="AM27">
        <v>91</v>
      </c>
      <c r="AN27">
        <v>62</v>
      </c>
      <c r="AO27" s="5">
        <v>187</v>
      </c>
      <c r="AP27" s="2">
        <f t="shared" si="34"/>
        <v>0.48663101604278075</v>
      </c>
      <c r="AQ27" s="2">
        <f t="shared" si="35"/>
        <v>0.33155080213903743</v>
      </c>
    </row>
    <row r="28" spans="2:43" x14ac:dyDescent="0.2">
      <c r="B28" s="2">
        <v>4</v>
      </c>
      <c r="C28">
        <v>57</v>
      </c>
      <c r="D28">
        <v>135</v>
      </c>
      <c r="E28">
        <v>317</v>
      </c>
      <c r="F28" s="2">
        <f t="shared" si="24"/>
        <v>0.17981072555205047</v>
      </c>
      <c r="G28" s="2">
        <f t="shared" si="25"/>
        <v>0.42586750788643535</v>
      </c>
      <c r="I28" s="2">
        <v>4</v>
      </c>
      <c r="J28" s="1">
        <v>47</v>
      </c>
      <c r="K28">
        <v>95</v>
      </c>
      <c r="L28" s="1">
        <v>301</v>
      </c>
      <c r="M28" s="2">
        <f t="shared" si="26"/>
        <v>0.15614617940199335</v>
      </c>
      <c r="N28" s="2">
        <f t="shared" si="27"/>
        <v>0.31561461794019935</v>
      </c>
      <c r="P28" s="2">
        <v>4</v>
      </c>
      <c r="Q28">
        <v>6</v>
      </c>
      <c r="R28">
        <v>90</v>
      </c>
      <c r="S28">
        <v>328</v>
      </c>
      <c r="T28" s="2">
        <f t="shared" si="28"/>
        <v>1.8292682926829267E-2</v>
      </c>
      <c r="U28" s="2">
        <f t="shared" si="29"/>
        <v>0.27439024390243905</v>
      </c>
      <c r="X28" s="2">
        <v>4</v>
      </c>
      <c r="Y28">
        <v>0</v>
      </c>
      <c r="Z28">
        <v>23</v>
      </c>
      <c r="AA28" s="5">
        <v>241</v>
      </c>
      <c r="AB28" s="2">
        <f t="shared" si="30"/>
        <v>0</v>
      </c>
      <c r="AC28" s="2">
        <f t="shared" si="31"/>
        <v>9.5435684647302899E-2</v>
      </c>
      <c r="AE28" s="2">
        <v>4</v>
      </c>
      <c r="AF28">
        <v>1</v>
      </c>
      <c r="AG28">
        <v>67</v>
      </c>
      <c r="AH28" s="5">
        <v>283</v>
      </c>
      <c r="AI28" s="2">
        <f t="shared" si="32"/>
        <v>3.5335689045936395E-3</v>
      </c>
      <c r="AJ28" s="2">
        <f t="shared" si="33"/>
        <v>0.23674911660777384</v>
      </c>
      <c r="AL28" s="2">
        <v>4</v>
      </c>
      <c r="AM28">
        <v>1</v>
      </c>
      <c r="AN28">
        <v>45</v>
      </c>
      <c r="AO28" s="5">
        <v>218</v>
      </c>
      <c r="AP28" s="2">
        <f t="shared" si="34"/>
        <v>4.5871559633027525E-3</v>
      </c>
      <c r="AQ28" s="2">
        <f t="shared" si="35"/>
        <v>0.20642201834862386</v>
      </c>
    </row>
    <row r="29" spans="2:43" x14ac:dyDescent="0.2">
      <c r="B29" s="2">
        <v>5</v>
      </c>
      <c r="C29">
        <v>59</v>
      </c>
      <c r="D29">
        <v>9</v>
      </c>
      <c r="E29">
        <v>262</v>
      </c>
      <c r="F29" s="2">
        <f t="shared" si="24"/>
        <v>0.22519083969465647</v>
      </c>
      <c r="G29" s="2">
        <f t="shared" si="25"/>
        <v>3.4351145038167941E-2</v>
      </c>
      <c r="I29" s="2">
        <v>5</v>
      </c>
      <c r="J29" s="1">
        <v>37</v>
      </c>
      <c r="K29">
        <v>6</v>
      </c>
      <c r="L29" s="1">
        <v>237</v>
      </c>
      <c r="M29" s="2">
        <f t="shared" si="26"/>
        <v>0.15611814345991562</v>
      </c>
      <c r="N29" s="2">
        <f t="shared" si="27"/>
        <v>2.5316455696202531E-2</v>
      </c>
      <c r="P29" s="2">
        <v>5</v>
      </c>
      <c r="Q29">
        <v>1</v>
      </c>
      <c r="R29">
        <v>1</v>
      </c>
      <c r="S29">
        <v>322</v>
      </c>
      <c r="T29" s="2">
        <f t="shared" si="28"/>
        <v>3.105590062111801E-3</v>
      </c>
      <c r="U29" s="2">
        <f t="shared" si="29"/>
        <v>3.105590062111801E-3</v>
      </c>
      <c r="X29" s="2">
        <v>5</v>
      </c>
      <c r="Y29">
        <v>0</v>
      </c>
      <c r="Z29">
        <v>0</v>
      </c>
      <c r="AA29" s="5">
        <v>274</v>
      </c>
      <c r="AB29" s="2">
        <f t="shared" si="30"/>
        <v>0</v>
      </c>
      <c r="AC29" s="2">
        <f t="shared" si="31"/>
        <v>0</v>
      </c>
      <c r="AE29" s="2">
        <v>5</v>
      </c>
      <c r="AF29">
        <v>0</v>
      </c>
      <c r="AG29">
        <v>0</v>
      </c>
      <c r="AH29" s="5">
        <v>308</v>
      </c>
      <c r="AI29" s="2">
        <f t="shared" si="32"/>
        <v>0</v>
      </c>
      <c r="AJ29" s="2">
        <f t="shared" si="33"/>
        <v>0</v>
      </c>
      <c r="AL29" s="2">
        <v>5</v>
      </c>
      <c r="AM29">
        <v>0</v>
      </c>
      <c r="AN29">
        <v>0</v>
      </c>
      <c r="AO29" s="5">
        <v>215</v>
      </c>
      <c r="AP29" s="2">
        <f t="shared" si="34"/>
        <v>0</v>
      </c>
      <c r="AQ29" s="2">
        <f t="shared" si="35"/>
        <v>0</v>
      </c>
    </row>
    <row r="30" spans="2:43" x14ac:dyDescent="0.2">
      <c r="B30" s="2">
        <v>6</v>
      </c>
      <c r="C30">
        <v>12</v>
      </c>
      <c r="D30">
        <v>0</v>
      </c>
      <c r="E30">
        <v>100</v>
      </c>
      <c r="F30" s="2">
        <f t="shared" si="24"/>
        <v>0.12</v>
      </c>
      <c r="G30" s="2">
        <f t="shared" si="25"/>
        <v>0</v>
      </c>
      <c r="I30" s="2">
        <v>6</v>
      </c>
      <c r="J30" s="1">
        <v>28</v>
      </c>
      <c r="K30">
        <v>0</v>
      </c>
      <c r="L30" s="1">
        <v>111</v>
      </c>
      <c r="M30" s="2">
        <f t="shared" si="26"/>
        <v>0.25225225225225223</v>
      </c>
      <c r="N30" s="2">
        <f t="shared" si="27"/>
        <v>0</v>
      </c>
      <c r="P30" s="2">
        <v>6</v>
      </c>
      <c r="Q30">
        <v>0</v>
      </c>
      <c r="R30">
        <v>1</v>
      </c>
      <c r="S30">
        <v>213</v>
      </c>
      <c r="T30" s="2">
        <f t="shared" si="28"/>
        <v>0</v>
      </c>
      <c r="U30" s="2">
        <f t="shared" si="29"/>
        <v>4.6948356807511738E-3</v>
      </c>
      <c r="X30" s="2">
        <v>6</v>
      </c>
      <c r="Y30">
        <v>8</v>
      </c>
      <c r="Z30">
        <v>0</v>
      </c>
      <c r="AA30" s="5">
        <v>158</v>
      </c>
      <c r="AB30" s="2">
        <f t="shared" si="30"/>
        <v>5.0632911392405063E-2</v>
      </c>
      <c r="AC30" s="2">
        <f t="shared" si="31"/>
        <v>0</v>
      </c>
      <c r="AE30" s="2">
        <v>6</v>
      </c>
      <c r="AF30">
        <v>0</v>
      </c>
      <c r="AG30">
        <v>0</v>
      </c>
      <c r="AH30" s="5">
        <v>171</v>
      </c>
      <c r="AI30" s="2">
        <f t="shared" si="32"/>
        <v>0</v>
      </c>
      <c r="AJ30" s="2">
        <f t="shared" si="33"/>
        <v>0</v>
      </c>
      <c r="AL30" s="2">
        <v>6</v>
      </c>
      <c r="AM30">
        <v>0</v>
      </c>
      <c r="AN30">
        <v>0</v>
      </c>
      <c r="AO30" s="5">
        <v>127</v>
      </c>
      <c r="AP30" s="2">
        <f t="shared" si="34"/>
        <v>0</v>
      </c>
      <c r="AQ30" s="2">
        <f t="shared" si="35"/>
        <v>0</v>
      </c>
    </row>
    <row r="31" spans="2:43" x14ac:dyDescent="0.2">
      <c r="B31" s="2" t="s">
        <v>4</v>
      </c>
      <c r="C31" s="2">
        <f>SUM(C25:C30)</f>
        <v>716</v>
      </c>
      <c r="D31" s="2">
        <f>SUM(D25:D30)</f>
        <v>242</v>
      </c>
      <c r="E31" s="2">
        <f>SUM(E25:E30)</f>
        <v>1664</v>
      </c>
      <c r="F31" s="2">
        <f t="shared" si="24"/>
        <v>0.43028846153846156</v>
      </c>
      <c r="G31" s="2">
        <f t="shared" si="25"/>
        <v>0.14543269230769232</v>
      </c>
      <c r="I31" s="2" t="s">
        <v>4</v>
      </c>
      <c r="J31" s="2">
        <f>SUM(J25:J30)</f>
        <v>609</v>
      </c>
      <c r="K31" s="2">
        <f>SUM(K25:K30)</f>
        <v>218</v>
      </c>
      <c r="L31" s="2">
        <f>SUM(L25:L30)</f>
        <v>1471</v>
      </c>
      <c r="M31" s="2">
        <f t="shared" si="26"/>
        <v>0.41400407885791979</v>
      </c>
      <c r="N31" s="2">
        <f t="shared" si="27"/>
        <v>0.14819850441876276</v>
      </c>
      <c r="P31" s="2" t="s">
        <v>4</v>
      </c>
      <c r="Q31" s="2">
        <f>SUM(Q25:Q30)</f>
        <v>596</v>
      </c>
      <c r="R31" s="2">
        <f>SUM(R25:R30)</f>
        <v>196</v>
      </c>
      <c r="S31" s="2">
        <f>SUM(S25:S30)</f>
        <v>1886</v>
      </c>
      <c r="T31" s="2">
        <f t="shared" si="28"/>
        <v>0.31601272534464475</v>
      </c>
      <c r="U31" s="2">
        <f t="shared" si="29"/>
        <v>0.10392364793213149</v>
      </c>
      <c r="X31" s="2" t="s">
        <v>4</v>
      </c>
      <c r="Y31" s="2">
        <f>SUM(Y25:Y30)</f>
        <v>582</v>
      </c>
      <c r="Z31" s="2">
        <f>SUM(Z25:Z30)</f>
        <v>98</v>
      </c>
      <c r="AA31" s="2">
        <f>SUM(AA25:AA30)</f>
        <v>1487</v>
      </c>
      <c r="AB31" s="2">
        <f t="shared" si="30"/>
        <v>0.39139206455951581</v>
      </c>
      <c r="AC31" s="2">
        <f t="shared" si="31"/>
        <v>6.5904505716207124E-2</v>
      </c>
      <c r="AE31" s="2" t="s">
        <v>4</v>
      </c>
      <c r="AF31" s="2">
        <f>SUM(AF25:AF30)</f>
        <v>479</v>
      </c>
      <c r="AG31" s="2">
        <f>SUM(AG25:AG30)</f>
        <v>136</v>
      </c>
      <c r="AH31" s="2">
        <f>SUM(AH25:AH30)</f>
        <v>1697</v>
      </c>
      <c r="AI31" s="2">
        <f t="shared" si="32"/>
        <v>0.28226281673541542</v>
      </c>
      <c r="AJ31" s="2">
        <f t="shared" si="33"/>
        <v>8.0141426045963471E-2</v>
      </c>
      <c r="AL31" s="2" t="s">
        <v>4</v>
      </c>
      <c r="AM31" s="2">
        <f>SUM(AM25:AM30)</f>
        <v>396</v>
      </c>
      <c r="AN31" s="2">
        <f>SUM(AN25:AN30)</f>
        <v>115</v>
      </c>
      <c r="AO31" s="2">
        <f>SUM(AO25:AO30)</f>
        <v>1234</v>
      </c>
      <c r="AP31" s="2">
        <f t="shared" si="34"/>
        <v>0.32090761750405189</v>
      </c>
      <c r="AQ31" s="2">
        <f t="shared" si="35"/>
        <v>9.3192868719611022E-2</v>
      </c>
    </row>
    <row r="32" spans="2:43" x14ac:dyDescent="0.2">
      <c r="Z32" s="1"/>
      <c r="AA32" s="1"/>
      <c r="AB32" s="1"/>
    </row>
    <row r="33" spans="2:43" x14ac:dyDescent="0.2">
      <c r="B33" t="s">
        <v>77</v>
      </c>
      <c r="I33" t="s">
        <v>78</v>
      </c>
      <c r="P33" t="s">
        <v>79</v>
      </c>
      <c r="V33" s="1"/>
      <c r="W33" s="7"/>
      <c r="X33" t="s">
        <v>51</v>
      </c>
      <c r="AE33" t="s">
        <v>34</v>
      </c>
      <c r="AL33" t="s">
        <v>35</v>
      </c>
    </row>
    <row r="34" spans="2:43" x14ac:dyDescent="0.2">
      <c r="B34" s="2" t="s">
        <v>0</v>
      </c>
      <c r="C34" s="2" t="s">
        <v>19</v>
      </c>
      <c r="D34" s="2" t="s">
        <v>20</v>
      </c>
      <c r="E34" s="2" t="s">
        <v>2</v>
      </c>
      <c r="F34" s="2" t="s">
        <v>21</v>
      </c>
      <c r="G34" s="2" t="s">
        <v>22</v>
      </c>
      <c r="I34" s="2" t="s">
        <v>0</v>
      </c>
      <c r="J34" s="2" t="s">
        <v>19</v>
      </c>
      <c r="K34" s="2" t="s">
        <v>20</v>
      </c>
      <c r="L34" s="2" t="s">
        <v>2</v>
      </c>
      <c r="M34" s="2" t="s">
        <v>21</v>
      </c>
      <c r="N34" s="2" t="s">
        <v>22</v>
      </c>
      <c r="P34" s="2" t="s">
        <v>0</v>
      </c>
      <c r="Q34" s="2" t="s">
        <v>19</v>
      </c>
      <c r="R34" s="2" t="s">
        <v>20</v>
      </c>
      <c r="S34" s="2" t="s">
        <v>2</v>
      </c>
      <c r="T34" s="2" t="s">
        <v>21</v>
      </c>
      <c r="U34" s="2" t="s">
        <v>22</v>
      </c>
      <c r="X34" s="2" t="s">
        <v>0</v>
      </c>
      <c r="Y34" s="2" t="s">
        <v>19</v>
      </c>
      <c r="Z34" s="2" t="s">
        <v>20</v>
      </c>
      <c r="AA34" s="2" t="s">
        <v>2</v>
      </c>
      <c r="AB34" s="2" t="s">
        <v>21</v>
      </c>
      <c r="AC34" s="2" t="s">
        <v>22</v>
      </c>
      <c r="AE34" s="2" t="s">
        <v>0</v>
      </c>
      <c r="AF34" s="2" t="s">
        <v>19</v>
      </c>
      <c r="AG34" s="2" t="s">
        <v>20</v>
      </c>
      <c r="AH34" s="2" t="s">
        <v>2</v>
      </c>
      <c r="AI34" s="2" t="s">
        <v>21</v>
      </c>
      <c r="AJ34" s="2" t="s">
        <v>22</v>
      </c>
      <c r="AL34" s="2" t="s">
        <v>0</v>
      </c>
      <c r="AM34" s="2" t="s">
        <v>19</v>
      </c>
      <c r="AN34" s="2" t="s">
        <v>20</v>
      </c>
      <c r="AO34" s="2" t="s">
        <v>2</v>
      </c>
      <c r="AP34" s="2" t="s">
        <v>21</v>
      </c>
      <c r="AQ34" s="2" t="s">
        <v>22</v>
      </c>
    </row>
    <row r="35" spans="2:43" x14ac:dyDescent="0.2">
      <c r="B35" s="2">
        <v>1</v>
      </c>
      <c r="C35">
        <f>AVERAGE(C5,J5,Q5)</f>
        <v>194.33333333333334</v>
      </c>
      <c r="D35">
        <f t="shared" ref="D35:E40" si="36">AVERAGE(D5,K5,R5)</f>
        <v>51.333333333333336</v>
      </c>
      <c r="E35">
        <f>AVERAGE(E5,L5,S5)</f>
        <v>346</v>
      </c>
      <c r="F35" s="2">
        <f>C35/E35</f>
        <v>0.56165703275529866</v>
      </c>
      <c r="G35" s="2">
        <f>D35/E35</f>
        <v>0.1483622350674374</v>
      </c>
      <c r="I35" s="2">
        <v>1</v>
      </c>
      <c r="J35" s="1">
        <f t="shared" ref="J35:J40" si="37">AVERAGE(C15,J15,Q15)</f>
        <v>189</v>
      </c>
      <c r="K35" s="1">
        <f t="shared" ref="K35:L40" si="38">AVERAGE(D15,K15,R15)</f>
        <v>74.333333333333329</v>
      </c>
      <c r="L35" s="1">
        <f t="shared" si="38"/>
        <v>313</v>
      </c>
      <c r="M35" s="2">
        <f>J35/L35</f>
        <v>0.60383386581469645</v>
      </c>
      <c r="N35" s="2">
        <f>K35/L35</f>
        <v>0.23748668796592118</v>
      </c>
      <c r="P35" s="2">
        <v>1</v>
      </c>
      <c r="Q35" s="1">
        <f t="shared" ref="Q35:Q40" si="39">AVERAGE(C25,J25,Q25)</f>
        <v>152.66666666666666</v>
      </c>
      <c r="R35" s="1">
        <f t="shared" ref="R35:S40" si="40">AVERAGE(D25,K25,R25)</f>
        <v>29.666666666666668</v>
      </c>
      <c r="S35" s="1">
        <f t="shared" si="40"/>
        <v>288.33333333333331</v>
      </c>
      <c r="T35" s="2">
        <f>Q35/S35</f>
        <v>0.52947976878612713</v>
      </c>
      <c r="U35" s="2">
        <f>R35/S35</f>
        <v>0.10289017341040463</v>
      </c>
      <c r="X35" s="2">
        <v>1</v>
      </c>
      <c r="Y35">
        <f t="shared" ref="Y35:Y40" si="41">AVERAGE(Y5,AF5,AM5)</f>
        <v>168</v>
      </c>
      <c r="Z35">
        <f t="shared" ref="Z35:Z40" si="42">AVERAGE(Z5,AG5,AN5)</f>
        <v>8.3333333333333339</v>
      </c>
      <c r="AA35">
        <f t="shared" ref="AA35:AA40" si="43">AVERAGE(AA5,AH5,AO5)</f>
        <v>227.33333333333334</v>
      </c>
      <c r="AB35" s="2">
        <f>Y35/AA35</f>
        <v>0.73900293255131966</v>
      </c>
      <c r="AC35" s="2">
        <f>Z35/AA35</f>
        <v>3.6656891495601175E-2</v>
      </c>
      <c r="AE35" s="2">
        <v>1</v>
      </c>
      <c r="AF35" s="1">
        <f t="shared" ref="AF35:AF40" si="44">AVERAGE(Y15,AF15,AM15)</f>
        <v>139.33333333333334</v>
      </c>
      <c r="AG35" s="1">
        <f t="shared" ref="AG35:AG40" si="45">AVERAGE(Z15,AG15,AN15)</f>
        <v>5.666666666666667</v>
      </c>
      <c r="AH35" s="1">
        <f t="shared" ref="AH35:AH40" si="46">AVERAGE(AA15,AH15,AO15)</f>
        <v>189</v>
      </c>
      <c r="AI35" s="2">
        <f>AF35/AH35</f>
        <v>0.73721340388007062</v>
      </c>
      <c r="AJ35" s="2">
        <f>AG35/AH35</f>
        <v>2.9982363315696651E-2</v>
      </c>
      <c r="AL35" s="2">
        <v>1</v>
      </c>
      <c r="AM35" s="1">
        <f t="shared" ref="AM35:AM40" si="47">AVERAGE(Y25,AF25,AM25)</f>
        <v>164.66666666666666</v>
      </c>
      <c r="AN35" s="1">
        <f t="shared" ref="AN35:AN40" si="48">AVERAGE(Z25,AG25,AN25)</f>
        <v>10.333333333333334</v>
      </c>
      <c r="AO35" s="1">
        <f t="shared" ref="AO35:AO40" si="49">AVERAGE(AA25,AH25,AO25)</f>
        <v>276.33333333333331</v>
      </c>
      <c r="AP35" s="2">
        <f>AM35/AO35</f>
        <v>0.59589867310012068</v>
      </c>
      <c r="AQ35" s="2">
        <f>AN35/AO35</f>
        <v>3.739445114595899E-2</v>
      </c>
    </row>
    <row r="36" spans="2:43" x14ac:dyDescent="0.2">
      <c r="B36" s="2">
        <v>2</v>
      </c>
      <c r="C36">
        <f t="shared" ref="C36:C40" si="50">AVERAGE(C6,J6,Q6)</f>
        <v>238.33333333333334</v>
      </c>
      <c r="D36">
        <f t="shared" si="36"/>
        <v>14</v>
      </c>
      <c r="E36">
        <f t="shared" si="36"/>
        <v>316</v>
      </c>
      <c r="F36" s="2">
        <f t="shared" ref="F36:F43" si="51">C36/E36</f>
        <v>0.75421940928270048</v>
      </c>
      <c r="G36" s="2">
        <f t="shared" ref="G36:G42" si="52">D36/E36</f>
        <v>4.4303797468354431E-2</v>
      </c>
      <c r="I36" s="2">
        <v>2</v>
      </c>
      <c r="J36" s="1">
        <f t="shared" si="37"/>
        <v>223.66666666666666</v>
      </c>
      <c r="K36" s="1">
        <f t="shared" si="38"/>
        <v>35</v>
      </c>
      <c r="L36" s="1">
        <f t="shared" si="38"/>
        <v>325</v>
      </c>
      <c r="M36" s="2">
        <f t="shared" ref="M36:M41" si="53">J36/L36</f>
        <v>0.68820512820512814</v>
      </c>
      <c r="N36" s="2">
        <f t="shared" ref="N36:N42" si="54">K36/L36</f>
        <v>0.1076923076923077</v>
      </c>
      <c r="P36" s="2">
        <v>2</v>
      </c>
      <c r="Q36" s="1">
        <f t="shared" si="39"/>
        <v>205.66666666666666</v>
      </c>
      <c r="R36" s="1">
        <f t="shared" si="40"/>
        <v>22.666666666666668</v>
      </c>
      <c r="S36" s="1">
        <f t="shared" si="40"/>
        <v>323.33333333333331</v>
      </c>
      <c r="T36" s="2">
        <f t="shared" ref="T36:T41" si="55">Q36/S36</f>
        <v>0.63608247422680408</v>
      </c>
      <c r="U36" s="2">
        <f t="shared" ref="U36:U42" si="56">R36/S36</f>
        <v>7.0103092783505169E-2</v>
      </c>
      <c r="X36" s="2">
        <v>2</v>
      </c>
      <c r="Y36">
        <f t="shared" si="41"/>
        <v>186</v>
      </c>
      <c r="Z36">
        <f t="shared" si="42"/>
        <v>2</v>
      </c>
      <c r="AA36">
        <f t="shared" si="43"/>
        <v>220.66666666666666</v>
      </c>
      <c r="AB36" s="2">
        <f t="shared" ref="AB36:AB41" si="57">Y36/AA36</f>
        <v>0.84290030211480371</v>
      </c>
      <c r="AC36" s="2">
        <f t="shared" ref="AC36:AC42" si="58">Z36/AA36</f>
        <v>9.0634441087613302E-3</v>
      </c>
      <c r="AE36" s="2">
        <v>2</v>
      </c>
      <c r="AF36" s="1">
        <f t="shared" si="44"/>
        <v>149.33333333333334</v>
      </c>
      <c r="AG36" s="1">
        <f t="shared" si="45"/>
        <v>5.333333333333333</v>
      </c>
      <c r="AH36" s="1">
        <f t="shared" si="46"/>
        <v>188</v>
      </c>
      <c r="AI36" s="2">
        <f t="shared" ref="AI36:AI41" si="59">AF36/AH36</f>
        <v>0.79432624113475181</v>
      </c>
      <c r="AJ36" s="2">
        <f t="shared" ref="AJ36:AJ42" si="60">AG36/AH36</f>
        <v>2.8368794326241134E-2</v>
      </c>
      <c r="AL36" s="2">
        <v>2</v>
      </c>
      <c r="AM36" s="1">
        <f t="shared" si="47"/>
        <v>192.66666666666666</v>
      </c>
      <c r="AN36" s="1">
        <f t="shared" si="48"/>
        <v>4</v>
      </c>
      <c r="AO36" s="1">
        <f t="shared" si="49"/>
        <v>282.66666666666669</v>
      </c>
      <c r="AP36" s="2">
        <f t="shared" ref="AP36:AP41" si="61">AM36/AO36</f>
        <v>0.68160377358490554</v>
      </c>
      <c r="AQ36" s="2">
        <f t="shared" ref="AQ36:AQ42" si="62">AN36/AO36</f>
        <v>1.4150943396226414E-2</v>
      </c>
    </row>
    <row r="37" spans="2:43" x14ac:dyDescent="0.2">
      <c r="B37" s="2">
        <v>3</v>
      </c>
      <c r="C37">
        <f t="shared" si="50"/>
        <v>146.66666666666666</v>
      </c>
      <c r="D37">
        <f t="shared" si="36"/>
        <v>79.666666666666671</v>
      </c>
      <c r="E37">
        <f t="shared" si="36"/>
        <v>310</v>
      </c>
      <c r="F37" s="2">
        <f t="shared" si="51"/>
        <v>0.47311827956989244</v>
      </c>
      <c r="G37" s="2">
        <f t="shared" si="52"/>
        <v>0.25698924731182798</v>
      </c>
      <c r="I37" s="2">
        <v>3</v>
      </c>
      <c r="J37" s="1">
        <f t="shared" si="37"/>
        <v>166.66666666666666</v>
      </c>
      <c r="K37" s="1">
        <f t="shared" si="38"/>
        <v>66.666666666666671</v>
      </c>
      <c r="L37" s="1">
        <f t="shared" si="38"/>
        <v>320</v>
      </c>
      <c r="M37" s="2">
        <f t="shared" si="53"/>
        <v>0.52083333333333326</v>
      </c>
      <c r="N37" s="2">
        <f t="shared" si="54"/>
        <v>0.20833333333333334</v>
      </c>
      <c r="P37" s="2">
        <v>3</v>
      </c>
      <c r="Q37" s="1">
        <f t="shared" si="39"/>
        <v>199.66666666666666</v>
      </c>
      <c r="R37" s="1">
        <f t="shared" si="40"/>
        <v>54</v>
      </c>
      <c r="S37" s="1">
        <f t="shared" si="40"/>
        <v>331.66666666666669</v>
      </c>
      <c r="T37" s="2">
        <f t="shared" si="55"/>
        <v>0.6020100502512562</v>
      </c>
      <c r="U37" s="2">
        <f t="shared" si="56"/>
        <v>0.16281407035175879</v>
      </c>
      <c r="X37" s="2">
        <v>3</v>
      </c>
      <c r="Y37">
        <f t="shared" si="41"/>
        <v>90.666666666666671</v>
      </c>
      <c r="Z37">
        <f t="shared" si="42"/>
        <v>74.333333333333329</v>
      </c>
      <c r="AA37">
        <f t="shared" si="43"/>
        <v>248.66666666666666</v>
      </c>
      <c r="AB37" s="2">
        <f t="shared" si="57"/>
        <v>0.36461126005361932</v>
      </c>
      <c r="AC37" s="2">
        <f t="shared" si="58"/>
        <v>0.29892761394101874</v>
      </c>
      <c r="AE37" s="2">
        <v>3</v>
      </c>
      <c r="AF37" s="1">
        <f t="shared" si="44"/>
        <v>85</v>
      </c>
      <c r="AG37" s="1">
        <f t="shared" si="45"/>
        <v>69.333333333333329</v>
      </c>
      <c r="AH37" s="1">
        <f t="shared" si="46"/>
        <v>195.66666666666666</v>
      </c>
      <c r="AI37" s="2">
        <f t="shared" si="59"/>
        <v>0.434412265758092</v>
      </c>
      <c r="AJ37" s="2">
        <f t="shared" si="60"/>
        <v>0.35434412265758092</v>
      </c>
      <c r="AL37" s="2">
        <v>3</v>
      </c>
      <c r="AM37" s="1">
        <f t="shared" si="47"/>
        <v>125</v>
      </c>
      <c r="AN37" s="1">
        <f t="shared" si="48"/>
        <v>57</v>
      </c>
      <c r="AO37" s="1">
        <f t="shared" si="49"/>
        <v>248.66666666666666</v>
      </c>
      <c r="AP37" s="2">
        <f t="shared" si="61"/>
        <v>0.50268096514745308</v>
      </c>
      <c r="AQ37" s="2">
        <f t="shared" si="62"/>
        <v>0.22922252010723862</v>
      </c>
    </row>
    <row r="38" spans="2:43" x14ac:dyDescent="0.2">
      <c r="B38" s="2">
        <v>4</v>
      </c>
      <c r="C38">
        <f t="shared" si="50"/>
        <v>6.666666666666667</v>
      </c>
      <c r="D38">
        <f t="shared" si="36"/>
        <v>93.333333333333329</v>
      </c>
      <c r="E38">
        <f t="shared" si="36"/>
        <v>302.66666666666669</v>
      </c>
      <c r="F38" s="2">
        <f t="shared" si="51"/>
        <v>2.2026431718061675E-2</v>
      </c>
      <c r="G38" s="2">
        <f t="shared" si="52"/>
        <v>0.30837004405286339</v>
      </c>
      <c r="I38" s="2">
        <v>4</v>
      </c>
      <c r="J38" s="1">
        <f t="shared" si="37"/>
        <v>16.666666666666668</v>
      </c>
      <c r="K38" s="1">
        <f t="shared" si="38"/>
        <v>91</v>
      </c>
      <c r="L38" s="1">
        <f t="shared" si="38"/>
        <v>301.66666666666669</v>
      </c>
      <c r="M38" s="2">
        <f t="shared" si="53"/>
        <v>5.5248618784530384E-2</v>
      </c>
      <c r="N38" s="2">
        <f t="shared" si="54"/>
        <v>0.30165745856353587</v>
      </c>
      <c r="P38" s="2">
        <v>4</v>
      </c>
      <c r="Q38" s="1">
        <f t="shared" si="39"/>
        <v>36.666666666666664</v>
      </c>
      <c r="R38" s="1">
        <f t="shared" si="40"/>
        <v>106.66666666666667</v>
      </c>
      <c r="S38" s="1">
        <f t="shared" si="40"/>
        <v>315.33333333333331</v>
      </c>
      <c r="T38" s="2">
        <f t="shared" si="55"/>
        <v>0.11627906976744186</v>
      </c>
      <c r="U38" s="2">
        <f t="shared" si="56"/>
        <v>0.33826638477801274</v>
      </c>
      <c r="X38" s="2">
        <v>4</v>
      </c>
      <c r="Y38">
        <f t="shared" si="41"/>
        <v>13.333333333333334</v>
      </c>
      <c r="Z38">
        <f t="shared" si="42"/>
        <v>30.666666666666668</v>
      </c>
      <c r="AA38">
        <f t="shared" si="43"/>
        <v>239.66666666666666</v>
      </c>
      <c r="AB38" s="2">
        <f t="shared" si="57"/>
        <v>5.5632823365785816E-2</v>
      </c>
      <c r="AC38" s="2">
        <f t="shared" si="58"/>
        <v>0.12795549374130738</v>
      </c>
      <c r="AE38" s="2">
        <v>4</v>
      </c>
      <c r="AF38" s="1">
        <f t="shared" si="44"/>
        <v>12.333333333333334</v>
      </c>
      <c r="AG38" s="1">
        <f t="shared" si="45"/>
        <v>19.666666666666668</v>
      </c>
      <c r="AH38" s="1">
        <f t="shared" si="46"/>
        <v>206</v>
      </c>
      <c r="AI38" s="2">
        <f t="shared" si="59"/>
        <v>5.9870550161812301E-2</v>
      </c>
      <c r="AJ38" s="2">
        <f t="shared" si="60"/>
        <v>9.5469255663430425E-2</v>
      </c>
      <c r="AL38" s="2">
        <v>4</v>
      </c>
      <c r="AM38" s="1">
        <f t="shared" si="47"/>
        <v>0.66666666666666663</v>
      </c>
      <c r="AN38" s="1">
        <f t="shared" si="48"/>
        <v>45</v>
      </c>
      <c r="AO38" s="1">
        <f t="shared" si="49"/>
        <v>247.33333333333334</v>
      </c>
      <c r="AP38" s="2">
        <f t="shared" si="61"/>
        <v>2.6954177897574121E-3</v>
      </c>
      <c r="AQ38" s="2">
        <f t="shared" si="62"/>
        <v>0.18194070080862532</v>
      </c>
    </row>
    <row r="39" spans="2:43" x14ac:dyDescent="0.2">
      <c r="B39" s="2">
        <v>5</v>
      </c>
      <c r="C39">
        <f t="shared" si="50"/>
        <v>8</v>
      </c>
      <c r="D39">
        <f t="shared" si="36"/>
        <v>1.6666666666666667</v>
      </c>
      <c r="E39">
        <f t="shared" si="36"/>
        <v>289</v>
      </c>
      <c r="F39" s="2">
        <f t="shared" si="51"/>
        <v>2.768166089965398E-2</v>
      </c>
      <c r="G39" s="2">
        <f t="shared" si="52"/>
        <v>5.7670126874279125E-3</v>
      </c>
      <c r="I39" s="2">
        <v>5</v>
      </c>
      <c r="J39" s="1">
        <f t="shared" si="37"/>
        <v>6</v>
      </c>
      <c r="K39" s="1">
        <f t="shared" si="38"/>
        <v>2.3333333333333335</v>
      </c>
      <c r="L39" s="1">
        <f t="shared" si="38"/>
        <v>297.66666666666669</v>
      </c>
      <c r="M39" s="2">
        <f t="shared" si="53"/>
        <v>2.0156774916013438E-2</v>
      </c>
      <c r="N39" s="2">
        <f t="shared" si="54"/>
        <v>7.8387458006718928E-3</v>
      </c>
      <c r="P39" s="2">
        <v>5</v>
      </c>
      <c r="Q39" s="1">
        <f t="shared" si="39"/>
        <v>32.333333333333336</v>
      </c>
      <c r="R39" s="1">
        <f t="shared" si="40"/>
        <v>5.333333333333333</v>
      </c>
      <c r="S39" s="1">
        <f t="shared" si="40"/>
        <v>273.66666666666669</v>
      </c>
      <c r="T39" s="2">
        <f t="shared" si="55"/>
        <v>0.11814859926918392</v>
      </c>
      <c r="U39" s="2">
        <f t="shared" si="56"/>
        <v>1.9488428745432398E-2</v>
      </c>
      <c r="X39" s="2">
        <v>5</v>
      </c>
      <c r="Y39">
        <f t="shared" si="41"/>
        <v>5.333333333333333</v>
      </c>
      <c r="Z39">
        <f t="shared" si="42"/>
        <v>0</v>
      </c>
      <c r="AA39">
        <f t="shared" si="43"/>
        <v>227.66666666666666</v>
      </c>
      <c r="AB39" s="2">
        <f t="shared" si="57"/>
        <v>2.3426061493411421E-2</v>
      </c>
      <c r="AC39" s="2">
        <f t="shared" si="58"/>
        <v>0</v>
      </c>
      <c r="AE39" s="2">
        <v>5</v>
      </c>
      <c r="AF39" s="1">
        <f t="shared" si="44"/>
        <v>13.666666666666666</v>
      </c>
      <c r="AG39" s="1">
        <f t="shared" si="45"/>
        <v>2.6666666666666665</v>
      </c>
      <c r="AH39" s="1">
        <f t="shared" si="46"/>
        <v>214.66666666666666</v>
      </c>
      <c r="AI39" s="2">
        <f t="shared" si="59"/>
        <v>6.3664596273291921E-2</v>
      </c>
      <c r="AJ39" s="2">
        <f t="shared" si="60"/>
        <v>1.2422360248447204E-2</v>
      </c>
      <c r="AL39" s="2">
        <v>5</v>
      </c>
      <c r="AM39" s="1">
        <f t="shared" si="47"/>
        <v>0</v>
      </c>
      <c r="AN39" s="1">
        <f t="shared" si="48"/>
        <v>0</v>
      </c>
      <c r="AO39" s="1">
        <f t="shared" si="49"/>
        <v>265.66666666666669</v>
      </c>
      <c r="AP39" s="2">
        <f t="shared" si="61"/>
        <v>0</v>
      </c>
      <c r="AQ39" s="2">
        <f t="shared" si="62"/>
        <v>0</v>
      </c>
    </row>
    <row r="40" spans="2:43" x14ac:dyDescent="0.2">
      <c r="B40" s="2">
        <v>6</v>
      </c>
      <c r="C40">
        <f t="shared" si="50"/>
        <v>11</v>
      </c>
      <c r="D40">
        <f t="shared" si="36"/>
        <v>0</v>
      </c>
      <c r="E40">
        <f t="shared" si="36"/>
        <v>188.33333333333334</v>
      </c>
      <c r="F40" s="2">
        <f t="shared" si="51"/>
        <v>5.8407079646017698E-2</v>
      </c>
      <c r="G40" s="2">
        <f t="shared" si="52"/>
        <v>0</v>
      </c>
      <c r="I40" s="2">
        <v>6</v>
      </c>
      <c r="J40" s="1">
        <f t="shared" si="37"/>
        <v>5.333333333333333</v>
      </c>
      <c r="K40" s="1">
        <f t="shared" si="38"/>
        <v>1.6666666666666667</v>
      </c>
      <c r="L40" s="1">
        <f t="shared" si="38"/>
        <v>152.33333333333334</v>
      </c>
      <c r="M40" s="2">
        <f t="shared" si="53"/>
        <v>3.5010940919037198E-2</v>
      </c>
      <c r="N40" s="2">
        <f t="shared" si="54"/>
        <v>1.0940919037199124E-2</v>
      </c>
      <c r="P40" s="2">
        <v>6</v>
      </c>
      <c r="Q40" s="1">
        <f t="shared" si="39"/>
        <v>13.333333333333334</v>
      </c>
      <c r="R40" s="1">
        <f t="shared" si="40"/>
        <v>0.33333333333333331</v>
      </c>
      <c r="S40" s="1">
        <f t="shared" si="40"/>
        <v>141.33333333333334</v>
      </c>
      <c r="T40" s="2">
        <f t="shared" si="55"/>
        <v>9.4339622641509427E-2</v>
      </c>
      <c r="U40" s="2">
        <f t="shared" si="56"/>
        <v>2.3584905660377358E-3</v>
      </c>
      <c r="X40" s="2">
        <v>6</v>
      </c>
      <c r="Y40">
        <f t="shared" si="41"/>
        <v>3</v>
      </c>
      <c r="Z40">
        <f t="shared" si="42"/>
        <v>0</v>
      </c>
      <c r="AA40">
        <f t="shared" si="43"/>
        <v>129.66666666666666</v>
      </c>
      <c r="AB40" s="2">
        <f t="shared" si="57"/>
        <v>2.3136246786632394E-2</v>
      </c>
      <c r="AC40" s="2">
        <f t="shared" si="58"/>
        <v>0</v>
      </c>
      <c r="AE40" s="2">
        <v>6</v>
      </c>
      <c r="AF40" s="1">
        <f t="shared" si="44"/>
        <v>7</v>
      </c>
      <c r="AG40" s="1">
        <f t="shared" si="45"/>
        <v>0.66666666666666663</v>
      </c>
      <c r="AH40" s="1">
        <f t="shared" si="46"/>
        <v>105.33333333333333</v>
      </c>
      <c r="AI40" s="2">
        <f t="shared" si="59"/>
        <v>6.6455696202531653E-2</v>
      </c>
      <c r="AJ40" s="2">
        <f t="shared" si="60"/>
        <v>6.3291139240506328E-3</v>
      </c>
      <c r="AL40" s="2">
        <v>6</v>
      </c>
      <c r="AM40" s="1">
        <f t="shared" si="47"/>
        <v>2.6666666666666665</v>
      </c>
      <c r="AN40" s="1">
        <f t="shared" si="48"/>
        <v>0</v>
      </c>
      <c r="AO40" s="1">
        <f t="shared" si="49"/>
        <v>152</v>
      </c>
      <c r="AP40" s="2">
        <f t="shared" si="61"/>
        <v>1.7543859649122806E-2</v>
      </c>
      <c r="AQ40" s="2">
        <f t="shared" si="62"/>
        <v>0</v>
      </c>
    </row>
    <row r="41" spans="2:43" x14ac:dyDescent="0.2">
      <c r="B41" s="2" t="s">
        <v>4</v>
      </c>
      <c r="C41" s="2">
        <f>SUM(C35:C40)</f>
        <v>605</v>
      </c>
      <c r="D41" s="2">
        <f>SUM(D35:D40)</f>
        <v>239.99999999999997</v>
      </c>
      <c r="E41" s="2">
        <f>SUM(E35:E40)</f>
        <v>1752</v>
      </c>
      <c r="F41" s="2">
        <f t="shared" si="51"/>
        <v>0.34531963470319632</v>
      </c>
      <c r="G41" s="2">
        <f t="shared" si="52"/>
        <v>0.13698630136986301</v>
      </c>
      <c r="I41" s="2" t="s">
        <v>4</v>
      </c>
      <c r="J41" s="2">
        <f>SUM(J35:J40)</f>
        <v>607.33333333333326</v>
      </c>
      <c r="K41" s="2">
        <f>SUM(K35:K40)</f>
        <v>271</v>
      </c>
      <c r="L41" s="2">
        <f>SUM(L35:L40)</f>
        <v>1709.6666666666667</v>
      </c>
      <c r="M41" s="2">
        <f t="shared" si="53"/>
        <v>0.35523493858451932</v>
      </c>
      <c r="N41" s="2">
        <f t="shared" si="54"/>
        <v>0.15851043088321309</v>
      </c>
      <c r="P41" s="2" t="s">
        <v>4</v>
      </c>
      <c r="Q41" s="2">
        <f>SUM(Q35:Q40)</f>
        <v>640.33333333333337</v>
      </c>
      <c r="R41" s="2">
        <f>SUM(R35:R40)</f>
        <v>218.66666666666669</v>
      </c>
      <c r="S41" s="2">
        <f>SUM(S35:S40)</f>
        <v>1673.6666666666665</v>
      </c>
      <c r="T41" s="2">
        <f t="shared" si="55"/>
        <v>0.38259310894244181</v>
      </c>
      <c r="U41" s="2">
        <f t="shared" si="56"/>
        <v>0.13065126468830912</v>
      </c>
      <c r="X41" s="2" t="s">
        <v>4</v>
      </c>
      <c r="Y41" s="2">
        <f>SUM(Y35:Y40)</f>
        <v>466.33333333333331</v>
      </c>
      <c r="Z41" s="2">
        <f>SUM(Z35:Z40)</f>
        <v>115.33333333333333</v>
      </c>
      <c r="AA41" s="2">
        <f>SUM(AA35:AA40)</f>
        <v>1293.6666666666667</v>
      </c>
      <c r="AB41" s="2">
        <f t="shared" si="57"/>
        <v>0.3604741046122133</v>
      </c>
      <c r="AC41" s="2">
        <f t="shared" si="58"/>
        <v>8.9152280340118517E-2</v>
      </c>
      <c r="AE41" s="2" t="s">
        <v>4</v>
      </c>
      <c r="AF41" s="2">
        <f>SUM(AF35:AF40)</f>
        <v>406.66666666666669</v>
      </c>
      <c r="AG41" s="2">
        <f>SUM(AG35:AG40)</f>
        <v>103.33333333333334</v>
      </c>
      <c r="AH41" s="2">
        <f>SUM(AH35:AH40)</f>
        <v>1098.6666666666665</v>
      </c>
      <c r="AI41" s="2">
        <f t="shared" si="59"/>
        <v>0.37014563106796122</v>
      </c>
      <c r="AJ41" s="2">
        <f t="shared" si="60"/>
        <v>9.4053398058252455E-2</v>
      </c>
      <c r="AL41" s="2" t="s">
        <v>4</v>
      </c>
      <c r="AM41" s="2">
        <f>SUM(AM35:AM40)</f>
        <v>485.66666666666669</v>
      </c>
      <c r="AN41" s="2">
        <f>SUM(AN35:AN40)</f>
        <v>116.33333333333333</v>
      </c>
      <c r="AO41" s="2">
        <f>SUM(AO35:AO40)</f>
        <v>1472.6666666666667</v>
      </c>
      <c r="AP41" s="2">
        <f t="shared" si="61"/>
        <v>0.32978723404255317</v>
      </c>
      <c r="AQ41" s="2">
        <f t="shared" si="62"/>
        <v>7.8995020371208688E-2</v>
      </c>
    </row>
    <row r="42" spans="2:43" x14ac:dyDescent="0.2">
      <c r="B42" s="5" t="s">
        <v>65</v>
      </c>
      <c r="C42" s="17"/>
      <c r="D42" s="6">
        <f>D37+D38</f>
        <v>173</v>
      </c>
      <c r="E42" s="6">
        <f>E37+E38</f>
        <v>612.66666666666674</v>
      </c>
      <c r="F42" s="2"/>
      <c r="G42" s="2">
        <f t="shared" si="52"/>
        <v>0.28237214363438518</v>
      </c>
      <c r="I42" s="5" t="s">
        <v>65</v>
      </c>
      <c r="J42" s="17"/>
      <c r="K42" s="6">
        <f>K37+K38</f>
        <v>157.66666666666669</v>
      </c>
      <c r="L42" s="6">
        <f>L37+L38</f>
        <v>621.66666666666674</v>
      </c>
      <c r="M42" s="2"/>
      <c r="N42" s="2">
        <f t="shared" si="54"/>
        <v>0.25361930294906165</v>
      </c>
      <c r="P42" s="5" t="s">
        <v>65</v>
      </c>
      <c r="Q42" s="17"/>
      <c r="R42" s="6">
        <f>R37+R38</f>
        <v>160.66666666666669</v>
      </c>
      <c r="S42" s="6">
        <f>S37+S38</f>
        <v>647</v>
      </c>
      <c r="T42" s="2"/>
      <c r="U42" s="2">
        <f t="shared" si="56"/>
        <v>0.24832560535806289</v>
      </c>
      <c r="X42" s="5" t="s">
        <v>65</v>
      </c>
      <c r="Y42" s="17"/>
      <c r="Z42" s="6">
        <f>Z37+Z38</f>
        <v>105</v>
      </c>
      <c r="AA42" s="6">
        <f>AA37+AA38</f>
        <v>488.33333333333331</v>
      </c>
      <c r="AB42" s="2"/>
      <c r="AC42" s="2">
        <f t="shared" si="58"/>
        <v>0.21501706484641639</v>
      </c>
      <c r="AE42" s="5" t="s">
        <v>65</v>
      </c>
      <c r="AF42" s="17"/>
      <c r="AG42" s="6">
        <f>AG37+AG38</f>
        <v>89</v>
      </c>
      <c r="AH42" s="6">
        <f>AH37+AH38</f>
        <v>401.66666666666663</v>
      </c>
      <c r="AI42" s="2"/>
      <c r="AJ42" s="2">
        <f t="shared" si="60"/>
        <v>0.2215767634854772</v>
      </c>
      <c r="AL42" s="5" t="s">
        <v>65</v>
      </c>
      <c r="AM42" s="17"/>
      <c r="AN42" s="6">
        <f>AN37+AN38</f>
        <v>102</v>
      </c>
      <c r="AO42" s="6">
        <f>AO37+AO38</f>
        <v>496</v>
      </c>
      <c r="AP42" s="2"/>
      <c r="AQ42" s="2">
        <f t="shared" si="62"/>
        <v>0.20564516129032259</v>
      </c>
    </row>
    <row r="43" spans="2:43" x14ac:dyDescent="0.2">
      <c r="B43" s="5" t="s">
        <v>66</v>
      </c>
      <c r="C43" s="17">
        <f>C35+C36+C37</f>
        <v>579.33333333333337</v>
      </c>
      <c r="D43" s="17"/>
      <c r="E43" s="17">
        <f t="shared" ref="E43" si="63">E35+E36+E37</f>
        <v>972</v>
      </c>
      <c r="F43" s="2">
        <f t="shared" si="51"/>
        <v>0.59602194787379981</v>
      </c>
      <c r="G43" s="5"/>
      <c r="I43" s="5" t="s">
        <v>66</v>
      </c>
      <c r="J43" s="17">
        <f>J35+J36+J37</f>
        <v>579.33333333333326</v>
      </c>
      <c r="K43" s="17"/>
      <c r="L43" s="17">
        <f t="shared" ref="L43" si="64">L35+L36+L37</f>
        <v>958</v>
      </c>
      <c r="M43" s="2">
        <f t="shared" ref="M43" si="65">J43/L43</f>
        <v>0.60473208072372986</v>
      </c>
      <c r="N43" s="5"/>
      <c r="P43" s="5" t="s">
        <v>66</v>
      </c>
      <c r="Q43" s="17">
        <f>Q35+Q36+Q37</f>
        <v>558</v>
      </c>
      <c r="R43" s="17"/>
      <c r="S43" s="17">
        <f t="shared" ref="S43" si="66">S35+S36+S37</f>
        <v>943.33333333333326</v>
      </c>
      <c r="T43" s="2">
        <f t="shared" ref="T43" si="67">Q43/S43</f>
        <v>0.59151943462897527</v>
      </c>
      <c r="U43" s="5"/>
      <c r="X43" s="5" t="s">
        <v>66</v>
      </c>
      <c r="Y43" s="17">
        <f>Y35+Y36+Y37</f>
        <v>444.66666666666669</v>
      </c>
      <c r="Z43" s="17"/>
      <c r="AA43" s="17">
        <f t="shared" ref="AA43" si="68">AA35+AA36+AA37</f>
        <v>696.66666666666663</v>
      </c>
      <c r="AB43" s="2">
        <f t="shared" ref="AB43" si="69">Y43/AA43</f>
        <v>0.63827751196172255</v>
      </c>
      <c r="AC43" s="5"/>
      <c r="AE43" s="5" t="s">
        <v>66</v>
      </c>
      <c r="AF43" s="17">
        <f>AF35+AF36+AF37</f>
        <v>373.66666666666669</v>
      </c>
      <c r="AG43" s="17"/>
      <c r="AH43" s="17">
        <f t="shared" ref="AH43" si="70">AH35+AH36+AH37</f>
        <v>572.66666666666663</v>
      </c>
      <c r="AI43" s="2">
        <f t="shared" ref="AI43" si="71">AF43/AH43</f>
        <v>0.65250291036088481</v>
      </c>
      <c r="AJ43" s="5"/>
      <c r="AL43" s="5" t="s">
        <v>66</v>
      </c>
      <c r="AM43" s="17">
        <f>AM35+AM36+AM37</f>
        <v>482.33333333333331</v>
      </c>
      <c r="AN43" s="17"/>
      <c r="AO43" s="17">
        <f t="shared" ref="AO43" si="72">AO35+AO36+AO37</f>
        <v>807.66666666666663</v>
      </c>
      <c r="AP43" s="2">
        <f t="shared" ref="AP43" si="73">AM43/AO43</f>
        <v>0.59719356170037141</v>
      </c>
      <c r="AQ43" s="5"/>
    </row>
    <row r="44" spans="2:43" x14ac:dyDescent="0.2">
      <c r="C44" s="16"/>
    </row>
    <row r="45" spans="2:43" x14ac:dyDescent="0.2">
      <c r="B45" t="s">
        <v>76</v>
      </c>
      <c r="X45" t="s">
        <v>51</v>
      </c>
    </row>
    <row r="46" spans="2:43" x14ac:dyDescent="0.2">
      <c r="B46" s="2" t="s">
        <v>0</v>
      </c>
      <c r="C46" s="2" t="s">
        <v>19</v>
      </c>
      <c r="D46" s="2" t="s">
        <v>20</v>
      </c>
      <c r="E46" s="2" t="s">
        <v>2</v>
      </c>
      <c r="F46" s="2" t="s">
        <v>61</v>
      </c>
      <c r="G46" s="2" t="s">
        <v>60</v>
      </c>
      <c r="X46" s="2" t="s">
        <v>0</v>
      </c>
      <c r="Y46" s="2" t="s">
        <v>19</v>
      </c>
      <c r="Z46" s="2" t="s">
        <v>20</v>
      </c>
      <c r="AA46" s="2" t="s">
        <v>2</v>
      </c>
      <c r="AB46" s="2" t="s">
        <v>59</v>
      </c>
      <c r="AC46" s="2" t="s">
        <v>58</v>
      </c>
    </row>
    <row r="47" spans="2:43" x14ac:dyDescent="0.2">
      <c r="B47" s="2">
        <v>1</v>
      </c>
      <c r="C47" s="1">
        <f t="shared" ref="C47:E52" si="74">AVERAGE(C35,J35,Q35)</f>
        <v>178.66666666666666</v>
      </c>
      <c r="D47" s="1">
        <f t="shared" si="74"/>
        <v>51.777777777777771</v>
      </c>
      <c r="E47" s="1">
        <f t="shared" si="74"/>
        <v>315.77777777777777</v>
      </c>
      <c r="F47" s="2">
        <f>C47/E47</f>
        <v>0.56579873328641794</v>
      </c>
      <c r="G47" s="2">
        <f>D47/E47</f>
        <v>0.16396903589021813</v>
      </c>
      <c r="X47" s="2">
        <v>1</v>
      </c>
      <c r="Y47" s="1">
        <f t="shared" ref="Y47:AA52" si="75">AVERAGE(Y35,AF35,AM35)</f>
        <v>157.33333333333334</v>
      </c>
      <c r="Z47" s="1">
        <f t="shared" si="75"/>
        <v>8.1111111111111125</v>
      </c>
      <c r="AA47" s="1">
        <f t="shared" si="75"/>
        <v>230.88888888888891</v>
      </c>
      <c r="AB47" s="2">
        <f>Y47/AA47</f>
        <v>0.68142444658325307</v>
      </c>
      <c r="AC47" s="2">
        <f>Z47/AA47</f>
        <v>3.5129932627526471E-2</v>
      </c>
    </row>
    <row r="48" spans="2:43" x14ac:dyDescent="0.2">
      <c r="B48" s="2">
        <v>2</v>
      </c>
      <c r="C48" s="1">
        <f t="shared" si="74"/>
        <v>222.55555555555554</v>
      </c>
      <c r="D48" s="1">
        <f t="shared" si="74"/>
        <v>23.888888888888889</v>
      </c>
      <c r="E48" s="1">
        <f t="shared" si="74"/>
        <v>321.4444444444444</v>
      </c>
      <c r="F48" s="2">
        <f t="shared" ref="F48:F53" si="76">C48/E48</f>
        <v>0.69236087106809541</v>
      </c>
      <c r="G48" s="2">
        <f t="shared" ref="G48:G54" si="77">D48/E48</f>
        <v>7.4317317663325277E-2</v>
      </c>
      <c r="X48" s="2">
        <v>2</v>
      </c>
      <c r="Y48" s="1">
        <f t="shared" si="75"/>
        <v>176</v>
      </c>
      <c r="Z48" s="1">
        <f t="shared" si="75"/>
        <v>3.7777777777777772</v>
      </c>
      <c r="AA48" s="1">
        <f t="shared" si="75"/>
        <v>230.44444444444443</v>
      </c>
      <c r="AB48" s="2">
        <f t="shared" ref="AB48:AB53" si="78">Y48/AA48</f>
        <v>0.76374156219864997</v>
      </c>
      <c r="AC48" s="2">
        <f t="shared" ref="AC48:AC54" si="79">Z48/AA48</f>
        <v>1.6393442622950817E-2</v>
      </c>
    </row>
    <row r="49" spans="1:41" x14ac:dyDescent="0.2">
      <c r="B49" s="2">
        <v>3</v>
      </c>
      <c r="C49" s="1">
        <f t="shared" si="74"/>
        <v>171</v>
      </c>
      <c r="D49" s="1">
        <f t="shared" si="74"/>
        <v>66.777777777777786</v>
      </c>
      <c r="E49" s="1">
        <f t="shared" si="74"/>
        <v>320.5555555555556</v>
      </c>
      <c r="F49" s="2">
        <f t="shared" si="76"/>
        <v>0.53344887348353542</v>
      </c>
      <c r="G49" s="2">
        <f t="shared" si="77"/>
        <v>0.20831889081455807</v>
      </c>
      <c r="X49" s="2">
        <v>3</v>
      </c>
      <c r="Y49" s="1">
        <f t="shared" si="75"/>
        <v>100.22222222222223</v>
      </c>
      <c r="Z49" s="1">
        <f t="shared" si="75"/>
        <v>66.888888888888886</v>
      </c>
      <c r="AA49" s="1">
        <f t="shared" si="75"/>
        <v>231</v>
      </c>
      <c r="AB49" s="2">
        <f t="shared" si="78"/>
        <v>0.43386243386243389</v>
      </c>
      <c r="AC49" s="2">
        <f t="shared" si="79"/>
        <v>0.28956228956228952</v>
      </c>
    </row>
    <row r="50" spans="1:41" x14ac:dyDescent="0.2">
      <c r="B50" s="2">
        <v>4</v>
      </c>
      <c r="C50" s="1">
        <f t="shared" si="74"/>
        <v>20</v>
      </c>
      <c r="D50" s="1">
        <f t="shared" si="74"/>
        <v>97</v>
      </c>
      <c r="E50" s="1">
        <f t="shared" si="74"/>
        <v>306.5555555555556</v>
      </c>
      <c r="F50" s="2">
        <f t="shared" si="76"/>
        <v>6.5241029358463196E-2</v>
      </c>
      <c r="G50" s="2">
        <f t="shared" si="77"/>
        <v>0.31641899238854654</v>
      </c>
      <c r="X50" s="2">
        <v>4</v>
      </c>
      <c r="Y50" s="1">
        <f t="shared" si="75"/>
        <v>8.7777777777777786</v>
      </c>
      <c r="Z50" s="1">
        <f t="shared" si="75"/>
        <v>31.777777777777782</v>
      </c>
      <c r="AA50" s="1">
        <f t="shared" si="75"/>
        <v>231</v>
      </c>
      <c r="AB50" s="2">
        <f t="shared" si="78"/>
        <v>3.7999037999038004E-2</v>
      </c>
      <c r="AC50" s="2">
        <f t="shared" si="79"/>
        <v>0.13756613756613759</v>
      </c>
    </row>
    <row r="51" spans="1:41" x14ac:dyDescent="0.2">
      <c r="B51" s="2">
        <v>5</v>
      </c>
      <c r="C51" s="1">
        <f t="shared" si="74"/>
        <v>15.444444444444445</v>
      </c>
      <c r="D51" s="1">
        <f t="shared" si="74"/>
        <v>3.1111111111111107</v>
      </c>
      <c r="E51" s="1">
        <f t="shared" si="74"/>
        <v>286.77777777777783</v>
      </c>
      <c r="F51" s="2">
        <f t="shared" si="76"/>
        <v>5.3855094924447879E-2</v>
      </c>
      <c r="G51" s="2">
        <f t="shared" si="77"/>
        <v>1.0848508330104607E-2</v>
      </c>
      <c r="X51" s="2">
        <v>5</v>
      </c>
      <c r="Y51" s="1">
        <f t="shared" si="75"/>
        <v>6.333333333333333</v>
      </c>
      <c r="Z51" s="1">
        <f t="shared" si="75"/>
        <v>0.88888888888888884</v>
      </c>
      <c r="AA51" s="1">
        <f t="shared" si="75"/>
        <v>236</v>
      </c>
      <c r="AB51" s="2">
        <f t="shared" si="78"/>
        <v>2.6836158192090395E-2</v>
      </c>
      <c r="AC51" s="2">
        <f t="shared" si="79"/>
        <v>3.766478342749529E-3</v>
      </c>
      <c r="AG51" s="6"/>
      <c r="AH51" s="6"/>
      <c r="AI51" s="6"/>
      <c r="AJ51" s="6"/>
      <c r="AK51" s="6"/>
      <c r="AL51" s="6"/>
    </row>
    <row r="52" spans="1:41" x14ac:dyDescent="0.2">
      <c r="B52" s="2">
        <v>6</v>
      </c>
      <c r="C52" s="1">
        <f t="shared" si="74"/>
        <v>9.8888888888888875</v>
      </c>
      <c r="D52" s="1">
        <f t="shared" si="74"/>
        <v>0.66666666666666663</v>
      </c>
      <c r="E52" s="1">
        <f t="shared" si="74"/>
        <v>160.66666666666666</v>
      </c>
      <c r="F52" s="2">
        <f t="shared" si="76"/>
        <v>6.1549100968188102E-2</v>
      </c>
      <c r="G52" s="2">
        <f t="shared" si="77"/>
        <v>4.1493775933609959E-3</v>
      </c>
      <c r="X52" s="2">
        <v>6</v>
      </c>
      <c r="Y52" s="1">
        <f t="shared" si="75"/>
        <v>4.2222222222222223</v>
      </c>
      <c r="Z52" s="1">
        <f t="shared" si="75"/>
        <v>0.22222222222222221</v>
      </c>
      <c r="AA52" s="1">
        <f t="shared" si="75"/>
        <v>129</v>
      </c>
      <c r="AB52" s="2">
        <f t="shared" si="78"/>
        <v>3.273040482342808E-2</v>
      </c>
      <c r="AC52" s="2">
        <f t="shared" si="79"/>
        <v>1.7226528854435831E-3</v>
      </c>
      <c r="AG52" s="6"/>
      <c r="AH52" s="6"/>
      <c r="AI52" s="6"/>
      <c r="AJ52" s="6"/>
      <c r="AK52" s="6"/>
      <c r="AL52" s="6"/>
    </row>
    <row r="53" spans="1:41" x14ac:dyDescent="0.2">
      <c r="B53" s="2" t="s">
        <v>4</v>
      </c>
      <c r="C53" s="2">
        <f>SUM(C47:C52)</f>
        <v>617.55555555555554</v>
      </c>
      <c r="D53" s="2">
        <f>SUM(D47:D52)</f>
        <v>243.22222222222223</v>
      </c>
      <c r="E53" s="2">
        <f>SUM(E47:E52)</f>
        <v>1711.7777777777781</v>
      </c>
      <c r="F53" s="2">
        <f t="shared" si="76"/>
        <v>0.36076853174088008</v>
      </c>
      <c r="G53" s="2">
        <f t="shared" si="77"/>
        <v>0.14208749837725559</v>
      </c>
      <c r="X53" s="2" t="s">
        <v>4</v>
      </c>
      <c r="Y53" s="2">
        <f>SUM(Y47:Y52)</f>
        <v>452.88888888888891</v>
      </c>
      <c r="Z53" s="2">
        <f>SUM(Z47:Z52)</f>
        <v>111.66666666666667</v>
      </c>
      <c r="AA53" s="2">
        <f>SUM(AA47:AA52)</f>
        <v>1288.3333333333335</v>
      </c>
      <c r="AB53" s="2">
        <f t="shared" si="78"/>
        <v>0.35153083225528242</v>
      </c>
      <c r="AC53" s="2">
        <f t="shared" si="79"/>
        <v>8.6675291073738669E-2</v>
      </c>
      <c r="AG53" s="6"/>
      <c r="AH53" s="6"/>
      <c r="AI53" s="6"/>
      <c r="AJ53" s="6"/>
      <c r="AK53" s="6"/>
      <c r="AL53" s="6"/>
    </row>
    <row r="54" spans="1:41" x14ac:dyDescent="0.2">
      <c r="B54" s="5" t="s">
        <v>65</v>
      </c>
      <c r="C54" s="17"/>
      <c r="D54" s="6">
        <f>D49+D50</f>
        <v>163.77777777777777</v>
      </c>
      <c r="E54" s="6">
        <f>E49+E50</f>
        <v>627.1111111111112</v>
      </c>
      <c r="F54" s="2"/>
      <c r="G54" s="2">
        <f t="shared" si="77"/>
        <v>0.26116229624379866</v>
      </c>
      <c r="X54" s="5" t="s">
        <v>65</v>
      </c>
      <c r="Y54" s="17"/>
      <c r="Z54" s="6">
        <f>Z49+Z50</f>
        <v>98.666666666666671</v>
      </c>
      <c r="AA54" s="6">
        <f>AA49+AA50</f>
        <v>462</v>
      </c>
      <c r="AB54" s="2"/>
      <c r="AC54" s="2">
        <f t="shared" si="79"/>
        <v>0.21356421356421357</v>
      </c>
      <c r="AG54" s="6"/>
      <c r="AH54" s="6"/>
      <c r="AI54" s="6"/>
      <c r="AJ54" s="6"/>
      <c r="AK54" s="6"/>
      <c r="AL54" s="6"/>
    </row>
    <row r="55" spans="1:41" x14ac:dyDescent="0.2">
      <c r="B55" s="5" t="s">
        <v>66</v>
      </c>
      <c r="C55" s="17">
        <f>C47+C48+C49</f>
        <v>572.22222222222217</v>
      </c>
      <c r="D55" s="17"/>
      <c r="E55" s="17">
        <f t="shared" ref="E55" si="80">E47+E48+E49</f>
        <v>957.77777777777783</v>
      </c>
      <c r="F55" s="2">
        <f t="shared" ref="F55" si="81">C55/E55</f>
        <v>0.59744779582366581</v>
      </c>
      <c r="G55" s="5"/>
      <c r="X55" s="5" t="s">
        <v>66</v>
      </c>
      <c r="Y55" s="17">
        <f>Y47+Y48+Y49</f>
        <v>433.5555555555556</v>
      </c>
      <c r="Z55" s="17"/>
      <c r="AA55" s="17">
        <f t="shared" ref="AA55" si="82">AA47+AA48+AA49</f>
        <v>692.33333333333337</v>
      </c>
      <c r="AB55" s="2">
        <f t="shared" ref="AB55" si="83">Y55/AA55</f>
        <v>0.62622372010913174</v>
      </c>
      <c r="AC55" s="5"/>
      <c r="AG55" s="6"/>
      <c r="AH55" s="6"/>
      <c r="AI55" s="6"/>
      <c r="AJ55" s="6"/>
      <c r="AK55" s="6"/>
      <c r="AL55" s="6"/>
      <c r="AO55" t="s">
        <v>65</v>
      </c>
    </row>
    <row r="56" spans="1:41" x14ac:dyDescent="0.2">
      <c r="AG56" s="6"/>
      <c r="AH56" s="6" t="s">
        <v>112</v>
      </c>
      <c r="AI56" s="6"/>
      <c r="AJ56" s="6"/>
      <c r="AK56" s="6"/>
      <c r="AL56" s="6"/>
    </row>
    <row r="57" spans="1:41" x14ac:dyDescent="0.2">
      <c r="B57" s="12" t="s">
        <v>51</v>
      </c>
      <c r="C57" s="12" t="s">
        <v>34</v>
      </c>
      <c r="D57" s="12" t="s">
        <v>35</v>
      </c>
      <c r="E57" s="12"/>
      <c r="F57" s="12" t="s">
        <v>48</v>
      </c>
      <c r="G57" s="12" t="s">
        <v>49</v>
      </c>
      <c r="H57" s="12" t="s">
        <v>50</v>
      </c>
      <c r="I57" s="12"/>
      <c r="J57" s="13" t="s">
        <v>56</v>
      </c>
      <c r="K57" s="13" t="s">
        <v>41</v>
      </c>
      <c r="L57" s="13" t="s">
        <v>38</v>
      </c>
      <c r="N57" s="2" t="s">
        <v>0</v>
      </c>
      <c r="O57" t="s">
        <v>58</v>
      </c>
      <c r="P57" t="s">
        <v>60</v>
      </c>
      <c r="AG57" s="6"/>
      <c r="AH57" s="6"/>
      <c r="AI57" s="6"/>
      <c r="AJ57" s="6"/>
      <c r="AK57" s="6"/>
      <c r="AL57" s="6"/>
    </row>
    <row r="58" spans="1:41" x14ac:dyDescent="0.2">
      <c r="A58" s="2" t="s">
        <v>0</v>
      </c>
      <c r="B58" t="s">
        <v>22</v>
      </c>
      <c r="C58" t="s">
        <v>22</v>
      </c>
      <c r="D58" t="s">
        <v>22</v>
      </c>
      <c r="F58" t="s">
        <v>22</v>
      </c>
      <c r="G58" t="s">
        <v>22</v>
      </c>
      <c r="H58" t="s">
        <v>22</v>
      </c>
      <c r="J58" t="s">
        <v>22</v>
      </c>
      <c r="K58" t="s">
        <v>22</v>
      </c>
      <c r="L58" t="s">
        <v>22</v>
      </c>
      <c r="N58" s="2">
        <v>1</v>
      </c>
      <c r="O58">
        <v>3.5129932627526471E-2</v>
      </c>
      <c r="P58">
        <v>0.16396903589021813</v>
      </c>
      <c r="AG58" s="6"/>
      <c r="AH58" s="6"/>
      <c r="AI58" s="6"/>
      <c r="AJ58" s="6"/>
      <c r="AK58" s="6"/>
      <c r="AL58" s="6"/>
    </row>
    <row r="59" spans="1:41" x14ac:dyDescent="0.2">
      <c r="A59" s="2">
        <v>1</v>
      </c>
      <c r="B59">
        <v>3.6656891495601175E-2</v>
      </c>
      <c r="C59">
        <v>2.9982363315696651E-2</v>
      </c>
      <c r="D59">
        <v>3.739445114595899E-2</v>
      </c>
      <c r="F59">
        <v>0.1483622350674374</v>
      </c>
      <c r="G59">
        <v>0.23748668796592118</v>
      </c>
      <c r="H59">
        <v>0.10289017341040463</v>
      </c>
      <c r="J59" s="8">
        <f>STDEV(B59:D59)/SQRT(3)</f>
        <v>2.3574040179082422E-3</v>
      </c>
      <c r="K59" s="8">
        <f>STDEV(F59:H59)/SQRT(3)</f>
        <v>3.9529945207742619E-2</v>
      </c>
      <c r="L59" s="8">
        <f>_xlfn.T.TEST(B59:D59,F59:H59,2,2)</f>
        <v>3.1726600550891187E-2</v>
      </c>
      <c r="M59" t="s">
        <v>44</v>
      </c>
      <c r="N59" s="2">
        <v>2</v>
      </c>
      <c r="O59">
        <v>1.6393442622950817E-2</v>
      </c>
      <c r="P59">
        <v>7.4317317663325277E-2</v>
      </c>
      <c r="AG59" s="6"/>
      <c r="AH59" s="6"/>
      <c r="AI59" s="6"/>
      <c r="AJ59" s="6"/>
      <c r="AK59" s="6"/>
      <c r="AL59" s="6"/>
    </row>
    <row r="60" spans="1:41" x14ac:dyDescent="0.2">
      <c r="A60" s="2">
        <v>2</v>
      </c>
      <c r="B60">
        <v>9.0634441087613302E-3</v>
      </c>
      <c r="C60">
        <v>2.8368794326241134E-2</v>
      </c>
      <c r="D60">
        <v>1.4150943396226414E-2</v>
      </c>
      <c r="F60">
        <v>4.4303797468354431E-2</v>
      </c>
      <c r="G60">
        <v>0.1076923076923077</v>
      </c>
      <c r="H60">
        <v>7.0103092783505169E-2</v>
      </c>
      <c r="J60" s="8">
        <f t="shared" ref="J60:J66" si="84">STDEV(B60:D60)/SQRT(3)</f>
        <v>5.7769969182748385E-3</v>
      </c>
      <c r="K60" s="8">
        <f t="shared" ref="K60:K66" si="85">STDEV(F60:H60)/SQRT(3)</f>
        <v>1.840388839444097E-2</v>
      </c>
      <c r="L60" s="8">
        <f t="shared" ref="L60:L66" si="86">_xlfn.T.TEST(B60:D60,F60:H60,2,2)</f>
        <v>4.2109705144853404E-2</v>
      </c>
      <c r="M60" t="s">
        <v>44</v>
      </c>
      <c r="N60" s="2">
        <v>3</v>
      </c>
      <c r="O60">
        <v>0.28956228956228952</v>
      </c>
      <c r="P60">
        <v>0.20831889081455807</v>
      </c>
      <c r="AG60" s="6"/>
      <c r="AH60" s="6"/>
      <c r="AI60" s="6"/>
      <c r="AJ60" s="6"/>
      <c r="AK60" s="6"/>
      <c r="AL60" s="6"/>
    </row>
    <row r="61" spans="1:41" x14ac:dyDescent="0.2">
      <c r="A61" s="2">
        <v>3</v>
      </c>
      <c r="B61">
        <v>0.29892761394101874</v>
      </c>
      <c r="C61">
        <v>0.35434412265758092</v>
      </c>
      <c r="D61">
        <v>0.22922252010723862</v>
      </c>
      <c r="F61">
        <v>0.25698924731182798</v>
      </c>
      <c r="G61">
        <v>0.20833333333333334</v>
      </c>
      <c r="H61">
        <v>0.16281407035175879</v>
      </c>
      <c r="J61" s="8">
        <f t="shared" si="84"/>
        <v>3.6197916583289934E-2</v>
      </c>
      <c r="K61" s="8">
        <f t="shared" si="85"/>
        <v>2.7191057785530326E-2</v>
      </c>
      <c r="L61" s="8">
        <f t="shared" si="86"/>
        <v>0.13439989209951625</v>
      </c>
      <c r="N61" s="2">
        <v>4</v>
      </c>
      <c r="O61">
        <v>0.13756613756613759</v>
      </c>
      <c r="P61">
        <v>0.31641899238854654</v>
      </c>
      <c r="AG61" s="6"/>
      <c r="AH61" s="6"/>
      <c r="AI61" s="6"/>
      <c r="AJ61" s="6"/>
      <c r="AK61" s="6"/>
      <c r="AL61" s="6"/>
    </row>
    <row r="62" spans="1:41" x14ac:dyDescent="0.2">
      <c r="A62" s="2">
        <v>4</v>
      </c>
      <c r="B62">
        <v>0.12795549374130738</v>
      </c>
      <c r="C62">
        <v>9.5469255663430425E-2</v>
      </c>
      <c r="D62">
        <v>0.18194070080862532</v>
      </c>
      <c r="F62">
        <v>0.30837004405286339</v>
      </c>
      <c r="G62">
        <v>0.30165745856353587</v>
      </c>
      <c r="H62">
        <v>0.33826638477801274</v>
      </c>
      <c r="J62" s="8">
        <f t="shared" si="84"/>
        <v>2.5218015024594542E-2</v>
      </c>
      <c r="K62" s="8">
        <f t="shared" si="85"/>
        <v>1.1252316974449618E-2</v>
      </c>
      <c r="L62" s="8">
        <f t="shared" si="86"/>
        <v>2.8031332490586042E-3</v>
      </c>
      <c r="M62" t="s">
        <v>39</v>
      </c>
      <c r="N62" s="2">
        <v>5</v>
      </c>
      <c r="O62">
        <v>3.766478342749529E-3</v>
      </c>
      <c r="P62">
        <v>1.0848508330104607E-2</v>
      </c>
    </row>
    <row r="63" spans="1:41" x14ac:dyDescent="0.2">
      <c r="A63" s="2">
        <v>5</v>
      </c>
      <c r="B63">
        <v>0</v>
      </c>
      <c r="C63">
        <v>1.2422360248447204E-2</v>
      </c>
      <c r="D63">
        <v>0</v>
      </c>
      <c r="F63">
        <v>5.7670126874279125E-3</v>
      </c>
      <c r="G63">
        <v>7.8387458006718928E-3</v>
      </c>
      <c r="H63">
        <v>1.9488428745432398E-2</v>
      </c>
      <c r="J63" s="8">
        <f t="shared" si="84"/>
        <v>4.140786749482402E-3</v>
      </c>
      <c r="K63" s="8">
        <f t="shared" si="85"/>
        <v>4.2706000713067819E-3</v>
      </c>
      <c r="L63" s="8">
        <f t="shared" si="86"/>
        <v>0.31115619848993437</v>
      </c>
      <c r="N63" s="2">
        <v>6</v>
      </c>
      <c r="O63">
        <v>1.7226528854435831E-3</v>
      </c>
      <c r="P63">
        <v>4.1493775933609959E-3</v>
      </c>
    </row>
    <row r="64" spans="1:41" x14ac:dyDescent="0.2">
      <c r="A64" s="2">
        <v>6</v>
      </c>
      <c r="B64">
        <v>0</v>
      </c>
      <c r="C64">
        <v>6.3291139240506328E-3</v>
      </c>
      <c r="D64">
        <v>0</v>
      </c>
      <c r="F64">
        <v>0</v>
      </c>
      <c r="G64">
        <v>1.0940919037199124E-2</v>
      </c>
      <c r="H64">
        <v>2.3584905660377358E-3</v>
      </c>
      <c r="J64" s="8">
        <f t="shared" si="84"/>
        <v>2.1097046413502108E-3</v>
      </c>
      <c r="K64" s="8">
        <f t="shared" si="85"/>
        <v>3.3243567931860209E-3</v>
      </c>
      <c r="L64" s="8">
        <f t="shared" si="86"/>
        <v>0.58684108923826717</v>
      </c>
      <c r="N64" t="s">
        <v>4</v>
      </c>
      <c r="O64">
        <v>8.6675291073738669E-2</v>
      </c>
      <c r="P64">
        <v>0.14208749837725559</v>
      </c>
    </row>
    <row r="65" spans="1:41" x14ac:dyDescent="0.2">
      <c r="A65" s="2" t="s">
        <v>4</v>
      </c>
      <c r="B65">
        <v>8.9152280340118517E-2</v>
      </c>
      <c r="C65">
        <v>9.4053398058252455E-2</v>
      </c>
      <c r="D65">
        <v>7.8995020371208688E-2</v>
      </c>
      <c r="F65">
        <v>0.13698630136986301</v>
      </c>
      <c r="G65">
        <v>0.15851043088321309</v>
      </c>
      <c r="H65">
        <v>0.13065126468830912</v>
      </c>
      <c r="J65" s="8">
        <f t="shared" si="84"/>
        <v>4.4343709533138358E-3</v>
      </c>
      <c r="K65" s="8">
        <f t="shared" si="85"/>
        <v>8.4312710987772647E-3</v>
      </c>
      <c r="L65" s="8">
        <f t="shared" si="86"/>
        <v>4.5738763838728659E-3</v>
      </c>
      <c r="M65" t="s">
        <v>39</v>
      </c>
      <c r="N65" t="s">
        <v>65</v>
      </c>
      <c r="O65">
        <v>0.21356421356421357</v>
      </c>
      <c r="P65">
        <v>0.26116229624379866</v>
      </c>
    </row>
    <row r="66" spans="1:41" x14ac:dyDescent="0.2">
      <c r="A66" s="5" t="s">
        <v>65</v>
      </c>
      <c r="B66">
        <v>0.21501706484641639</v>
      </c>
      <c r="C66">
        <v>0.2215767634854772</v>
      </c>
      <c r="D66">
        <v>0.20564516129032259</v>
      </c>
      <c r="F66">
        <v>0.28237214363438518</v>
      </c>
      <c r="G66">
        <v>0.25361930294906165</v>
      </c>
      <c r="H66">
        <v>0.24832560535806289</v>
      </c>
      <c r="J66" s="8">
        <f t="shared" si="84"/>
        <v>4.6228789190567937E-3</v>
      </c>
      <c r="K66" s="8">
        <f t="shared" si="85"/>
        <v>1.0577533450829801E-2</v>
      </c>
      <c r="L66" s="8">
        <f t="shared" si="86"/>
        <v>1.4820981179120016E-2</v>
      </c>
      <c r="M66" t="s">
        <v>39</v>
      </c>
    </row>
    <row r="67" spans="1:41" x14ac:dyDescent="0.2">
      <c r="J67" s="8"/>
      <c r="K67" s="8"/>
      <c r="L67" s="8"/>
      <c r="N67" s="2" t="s">
        <v>0</v>
      </c>
      <c r="O67" t="s">
        <v>59</v>
      </c>
      <c r="P67" t="s">
        <v>61</v>
      </c>
    </row>
    <row r="68" spans="1:41" x14ac:dyDescent="0.2">
      <c r="A68" s="2" t="s">
        <v>0</v>
      </c>
      <c r="B68" t="s">
        <v>21</v>
      </c>
      <c r="C68" t="s">
        <v>21</v>
      </c>
      <c r="D68" t="s">
        <v>21</v>
      </c>
      <c r="F68" t="s">
        <v>21</v>
      </c>
      <c r="G68" t="s">
        <v>21</v>
      </c>
      <c r="H68" t="s">
        <v>21</v>
      </c>
      <c r="J68" t="s">
        <v>21</v>
      </c>
      <c r="K68" t="s">
        <v>21</v>
      </c>
      <c r="L68" t="s">
        <v>21</v>
      </c>
      <c r="N68" s="2">
        <v>1</v>
      </c>
      <c r="O68">
        <v>0.68142444658325307</v>
      </c>
      <c r="P68">
        <v>0.56579873328641794</v>
      </c>
    </row>
    <row r="69" spans="1:41" x14ac:dyDescent="0.2">
      <c r="A69" s="2">
        <v>1</v>
      </c>
      <c r="B69">
        <v>0.73900293255131966</v>
      </c>
      <c r="C69">
        <v>0.73721340388007062</v>
      </c>
      <c r="D69">
        <v>0.59589867310012068</v>
      </c>
      <c r="F69">
        <v>0.56165703275529866</v>
      </c>
      <c r="G69">
        <v>0.60383386581469645</v>
      </c>
      <c r="H69">
        <v>0.52947976878612713</v>
      </c>
      <c r="J69" s="8">
        <f>STDEV(B69:D69)/SQRT(3)</f>
        <v>4.740597982753221E-2</v>
      </c>
      <c r="K69" s="8">
        <f>STDEV(F69:H69)/SQRT(3)</f>
        <v>2.1528783456877181E-2</v>
      </c>
      <c r="L69" s="8">
        <f>_xlfn.T.TEST(B69:D69,F69:H69,2,2)</f>
        <v>7.3193274832829475E-2</v>
      </c>
      <c r="N69" s="2">
        <v>2</v>
      </c>
      <c r="O69">
        <v>0.76374156219864997</v>
      </c>
      <c r="P69">
        <v>0.69236087106809541</v>
      </c>
    </row>
    <row r="70" spans="1:41" x14ac:dyDescent="0.2">
      <c r="A70" s="2">
        <v>2</v>
      </c>
      <c r="B70">
        <v>0.84290030211480371</v>
      </c>
      <c r="C70">
        <v>0.79432624113475181</v>
      </c>
      <c r="D70">
        <v>0.68160377358490554</v>
      </c>
      <c r="F70">
        <v>0.75421940928270048</v>
      </c>
      <c r="G70">
        <v>0.68820512820512814</v>
      </c>
      <c r="H70">
        <v>0.63608247422680408</v>
      </c>
      <c r="J70" s="8">
        <f t="shared" ref="J70:J76" si="87">STDEV(B70:D70)/SQRT(3)</f>
        <v>4.7773984207130166E-2</v>
      </c>
      <c r="K70" s="8">
        <f t="shared" ref="K70:K76" si="88">STDEV(F70:H70)/SQRT(3)</f>
        <v>3.4181697334761146E-2</v>
      </c>
      <c r="L70" s="8">
        <f t="shared" ref="L70:L76" si="89">_xlfn.T.TEST(B70:D70,F70:H70,2,2)</f>
        <v>0.24436381073665212</v>
      </c>
      <c r="N70" s="2">
        <v>3</v>
      </c>
      <c r="O70">
        <v>0.43386243386243389</v>
      </c>
      <c r="P70">
        <v>0.53344887348353542</v>
      </c>
    </row>
    <row r="71" spans="1:41" x14ac:dyDescent="0.2">
      <c r="A71" s="2">
        <v>3</v>
      </c>
      <c r="B71">
        <v>0.36461126005361932</v>
      </c>
      <c r="C71">
        <v>0.434412265758092</v>
      </c>
      <c r="D71">
        <v>0.50268096514745308</v>
      </c>
      <c r="F71">
        <v>0.47311827956989244</v>
      </c>
      <c r="G71">
        <v>0.52083333333333326</v>
      </c>
      <c r="H71">
        <v>0.6020100502512562</v>
      </c>
      <c r="J71" s="8">
        <f t="shared" si="87"/>
        <v>3.9858108876898966E-2</v>
      </c>
      <c r="K71" s="8">
        <f t="shared" si="88"/>
        <v>3.7623481345946348E-2</v>
      </c>
      <c r="L71" s="8">
        <f t="shared" si="89"/>
        <v>0.14802967819812959</v>
      </c>
      <c r="N71" s="2">
        <v>4</v>
      </c>
      <c r="O71">
        <v>3.7999037999038004E-2</v>
      </c>
      <c r="P71">
        <v>6.5241029358463196E-2</v>
      </c>
    </row>
    <row r="72" spans="1:41" x14ac:dyDescent="0.2">
      <c r="A72" s="2">
        <v>4</v>
      </c>
      <c r="B72">
        <v>5.5632823365785816E-2</v>
      </c>
      <c r="C72">
        <v>5.9870550161812301E-2</v>
      </c>
      <c r="D72">
        <v>2.6954177897574121E-3</v>
      </c>
      <c r="F72">
        <v>2.2026431718061675E-2</v>
      </c>
      <c r="G72">
        <v>5.5248618784530384E-2</v>
      </c>
      <c r="H72">
        <v>0.11627906976744186</v>
      </c>
      <c r="J72" s="8">
        <f t="shared" si="87"/>
        <v>1.8392817135563004E-2</v>
      </c>
      <c r="K72" s="8">
        <f t="shared" si="88"/>
        <v>2.7600311431339231E-2</v>
      </c>
      <c r="L72" s="8">
        <f t="shared" si="89"/>
        <v>0.4910178615779508</v>
      </c>
      <c r="N72" s="2">
        <v>5</v>
      </c>
      <c r="O72">
        <v>2.6836158192090395E-2</v>
      </c>
      <c r="P72">
        <v>5.3855094924447879E-2</v>
      </c>
      <c r="AH72" t="s">
        <v>112</v>
      </c>
      <c r="AO72" t="s">
        <v>67</v>
      </c>
    </row>
    <row r="73" spans="1:41" x14ac:dyDescent="0.2">
      <c r="A73" s="2">
        <v>5</v>
      </c>
      <c r="B73">
        <v>2.3426061493411421E-2</v>
      </c>
      <c r="C73">
        <v>6.3664596273291921E-2</v>
      </c>
      <c r="D73">
        <v>0</v>
      </c>
      <c r="F73">
        <v>2.768166089965398E-2</v>
      </c>
      <c r="G73">
        <v>2.0156774916013438E-2</v>
      </c>
      <c r="H73">
        <v>0.11814859926918392</v>
      </c>
      <c r="J73" s="8">
        <f t="shared" si="87"/>
        <v>1.8590769598805987E-2</v>
      </c>
      <c r="K73" s="8">
        <f t="shared" si="88"/>
        <v>3.1484818640705174E-2</v>
      </c>
      <c r="L73" s="8">
        <f t="shared" si="89"/>
        <v>0.5117621174603243</v>
      </c>
      <c r="N73" s="2">
        <v>6</v>
      </c>
      <c r="O73">
        <v>3.273040482342808E-2</v>
      </c>
      <c r="P73">
        <v>6.1549100968188102E-2</v>
      </c>
    </row>
    <row r="74" spans="1:41" x14ac:dyDescent="0.2">
      <c r="A74" s="2">
        <v>6</v>
      </c>
      <c r="B74">
        <v>2.3136246786632394E-2</v>
      </c>
      <c r="C74">
        <v>6.6455696202531653E-2</v>
      </c>
      <c r="D74">
        <v>1.7543859649122806E-2</v>
      </c>
      <c r="F74">
        <v>5.8407079646017698E-2</v>
      </c>
      <c r="G74">
        <v>3.5010940919037198E-2</v>
      </c>
      <c r="H74">
        <v>9.4339622641509427E-2</v>
      </c>
      <c r="J74" s="8">
        <f t="shared" si="87"/>
        <v>1.5456421259319553E-2</v>
      </c>
      <c r="K74" s="8">
        <f t="shared" si="88"/>
        <v>1.7253694336095401E-2</v>
      </c>
      <c r="L74" s="8">
        <f t="shared" si="89"/>
        <v>0.31051910366686608</v>
      </c>
      <c r="N74" t="s">
        <v>4</v>
      </c>
      <c r="O74">
        <v>0.35153083225528242</v>
      </c>
      <c r="P74">
        <v>0.36076853174088008</v>
      </c>
    </row>
    <row r="75" spans="1:41" x14ac:dyDescent="0.2">
      <c r="A75" s="2" t="s">
        <v>4</v>
      </c>
      <c r="B75">
        <v>0.3604741046122133</v>
      </c>
      <c r="C75">
        <v>0.37014563106796122</v>
      </c>
      <c r="D75">
        <v>0.32978723404255317</v>
      </c>
      <c r="F75">
        <v>0.34531963470319632</v>
      </c>
      <c r="G75">
        <v>0.35523493858451932</v>
      </c>
      <c r="H75">
        <v>0.38259310894244181</v>
      </c>
      <c r="J75" s="8">
        <f t="shared" si="87"/>
        <v>1.216557680005298E-2</v>
      </c>
      <c r="K75" s="8">
        <f t="shared" si="88"/>
        <v>1.1145738144779288E-2</v>
      </c>
      <c r="L75" s="8">
        <f t="shared" si="89"/>
        <v>0.66978762167485439</v>
      </c>
    </row>
    <row r="76" spans="1:41" x14ac:dyDescent="0.2">
      <c r="A76" s="5" t="s">
        <v>67</v>
      </c>
      <c r="B76">
        <v>0.63827751196172255</v>
      </c>
      <c r="C76">
        <v>0.65250291036088481</v>
      </c>
      <c r="D76">
        <v>0.59719356170037141</v>
      </c>
      <c r="F76">
        <v>0.59602194787379981</v>
      </c>
      <c r="G76">
        <v>0.60473208072372986</v>
      </c>
      <c r="H76">
        <v>0.59151943462897527</v>
      </c>
      <c r="J76" s="8">
        <f t="shared" si="87"/>
        <v>1.6582080317724342E-2</v>
      </c>
      <c r="K76" s="8">
        <f t="shared" si="88"/>
        <v>3.8780941525479915E-3</v>
      </c>
      <c r="L76" s="8">
        <f t="shared" si="89"/>
        <v>0.13432891700043645</v>
      </c>
      <c r="N76" t="s">
        <v>67</v>
      </c>
      <c r="O76">
        <v>0.62622372010913174</v>
      </c>
      <c r="P76">
        <v>0.59744779582366581</v>
      </c>
    </row>
    <row r="77" spans="1:41" x14ac:dyDescent="0.2">
      <c r="J77" s="8"/>
      <c r="K77" s="8"/>
      <c r="L77" s="8"/>
    </row>
    <row r="79" spans="1:41" x14ac:dyDescent="0.2">
      <c r="J79" s="8"/>
      <c r="K79" s="8"/>
      <c r="L79" s="8"/>
    </row>
    <row r="80" spans="1:41" x14ac:dyDescent="0.2">
      <c r="J80" s="8"/>
      <c r="K80" s="8"/>
      <c r="L80" s="8"/>
    </row>
    <row r="81" spans="10:12" x14ac:dyDescent="0.2">
      <c r="J81" s="8"/>
      <c r="K81" s="8"/>
      <c r="L81" s="8"/>
    </row>
    <row r="82" spans="10:12" x14ac:dyDescent="0.2">
      <c r="J82" s="8"/>
      <c r="K82" s="8"/>
      <c r="L82" s="8"/>
    </row>
    <row r="83" spans="10:12" x14ac:dyDescent="0.2">
      <c r="J83" s="8"/>
      <c r="K83" s="8"/>
      <c r="L83" s="8"/>
    </row>
    <row r="84" spans="10:12" x14ac:dyDescent="0.2">
      <c r="J84" s="8"/>
      <c r="K84" s="8"/>
      <c r="L84" s="8"/>
    </row>
    <row r="85" spans="10:12" x14ac:dyDescent="0.2">
      <c r="J85" s="8"/>
      <c r="K85" s="8"/>
      <c r="L85" s="8"/>
    </row>
    <row r="88" spans="10:12" x14ac:dyDescent="0.2">
      <c r="J88" s="8"/>
      <c r="K88" s="8"/>
      <c r="L88" s="8"/>
    </row>
    <row r="89" spans="10:12" x14ac:dyDescent="0.2">
      <c r="J89" s="8"/>
      <c r="K89" s="8"/>
      <c r="L89" s="8"/>
    </row>
    <row r="90" spans="10:12" x14ac:dyDescent="0.2">
      <c r="J90" s="8"/>
      <c r="K90" s="8"/>
      <c r="L90" s="8"/>
    </row>
    <row r="91" spans="10:12" x14ac:dyDescent="0.2">
      <c r="J91" s="8"/>
      <c r="K91" s="8"/>
      <c r="L91" s="8"/>
    </row>
    <row r="92" spans="10:12" x14ac:dyDescent="0.2">
      <c r="J92" s="8"/>
      <c r="K92" s="8"/>
      <c r="L92" s="8"/>
    </row>
    <row r="93" spans="10:12" x14ac:dyDescent="0.2">
      <c r="J93" s="8"/>
      <c r="K93" s="8"/>
      <c r="L93" s="8"/>
    </row>
    <row r="94" spans="10:12" x14ac:dyDescent="0.2">
      <c r="J94" s="8"/>
      <c r="K94" s="8"/>
      <c r="L94" s="8"/>
    </row>
    <row r="97" spans="10:12" x14ac:dyDescent="0.2">
      <c r="J97" s="8"/>
      <c r="K97" s="8"/>
      <c r="L97" s="8"/>
    </row>
    <row r="98" spans="10:12" x14ac:dyDescent="0.2">
      <c r="J98" s="8"/>
      <c r="K98" s="8"/>
      <c r="L98" s="8"/>
    </row>
    <row r="99" spans="10:12" x14ac:dyDescent="0.2">
      <c r="J99" s="8"/>
      <c r="K99" s="8"/>
      <c r="L99" s="8"/>
    </row>
    <row r="100" spans="10:12" x14ac:dyDescent="0.2">
      <c r="J100" s="8"/>
      <c r="K100" s="8"/>
      <c r="L100" s="8"/>
    </row>
    <row r="101" spans="10:12" x14ac:dyDescent="0.2">
      <c r="J101" s="8"/>
      <c r="K101" s="8"/>
      <c r="L101" s="8"/>
    </row>
    <row r="102" spans="10:12" x14ac:dyDescent="0.2">
      <c r="J102" s="8"/>
      <c r="K102" s="8"/>
      <c r="L102" s="8"/>
    </row>
    <row r="103" spans="10:12" x14ac:dyDescent="0.2">
      <c r="J103" s="8"/>
      <c r="K103" s="8"/>
      <c r="L103" s="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0"/>
  <sheetViews>
    <sheetView topLeftCell="A45" zoomScale="75" zoomScaleNormal="69" workbookViewId="0">
      <selection activeCell="AB75" sqref="AB75"/>
    </sheetView>
  </sheetViews>
  <sheetFormatPr baseColWidth="10" defaultColWidth="8.83203125" defaultRowHeight="15" x14ac:dyDescent="0.2"/>
  <sheetData>
    <row r="2" spans="2:31" x14ac:dyDescent="0.2">
      <c r="B2" t="s">
        <v>81</v>
      </c>
      <c r="R2" t="s">
        <v>73</v>
      </c>
    </row>
    <row r="3" spans="2:31" x14ac:dyDescent="0.2">
      <c r="B3" s="2" t="s">
        <v>28</v>
      </c>
      <c r="C3" s="2" t="s">
        <v>2</v>
      </c>
      <c r="D3" s="2" t="s">
        <v>29</v>
      </c>
      <c r="E3" s="2" t="s">
        <v>30</v>
      </c>
      <c r="G3" s="2" t="s">
        <v>28</v>
      </c>
      <c r="H3" s="2" t="s">
        <v>2</v>
      </c>
      <c r="I3" s="2" t="s">
        <v>29</v>
      </c>
      <c r="J3" s="2" t="s">
        <v>30</v>
      </c>
      <c r="L3" s="2" t="s">
        <v>28</v>
      </c>
      <c r="M3" s="2" t="s">
        <v>2</v>
      </c>
      <c r="N3" s="2" t="s">
        <v>29</v>
      </c>
      <c r="O3" s="2" t="s">
        <v>30</v>
      </c>
      <c r="Q3" s="5"/>
      <c r="R3" s="2" t="s">
        <v>28</v>
      </c>
      <c r="S3" s="2" t="s">
        <v>2</v>
      </c>
      <c r="T3" s="2" t="s">
        <v>29</v>
      </c>
      <c r="U3" s="2" t="s">
        <v>30</v>
      </c>
      <c r="W3" s="2" t="s">
        <v>28</v>
      </c>
      <c r="X3" s="2" t="s">
        <v>2</v>
      </c>
      <c r="Y3" s="2" t="s">
        <v>29</v>
      </c>
      <c r="Z3" s="2" t="s">
        <v>30</v>
      </c>
      <c r="AB3" s="2" t="s">
        <v>28</v>
      </c>
      <c r="AC3" s="2" t="s">
        <v>2</v>
      </c>
      <c r="AD3" s="2" t="s">
        <v>29</v>
      </c>
      <c r="AE3" s="2" t="s">
        <v>30</v>
      </c>
    </row>
    <row r="4" spans="2:31" x14ac:dyDescent="0.2">
      <c r="B4" s="2">
        <v>1</v>
      </c>
      <c r="C4">
        <v>276</v>
      </c>
      <c r="D4">
        <v>59</v>
      </c>
      <c r="E4" s="2">
        <f>D4/C4</f>
        <v>0.21376811594202899</v>
      </c>
      <c r="G4" s="2">
        <v>1</v>
      </c>
      <c r="H4">
        <v>290</v>
      </c>
      <c r="I4" s="1">
        <v>71</v>
      </c>
      <c r="J4" s="2">
        <f>I4/H4</f>
        <v>0.24482758620689654</v>
      </c>
      <c r="L4" s="2">
        <v>1</v>
      </c>
      <c r="M4">
        <v>247</v>
      </c>
      <c r="N4">
        <v>57</v>
      </c>
      <c r="O4" s="2">
        <f>N4/M4</f>
        <v>0.23076923076923078</v>
      </c>
      <c r="Q4" s="5"/>
      <c r="R4" s="2">
        <v>1</v>
      </c>
      <c r="S4">
        <v>245</v>
      </c>
      <c r="T4">
        <v>75</v>
      </c>
      <c r="U4" s="2">
        <f>T4/S4</f>
        <v>0.30612244897959184</v>
      </c>
      <c r="W4" s="2">
        <v>1</v>
      </c>
      <c r="X4">
        <v>237</v>
      </c>
      <c r="Y4">
        <v>41</v>
      </c>
      <c r="Z4" s="2">
        <f>Y4/X4</f>
        <v>0.1729957805907173</v>
      </c>
      <c r="AB4" s="2">
        <v>1</v>
      </c>
      <c r="AC4">
        <v>253</v>
      </c>
      <c r="AD4">
        <v>46</v>
      </c>
      <c r="AE4" s="2">
        <f>AD4/AC4</f>
        <v>0.18181818181818182</v>
      </c>
    </row>
    <row r="5" spans="2:31" x14ac:dyDescent="0.2">
      <c r="B5" s="2">
        <v>2</v>
      </c>
      <c r="C5">
        <v>285</v>
      </c>
      <c r="D5">
        <v>54</v>
      </c>
      <c r="E5" s="2">
        <f t="shared" ref="E5:E10" si="0">D5/C5</f>
        <v>0.18947368421052632</v>
      </c>
      <c r="G5" s="2">
        <v>2</v>
      </c>
      <c r="H5">
        <v>279</v>
      </c>
      <c r="I5" s="1">
        <v>62</v>
      </c>
      <c r="J5" s="2">
        <f t="shared" ref="J5:J10" si="1">I5/H5</f>
        <v>0.22222222222222221</v>
      </c>
      <c r="L5" s="2">
        <v>2</v>
      </c>
      <c r="M5">
        <v>283</v>
      </c>
      <c r="N5">
        <v>86</v>
      </c>
      <c r="O5" s="2">
        <f t="shared" ref="O5:O10" si="2">N5/M5</f>
        <v>0.303886925795053</v>
      </c>
      <c r="Q5" s="5"/>
      <c r="R5" s="2">
        <v>2</v>
      </c>
      <c r="S5">
        <v>258</v>
      </c>
      <c r="T5">
        <v>67</v>
      </c>
      <c r="U5" s="2">
        <f t="shared" ref="U5:U10" si="3">T5/S5</f>
        <v>0.25968992248062017</v>
      </c>
      <c r="W5" s="2">
        <v>2</v>
      </c>
      <c r="X5">
        <v>205</v>
      </c>
      <c r="Y5">
        <v>48</v>
      </c>
      <c r="Z5" s="2">
        <f t="shared" ref="Z5:Z10" si="4">Y5/X5</f>
        <v>0.23414634146341465</v>
      </c>
      <c r="AB5" s="2">
        <v>2</v>
      </c>
      <c r="AC5">
        <v>234</v>
      </c>
      <c r="AD5">
        <v>83</v>
      </c>
      <c r="AE5" s="2">
        <f t="shared" ref="AE5:AE10" si="5">AD5/AC5</f>
        <v>0.35470085470085472</v>
      </c>
    </row>
    <row r="6" spans="2:31" x14ac:dyDescent="0.2">
      <c r="B6" s="2">
        <v>3</v>
      </c>
      <c r="C6">
        <v>299</v>
      </c>
      <c r="D6">
        <v>97</v>
      </c>
      <c r="E6" s="2">
        <f t="shared" si="0"/>
        <v>0.32441471571906355</v>
      </c>
      <c r="G6" s="2">
        <v>3</v>
      </c>
      <c r="H6">
        <v>248</v>
      </c>
      <c r="I6" s="1">
        <v>106</v>
      </c>
      <c r="J6" s="2">
        <f t="shared" si="1"/>
        <v>0.42741935483870969</v>
      </c>
      <c r="L6" s="2">
        <v>3</v>
      </c>
      <c r="M6">
        <v>272</v>
      </c>
      <c r="N6">
        <v>118</v>
      </c>
      <c r="O6" s="2">
        <f t="shared" si="2"/>
        <v>0.43382352941176472</v>
      </c>
      <c r="Q6" s="5"/>
      <c r="R6" s="2">
        <v>3</v>
      </c>
      <c r="S6">
        <v>244</v>
      </c>
      <c r="T6">
        <v>110</v>
      </c>
      <c r="U6" s="2">
        <f t="shared" si="3"/>
        <v>0.45081967213114754</v>
      </c>
      <c r="W6" s="2">
        <v>3</v>
      </c>
      <c r="X6">
        <v>237</v>
      </c>
      <c r="Y6">
        <v>57</v>
      </c>
      <c r="Z6" s="2">
        <f t="shared" si="4"/>
        <v>0.24050632911392406</v>
      </c>
      <c r="AB6" s="2">
        <v>3</v>
      </c>
      <c r="AC6">
        <v>252</v>
      </c>
      <c r="AD6">
        <v>90</v>
      </c>
      <c r="AE6" s="2">
        <f t="shared" si="5"/>
        <v>0.35714285714285715</v>
      </c>
    </row>
    <row r="7" spans="2:31" x14ac:dyDescent="0.2">
      <c r="B7" s="2">
        <v>4</v>
      </c>
      <c r="C7">
        <v>287</v>
      </c>
      <c r="D7">
        <v>221</v>
      </c>
      <c r="E7" s="2">
        <f t="shared" si="0"/>
        <v>0.77003484320557491</v>
      </c>
      <c r="G7" s="2">
        <v>4</v>
      </c>
      <c r="H7">
        <v>260</v>
      </c>
      <c r="I7" s="1">
        <v>208</v>
      </c>
      <c r="J7" s="2">
        <f t="shared" si="1"/>
        <v>0.8</v>
      </c>
      <c r="L7" s="2">
        <v>4</v>
      </c>
      <c r="M7">
        <v>279</v>
      </c>
      <c r="N7">
        <v>204</v>
      </c>
      <c r="O7" s="2">
        <f t="shared" si="2"/>
        <v>0.73118279569892475</v>
      </c>
      <c r="Q7" s="5"/>
      <c r="R7" s="2">
        <v>4</v>
      </c>
      <c r="S7">
        <v>233</v>
      </c>
      <c r="T7">
        <v>230</v>
      </c>
      <c r="U7" s="2">
        <f t="shared" si="3"/>
        <v>0.98712446351931327</v>
      </c>
      <c r="W7" s="2">
        <v>4</v>
      </c>
      <c r="X7">
        <v>221</v>
      </c>
      <c r="Y7">
        <v>181</v>
      </c>
      <c r="Z7" s="2">
        <f t="shared" si="4"/>
        <v>0.8190045248868778</v>
      </c>
      <c r="AB7" s="2">
        <v>4</v>
      </c>
      <c r="AC7">
        <v>248</v>
      </c>
      <c r="AD7">
        <v>212</v>
      </c>
      <c r="AE7" s="2">
        <f t="shared" si="5"/>
        <v>0.85483870967741937</v>
      </c>
    </row>
    <row r="8" spans="2:31" x14ac:dyDescent="0.2">
      <c r="B8" s="2">
        <v>5</v>
      </c>
      <c r="C8">
        <v>290</v>
      </c>
      <c r="D8">
        <v>305</v>
      </c>
      <c r="E8" s="2">
        <f t="shared" si="0"/>
        <v>1.0517241379310345</v>
      </c>
      <c r="G8" s="2">
        <v>5</v>
      </c>
      <c r="H8">
        <v>269</v>
      </c>
      <c r="I8" s="1">
        <v>258</v>
      </c>
      <c r="J8" s="2">
        <f t="shared" si="1"/>
        <v>0.95910780669144979</v>
      </c>
      <c r="L8" s="2">
        <v>5</v>
      </c>
      <c r="M8">
        <v>251</v>
      </c>
      <c r="N8">
        <v>280</v>
      </c>
      <c r="O8" s="2">
        <f t="shared" si="2"/>
        <v>1.1155378486055776</v>
      </c>
      <c r="Q8" s="5"/>
      <c r="R8" s="2">
        <v>5</v>
      </c>
      <c r="S8">
        <v>238</v>
      </c>
      <c r="T8">
        <v>245</v>
      </c>
      <c r="U8" s="2">
        <f t="shared" si="3"/>
        <v>1.0294117647058822</v>
      </c>
      <c r="W8" s="2">
        <v>5</v>
      </c>
      <c r="X8">
        <v>241</v>
      </c>
      <c r="Y8">
        <v>205</v>
      </c>
      <c r="Z8" s="2">
        <f t="shared" si="4"/>
        <v>0.85062240663900412</v>
      </c>
      <c r="AB8" s="2">
        <v>5</v>
      </c>
      <c r="AC8">
        <v>246</v>
      </c>
      <c r="AD8">
        <v>215</v>
      </c>
      <c r="AE8" s="2">
        <f t="shared" si="5"/>
        <v>0.87398373983739841</v>
      </c>
    </row>
    <row r="9" spans="2:31" x14ac:dyDescent="0.2">
      <c r="B9" s="2">
        <v>6</v>
      </c>
      <c r="C9">
        <v>135</v>
      </c>
      <c r="D9">
        <v>135</v>
      </c>
      <c r="E9" s="2">
        <f t="shared" si="0"/>
        <v>1</v>
      </c>
      <c r="G9" s="2">
        <v>6</v>
      </c>
      <c r="H9">
        <v>116</v>
      </c>
      <c r="I9" s="1">
        <v>64</v>
      </c>
      <c r="J9" s="2">
        <f t="shared" si="1"/>
        <v>0.55172413793103448</v>
      </c>
      <c r="L9" s="2">
        <v>6</v>
      </c>
      <c r="M9">
        <v>143</v>
      </c>
      <c r="N9">
        <v>143</v>
      </c>
      <c r="O9" s="2">
        <f t="shared" si="2"/>
        <v>1</v>
      </c>
      <c r="Q9" s="5"/>
      <c r="R9" s="2">
        <v>6</v>
      </c>
      <c r="S9">
        <v>103</v>
      </c>
      <c r="T9">
        <v>76</v>
      </c>
      <c r="U9" s="2">
        <f t="shared" si="3"/>
        <v>0.73786407766990292</v>
      </c>
      <c r="W9" s="2">
        <v>6</v>
      </c>
      <c r="X9">
        <v>116</v>
      </c>
      <c r="Y9">
        <v>116</v>
      </c>
      <c r="Z9" s="2">
        <f t="shared" si="4"/>
        <v>1</v>
      </c>
      <c r="AB9" s="2">
        <v>6</v>
      </c>
      <c r="AC9">
        <v>60</v>
      </c>
      <c r="AD9">
        <v>52</v>
      </c>
      <c r="AE9" s="2">
        <f t="shared" si="5"/>
        <v>0.8666666666666667</v>
      </c>
    </row>
    <row r="10" spans="2:31" x14ac:dyDescent="0.2">
      <c r="B10" s="2" t="s">
        <v>4</v>
      </c>
      <c r="C10" s="2">
        <f>SUM(C4:C9)</f>
        <v>1572</v>
      </c>
      <c r="D10" s="2">
        <f>SUM(D4:D9)</f>
        <v>871</v>
      </c>
      <c r="E10" s="2">
        <f t="shared" si="0"/>
        <v>0.55407124681933839</v>
      </c>
      <c r="G10" s="2" t="s">
        <v>4</v>
      </c>
      <c r="H10" s="2">
        <f>SUM(H4:H9)</f>
        <v>1462</v>
      </c>
      <c r="I10" s="2">
        <f>SUM(I4:I9)</f>
        <v>769</v>
      </c>
      <c r="J10" s="2">
        <f t="shared" si="1"/>
        <v>0.52599179206566349</v>
      </c>
      <c r="L10" s="2" t="s">
        <v>4</v>
      </c>
      <c r="M10" s="2">
        <f>SUM(M4:M9)</f>
        <v>1475</v>
      </c>
      <c r="N10" s="2">
        <f>SUM(N4:N9)</f>
        <v>888</v>
      </c>
      <c r="O10" s="2">
        <f t="shared" si="2"/>
        <v>0.60203389830508469</v>
      </c>
      <c r="Q10" s="5"/>
      <c r="R10" s="2" t="s">
        <v>4</v>
      </c>
      <c r="S10" s="2">
        <f>SUM(S4:S9)</f>
        <v>1321</v>
      </c>
      <c r="T10" s="2">
        <f>SUM(T4:T9)</f>
        <v>803</v>
      </c>
      <c r="U10" s="2">
        <f t="shared" si="3"/>
        <v>0.60787282361847084</v>
      </c>
      <c r="W10" s="2" t="s">
        <v>4</v>
      </c>
      <c r="X10" s="2">
        <f>SUM(X4:X9)</f>
        <v>1257</v>
      </c>
      <c r="Y10" s="2">
        <f>SUM(Y4:Y9)</f>
        <v>648</v>
      </c>
      <c r="Z10" s="2">
        <f t="shared" si="4"/>
        <v>0.51551312649164682</v>
      </c>
      <c r="AB10" s="2" t="s">
        <v>4</v>
      </c>
      <c r="AC10" s="2">
        <f>SUM(AC4:AC9)</f>
        <v>1293</v>
      </c>
      <c r="AD10" s="2">
        <f>SUM(AD4:AD9)</f>
        <v>698</v>
      </c>
      <c r="AE10" s="2">
        <f t="shared" si="5"/>
        <v>0.53982985305491105</v>
      </c>
    </row>
    <row r="11" spans="2:31" x14ac:dyDescent="0.2">
      <c r="Q11" s="5"/>
    </row>
    <row r="12" spans="2:31" x14ac:dyDescent="0.2">
      <c r="B12" t="s">
        <v>82</v>
      </c>
      <c r="R12" t="s">
        <v>74</v>
      </c>
    </row>
    <row r="13" spans="2:31" x14ac:dyDescent="0.2">
      <c r="B13" s="2" t="s">
        <v>28</v>
      </c>
      <c r="C13" s="2" t="s">
        <v>2</v>
      </c>
      <c r="D13" s="2" t="s">
        <v>29</v>
      </c>
      <c r="E13" s="2" t="s">
        <v>30</v>
      </c>
      <c r="G13" s="2" t="s">
        <v>28</v>
      </c>
      <c r="H13" s="2" t="s">
        <v>2</v>
      </c>
      <c r="I13" s="2" t="s">
        <v>29</v>
      </c>
      <c r="J13" s="2" t="s">
        <v>30</v>
      </c>
      <c r="L13" s="2" t="s">
        <v>28</v>
      </c>
      <c r="M13" s="2" t="s">
        <v>2</v>
      </c>
      <c r="N13" s="2" t="s">
        <v>29</v>
      </c>
      <c r="O13" s="2" t="s">
        <v>30</v>
      </c>
      <c r="R13" s="2" t="s">
        <v>28</v>
      </c>
      <c r="S13" s="2" t="s">
        <v>2</v>
      </c>
      <c r="T13" s="2" t="s">
        <v>29</v>
      </c>
      <c r="U13" s="2" t="s">
        <v>30</v>
      </c>
      <c r="W13" s="2" t="s">
        <v>28</v>
      </c>
      <c r="X13" s="2" t="s">
        <v>2</v>
      </c>
      <c r="Y13" s="2" t="s">
        <v>29</v>
      </c>
      <c r="Z13" s="2" t="s">
        <v>30</v>
      </c>
      <c r="AB13" s="2" t="s">
        <v>28</v>
      </c>
      <c r="AC13" s="2" t="s">
        <v>2</v>
      </c>
      <c r="AD13" s="2" t="s">
        <v>29</v>
      </c>
      <c r="AE13" s="2" t="s">
        <v>30</v>
      </c>
    </row>
    <row r="14" spans="2:31" x14ac:dyDescent="0.2">
      <c r="B14" s="2">
        <v>1</v>
      </c>
      <c r="C14">
        <v>285</v>
      </c>
      <c r="D14">
        <v>39</v>
      </c>
      <c r="E14" s="2">
        <f>D14/C14</f>
        <v>0.1368421052631579</v>
      </c>
      <c r="G14" s="2">
        <v>1</v>
      </c>
      <c r="H14" s="1">
        <v>281</v>
      </c>
      <c r="I14" s="1">
        <v>55</v>
      </c>
      <c r="J14" s="2">
        <f>I14/H14</f>
        <v>0.19572953736654805</v>
      </c>
      <c r="L14" s="2">
        <v>1</v>
      </c>
      <c r="M14" s="1">
        <v>254</v>
      </c>
      <c r="N14">
        <v>42</v>
      </c>
      <c r="O14" s="2">
        <f>N14/M14</f>
        <v>0.16535433070866143</v>
      </c>
      <c r="R14" s="2">
        <v>1</v>
      </c>
      <c r="S14">
        <v>253</v>
      </c>
      <c r="T14">
        <v>46</v>
      </c>
      <c r="U14" s="2">
        <f>T14/S14</f>
        <v>0.18181818181818182</v>
      </c>
      <c r="W14" s="2">
        <v>1</v>
      </c>
      <c r="X14">
        <v>222</v>
      </c>
      <c r="Y14">
        <v>29</v>
      </c>
      <c r="Z14" s="2">
        <f>Y14/X14</f>
        <v>0.13063063063063063</v>
      </c>
      <c r="AB14" s="2">
        <v>1</v>
      </c>
      <c r="AC14">
        <v>264</v>
      </c>
      <c r="AD14">
        <v>35</v>
      </c>
      <c r="AE14" s="2">
        <f>AD14/AC14</f>
        <v>0.13257575757575757</v>
      </c>
    </row>
    <row r="15" spans="2:31" x14ac:dyDescent="0.2">
      <c r="B15" s="2">
        <v>2</v>
      </c>
      <c r="C15">
        <v>284</v>
      </c>
      <c r="D15">
        <v>47</v>
      </c>
      <c r="E15" s="2">
        <f t="shared" ref="E15:E20" si="6">D15/C15</f>
        <v>0.16549295774647887</v>
      </c>
      <c r="G15" s="2">
        <v>2</v>
      </c>
      <c r="H15" s="1">
        <v>262</v>
      </c>
      <c r="I15" s="1">
        <v>71</v>
      </c>
      <c r="J15" s="2">
        <f t="shared" ref="J15:J20" si="7">I15/H15</f>
        <v>0.27099236641221375</v>
      </c>
      <c r="L15" s="2">
        <v>2</v>
      </c>
      <c r="M15" s="1">
        <v>264</v>
      </c>
      <c r="N15">
        <v>61</v>
      </c>
      <c r="O15" s="2">
        <f t="shared" ref="O15:O20" si="8">N15/M15</f>
        <v>0.23106060606060605</v>
      </c>
      <c r="R15" s="2">
        <v>2</v>
      </c>
      <c r="S15">
        <v>234</v>
      </c>
      <c r="T15">
        <v>83</v>
      </c>
      <c r="U15" s="2">
        <f t="shared" ref="U15:U20" si="9">T15/S15</f>
        <v>0.35470085470085472</v>
      </c>
      <c r="W15" s="2">
        <v>2</v>
      </c>
      <c r="X15">
        <v>238</v>
      </c>
      <c r="Y15">
        <v>32</v>
      </c>
      <c r="Z15" s="2">
        <f t="shared" ref="Z15:Z20" si="10">Y15/X15</f>
        <v>0.13445378151260504</v>
      </c>
      <c r="AB15" s="2">
        <v>2</v>
      </c>
      <c r="AC15">
        <v>251</v>
      </c>
      <c r="AD15">
        <v>39</v>
      </c>
      <c r="AE15" s="2">
        <f t="shared" ref="AE15:AE20" si="11">AD15/AC15</f>
        <v>0.15537848605577689</v>
      </c>
    </row>
    <row r="16" spans="2:31" x14ac:dyDescent="0.2">
      <c r="B16" s="2">
        <v>3</v>
      </c>
      <c r="C16">
        <v>256</v>
      </c>
      <c r="D16">
        <v>96</v>
      </c>
      <c r="E16" s="2">
        <f t="shared" si="6"/>
        <v>0.375</v>
      </c>
      <c r="G16" s="2">
        <v>3</v>
      </c>
      <c r="H16">
        <v>264</v>
      </c>
      <c r="I16" s="1">
        <v>102</v>
      </c>
      <c r="J16" s="2">
        <f t="shared" si="7"/>
        <v>0.38636363636363635</v>
      </c>
      <c r="L16" s="2">
        <v>3</v>
      </c>
      <c r="M16" s="1">
        <v>267</v>
      </c>
      <c r="N16">
        <v>90</v>
      </c>
      <c r="O16" s="2">
        <f t="shared" si="8"/>
        <v>0.33707865168539325</v>
      </c>
      <c r="R16" s="2">
        <v>3</v>
      </c>
      <c r="S16">
        <v>252</v>
      </c>
      <c r="T16">
        <v>90</v>
      </c>
      <c r="U16" s="2">
        <f t="shared" si="9"/>
        <v>0.35714285714285715</v>
      </c>
      <c r="W16" s="2">
        <v>3</v>
      </c>
      <c r="X16">
        <v>228</v>
      </c>
      <c r="Y16">
        <v>33</v>
      </c>
      <c r="Z16" s="2">
        <f t="shared" si="10"/>
        <v>0.14473684210526316</v>
      </c>
      <c r="AB16" s="2">
        <v>3</v>
      </c>
      <c r="AC16">
        <v>257</v>
      </c>
      <c r="AD16">
        <v>27</v>
      </c>
      <c r="AE16" s="2">
        <f t="shared" si="11"/>
        <v>0.10505836575875487</v>
      </c>
    </row>
    <row r="17" spans="1:31" x14ac:dyDescent="0.2">
      <c r="B17" s="2">
        <v>4</v>
      </c>
      <c r="C17">
        <v>260</v>
      </c>
      <c r="D17">
        <v>171</v>
      </c>
      <c r="E17" s="2">
        <f t="shared" si="6"/>
        <v>0.65769230769230769</v>
      </c>
      <c r="G17" s="2">
        <v>4</v>
      </c>
      <c r="H17">
        <v>247</v>
      </c>
      <c r="I17" s="1">
        <v>181</v>
      </c>
      <c r="J17" s="2">
        <f t="shared" si="7"/>
        <v>0.73279352226720651</v>
      </c>
      <c r="L17" s="2">
        <v>4</v>
      </c>
      <c r="M17" s="1">
        <v>264</v>
      </c>
      <c r="N17">
        <v>231</v>
      </c>
      <c r="O17" s="2">
        <f t="shared" si="8"/>
        <v>0.875</v>
      </c>
      <c r="R17" s="2">
        <v>4</v>
      </c>
      <c r="S17">
        <v>248</v>
      </c>
      <c r="T17">
        <v>212</v>
      </c>
      <c r="U17" s="2">
        <f t="shared" si="9"/>
        <v>0.85483870967741937</v>
      </c>
      <c r="W17" s="2">
        <v>4</v>
      </c>
      <c r="X17">
        <v>247</v>
      </c>
      <c r="Y17">
        <v>169</v>
      </c>
      <c r="Z17" s="2">
        <f t="shared" si="10"/>
        <v>0.68421052631578949</v>
      </c>
      <c r="AB17" s="2">
        <v>4</v>
      </c>
      <c r="AC17">
        <v>268</v>
      </c>
      <c r="AD17">
        <v>207</v>
      </c>
      <c r="AE17" s="2">
        <f t="shared" si="11"/>
        <v>0.77238805970149249</v>
      </c>
    </row>
    <row r="18" spans="1:31" x14ac:dyDescent="0.2">
      <c r="B18" s="2">
        <v>5</v>
      </c>
      <c r="C18">
        <v>231</v>
      </c>
      <c r="D18">
        <v>231</v>
      </c>
      <c r="E18" s="2">
        <f t="shared" si="6"/>
        <v>1</v>
      </c>
      <c r="G18" s="2">
        <v>5</v>
      </c>
      <c r="H18">
        <v>217</v>
      </c>
      <c r="I18" s="1">
        <v>217</v>
      </c>
      <c r="J18" s="2">
        <f t="shared" si="7"/>
        <v>1</v>
      </c>
      <c r="L18" s="2">
        <v>5</v>
      </c>
      <c r="M18">
        <v>221</v>
      </c>
      <c r="N18">
        <v>281</v>
      </c>
      <c r="O18" s="2">
        <f t="shared" si="8"/>
        <v>1.2714932126696832</v>
      </c>
      <c r="R18" s="2">
        <v>5</v>
      </c>
      <c r="S18">
        <v>246</v>
      </c>
      <c r="T18">
        <v>215</v>
      </c>
      <c r="U18" s="2">
        <f t="shared" si="9"/>
        <v>0.87398373983739841</v>
      </c>
      <c r="W18" s="2">
        <v>5</v>
      </c>
      <c r="X18">
        <v>254</v>
      </c>
      <c r="Y18">
        <v>223</v>
      </c>
      <c r="Z18" s="2">
        <f t="shared" si="10"/>
        <v>0.87795275590551181</v>
      </c>
      <c r="AB18" s="2">
        <v>5</v>
      </c>
      <c r="AC18">
        <v>265</v>
      </c>
      <c r="AD18">
        <v>261</v>
      </c>
      <c r="AE18" s="2">
        <f t="shared" si="11"/>
        <v>0.98490566037735849</v>
      </c>
    </row>
    <row r="19" spans="1:31" x14ac:dyDescent="0.2">
      <c r="B19" s="2">
        <v>6</v>
      </c>
      <c r="C19">
        <v>113</v>
      </c>
      <c r="D19">
        <v>113</v>
      </c>
      <c r="E19" s="2">
        <f t="shared" si="6"/>
        <v>1</v>
      </c>
      <c r="G19" s="2">
        <v>6</v>
      </c>
      <c r="H19">
        <v>128</v>
      </c>
      <c r="I19" s="1">
        <v>78</v>
      </c>
      <c r="J19" s="2">
        <f t="shared" si="7"/>
        <v>0.609375</v>
      </c>
      <c r="L19" s="2">
        <v>6</v>
      </c>
      <c r="M19">
        <v>127</v>
      </c>
      <c r="N19">
        <v>120</v>
      </c>
      <c r="O19" s="2">
        <f t="shared" si="8"/>
        <v>0.94488188976377951</v>
      </c>
      <c r="R19" s="2">
        <v>6</v>
      </c>
      <c r="S19">
        <v>60</v>
      </c>
      <c r="T19">
        <v>52</v>
      </c>
      <c r="U19" s="2">
        <f t="shared" si="9"/>
        <v>0.8666666666666667</v>
      </c>
      <c r="W19" s="2">
        <v>6</v>
      </c>
      <c r="X19">
        <v>98</v>
      </c>
      <c r="Y19">
        <v>84</v>
      </c>
      <c r="Z19" s="2">
        <f t="shared" si="10"/>
        <v>0.8571428571428571</v>
      </c>
      <c r="AB19" s="2">
        <v>6</v>
      </c>
      <c r="AC19">
        <v>145</v>
      </c>
      <c r="AD19">
        <v>86</v>
      </c>
      <c r="AE19" s="2">
        <f t="shared" si="11"/>
        <v>0.59310344827586203</v>
      </c>
    </row>
    <row r="20" spans="1:31" x14ac:dyDescent="0.2">
      <c r="B20" s="2" t="s">
        <v>4</v>
      </c>
      <c r="C20" s="2">
        <f>SUM(C14:C19)</f>
        <v>1429</v>
      </c>
      <c r="D20" s="2">
        <f>SUM(D14:D19)</f>
        <v>697</v>
      </c>
      <c r="E20" s="2">
        <f t="shared" si="6"/>
        <v>0.48775367389783064</v>
      </c>
      <c r="G20" s="2" t="s">
        <v>4</v>
      </c>
      <c r="H20" s="2">
        <f>SUM(H14:H19)</f>
        <v>1399</v>
      </c>
      <c r="I20" s="2">
        <f>SUM(I14:I19)</f>
        <v>704</v>
      </c>
      <c r="J20" s="2">
        <f t="shared" si="7"/>
        <v>0.50321658327376695</v>
      </c>
      <c r="L20" s="2" t="s">
        <v>4</v>
      </c>
      <c r="M20" s="2">
        <f>SUM(M14:M19)</f>
        <v>1397</v>
      </c>
      <c r="N20" s="2">
        <f>SUM(N14:N19)</f>
        <v>825</v>
      </c>
      <c r="O20" s="2">
        <f t="shared" si="8"/>
        <v>0.59055118110236215</v>
      </c>
      <c r="R20" s="2" t="s">
        <v>4</v>
      </c>
      <c r="S20" s="2">
        <f>SUM(S14:S19)</f>
        <v>1293</v>
      </c>
      <c r="T20" s="2">
        <f>SUM(T14:T19)</f>
        <v>698</v>
      </c>
      <c r="U20" s="2">
        <f t="shared" si="9"/>
        <v>0.53982985305491105</v>
      </c>
      <c r="W20" s="2" t="s">
        <v>4</v>
      </c>
      <c r="X20" s="2">
        <f>SUM(X14:X19)</f>
        <v>1287</v>
      </c>
      <c r="Y20" s="2">
        <f>SUM(Y14:Y19)</f>
        <v>570</v>
      </c>
      <c r="Z20" s="2">
        <f t="shared" si="10"/>
        <v>0.44289044289044288</v>
      </c>
      <c r="AB20" s="2" t="s">
        <v>4</v>
      </c>
      <c r="AC20" s="2">
        <f>SUM(AC14:AC19)</f>
        <v>1450</v>
      </c>
      <c r="AD20" s="2">
        <f>SUM(AD14:AD19)</f>
        <v>655</v>
      </c>
      <c r="AE20" s="2">
        <f t="shared" si="11"/>
        <v>0.4517241379310345</v>
      </c>
    </row>
    <row r="22" spans="1:31" x14ac:dyDescent="0.2">
      <c r="B22" t="s">
        <v>42</v>
      </c>
      <c r="R22" t="s">
        <v>75</v>
      </c>
    </row>
    <row r="23" spans="1:31" x14ac:dyDescent="0.2">
      <c r="B23" s="2" t="s">
        <v>28</v>
      </c>
      <c r="C23" s="2" t="s">
        <v>2</v>
      </c>
      <c r="D23" s="2" t="s">
        <v>29</v>
      </c>
      <c r="E23" s="2" t="s">
        <v>30</v>
      </c>
      <c r="G23" s="2" t="s">
        <v>28</v>
      </c>
      <c r="H23" s="2" t="s">
        <v>2</v>
      </c>
      <c r="I23" s="2" t="s">
        <v>29</v>
      </c>
      <c r="J23" s="2" t="s">
        <v>30</v>
      </c>
      <c r="L23" s="2" t="s">
        <v>28</v>
      </c>
      <c r="M23" s="2" t="s">
        <v>2</v>
      </c>
      <c r="N23" s="2" t="s">
        <v>29</v>
      </c>
      <c r="O23" s="2" t="s">
        <v>30</v>
      </c>
      <c r="R23" s="2" t="s">
        <v>28</v>
      </c>
      <c r="S23" s="2" t="s">
        <v>2</v>
      </c>
      <c r="T23" s="2" t="s">
        <v>29</v>
      </c>
      <c r="U23" s="2" t="s">
        <v>30</v>
      </c>
      <c r="W23" s="2" t="s">
        <v>28</v>
      </c>
      <c r="X23" s="2" t="s">
        <v>2</v>
      </c>
      <c r="Y23" s="2" t="s">
        <v>29</v>
      </c>
      <c r="Z23" s="2" t="s">
        <v>30</v>
      </c>
      <c r="AB23" s="2" t="s">
        <v>28</v>
      </c>
      <c r="AC23" s="2" t="s">
        <v>2</v>
      </c>
      <c r="AD23" s="2" t="s">
        <v>29</v>
      </c>
      <c r="AE23" s="2" t="s">
        <v>30</v>
      </c>
    </row>
    <row r="24" spans="1:31" x14ac:dyDescent="0.2">
      <c r="B24" s="2">
        <v>1</v>
      </c>
      <c r="C24" s="1">
        <v>326</v>
      </c>
      <c r="D24" s="1">
        <v>128</v>
      </c>
      <c r="E24" s="2">
        <f>D24/C24</f>
        <v>0.39263803680981596</v>
      </c>
      <c r="G24" s="2">
        <v>1</v>
      </c>
      <c r="H24" s="1">
        <v>347</v>
      </c>
      <c r="I24">
        <v>76</v>
      </c>
      <c r="J24" s="2">
        <f>I24/H24</f>
        <v>0.21902017291066284</v>
      </c>
      <c r="L24" s="2">
        <v>1</v>
      </c>
      <c r="M24" s="1">
        <v>276</v>
      </c>
      <c r="N24" s="1">
        <v>69</v>
      </c>
      <c r="O24" s="2">
        <f>N24/M24</f>
        <v>0.25</v>
      </c>
      <c r="R24" s="2">
        <v>1</v>
      </c>
      <c r="S24">
        <v>288</v>
      </c>
      <c r="T24">
        <v>31</v>
      </c>
      <c r="U24" s="2">
        <f>T24/S24</f>
        <v>0.1076388888888889</v>
      </c>
      <c r="W24" s="2">
        <v>1</v>
      </c>
      <c r="X24">
        <v>174</v>
      </c>
      <c r="Y24">
        <v>51</v>
      </c>
      <c r="Z24" s="2">
        <f>Y24/X24</f>
        <v>0.29310344827586204</v>
      </c>
      <c r="AB24" s="2">
        <v>1</v>
      </c>
      <c r="AC24" s="1"/>
      <c r="AD24" s="1"/>
      <c r="AE24" s="2" t="e">
        <f>AD24/AC24</f>
        <v>#DIV/0!</v>
      </c>
    </row>
    <row r="25" spans="1:31" x14ac:dyDescent="0.2">
      <c r="B25" s="2">
        <v>2</v>
      </c>
      <c r="C25" s="1">
        <v>306</v>
      </c>
      <c r="D25" s="1">
        <v>156</v>
      </c>
      <c r="E25" s="2">
        <f t="shared" ref="E25:E30" si="12">D25/C25</f>
        <v>0.50980392156862742</v>
      </c>
      <c r="G25" s="2">
        <v>2</v>
      </c>
      <c r="H25" s="1">
        <v>337</v>
      </c>
      <c r="I25">
        <v>71</v>
      </c>
      <c r="J25" s="2">
        <f t="shared" ref="J25:J30" si="13">I25/H25</f>
        <v>0.21068249258160238</v>
      </c>
      <c r="L25" s="2">
        <v>2</v>
      </c>
      <c r="M25" s="1">
        <v>285</v>
      </c>
      <c r="N25">
        <v>95</v>
      </c>
      <c r="O25" s="2">
        <f t="shared" ref="O25:O30" si="14">N25/M25</f>
        <v>0.33333333333333331</v>
      </c>
      <c r="R25" s="2">
        <v>2</v>
      </c>
      <c r="S25">
        <v>289</v>
      </c>
      <c r="T25">
        <v>45</v>
      </c>
      <c r="U25" s="2">
        <f t="shared" ref="U25:U30" si="15">T25/S25</f>
        <v>0.15570934256055363</v>
      </c>
      <c r="W25" s="2">
        <v>2</v>
      </c>
      <c r="X25">
        <v>173</v>
      </c>
      <c r="Y25">
        <v>51</v>
      </c>
      <c r="Z25" s="2">
        <f t="shared" ref="Z25:Z30" si="16">Y25/X25</f>
        <v>0.2947976878612717</v>
      </c>
      <c r="AB25" s="2">
        <v>2</v>
      </c>
      <c r="AC25" s="1"/>
      <c r="AE25" s="2" t="e">
        <f t="shared" ref="AE25:AE30" si="17">AD25/AC25</f>
        <v>#DIV/0!</v>
      </c>
    </row>
    <row r="26" spans="1:31" x14ac:dyDescent="0.2">
      <c r="B26" s="2">
        <v>3</v>
      </c>
      <c r="C26" s="1">
        <v>270</v>
      </c>
      <c r="D26" s="1">
        <v>140</v>
      </c>
      <c r="E26" s="2">
        <f t="shared" si="12"/>
        <v>0.51851851851851849</v>
      </c>
      <c r="G26" s="2">
        <v>3</v>
      </c>
      <c r="H26" s="1">
        <v>327</v>
      </c>
      <c r="I26">
        <v>80</v>
      </c>
      <c r="J26" s="2">
        <f t="shared" si="13"/>
        <v>0.24464831804281345</v>
      </c>
      <c r="L26" s="2">
        <v>3</v>
      </c>
      <c r="M26" s="1">
        <v>230</v>
      </c>
      <c r="N26">
        <v>137</v>
      </c>
      <c r="O26" s="2">
        <f t="shared" si="14"/>
        <v>0.59565217391304348</v>
      </c>
      <c r="R26" s="2">
        <v>3</v>
      </c>
      <c r="S26">
        <v>308</v>
      </c>
      <c r="T26">
        <v>35</v>
      </c>
      <c r="U26" s="2">
        <f t="shared" si="15"/>
        <v>0.11363636363636363</v>
      </c>
      <c r="W26" s="2">
        <v>3</v>
      </c>
      <c r="X26">
        <v>179</v>
      </c>
      <c r="Y26">
        <v>49</v>
      </c>
      <c r="Z26" s="2">
        <f t="shared" si="16"/>
        <v>0.27374301675977653</v>
      </c>
      <c r="AB26" s="2">
        <v>3</v>
      </c>
      <c r="AC26" s="1"/>
      <c r="AE26" s="2" t="e">
        <f t="shared" si="17"/>
        <v>#DIV/0!</v>
      </c>
    </row>
    <row r="27" spans="1:31" x14ac:dyDescent="0.2">
      <c r="B27" s="2">
        <v>4</v>
      </c>
      <c r="C27" s="1">
        <v>285</v>
      </c>
      <c r="D27" s="1">
        <v>176</v>
      </c>
      <c r="E27" s="2">
        <f t="shared" si="12"/>
        <v>0.61754385964912284</v>
      </c>
      <c r="G27" s="2">
        <v>4</v>
      </c>
      <c r="H27" s="1">
        <v>316</v>
      </c>
      <c r="I27">
        <v>159</v>
      </c>
      <c r="J27" s="2">
        <f t="shared" si="13"/>
        <v>0.50316455696202533</v>
      </c>
      <c r="L27" s="2">
        <v>4</v>
      </c>
      <c r="M27" s="1">
        <v>245</v>
      </c>
      <c r="N27">
        <v>176</v>
      </c>
      <c r="O27" s="2">
        <f t="shared" si="14"/>
        <v>0.71836734693877546</v>
      </c>
      <c r="R27" s="2">
        <v>4</v>
      </c>
      <c r="S27">
        <v>304</v>
      </c>
      <c r="T27">
        <v>227</v>
      </c>
      <c r="U27" s="2">
        <f t="shared" si="15"/>
        <v>0.74671052631578949</v>
      </c>
      <c r="W27" s="2">
        <v>4</v>
      </c>
      <c r="X27">
        <v>187</v>
      </c>
      <c r="Y27">
        <v>128</v>
      </c>
      <c r="Z27" s="2">
        <f t="shared" si="16"/>
        <v>0.68449197860962563</v>
      </c>
      <c r="AB27" s="2">
        <v>4</v>
      </c>
      <c r="AC27" s="1"/>
      <c r="AE27" s="2" t="e">
        <f t="shared" si="17"/>
        <v>#DIV/0!</v>
      </c>
    </row>
    <row r="28" spans="1:31" x14ac:dyDescent="0.2">
      <c r="B28" s="2">
        <v>5</v>
      </c>
      <c r="C28" s="1">
        <v>300</v>
      </c>
      <c r="D28" s="1">
        <v>260</v>
      </c>
      <c r="E28" s="2">
        <f t="shared" si="12"/>
        <v>0.8666666666666667</v>
      </c>
      <c r="G28" s="2">
        <v>5</v>
      </c>
      <c r="H28" s="1">
        <v>319</v>
      </c>
      <c r="I28">
        <v>282</v>
      </c>
      <c r="J28" s="2">
        <f t="shared" si="13"/>
        <v>0.88401253918495293</v>
      </c>
      <c r="L28" s="2">
        <v>5</v>
      </c>
      <c r="M28" s="1">
        <v>244</v>
      </c>
      <c r="N28">
        <v>248</v>
      </c>
      <c r="O28" s="2">
        <f t="shared" si="14"/>
        <v>1.0163934426229508</v>
      </c>
      <c r="R28" s="2">
        <v>5</v>
      </c>
      <c r="S28">
        <v>273</v>
      </c>
      <c r="T28">
        <v>266</v>
      </c>
      <c r="U28" s="2">
        <f t="shared" si="15"/>
        <v>0.97435897435897434</v>
      </c>
      <c r="W28" s="2">
        <v>5</v>
      </c>
      <c r="X28">
        <v>177</v>
      </c>
      <c r="Y28">
        <v>181</v>
      </c>
      <c r="Z28" s="2">
        <f t="shared" si="16"/>
        <v>1.0225988700564972</v>
      </c>
      <c r="AB28" s="2">
        <v>5</v>
      </c>
      <c r="AC28" s="1"/>
      <c r="AE28" s="2" t="e">
        <f t="shared" si="17"/>
        <v>#DIV/0!</v>
      </c>
    </row>
    <row r="29" spans="1:31" x14ac:dyDescent="0.2">
      <c r="B29" s="2">
        <v>6</v>
      </c>
      <c r="C29">
        <v>190</v>
      </c>
      <c r="D29" s="1">
        <v>123</v>
      </c>
      <c r="E29" s="2">
        <f t="shared" si="12"/>
        <v>0.64736842105263159</v>
      </c>
      <c r="G29" s="2">
        <v>6</v>
      </c>
      <c r="H29" s="1">
        <v>187</v>
      </c>
      <c r="I29">
        <v>151</v>
      </c>
      <c r="J29" s="2">
        <f t="shared" si="13"/>
        <v>0.80748663101604279</v>
      </c>
      <c r="L29" s="2">
        <v>6</v>
      </c>
      <c r="M29" s="1">
        <v>145</v>
      </c>
      <c r="N29">
        <v>129</v>
      </c>
      <c r="O29" s="2">
        <f t="shared" si="14"/>
        <v>0.8896551724137931</v>
      </c>
      <c r="R29" s="2">
        <v>6</v>
      </c>
      <c r="S29">
        <v>88</v>
      </c>
      <c r="T29">
        <v>73</v>
      </c>
      <c r="U29" s="2">
        <f t="shared" si="15"/>
        <v>0.82954545454545459</v>
      </c>
      <c r="W29" s="2">
        <v>6</v>
      </c>
      <c r="X29">
        <v>95</v>
      </c>
      <c r="Y29">
        <v>145</v>
      </c>
      <c r="Z29" s="2">
        <f t="shared" si="16"/>
        <v>1.5263157894736843</v>
      </c>
      <c r="AB29" s="2">
        <v>6</v>
      </c>
      <c r="AC29" s="1"/>
      <c r="AE29" s="2" t="e">
        <f t="shared" si="17"/>
        <v>#DIV/0!</v>
      </c>
    </row>
    <row r="30" spans="1:31" x14ac:dyDescent="0.2">
      <c r="B30" s="2" t="s">
        <v>4</v>
      </c>
      <c r="C30" s="2">
        <f>SUM(C24:C29)</f>
        <v>1677</v>
      </c>
      <c r="D30" s="2">
        <f>SUM(D24:D29)</f>
        <v>983</v>
      </c>
      <c r="E30" s="2">
        <f t="shared" si="12"/>
        <v>0.58616577221228383</v>
      </c>
      <c r="G30" s="2" t="s">
        <v>4</v>
      </c>
      <c r="H30" s="2">
        <f>SUM(H24:H29)</f>
        <v>1833</v>
      </c>
      <c r="I30" s="2">
        <f>SUM(I24:I29)</f>
        <v>819</v>
      </c>
      <c r="J30" s="2">
        <f t="shared" si="13"/>
        <v>0.44680851063829785</v>
      </c>
      <c r="L30" s="2" t="s">
        <v>4</v>
      </c>
      <c r="M30" s="2">
        <f>SUM(M24:M29)</f>
        <v>1425</v>
      </c>
      <c r="N30" s="2">
        <f>SUM(N24:N29)</f>
        <v>854</v>
      </c>
      <c r="O30" s="2">
        <f t="shared" si="14"/>
        <v>0.59929824561403511</v>
      </c>
      <c r="R30" s="2" t="s">
        <v>4</v>
      </c>
      <c r="S30" s="2">
        <f>SUM(S24:S29)</f>
        <v>1550</v>
      </c>
      <c r="T30" s="2">
        <f>SUM(T24:T29)</f>
        <v>677</v>
      </c>
      <c r="U30" s="2">
        <f t="shared" si="15"/>
        <v>0.43677419354838709</v>
      </c>
      <c r="W30" s="2" t="s">
        <v>4</v>
      </c>
      <c r="X30" s="2">
        <f>SUM(X24:X29)</f>
        <v>985</v>
      </c>
      <c r="Y30" s="2">
        <f>SUM(Y24:Y29)</f>
        <v>605</v>
      </c>
      <c r="Z30" s="2">
        <f t="shared" si="16"/>
        <v>0.6142131979695431</v>
      </c>
      <c r="AB30" s="2" t="s">
        <v>4</v>
      </c>
      <c r="AC30" s="2">
        <f>SUM(AC24:AC29)</f>
        <v>0</v>
      </c>
      <c r="AD30" s="2">
        <f>SUM(AD24:AD29)</f>
        <v>0</v>
      </c>
      <c r="AE30" s="2" t="e">
        <f t="shared" si="17"/>
        <v>#DIV/0!</v>
      </c>
    </row>
    <row r="32" spans="1:31" x14ac:dyDescent="0.2">
      <c r="A32" s="8" t="s">
        <v>32</v>
      </c>
      <c r="B32" s="8" t="s">
        <v>17</v>
      </c>
      <c r="C32" s="8"/>
      <c r="D32" s="8"/>
      <c r="E32" s="8"/>
      <c r="F32" s="8"/>
      <c r="G32" s="8" t="s">
        <v>10</v>
      </c>
      <c r="H32" s="8"/>
      <c r="I32" s="8"/>
      <c r="J32" s="8"/>
      <c r="K32" s="8"/>
      <c r="L32" s="8" t="s">
        <v>42</v>
      </c>
      <c r="M32" s="8"/>
      <c r="N32" s="8"/>
      <c r="O32" s="8"/>
      <c r="P32" s="8"/>
      <c r="Q32" s="8"/>
      <c r="R32" s="8" t="s">
        <v>33</v>
      </c>
      <c r="S32" s="8"/>
      <c r="T32" s="8"/>
      <c r="U32" s="8"/>
      <c r="V32" s="8"/>
      <c r="W32" s="8" t="s">
        <v>34</v>
      </c>
      <c r="X32" s="8"/>
      <c r="Y32" s="8"/>
      <c r="Z32" s="8"/>
      <c r="AA32" s="9"/>
      <c r="AB32" s="8" t="s">
        <v>35</v>
      </c>
      <c r="AC32" s="8"/>
      <c r="AD32" s="8"/>
      <c r="AE32" s="8"/>
    </row>
    <row r="33" spans="1:31" x14ac:dyDescent="0.2">
      <c r="A33" s="8"/>
      <c r="B33" s="10" t="s">
        <v>0</v>
      </c>
      <c r="C33" s="10" t="s">
        <v>2</v>
      </c>
      <c r="D33" s="10" t="s">
        <v>45</v>
      </c>
      <c r="E33" s="10" t="s">
        <v>46</v>
      </c>
      <c r="F33" s="8"/>
      <c r="G33" s="10" t="s">
        <v>0</v>
      </c>
      <c r="H33" s="10" t="s">
        <v>2</v>
      </c>
      <c r="I33" s="10" t="s">
        <v>45</v>
      </c>
      <c r="J33" s="10" t="s">
        <v>46</v>
      </c>
      <c r="K33" s="8"/>
      <c r="L33" s="10" t="s">
        <v>0</v>
      </c>
      <c r="M33" s="10" t="s">
        <v>2</v>
      </c>
      <c r="N33" s="10" t="s">
        <v>45</v>
      </c>
      <c r="O33" s="10" t="s">
        <v>46</v>
      </c>
      <c r="P33" s="8"/>
      <c r="Q33" s="8"/>
      <c r="R33" s="10" t="s">
        <v>0</v>
      </c>
      <c r="S33" s="10" t="s">
        <v>2</v>
      </c>
      <c r="T33" s="10" t="s">
        <v>45</v>
      </c>
      <c r="U33" s="10" t="s">
        <v>46</v>
      </c>
      <c r="V33" s="8"/>
      <c r="W33" s="10" t="s">
        <v>0</v>
      </c>
      <c r="X33" s="10" t="s">
        <v>2</v>
      </c>
      <c r="Y33" s="10" t="s">
        <v>45</v>
      </c>
      <c r="Z33" s="10" t="s">
        <v>46</v>
      </c>
      <c r="AA33" s="8"/>
      <c r="AB33" s="10" t="s">
        <v>0</v>
      </c>
      <c r="AC33" s="10" t="s">
        <v>2</v>
      </c>
      <c r="AD33" s="10" t="s">
        <v>45</v>
      </c>
      <c r="AE33" s="10" t="s">
        <v>46</v>
      </c>
    </row>
    <row r="34" spans="1:31" x14ac:dyDescent="0.2">
      <c r="A34" s="8"/>
      <c r="B34" s="10">
        <v>1</v>
      </c>
      <c r="C34" s="8">
        <f>AVERAGE(C4,H4,M4)</f>
        <v>271</v>
      </c>
      <c r="D34" s="8">
        <f>AVERAGE(D4,I4,N4)</f>
        <v>62.333333333333336</v>
      </c>
      <c r="E34" s="10">
        <f>D34/C34</f>
        <v>0.23001230012300125</v>
      </c>
      <c r="F34" s="8"/>
      <c r="G34" s="10">
        <v>1</v>
      </c>
      <c r="H34" s="9">
        <f t="shared" ref="H34:H39" si="18">AVERAGE(C14,H14,M14)</f>
        <v>273.33333333333331</v>
      </c>
      <c r="I34" s="9">
        <f>AVERAGE(D14,I14,N14)</f>
        <v>45.333333333333336</v>
      </c>
      <c r="J34" s="10">
        <f>I34/H34</f>
        <v>0.16585365853658537</v>
      </c>
      <c r="K34" s="8"/>
      <c r="L34" s="10">
        <v>1</v>
      </c>
      <c r="M34" s="8">
        <f>AVERAGE(C24,H24,M24)</f>
        <v>316.33333333333331</v>
      </c>
      <c r="N34" s="8">
        <f>AVERAGE(D24,I24,N24)</f>
        <v>91</v>
      </c>
      <c r="O34" s="10">
        <f>N34/M34</f>
        <v>0.28767123287671237</v>
      </c>
      <c r="P34" s="8"/>
      <c r="Q34" s="8"/>
      <c r="R34" s="10">
        <v>1</v>
      </c>
      <c r="S34" s="8">
        <f>AVERAGE(S4,X4,AC4)</f>
        <v>245</v>
      </c>
      <c r="T34" s="8">
        <f>AVERAGE(T4,Y4,AD4)</f>
        <v>54</v>
      </c>
      <c r="U34" s="10">
        <f>T34/S34</f>
        <v>0.22040816326530613</v>
      </c>
      <c r="V34" s="8"/>
      <c r="W34" s="10">
        <v>1</v>
      </c>
      <c r="X34" s="9">
        <f t="shared" ref="X34:X39" si="19">AVERAGE(S14,X14,AC14)</f>
        <v>246.33333333333334</v>
      </c>
      <c r="Y34" s="9">
        <f>AVERAGE(T14,Y14,AD14)</f>
        <v>36.666666666666664</v>
      </c>
      <c r="Z34" s="10">
        <f>Y34/X34</f>
        <v>0.14884979702300405</v>
      </c>
      <c r="AA34" s="8"/>
      <c r="AB34" s="10">
        <v>1</v>
      </c>
      <c r="AC34" s="8">
        <f>AVERAGE(S24,X24,AC24)</f>
        <v>231</v>
      </c>
      <c r="AD34" s="8">
        <f>AVERAGE(T24,Y24,AD24)</f>
        <v>41</v>
      </c>
      <c r="AE34" s="10">
        <f>AD34/AC34</f>
        <v>0.1774891774891775</v>
      </c>
    </row>
    <row r="35" spans="1:31" x14ac:dyDescent="0.2">
      <c r="A35" s="8"/>
      <c r="B35" s="10">
        <v>2</v>
      </c>
      <c r="C35" s="8">
        <f t="shared" ref="C35:D39" si="20">AVERAGE(C5,H5,M5)</f>
        <v>282.33333333333331</v>
      </c>
      <c r="D35" s="8">
        <f t="shared" si="20"/>
        <v>67.333333333333329</v>
      </c>
      <c r="E35" s="10">
        <f t="shared" ref="E35:E41" si="21">D35/C35</f>
        <v>0.2384887839433294</v>
      </c>
      <c r="F35" s="8"/>
      <c r="G35" s="10">
        <v>2</v>
      </c>
      <c r="H35" s="9">
        <f t="shared" si="18"/>
        <v>270</v>
      </c>
      <c r="I35" s="9">
        <f t="shared" ref="I35:I39" si="22">AVERAGE(D15,I15,N15)</f>
        <v>59.666666666666664</v>
      </c>
      <c r="J35" s="10">
        <f t="shared" ref="J35:J41" si="23">I35/H35</f>
        <v>0.22098765432098766</v>
      </c>
      <c r="K35" s="8"/>
      <c r="L35" s="10">
        <v>2</v>
      </c>
      <c r="M35" s="8">
        <f t="shared" ref="M35:N39" si="24">AVERAGE(C25,H25,M25)</f>
        <v>309.33333333333331</v>
      </c>
      <c r="N35" s="8">
        <f t="shared" si="24"/>
        <v>107.33333333333333</v>
      </c>
      <c r="O35" s="10">
        <f t="shared" ref="O35:O41" si="25">N35/M35</f>
        <v>0.34698275862068967</v>
      </c>
      <c r="P35" s="8"/>
      <c r="Q35" s="8"/>
      <c r="R35" s="10">
        <v>2</v>
      </c>
      <c r="S35" s="8">
        <f t="shared" ref="S35:T39" si="26">AVERAGE(S5,X5,AC5)</f>
        <v>232.33333333333334</v>
      </c>
      <c r="T35" s="8">
        <f t="shared" si="26"/>
        <v>66</v>
      </c>
      <c r="U35" s="10">
        <f t="shared" ref="U35:U41" si="27">T35/S35</f>
        <v>0.28407460545193686</v>
      </c>
      <c r="V35" s="8"/>
      <c r="W35" s="10">
        <v>2</v>
      </c>
      <c r="X35" s="9">
        <f t="shared" si="19"/>
        <v>241</v>
      </c>
      <c r="Y35" s="9">
        <f t="shared" ref="Y35:Y39" si="28">AVERAGE(T15,Y15,AD15)</f>
        <v>51.333333333333336</v>
      </c>
      <c r="Z35" s="10">
        <f t="shared" ref="Z35:Z41" si="29">Y35/X35</f>
        <v>0.21300138312586447</v>
      </c>
      <c r="AA35" s="8"/>
      <c r="AB35" s="10">
        <v>2</v>
      </c>
      <c r="AC35" s="8">
        <f t="shared" ref="AC35:AD39" si="30">AVERAGE(S25,X25,AC25)</f>
        <v>231</v>
      </c>
      <c r="AD35" s="8">
        <f t="shared" si="30"/>
        <v>48</v>
      </c>
      <c r="AE35" s="10">
        <f t="shared" ref="AE35:AE41" si="31">AD35/AC35</f>
        <v>0.20779220779220781</v>
      </c>
    </row>
    <row r="36" spans="1:31" x14ac:dyDescent="0.2">
      <c r="A36" s="8"/>
      <c r="B36" s="10">
        <v>3</v>
      </c>
      <c r="C36" s="8">
        <f t="shared" si="20"/>
        <v>273</v>
      </c>
      <c r="D36" s="8">
        <f t="shared" si="20"/>
        <v>107</v>
      </c>
      <c r="E36" s="10">
        <f t="shared" si="21"/>
        <v>0.39194139194139194</v>
      </c>
      <c r="F36" s="8"/>
      <c r="G36" s="10">
        <v>3</v>
      </c>
      <c r="H36" s="9">
        <f t="shared" si="18"/>
        <v>262.33333333333331</v>
      </c>
      <c r="I36" s="9">
        <f t="shared" si="22"/>
        <v>96</v>
      </c>
      <c r="J36" s="10">
        <f t="shared" si="23"/>
        <v>0.36594663278271922</v>
      </c>
      <c r="K36" s="8"/>
      <c r="L36" s="10">
        <v>3</v>
      </c>
      <c r="M36" s="8">
        <f t="shared" si="24"/>
        <v>275.66666666666669</v>
      </c>
      <c r="N36" s="8">
        <f t="shared" si="24"/>
        <v>119</v>
      </c>
      <c r="O36" s="10">
        <f t="shared" si="25"/>
        <v>0.43168077388149939</v>
      </c>
      <c r="P36" s="8"/>
      <c r="Q36" s="8"/>
      <c r="R36" s="10">
        <v>3</v>
      </c>
      <c r="S36" s="8">
        <f t="shared" si="26"/>
        <v>244.33333333333334</v>
      </c>
      <c r="T36" s="8">
        <f t="shared" si="26"/>
        <v>85.666666666666671</v>
      </c>
      <c r="U36" s="10">
        <f t="shared" si="27"/>
        <v>0.35061391541609821</v>
      </c>
      <c r="V36" s="8"/>
      <c r="W36" s="10">
        <v>3</v>
      </c>
      <c r="X36" s="9">
        <f t="shared" si="19"/>
        <v>245.66666666666666</v>
      </c>
      <c r="Y36" s="9">
        <f t="shared" si="28"/>
        <v>50</v>
      </c>
      <c r="Z36" s="10">
        <f t="shared" si="29"/>
        <v>0.20352781546811399</v>
      </c>
      <c r="AA36" s="8"/>
      <c r="AB36" s="10">
        <v>3</v>
      </c>
      <c r="AC36" s="8">
        <f t="shared" si="30"/>
        <v>243.5</v>
      </c>
      <c r="AD36" s="8">
        <f t="shared" si="30"/>
        <v>42</v>
      </c>
      <c r="AE36" s="10">
        <f t="shared" si="31"/>
        <v>0.17248459958932238</v>
      </c>
    </row>
    <row r="37" spans="1:31" x14ac:dyDescent="0.2">
      <c r="A37" s="8"/>
      <c r="B37" s="10">
        <v>4</v>
      </c>
      <c r="C37" s="8">
        <f t="shared" si="20"/>
        <v>275.33333333333331</v>
      </c>
      <c r="D37" s="8">
        <f t="shared" si="20"/>
        <v>211</v>
      </c>
      <c r="E37" s="10">
        <f t="shared" si="21"/>
        <v>0.76634382566585957</v>
      </c>
      <c r="F37" s="8"/>
      <c r="G37" s="10">
        <v>4</v>
      </c>
      <c r="H37" s="9">
        <f t="shared" si="18"/>
        <v>257</v>
      </c>
      <c r="I37" s="9">
        <f t="shared" si="22"/>
        <v>194.33333333333334</v>
      </c>
      <c r="J37" s="10">
        <f t="shared" si="23"/>
        <v>0.75616083009079127</v>
      </c>
      <c r="K37" s="8"/>
      <c r="L37" s="10">
        <v>4</v>
      </c>
      <c r="M37" s="8">
        <f t="shared" si="24"/>
        <v>282</v>
      </c>
      <c r="N37" s="8">
        <f t="shared" si="24"/>
        <v>170.33333333333334</v>
      </c>
      <c r="O37" s="10">
        <f t="shared" si="25"/>
        <v>0.60401891252955087</v>
      </c>
      <c r="P37" s="8"/>
      <c r="Q37" s="8"/>
      <c r="R37" s="10">
        <v>4</v>
      </c>
      <c r="S37" s="8">
        <f t="shared" si="26"/>
        <v>234</v>
      </c>
      <c r="T37" s="8">
        <f t="shared" si="26"/>
        <v>207.66666666666666</v>
      </c>
      <c r="U37" s="10">
        <f t="shared" si="27"/>
        <v>0.88746438746438738</v>
      </c>
      <c r="V37" s="8"/>
      <c r="W37" s="10">
        <v>4</v>
      </c>
      <c r="X37" s="9">
        <f t="shared" si="19"/>
        <v>254.33333333333334</v>
      </c>
      <c r="Y37" s="9">
        <f t="shared" si="28"/>
        <v>196</v>
      </c>
      <c r="Z37" s="10">
        <f t="shared" si="29"/>
        <v>0.77064220183486232</v>
      </c>
      <c r="AA37" s="8"/>
      <c r="AB37" s="10">
        <v>4</v>
      </c>
      <c r="AC37" s="8">
        <f t="shared" si="30"/>
        <v>245.5</v>
      </c>
      <c r="AD37" s="8">
        <f t="shared" si="30"/>
        <v>177.5</v>
      </c>
      <c r="AE37" s="10">
        <f t="shared" si="31"/>
        <v>0.72301425661914465</v>
      </c>
    </row>
    <row r="38" spans="1:31" x14ac:dyDescent="0.2">
      <c r="A38" s="8"/>
      <c r="B38" s="10">
        <v>5</v>
      </c>
      <c r="C38" s="8">
        <f t="shared" si="20"/>
        <v>270</v>
      </c>
      <c r="D38" s="8">
        <f t="shared" si="20"/>
        <v>281</v>
      </c>
      <c r="E38" s="10">
        <f t="shared" si="21"/>
        <v>1.0407407407407407</v>
      </c>
      <c r="F38" s="8"/>
      <c r="G38" s="10">
        <v>5</v>
      </c>
      <c r="H38" s="9">
        <f t="shared" si="18"/>
        <v>223</v>
      </c>
      <c r="I38" s="9">
        <f t="shared" si="22"/>
        <v>243</v>
      </c>
      <c r="J38" s="10">
        <f t="shared" si="23"/>
        <v>1.0896860986547086</v>
      </c>
      <c r="K38" s="8"/>
      <c r="L38" s="10">
        <v>5</v>
      </c>
      <c r="M38" s="8">
        <f t="shared" si="24"/>
        <v>287.66666666666669</v>
      </c>
      <c r="N38" s="8">
        <f t="shared" si="24"/>
        <v>263.33333333333331</v>
      </c>
      <c r="O38" s="10">
        <f t="shared" si="25"/>
        <v>0.91541135573580523</v>
      </c>
      <c r="P38" s="8"/>
      <c r="Q38" s="8"/>
      <c r="R38" s="10">
        <v>5</v>
      </c>
      <c r="S38" s="8">
        <f t="shared" si="26"/>
        <v>241.66666666666666</v>
      </c>
      <c r="T38" s="8">
        <f t="shared" si="26"/>
        <v>221.66666666666666</v>
      </c>
      <c r="U38" s="10">
        <f t="shared" si="27"/>
        <v>0.91724137931034477</v>
      </c>
      <c r="V38" s="8"/>
      <c r="W38" s="10">
        <v>5</v>
      </c>
      <c r="X38" s="9">
        <f t="shared" si="19"/>
        <v>255</v>
      </c>
      <c r="Y38" s="9">
        <f t="shared" si="28"/>
        <v>233</v>
      </c>
      <c r="Z38" s="10">
        <f t="shared" si="29"/>
        <v>0.9137254901960784</v>
      </c>
      <c r="AA38" s="8"/>
      <c r="AB38" s="10">
        <v>5</v>
      </c>
      <c r="AC38" s="8">
        <f t="shared" si="30"/>
        <v>225</v>
      </c>
      <c r="AD38" s="8">
        <f t="shared" si="30"/>
        <v>223.5</v>
      </c>
      <c r="AE38" s="10">
        <f t="shared" si="31"/>
        <v>0.99333333333333329</v>
      </c>
    </row>
    <row r="39" spans="1:31" x14ac:dyDescent="0.2">
      <c r="A39" s="8"/>
      <c r="B39" s="10">
        <v>6</v>
      </c>
      <c r="C39" s="8">
        <f t="shared" si="20"/>
        <v>131.33333333333334</v>
      </c>
      <c r="D39" s="8">
        <f t="shared" si="20"/>
        <v>114</v>
      </c>
      <c r="E39" s="10">
        <f t="shared" si="21"/>
        <v>0.86802030456852786</v>
      </c>
      <c r="F39" s="8"/>
      <c r="G39" s="10">
        <v>6</v>
      </c>
      <c r="H39" s="9">
        <f t="shared" si="18"/>
        <v>122.66666666666667</v>
      </c>
      <c r="I39" s="9">
        <f t="shared" si="22"/>
        <v>103.66666666666667</v>
      </c>
      <c r="J39" s="10">
        <f t="shared" si="23"/>
        <v>0.84510869565217395</v>
      </c>
      <c r="K39" s="8"/>
      <c r="L39" s="10">
        <v>6</v>
      </c>
      <c r="M39" s="8">
        <f t="shared" si="24"/>
        <v>174</v>
      </c>
      <c r="N39" s="8">
        <f t="shared" si="24"/>
        <v>134.33333333333334</v>
      </c>
      <c r="O39" s="10">
        <f t="shared" si="25"/>
        <v>0.77203065134099624</v>
      </c>
      <c r="P39" s="8"/>
      <c r="Q39" s="8"/>
      <c r="R39" s="10">
        <v>6</v>
      </c>
      <c r="S39" s="8">
        <f t="shared" si="26"/>
        <v>93</v>
      </c>
      <c r="T39" s="8">
        <f t="shared" si="26"/>
        <v>81.333333333333329</v>
      </c>
      <c r="U39" s="10">
        <f t="shared" si="27"/>
        <v>0.8745519713261648</v>
      </c>
      <c r="V39" s="8"/>
      <c r="W39" s="10">
        <v>6</v>
      </c>
      <c r="X39" s="9">
        <f t="shared" si="19"/>
        <v>101</v>
      </c>
      <c r="Y39" s="9">
        <f t="shared" si="28"/>
        <v>74</v>
      </c>
      <c r="Z39" s="10">
        <f t="shared" si="29"/>
        <v>0.73267326732673266</v>
      </c>
      <c r="AA39" s="8"/>
      <c r="AB39" s="10">
        <v>6</v>
      </c>
      <c r="AC39" s="8">
        <f t="shared" si="30"/>
        <v>91.5</v>
      </c>
      <c r="AD39" s="8">
        <f t="shared" si="30"/>
        <v>109</v>
      </c>
      <c r="AE39" s="10">
        <f t="shared" si="31"/>
        <v>1.1912568306010929</v>
      </c>
    </row>
    <row r="40" spans="1:31" x14ac:dyDescent="0.2">
      <c r="A40" s="8"/>
      <c r="B40" s="10" t="s">
        <v>4</v>
      </c>
      <c r="C40" s="10">
        <f>SUM(C34:C39)</f>
        <v>1502.9999999999998</v>
      </c>
      <c r="D40" s="10">
        <f>SUM(D34:D39)</f>
        <v>842.66666666666663</v>
      </c>
      <c r="E40" s="10">
        <f t="shared" si="21"/>
        <v>0.56065646484808163</v>
      </c>
      <c r="F40" s="8"/>
      <c r="G40" s="10" t="s">
        <v>4</v>
      </c>
      <c r="H40" s="10">
        <f>SUM(H34:H39)</f>
        <v>1408.3333333333333</v>
      </c>
      <c r="I40" s="10">
        <f>SUM(I34:I39)</f>
        <v>742</v>
      </c>
      <c r="J40" s="10">
        <f t="shared" si="23"/>
        <v>0.5268639053254438</v>
      </c>
      <c r="K40" s="8"/>
      <c r="L40" s="10" t="s">
        <v>4</v>
      </c>
      <c r="M40" s="10">
        <f>SUM(M34:M39)</f>
        <v>1645</v>
      </c>
      <c r="N40" s="10">
        <f>SUM(N34:N39)</f>
        <v>885.33333333333337</v>
      </c>
      <c r="O40" s="10">
        <f t="shared" si="25"/>
        <v>0.53819655521783183</v>
      </c>
      <c r="P40" s="8"/>
      <c r="Q40" s="8"/>
      <c r="R40" s="10" t="s">
        <v>4</v>
      </c>
      <c r="S40" s="10">
        <f>SUM(S34:S39)</f>
        <v>1290.3333333333335</v>
      </c>
      <c r="T40" s="10">
        <f>SUM(T34:T39)</f>
        <v>716.33333333333337</v>
      </c>
      <c r="U40" s="10">
        <f t="shared" si="27"/>
        <v>0.55515370705244116</v>
      </c>
      <c r="V40" s="8"/>
      <c r="W40" s="10" t="s">
        <v>4</v>
      </c>
      <c r="X40" s="10">
        <f>SUM(X34:X39)</f>
        <v>1343.3333333333335</v>
      </c>
      <c r="Y40" s="10">
        <f>SUM(Y34:Y39)</f>
        <v>641</v>
      </c>
      <c r="Z40" s="10">
        <f t="shared" si="29"/>
        <v>0.47717121588089323</v>
      </c>
      <c r="AA40" s="8"/>
      <c r="AB40" s="10" t="s">
        <v>4</v>
      </c>
      <c r="AC40" s="10">
        <f>SUM(AC34:AC39)</f>
        <v>1267.5</v>
      </c>
      <c r="AD40" s="10">
        <f>SUM(AD34:AD39)</f>
        <v>641</v>
      </c>
      <c r="AE40" s="10">
        <f t="shared" si="31"/>
        <v>0.50571992110453645</v>
      </c>
    </row>
    <row r="41" spans="1:31" x14ac:dyDescent="0.2">
      <c r="A41" s="8"/>
      <c r="B41" s="8" t="s">
        <v>64</v>
      </c>
      <c r="C41" s="14">
        <f>C37+C38+C39</f>
        <v>676.66666666666663</v>
      </c>
      <c r="D41" s="14">
        <f>D37+D38+D39</f>
        <v>606</v>
      </c>
      <c r="E41" s="10">
        <f t="shared" si="21"/>
        <v>0.89556650246305425</v>
      </c>
      <c r="F41" s="11"/>
      <c r="G41" s="8" t="s">
        <v>64</v>
      </c>
      <c r="H41" s="14">
        <f>H37+H38+H39</f>
        <v>602.66666666666663</v>
      </c>
      <c r="I41" s="14">
        <f>I37+I38+I39</f>
        <v>541</v>
      </c>
      <c r="J41" s="10">
        <f t="shared" si="23"/>
        <v>0.89767699115044253</v>
      </c>
      <c r="K41" s="8"/>
      <c r="L41" s="8" t="s">
        <v>64</v>
      </c>
      <c r="M41" s="14">
        <f>M37+M38+M39</f>
        <v>743.66666666666674</v>
      </c>
      <c r="N41" s="14">
        <f>N37+N38+N39</f>
        <v>568</v>
      </c>
      <c r="O41" s="10">
        <f t="shared" si="25"/>
        <v>0.76378305692514559</v>
      </c>
      <c r="P41" s="8"/>
      <c r="Q41" s="8"/>
      <c r="R41" s="8" t="s">
        <v>64</v>
      </c>
      <c r="S41" s="14">
        <f>S37+S38+S39</f>
        <v>568.66666666666663</v>
      </c>
      <c r="T41" s="14">
        <f>T37+T38+T39</f>
        <v>510.66666666666663</v>
      </c>
      <c r="U41" s="10">
        <f t="shared" si="27"/>
        <v>0.89800703399765536</v>
      </c>
      <c r="V41" s="8"/>
      <c r="W41" s="8" t="s">
        <v>64</v>
      </c>
      <c r="X41" s="14">
        <f>X37+X38+X39</f>
        <v>610.33333333333337</v>
      </c>
      <c r="Y41" s="14">
        <f>Y37+Y38+Y39</f>
        <v>503</v>
      </c>
      <c r="Z41" s="10">
        <f t="shared" si="29"/>
        <v>0.82413981430912064</v>
      </c>
      <c r="AA41" s="8"/>
      <c r="AB41" s="8" t="s">
        <v>64</v>
      </c>
      <c r="AC41" s="14">
        <f>AC37+AC38+AC39</f>
        <v>562</v>
      </c>
      <c r="AD41" s="14">
        <f>AD37+AD38+AD39</f>
        <v>510</v>
      </c>
      <c r="AE41" s="10">
        <f t="shared" si="31"/>
        <v>0.90747330960854089</v>
      </c>
    </row>
    <row r="42" spans="1:31" x14ac:dyDescent="0.2">
      <c r="A42" s="8"/>
      <c r="B42" s="11" t="s">
        <v>9</v>
      </c>
      <c r="C42" s="11"/>
      <c r="D42" s="11"/>
      <c r="E42" s="11" t="s">
        <v>40</v>
      </c>
      <c r="F42" s="11"/>
      <c r="G42" s="11" t="s">
        <v>18</v>
      </c>
      <c r="H42" s="11"/>
      <c r="I42" s="8"/>
      <c r="J42" s="8" t="s">
        <v>37</v>
      </c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</row>
    <row r="43" spans="1:31" x14ac:dyDescent="0.2">
      <c r="A43" s="8"/>
      <c r="B43" s="10" t="s">
        <v>0</v>
      </c>
      <c r="C43" s="10" t="s">
        <v>2</v>
      </c>
      <c r="D43" s="10" t="s">
        <v>45</v>
      </c>
      <c r="E43" s="10" t="s">
        <v>46</v>
      </c>
      <c r="F43" s="8"/>
      <c r="G43" s="10" t="s">
        <v>0</v>
      </c>
      <c r="H43" s="10" t="s">
        <v>2</v>
      </c>
      <c r="I43" s="10" t="s">
        <v>45</v>
      </c>
      <c r="J43" s="10" t="s">
        <v>46</v>
      </c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</row>
    <row r="44" spans="1:31" x14ac:dyDescent="0.2">
      <c r="A44" s="8"/>
      <c r="B44" s="10">
        <v>1</v>
      </c>
      <c r="C44" s="9">
        <f>AVERAGE(C34,H34,M34)</f>
        <v>286.88888888888886</v>
      </c>
      <c r="D44" s="9">
        <f>AVERAGE(D34,I34,N34)</f>
        <v>66.222222222222229</v>
      </c>
      <c r="E44" s="10">
        <f>D44/C44</f>
        <v>0.23082881487219215</v>
      </c>
      <c r="F44" s="8"/>
      <c r="G44" s="10">
        <v>1</v>
      </c>
      <c r="H44" s="9">
        <f>AVERAGE(S34,X34,AC34)</f>
        <v>240.7777777777778</v>
      </c>
      <c r="I44" s="9">
        <f>AVERAGE(T34,Y34,AD34)</f>
        <v>43.888888888888886</v>
      </c>
      <c r="J44" s="10">
        <f>I44/H44</f>
        <v>0.1822796492847254</v>
      </c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</row>
    <row r="45" spans="1:31" x14ac:dyDescent="0.2">
      <c r="A45" s="8"/>
      <c r="B45" s="10">
        <v>2</v>
      </c>
      <c r="C45" s="9">
        <f t="shared" ref="C45:D49" si="32">AVERAGE(C35,H35,M35)</f>
        <v>287.22222222222217</v>
      </c>
      <c r="D45" s="9">
        <f t="shared" si="32"/>
        <v>78.1111111111111</v>
      </c>
      <c r="E45" s="10">
        <f t="shared" ref="E45:E51" si="33">D45/C45</f>
        <v>0.27195357833655709</v>
      </c>
      <c r="F45" s="8"/>
      <c r="G45" s="10">
        <v>2</v>
      </c>
      <c r="H45" s="9">
        <f t="shared" ref="H45:I49" si="34">AVERAGE(S35,X35,AC35)</f>
        <v>234.7777777777778</v>
      </c>
      <c r="I45" s="9">
        <f t="shared" si="34"/>
        <v>55.111111111111114</v>
      </c>
      <c r="J45" s="10">
        <f t="shared" ref="J45:J51" si="35">I45/H45</f>
        <v>0.23473734027449122</v>
      </c>
      <c r="K45" s="8"/>
      <c r="L45" s="8"/>
      <c r="M45" s="8"/>
      <c r="N45" s="8"/>
      <c r="O45" s="8"/>
      <c r="P45" s="8"/>
      <c r="Q45" s="8"/>
      <c r="R45" s="8"/>
      <c r="S45" s="4"/>
      <c r="T45" s="4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spans="1:31" x14ac:dyDescent="0.2">
      <c r="A46" s="8"/>
      <c r="B46" s="10">
        <v>3</v>
      </c>
      <c r="C46" s="9">
        <f t="shared" si="32"/>
        <v>270.33333333333331</v>
      </c>
      <c r="D46" s="9">
        <f t="shared" si="32"/>
        <v>107.33333333333333</v>
      </c>
      <c r="E46" s="10">
        <f t="shared" si="33"/>
        <v>0.39704069050554869</v>
      </c>
      <c r="F46" s="8"/>
      <c r="G46" s="10">
        <v>3</v>
      </c>
      <c r="H46" s="9">
        <f t="shared" si="34"/>
        <v>244.5</v>
      </c>
      <c r="I46" s="9">
        <f t="shared" si="34"/>
        <v>59.222222222222229</v>
      </c>
      <c r="J46" s="10">
        <f t="shared" si="35"/>
        <v>0.24221767780049991</v>
      </c>
      <c r="K46" s="8"/>
      <c r="L46" s="8"/>
      <c r="M46" s="8"/>
      <c r="N46" s="8"/>
      <c r="O46" s="8"/>
      <c r="P46" s="8"/>
      <c r="Q46" s="8"/>
      <c r="R46" s="8"/>
      <c r="S46" s="4"/>
      <c r="T46" s="4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spans="1:31" x14ac:dyDescent="0.2">
      <c r="A47" s="8"/>
      <c r="B47" s="10">
        <v>4</v>
      </c>
      <c r="C47" s="9">
        <f t="shared" si="32"/>
        <v>271.4444444444444</v>
      </c>
      <c r="D47" s="9">
        <f t="shared" si="32"/>
        <v>191.88888888888891</v>
      </c>
      <c r="E47" s="10">
        <f t="shared" si="33"/>
        <v>0.70691772410970144</v>
      </c>
      <c r="F47" s="8"/>
      <c r="G47" s="10">
        <v>4</v>
      </c>
      <c r="H47" s="9">
        <f t="shared" si="34"/>
        <v>244.61111111111111</v>
      </c>
      <c r="I47" s="9">
        <f t="shared" si="34"/>
        <v>193.7222222222222</v>
      </c>
      <c r="J47" s="10">
        <f t="shared" si="35"/>
        <v>0.79196002725414483</v>
      </c>
      <c r="K47" s="8"/>
      <c r="L47" s="8"/>
      <c r="M47" s="8"/>
      <c r="N47" s="8"/>
      <c r="O47" s="8"/>
      <c r="P47" s="8"/>
      <c r="Q47" s="8"/>
      <c r="R47" s="8"/>
      <c r="S47" s="4"/>
      <c r="T47" s="4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</row>
    <row r="48" spans="1:31" x14ac:dyDescent="0.2">
      <c r="A48" s="8"/>
      <c r="B48" s="10">
        <v>5</v>
      </c>
      <c r="C48" s="9">
        <f t="shared" si="32"/>
        <v>260.22222222222223</v>
      </c>
      <c r="D48" s="9">
        <f t="shared" si="32"/>
        <v>262.4444444444444</v>
      </c>
      <c r="E48" s="10">
        <f t="shared" si="33"/>
        <v>1.0085397096498716</v>
      </c>
      <c r="F48" s="8"/>
      <c r="G48" s="10">
        <v>5</v>
      </c>
      <c r="H48" s="9">
        <f t="shared" si="34"/>
        <v>240.55555555555554</v>
      </c>
      <c r="I48" s="9">
        <f t="shared" si="34"/>
        <v>226.05555555555554</v>
      </c>
      <c r="J48" s="10">
        <f t="shared" si="35"/>
        <v>0.93972286374133951</v>
      </c>
      <c r="K48" s="8"/>
      <c r="L48" s="8"/>
      <c r="M48" s="8"/>
      <c r="N48" s="8"/>
      <c r="O48" s="8"/>
      <c r="P48" s="11"/>
      <c r="Q48" s="11"/>
      <c r="R48" s="11"/>
      <c r="S48" s="4"/>
      <c r="T48" s="4"/>
      <c r="U48" s="11"/>
      <c r="V48" s="11"/>
      <c r="W48" s="8"/>
      <c r="X48" s="8"/>
      <c r="Y48" s="8"/>
      <c r="Z48" s="8"/>
      <c r="AA48" s="8"/>
      <c r="AB48" s="8"/>
      <c r="AC48" s="8"/>
      <c r="AD48" s="8"/>
      <c r="AE48" s="8"/>
    </row>
    <row r="49" spans="1:31" x14ac:dyDescent="0.2">
      <c r="A49" s="8"/>
      <c r="B49" s="10">
        <v>6</v>
      </c>
      <c r="C49" s="9">
        <f t="shared" si="32"/>
        <v>142.66666666666666</v>
      </c>
      <c r="D49" s="9">
        <f t="shared" si="32"/>
        <v>117.33333333333333</v>
      </c>
      <c r="E49" s="10">
        <f t="shared" si="33"/>
        <v>0.82242990654205606</v>
      </c>
      <c r="F49" s="8"/>
      <c r="G49" s="10">
        <v>6</v>
      </c>
      <c r="H49" s="9">
        <f t="shared" si="34"/>
        <v>95.166666666666671</v>
      </c>
      <c r="I49" s="9">
        <f t="shared" si="34"/>
        <v>88.1111111111111</v>
      </c>
      <c r="J49" s="10">
        <f t="shared" si="35"/>
        <v>0.92586106246351418</v>
      </c>
      <c r="K49" s="8"/>
      <c r="L49" s="8"/>
      <c r="M49" s="8"/>
      <c r="N49" s="8"/>
      <c r="O49" s="8"/>
      <c r="P49" s="11"/>
      <c r="Q49" s="11"/>
      <c r="R49" s="11"/>
      <c r="S49" s="4"/>
      <c r="T49" s="4"/>
      <c r="U49" s="11"/>
      <c r="V49" s="11"/>
      <c r="W49" s="8"/>
      <c r="X49" s="8"/>
      <c r="Y49" s="8"/>
      <c r="Z49" s="8"/>
      <c r="AA49" s="8"/>
      <c r="AB49" s="8"/>
      <c r="AC49" s="8"/>
      <c r="AD49" s="8"/>
      <c r="AE49" s="8"/>
    </row>
    <row r="50" spans="1:31" x14ac:dyDescent="0.2">
      <c r="A50" s="8"/>
      <c r="B50" s="10" t="s">
        <v>4</v>
      </c>
      <c r="C50" s="10">
        <f>SUM(C44:C49)</f>
        <v>1518.7777777777776</v>
      </c>
      <c r="D50" s="10">
        <f>SUM(D44:D49)</f>
        <v>823.33333333333337</v>
      </c>
      <c r="E50" s="10">
        <f t="shared" si="33"/>
        <v>0.54210256785426891</v>
      </c>
      <c r="F50" s="8"/>
      <c r="G50" s="10" t="s">
        <v>4</v>
      </c>
      <c r="H50" s="10">
        <f>SUM(H44:H49)</f>
        <v>1300.3888888888889</v>
      </c>
      <c r="I50" s="10">
        <f>SUM(I44:I49)</f>
        <v>666.11111111111109</v>
      </c>
      <c r="J50" s="10">
        <f t="shared" si="35"/>
        <v>0.51223992822659881</v>
      </c>
      <c r="K50" s="8"/>
      <c r="L50" s="8"/>
      <c r="M50" s="8"/>
      <c r="N50" s="8"/>
      <c r="O50" s="8"/>
      <c r="P50" s="11"/>
      <c r="Q50" s="11"/>
      <c r="R50" s="11"/>
      <c r="S50" s="4"/>
      <c r="T50" s="4"/>
      <c r="U50" s="11"/>
      <c r="V50" s="11"/>
      <c r="W50" s="8"/>
      <c r="X50" s="8"/>
      <c r="Y50" s="8"/>
      <c r="Z50" s="8"/>
      <c r="AA50" s="8"/>
      <c r="AB50" s="8"/>
      <c r="AC50" s="8"/>
      <c r="AD50" s="8"/>
      <c r="AE50" s="8"/>
    </row>
    <row r="51" spans="1:31" x14ac:dyDescent="0.2">
      <c r="A51" s="8"/>
      <c r="B51" s="8" t="s">
        <v>64</v>
      </c>
      <c r="C51" s="14">
        <f>AVERAGE(C41,H41,M41)</f>
        <v>674.33333333333337</v>
      </c>
      <c r="D51" s="14">
        <f>AVERAGE(D41,I41,N41)</f>
        <v>571.66666666666663</v>
      </c>
      <c r="E51" s="10">
        <f t="shared" si="33"/>
        <v>0.847750865051903</v>
      </c>
      <c r="F51" s="11"/>
      <c r="G51" s="8" t="s">
        <v>64</v>
      </c>
      <c r="H51" s="14">
        <f>AVERAGE(S41,X41,AC41)</f>
        <v>580.33333333333337</v>
      </c>
      <c r="I51" s="14">
        <f>AVERAGE(T41,Y41,AD41)</f>
        <v>507.88888888888886</v>
      </c>
      <c r="J51" s="10">
        <f t="shared" si="35"/>
        <v>0.87516752824047472</v>
      </c>
      <c r="K51" s="8"/>
      <c r="L51" s="8"/>
      <c r="M51" s="8"/>
      <c r="N51" s="8"/>
      <c r="O51" s="8"/>
      <c r="P51" s="11"/>
      <c r="Q51" s="11"/>
      <c r="R51" s="11"/>
      <c r="S51" s="11"/>
      <c r="T51" s="11"/>
      <c r="U51" s="11"/>
      <c r="V51" s="11"/>
      <c r="W51" s="8"/>
      <c r="X51" s="8"/>
      <c r="Y51" s="8"/>
      <c r="Z51" s="8"/>
      <c r="AA51" s="8"/>
      <c r="AB51" s="8" t="s">
        <v>4</v>
      </c>
      <c r="AC51" s="8"/>
      <c r="AD51" s="8"/>
      <c r="AE51" s="8"/>
    </row>
    <row r="52" spans="1:31" x14ac:dyDescent="0.2">
      <c r="A52" s="8"/>
      <c r="B52" s="8"/>
      <c r="C52" s="11"/>
      <c r="D52" s="11"/>
      <c r="E52" s="11"/>
      <c r="F52" s="11"/>
      <c r="G52" s="11"/>
      <c r="H52" s="11"/>
      <c r="I52" s="8"/>
      <c r="J52" s="8"/>
      <c r="K52" s="8"/>
      <c r="L52" s="8"/>
      <c r="M52" s="8"/>
      <c r="N52" s="8"/>
      <c r="O52" s="8"/>
      <c r="P52" s="11"/>
      <c r="Q52" s="11"/>
      <c r="R52" s="11"/>
      <c r="S52" s="11"/>
      <c r="T52" s="11"/>
      <c r="U52" s="11"/>
      <c r="V52" s="11"/>
      <c r="W52" s="8"/>
      <c r="X52" s="8"/>
      <c r="Y52" s="8"/>
      <c r="Z52" s="8"/>
      <c r="AA52" s="8"/>
      <c r="AB52" s="8"/>
      <c r="AC52" s="8"/>
      <c r="AD52" s="8"/>
      <c r="AE52" s="8"/>
    </row>
    <row r="53" spans="1:31" x14ac:dyDescent="0.2">
      <c r="A53" s="8"/>
      <c r="B53" s="8" t="s">
        <v>37</v>
      </c>
      <c r="C53" s="11" t="s">
        <v>40</v>
      </c>
      <c r="D53" s="11"/>
      <c r="E53" s="8"/>
      <c r="F53" s="11"/>
      <c r="G53" s="11"/>
      <c r="H53" s="11"/>
      <c r="I53" s="8"/>
      <c r="J53" s="8"/>
      <c r="K53" s="8"/>
      <c r="L53" s="8"/>
      <c r="M53" s="8"/>
      <c r="N53" s="8"/>
      <c r="O53" s="8"/>
      <c r="P53" s="11"/>
      <c r="Q53" s="11"/>
      <c r="R53" s="11"/>
      <c r="S53" s="11"/>
      <c r="T53" s="11"/>
      <c r="U53" s="11"/>
      <c r="V53" s="11"/>
      <c r="W53" s="8"/>
      <c r="X53" s="8"/>
      <c r="Y53" s="8"/>
      <c r="Z53" s="8"/>
      <c r="AA53" s="8"/>
      <c r="AB53" s="8"/>
      <c r="AC53" s="8"/>
      <c r="AD53" s="8"/>
      <c r="AE53" s="8"/>
    </row>
    <row r="54" spans="1:31" x14ac:dyDescent="0.2">
      <c r="A54" s="8"/>
      <c r="B54" s="8" t="s">
        <v>63</v>
      </c>
      <c r="C54" s="11" t="s">
        <v>62</v>
      </c>
      <c r="D54" s="11"/>
      <c r="E54" s="11"/>
      <c r="F54" s="11"/>
      <c r="G54" s="11"/>
      <c r="H54" s="11"/>
      <c r="I54" s="8"/>
      <c r="J54" s="8"/>
      <c r="K54" s="8"/>
      <c r="L54" s="8"/>
      <c r="M54" s="8"/>
      <c r="N54" s="8"/>
      <c r="O54" s="8"/>
      <c r="P54" s="11"/>
      <c r="Q54" s="11"/>
      <c r="R54" s="11"/>
      <c r="S54" s="11"/>
      <c r="T54" s="11"/>
      <c r="U54" s="11"/>
      <c r="V54" s="11"/>
      <c r="W54" s="8"/>
      <c r="X54" s="8"/>
      <c r="Y54" s="8"/>
      <c r="Z54" s="8"/>
      <c r="AA54" s="8"/>
      <c r="AB54" s="8"/>
      <c r="AC54" s="8"/>
      <c r="AD54" s="8"/>
      <c r="AE54" s="8"/>
    </row>
    <row r="55" spans="1:31" x14ac:dyDescent="0.2">
      <c r="A55" s="8">
        <v>1</v>
      </c>
      <c r="B55" s="8">
        <v>0.1822796492847254</v>
      </c>
      <c r="C55" s="11">
        <v>0.23082881487219215</v>
      </c>
      <c r="D55" s="11"/>
      <c r="E55" s="11"/>
      <c r="F55" s="11"/>
      <c r="G55" s="11"/>
      <c r="H55" s="11"/>
      <c r="I55" s="8"/>
      <c r="J55" s="8"/>
      <c r="K55" s="8"/>
      <c r="L55" s="8"/>
      <c r="M55" s="8"/>
      <c r="N55" s="8"/>
      <c r="O55" s="8"/>
      <c r="P55" s="11"/>
      <c r="Q55" s="11"/>
      <c r="R55" s="11"/>
      <c r="S55" s="11"/>
      <c r="T55" s="11"/>
      <c r="U55" s="11"/>
      <c r="V55" s="11"/>
      <c r="W55" s="8"/>
      <c r="X55" s="8"/>
      <c r="Y55" s="8"/>
      <c r="Z55" s="8"/>
      <c r="AA55" s="8"/>
      <c r="AB55" s="8"/>
      <c r="AC55" s="8"/>
      <c r="AD55" s="8"/>
      <c r="AE55" s="8"/>
    </row>
    <row r="56" spans="1:31" x14ac:dyDescent="0.2">
      <c r="A56" s="8">
        <v>2</v>
      </c>
      <c r="B56" s="8">
        <v>0.23473734027449122</v>
      </c>
      <c r="C56" s="11">
        <v>0.27195357833655709</v>
      </c>
      <c r="D56" s="11"/>
      <c r="E56" s="11"/>
      <c r="F56" s="11"/>
      <c r="G56" s="11"/>
      <c r="H56" s="11"/>
      <c r="I56" s="8"/>
      <c r="J56" s="8"/>
      <c r="K56" s="8"/>
      <c r="L56" s="8"/>
      <c r="M56" s="8"/>
      <c r="N56" s="8"/>
      <c r="O56" s="8"/>
      <c r="P56" s="11"/>
      <c r="Q56" s="11"/>
      <c r="R56" s="11"/>
      <c r="S56" s="11"/>
      <c r="T56" s="11"/>
      <c r="U56" s="11"/>
      <c r="V56" s="11"/>
      <c r="W56" s="8"/>
      <c r="X56" s="8"/>
      <c r="Y56" s="8"/>
      <c r="Z56" s="8"/>
      <c r="AA56" s="8"/>
      <c r="AB56" s="8"/>
      <c r="AC56" s="8"/>
      <c r="AD56" s="8"/>
      <c r="AE56" s="8"/>
    </row>
    <row r="57" spans="1:31" x14ac:dyDescent="0.2">
      <c r="A57" s="8">
        <v>3</v>
      </c>
      <c r="B57" s="8">
        <v>0.24221767780049991</v>
      </c>
      <c r="C57" s="8">
        <v>0.39704069050554869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11"/>
      <c r="Q57" s="11"/>
      <c r="R57" s="11"/>
      <c r="S57" s="11"/>
      <c r="T57" s="11"/>
      <c r="U57" s="11"/>
      <c r="V57" s="11"/>
      <c r="W57" s="8"/>
      <c r="X57" s="8"/>
      <c r="Y57" s="8"/>
      <c r="Z57" s="8"/>
      <c r="AA57" s="8"/>
      <c r="AB57" s="8"/>
      <c r="AC57" s="8"/>
      <c r="AD57" s="8"/>
      <c r="AE57" s="8"/>
    </row>
    <row r="58" spans="1:31" x14ac:dyDescent="0.2">
      <c r="A58" s="8">
        <v>4</v>
      </c>
      <c r="B58" s="8">
        <v>0.79196002725414483</v>
      </c>
      <c r="C58" s="8">
        <v>0.70691772410970144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</row>
    <row r="59" spans="1:31" x14ac:dyDescent="0.2">
      <c r="A59" s="8">
        <v>5</v>
      </c>
      <c r="B59" s="8">
        <v>0.93972286374133951</v>
      </c>
      <c r="C59" s="8">
        <v>1.0085397096498716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</row>
    <row r="60" spans="1:31" x14ac:dyDescent="0.2">
      <c r="A60" s="8">
        <v>6</v>
      </c>
      <c r="B60" s="8">
        <v>0.92586106246351418</v>
      </c>
      <c r="C60" s="8">
        <v>0.82242990654205606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</row>
    <row r="61" spans="1:31" x14ac:dyDescent="0.2">
      <c r="A61" s="8" t="s">
        <v>4</v>
      </c>
      <c r="B61" s="8">
        <v>0.51223992822659881</v>
      </c>
      <c r="C61" s="8">
        <v>0.54210256785426891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</row>
    <row r="62" spans="1:31" x14ac:dyDescent="0.2">
      <c r="A62" s="8" t="s">
        <v>64</v>
      </c>
      <c r="B62" s="8">
        <v>0.87516752824047472</v>
      </c>
      <c r="C62" s="8">
        <v>0.847750865051903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</row>
    <row r="63" spans="1:31" x14ac:dyDescent="0.2">
      <c r="A63" s="8"/>
      <c r="B63" s="8" t="s">
        <v>83</v>
      </c>
      <c r="C63" s="8" t="s">
        <v>84</v>
      </c>
      <c r="D63" s="8" t="s">
        <v>85</v>
      </c>
      <c r="E63" s="8"/>
      <c r="F63" s="8" t="s">
        <v>17</v>
      </c>
      <c r="G63" s="8" t="s">
        <v>10</v>
      </c>
      <c r="H63" s="8" t="s">
        <v>42</v>
      </c>
      <c r="I63" s="8"/>
      <c r="J63" s="8" t="s">
        <v>56</v>
      </c>
      <c r="K63" s="8" t="s">
        <v>41</v>
      </c>
      <c r="L63" s="8" t="s">
        <v>38</v>
      </c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</row>
    <row r="64" spans="1:31" x14ac:dyDescent="0.2">
      <c r="A64" s="8"/>
      <c r="B64" s="8" t="s">
        <v>46</v>
      </c>
      <c r="C64" s="8" t="s">
        <v>46</v>
      </c>
      <c r="D64" s="8" t="s">
        <v>46</v>
      </c>
      <c r="E64" s="8"/>
      <c r="F64" s="8" t="s">
        <v>46</v>
      </c>
      <c r="G64" s="8" t="s">
        <v>46</v>
      </c>
      <c r="H64" s="8" t="s">
        <v>46</v>
      </c>
      <c r="I64" s="8"/>
      <c r="J64" s="8" t="s">
        <v>46</v>
      </c>
      <c r="K64" s="8" t="s">
        <v>46</v>
      </c>
      <c r="L64" s="8" t="s">
        <v>46</v>
      </c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</row>
    <row r="65" spans="1:31" x14ac:dyDescent="0.2">
      <c r="A65" s="8">
        <v>1</v>
      </c>
      <c r="B65" s="8">
        <v>0.22040816326530613</v>
      </c>
      <c r="C65" s="8">
        <v>0.14884979702300405</v>
      </c>
      <c r="D65" s="8">
        <v>0.1774891774891775</v>
      </c>
      <c r="E65" s="8"/>
      <c r="F65" s="8">
        <v>0.23001230012300125</v>
      </c>
      <c r="G65" s="8">
        <v>0.16585365853658537</v>
      </c>
      <c r="H65" s="8">
        <v>0.28767123287671237</v>
      </c>
      <c r="I65" s="8"/>
      <c r="J65" s="8">
        <f>STDEV(B65:D65)/SQRT(3)</f>
        <v>2.0793766738035867E-2</v>
      </c>
      <c r="K65" s="8">
        <f>STDEV(F65:H65)/SQRT(3)</f>
        <v>3.5182386087535586E-2</v>
      </c>
      <c r="L65" s="8">
        <f>_xlfn.T.TEST(B65:D65,F65:H65,2,2)</f>
        <v>0.32704834054907445</v>
      </c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</row>
    <row r="66" spans="1:31" x14ac:dyDescent="0.2">
      <c r="A66" s="8">
        <v>2</v>
      </c>
      <c r="B66" s="8">
        <v>0.28407460545193686</v>
      </c>
      <c r="C66" s="8">
        <v>0.21300138312586447</v>
      </c>
      <c r="D66" s="8">
        <v>0.20779220779220781</v>
      </c>
      <c r="E66" s="8"/>
      <c r="F66" s="8">
        <v>0.2384887839433294</v>
      </c>
      <c r="G66" s="8">
        <v>0.22098765432098766</v>
      </c>
      <c r="H66" s="8">
        <v>0.34698275862068967</v>
      </c>
      <c r="I66" s="8"/>
      <c r="J66" s="8">
        <f t="shared" ref="J66:J72" si="36">STDEV(B66:D66)/SQRT(3)</f>
        <v>2.4605264378205583E-2</v>
      </c>
      <c r="K66" s="8">
        <f t="shared" ref="K66:K72" si="37">STDEV(F66:H66)/SQRT(3)</f>
        <v>3.9406710079236809E-2</v>
      </c>
      <c r="L66" s="8">
        <f t="shared" ref="L66:L72" si="38">_xlfn.T.TEST(B66:D66,F66:H66,2,2)</f>
        <v>0.5064384697835892</v>
      </c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</row>
    <row r="67" spans="1:31" x14ac:dyDescent="0.2">
      <c r="A67" s="8">
        <v>3</v>
      </c>
      <c r="B67" s="8">
        <v>0.35061391541609821</v>
      </c>
      <c r="C67" s="8">
        <v>0.20352781546811399</v>
      </c>
      <c r="D67" s="8">
        <v>0.17248459958932238</v>
      </c>
      <c r="E67" s="8"/>
      <c r="F67" s="8">
        <v>0.39194139194139194</v>
      </c>
      <c r="G67" s="8">
        <v>0.36594663278271922</v>
      </c>
      <c r="H67" s="8">
        <v>0.43168077388149939</v>
      </c>
      <c r="I67" s="8"/>
      <c r="J67" s="8">
        <f t="shared" si="36"/>
        <v>5.4938377199125414E-2</v>
      </c>
      <c r="K67" s="8">
        <f t="shared" si="37"/>
        <v>1.9113583428624029E-2</v>
      </c>
      <c r="L67" s="8">
        <f t="shared" si="38"/>
        <v>5.6810156046770616E-2</v>
      </c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</row>
    <row r="68" spans="1:31" x14ac:dyDescent="0.2">
      <c r="A68" s="8">
        <v>4</v>
      </c>
      <c r="B68" s="8">
        <v>0.88746438746438738</v>
      </c>
      <c r="C68" s="8">
        <v>0.77064220183486232</v>
      </c>
      <c r="D68" s="8">
        <v>0.72301425661914465</v>
      </c>
      <c r="E68" s="8"/>
      <c r="F68" s="8">
        <v>0.76634382566585957</v>
      </c>
      <c r="G68" s="8">
        <v>0.75616083009079127</v>
      </c>
      <c r="H68" s="8">
        <v>0.60401891252955087</v>
      </c>
      <c r="I68" s="8"/>
      <c r="J68" s="8">
        <f t="shared" si="36"/>
        <v>4.8853346158424946E-2</v>
      </c>
      <c r="K68" s="8">
        <f t="shared" si="37"/>
        <v>5.2493509600289492E-2</v>
      </c>
      <c r="L68" s="8">
        <f t="shared" si="38"/>
        <v>0.30215158985142976</v>
      </c>
      <c r="M68" s="8"/>
      <c r="N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</row>
    <row r="69" spans="1:31" x14ac:dyDescent="0.2">
      <c r="A69" s="8">
        <v>5</v>
      </c>
      <c r="B69" s="8">
        <v>0.91724137931034477</v>
      </c>
      <c r="C69" s="8">
        <v>0.9137254901960784</v>
      </c>
      <c r="D69" s="8">
        <v>0.99333333333333329</v>
      </c>
      <c r="E69" s="8"/>
      <c r="F69" s="8">
        <v>1.0407407407407407</v>
      </c>
      <c r="G69" s="8">
        <v>1.0896860986547086</v>
      </c>
      <c r="H69" s="8">
        <v>0.91541135573580523</v>
      </c>
      <c r="I69" s="8"/>
      <c r="J69" s="8">
        <f t="shared" si="36"/>
        <v>2.5969806862185807E-2</v>
      </c>
      <c r="K69" s="8">
        <f t="shared" si="37"/>
        <v>5.1894545220995798E-2</v>
      </c>
      <c r="L69" s="8">
        <f t="shared" si="38"/>
        <v>0.27211688654155625</v>
      </c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</row>
    <row r="70" spans="1:31" x14ac:dyDescent="0.2">
      <c r="A70" s="8">
        <v>6</v>
      </c>
      <c r="B70" s="8">
        <v>0.8745519713261648</v>
      </c>
      <c r="C70" s="8">
        <v>0.73267326732673266</v>
      </c>
      <c r="D70" s="8">
        <v>1.1912568306010929</v>
      </c>
      <c r="E70" s="8"/>
      <c r="F70" s="8">
        <v>0.86802030456852786</v>
      </c>
      <c r="G70" s="8">
        <v>0.84510869565217395</v>
      </c>
      <c r="H70" s="8">
        <v>0.77203065134099624</v>
      </c>
      <c r="I70" s="8"/>
      <c r="J70" s="8">
        <f t="shared" si="36"/>
        <v>0.13555040453284445</v>
      </c>
      <c r="K70" s="8">
        <f t="shared" si="37"/>
        <v>2.894377299200044E-2</v>
      </c>
      <c r="L70" s="8">
        <f t="shared" si="38"/>
        <v>0.49306870209308956</v>
      </c>
      <c r="M70" s="8"/>
      <c r="N70" s="8"/>
      <c r="O70" s="8"/>
      <c r="P70" s="8"/>
      <c r="Q70" s="8"/>
      <c r="R70" s="8"/>
      <c r="S70" s="8"/>
      <c r="T70" s="8"/>
      <c r="U70" s="8" t="s">
        <v>64</v>
      </c>
      <c r="V70" s="8"/>
      <c r="W70" s="8"/>
      <c r="X70" s="8"/>
      <c r="Y70" s="8"/>
      <c r="Z70" s="8"/>
      <c r="AA70" s="8"/>
      <c r="AB70" s="8"/>
      <c r="AC70" s="8"/>
      <c r="AD70" s="8"/>
      <c r="AE70" s="8"/>
    </row>
    <row r="71" spans="1:31" x14ac:dyDescent="0.2">
      <c r="A71" s="8" t="s">
        <v>4</v>
      </c>
      <c r="B71" s="8">
        <v>0.55515370705244116</v>
      </c>
      <c r="C71" s="8">
        <v>0.47717121588089323</v>
      </c>
      <c r="D71" s="8">
        <v>0.50571992110453645</v>
      </c>
      <c r="E71" s="8"/>
      <c r="F71" s="8">
        <v>0.56065646484808163</v>
      </c>
      <c r="G71" s="8">
        <v>0.5268639053254438</v>
      </c>
      <c r="H71" s="8">
        <v>0.53819655521783183</v>
      </c>
      <c r="I71" s="8"/>
      <c r="J71" s="8">
        <f t="shared" si="36"/>
        <v>2.2779128717620101E-2</v>
      </c>
      <c r="K71" s="8">
        <f t="shared" si="37"/>
        <v>9.9297912400385952E-3</v>
      </c>
      <c r="L71" s="8">
        <f t="shared" si="38"/>
        <v>0.30479007666708213</v>
      </c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</row>
    <row r="72" spans="1:31" x14ac:dyDescent="0.2">
      <c r="A72" s="8" t="s">
        <v>64</v>
      </c>
      <c r="B72" s="8">
        <v>0.89800703399765536</v>
      </c>
      <c r="C72" s="8">
        <v>0.82413981430912064</v>
      </c>
      <c r="D72" s="8">
        <v>0.90747330960854089</v>
      </c>
      <c r="E72" s="8"/>
      <c r="F72" s="8">
        <v>0.89556650246305425</v>
      </c>
      <c r="G72" s="8">
        <v>0.89767699115044253</v>
      </c>
      <c r="H72" s="8">
        <v>0.76378305692514559</v>
      </c>
      <c r="I72" s="8"/>
      <c r="J72" s="8">
        <f t="shared" si="36"/>
        <v>2.6342243173353912E-2</v>
      </c>
      <c r="K72" s="8">
        <f t="shared" si="37"/>
        <v>4.4283754421953953E-2</v>
      </c>
      <c r="L72" s="8">
        <f t="shared" si="38"/>
        <v>0.66308258751719262</v>
      </c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</row>
    <row r="73" spans="1:3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</row>
    <row r="74" spans="1:3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</row>
    <row r="75" spans="1:3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</row>
    <row r="76" spans="1:3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</row>
    <row r="77" spans="1:3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</row>
    <row r="78" spans="1:3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</row>
    <row r="79" spans="1:3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</row>
    <row r="80" spans="1:3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</row>
    <row r="81" spans="1:3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</row>
    <row r="82" spans="1:3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</row>
    <row r="84" spans="1:31" x14ac:dyDescent="0.2">
      <c r="J84" s="8"/>
      <c r="K84" s="8"/>
      <c r="L84" s="8"/>
    </row>
    <row r="85" spans="1:31" x14ac:dyDescent="0.2">
      <c r="J85" s="8"/>
      <c r="K85" s="8"/>
      <c r="L85" s="8"/>
    </row>
    <row r="86" spans="1:31" x14ac:dyDescent="0.2">
      <c r="J86" s="8"/>
      <c r="K86" s="8"/>
      <c r="L86" s="8"/>
    </row>
    <row r="87" spans="1:31" x14ac:dyDescent="0.2">
      <c r="J87" s="8"/>
      <c r="K87" s="8"/>
      <c r="L87" s="8"/>
    </row>
    <row r="88" spans="1:31" x14ac:dyDescent="0.2">
      <c r="J88" s="8"/>
      <c r="K88" s="8"/>
      <c r="L88" s="8"/>
    </row>
    <row r="89" spans="1:31" x14ac:dyDescent="0.2">
      <c r="J89" s="8"/>
      <c r="K89" s="8"/>
      <c r="L89" s="8"/>
    </row>
    <row r="90" spans="1:31" x14ac:dyDescent="0.2">
      <c r="J90" s="8"/>
      <c r="K90" s="8"/>
      <c r="L90" s="8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N53"/>
  <sheetViews>
    <sheetView tabSelected="1" topLeftCell="A6" zoomScale="53" zoomScaleNormal="53" workbookViewId="0">
      <selection activeCell="H50" sqref="H50"/>
    </sheetView>
  </sheetViews>
  <sheetFormatPr baseColWidth="10" defaultColWidth="8.83203125" defaultRowHeight="15" x14ac:dyDescent="0.2"/>
  <cols>
    <col min="6" max="6" width="12" bestFit="1" customWidth="1"/>
  </cols>
  <sheetData>
    <row r="2" spans="1:66" x14ac:dyDescent="0.2">
      <c r="E2" s="8"/>
    </row>
    <row r="3" spans="1:66" x14ac:dyDescent="0.2">
      <c r="E3" s="8"/>
    </row>
    <row r="5" spans="1:66" x14ac:dyDescent="0.2">
      <c r="AG5" t="s">
        <v>99</v>
      </c>
      <c r="AK5" t="s">
        <v>69</v>
      </c>
      <c r="AO5" t="s">
        <v>80</v>
      </c>
      <c r="AS5" t="s">
        <v>100</v>
      </c>
      <c r="AW5" t="s">
        <v>103</v>
      </c>
      <c r="BA5" t="s">
        <v>110</v>
      </c>
      <c r="BE5" t="s">
        <v>108</v>
      </c>
      <c r="BI5" t="s">
        <v>104</v>
      </c>
      <c r="BM5" t="s">
        <v>109</v>
      </c>
    </row>
    <row r="6" spans="1:66" x14ac:dyDescent="0.2">
      <c r="A6" t="s">
        <v>83</v>
      </c>
      <c r="E6" t="s">
        <v>86</v>
      </c>
      <c r="I6" t="s">
        <v>87</v>
      </c>
      <c r="M6" t="s">
        <v>88</v>
      </c>
      <c r="Q6" t="s">
        <v>89</v>
      </c>
      <c r="V6" t="s">
        <v>90</v>
      </c>
      <c r="Z6" t="s">
        <v>91</v>
      </c>
      <c r="AG6" t="s">
        <v>8</v>
      </c>
      <c r="AK6" t="s">
        <v>8</v>
      </c>
      <c r="AO6" t="s">
        <v>8</v>
      </c>
      <c r="AS6" t="s">
        <v>8</v>
      </c>
      <c r="AW6" t="s">
        <v>8</v>
      </c>
      <c r="BA6" t="s">
        <v>8</v>
      </c>
      <c r="BE6" t="s">
        <v>8</v>
      </c>
      <c r="BI6" t="s">
        <v>8</v>
      </c>
      <c r="BM6" t="s">
        <v>8</v>
      </c>
    </row>
    <row r="7" spans="1:66" x14ac:dyDescent="0.2">
      <c r="B7" t="s">
        <v>8</v>
      </c>
      <c r="F7" t="s">
        <v>8</v>
      </c>
      <c r="J7" t="s">
        <v>8</v>
      </c>
      <c r="N7" t="s">
        <v>8</v>
      </c>
      <c r="R7" t="s">
        <v>8</v>
      </c>
      <c r="AA7" t="s">
        <v>8</v>
      </c>
      <c r="AF7" t="s">
        <v>13</v>
      </c>
      <c r="AG7" t="s">
        <v>12</v>
      </c>
      <c r="AH7" t="s">
        <v>13</v>
      </c>
      <c r="AJ7" t="s">
        <v>11</v>
      </c>
      <c r="AK7" t="s">
        <v>12</v>
      </c>
      <c r="AL7" t="s">
        <v>13</v>
      </c>
      <c r="AN7" t="s">
        <v>11</v>
      </c>
      <c r="AO7" t="s">
        <v>12</v>
      </c>
      <c r="AP7" t="s">
        <v>13</v>
      </c>
      <c r="AR7" t="s">
        <v>13</v>
      </c>
      <c r="AS7" t="s">
        <v>12</v>
      </c>
      <c r="AT7" t="s">
        <v>13</v>
      </c>
      <c r="AV7" t="s">
        <v>11</v>
      </c>
      <c r="AW7" t="s">
        <v>12</v>
      </c>
      <c r="AX7" t="s">
        <v>13</v>
      </c>
      <c r="AZ7" t="s">
        <v>11</v>
      </c>
      <c r="BA7" t="s">
        <v>12</v>
      </c>
      <c r="BB7" t="s">
        <v>13</v>
      </c>
      <c r="BD7" t="s">
        <v>11</v>
      </c>
      <c r="BE7" t="s">
        <v>12</v>
      </c>
      <c r="BF7" t="s">
        <v>13</v>
      </c>
      <c r="BH7" t="s">
        <v>13</v>
      </c>
      <c r="BI7" t="s">
        <v>12</v>
      </c>
      <c r="BJ7" t="s">
        <v>13</v>
      </c>
      <c r="BL7" t="s">
        <v>11</v>
      </c>
      <c r="BM7" t="s">
        <v>12</v>
      </c>
      <c r="BN7" t="s">
        <v>13</v>
      </c>
    </row>
    <row r="8" spans="1:66" x14ac:dyDescent="0.2">
      <c r="A8" t="s">
        <v>13</v>
      </c>
      <c r="B8" t="s">
        <v>12</v>
      </c>
      <c r="C8" t="s">
        <v>13</v>
      </c>
      <c r="E8" t="s">
        <v>11</v>
      </c>
      <c r="F8" t="s">
        <v>12</v>
      </c>
      <c r="G8" t="s">
        <v>13</v>
      </c>
      <c r="I8" t="s">
        <v>11</v>
      </c>
      <c r="J8" t="s">
        <v>12</v>
      </c>
      <c r="K8" t="s">
        <v>13</v>
      </c>
      <c r="M8" t="s">
        <v>11</v>
      </c>
      <c r="N8" t="s">
        <v>12</v>
      </c>
      <c r="O8" t="s">
        <v>13</v>
      </c>
      <c r="Q8" t="s">
        <v>11</v>
      </c>
      <c r="R8" t="s">
        <v>12</v>
      </c>
      <c r="S8" t="s">
        <v>13</v>
      </c>
      <c r="V8" t="s">
        <v>11</v>
      </c>
      <c r="W8" t="s">
        <v>12</v>
      </c>
      <c r="X8" t="s">
        <v>13</v>
      </c>
      <c r="Z8" t="s">
        <v>11</v>
      </c>
      <c r="AA8" t="s">
        <v>12</v>
      </c>
      <c r="AB8" t="s">
        <v>13</v>
      </c>
      <c r="AF8">
        <v>386</v>
      </c>
      <c r="AG8">
        <v>349</v>
      </c>
      <c r="AH8">
        <v>323</v>
      </c>
      <c r="AJ8">
        <v>338</v>
      </c>
      <c r="AK8">
        <v>311</v>
      </c>
      <c r="AL8">
        <v>294</v>
      </c>
      <c r="AN8">
        <v>295</v>
      </c>
      <c r="AO8">
        <v>257</v>
      </c>
      <c r="AP8">
        <v>238</v>
      </c>
      <c r="AR8">
        <v>349</v>
      </c>
      <c r="AS8">
        <v>357</v>
      </c>
      <c r="AT8">
        <v>340</v>
      </c>
      <c r="AV8">
        <v>278</v>
      </c>
      <c r="AW8">
        <v>342</v>
      </c>
      <c r="AX8">
        <v>288</v>
      </c>
      <c r="AZ8">
        <v>309</v>
      </c>
      <c r="BA8">
        <v>359</v>
      </c>
      <c r="BB8">
        <v>370</v>
      </c>
      <c r="BD8">
        <v>276</v>
      </c>
      <c r="BE8">
        <v>290</v>
      </c>
      <c r="BF8">
        <v>247</v>
      </c>
      <c r="BH8">
        <v>285</v>
      </c>
      <c r="BI8">
        <v>281</v>
      </c>
      <c r="BJ8">
        <v>254</v>
      </c>
      <c r="BL8">
        <v>326</v>
      </c>
      <c r="BM8">
        <v>347</v>
      </c>
      <c r="BN8">
        <v>276</v>
      </c>
    </row>
    <row r="9" spans="1:66" x14ac:dyDescent="0.2">
      <c r="A9">
        <v>306</v>
      </c>
      <c r="B9">
        <v>262</v>
      </c>
      <c r="C9">
        <v>249</v>
      </c>
      <c r="E9">
        <v>281</v>
      </c>
      <c r="F9">
        <v>254</v>
      </c>
      <c r="G9">
        <v>236</v>
      </c>
      <c r="I9">
        <v>333</v>
      </c>
      <c r="J9">
        <v>373</v>
      </c>
      <c r="K9">
        <v>321</v>
      </c>
      <c r="M9">
        <v>303</v>
      </c>
      <c r="N9">
        <v>306</v>
      </c>
      <c r="O9" s="1">
        <v>314</v>
      </c>
      <c r="Q9">
        <v>281</v>
      </c>
      <c r="R9">
        <v>347</v>
      </c>
      <c r="S9">
        <v>347</v>
      </c>
      <c r="V9">
        <v>271</v>
      </c>
      <c r="W9">
        <v>316</v>
      </c>
      <c r="X9" s="1">
        <v>285</v>
      </c>
      <c r="Z9">
        <v>305</v>
      </c>
      <c r="AA9">
        <v>302</v>
      </c>
      <c r="AB9">
        <v>273</v>
      </c>
      <c r="AF9">
        <v>395</v>
      </c>
      <c r="AG9">
        <v>329</v>
      </c>
      <c r="AH9">
        <v>321</v>
      </c>
      <c r="AJ9">
        <v>333</v>
      </c>
      <c r="AK9">
        <v>348</v>
      </c>
      <c r="AL9">
        <v>331</v>
      </c>
      <c r="AN9">
        <v>323</v>
      </c>
      <c r="AO9">
        <v>311</v>
      </c>
      <c r="AP9">
        <v>279</v>
      </c>
      <c r="AR9">
        <v>323</v>
      </c>
      <c r="AS9">
        <v>383</v>
      </c>
      <c r="AT9">
        <v>349</v>
      </c>
      <c r="AV9">
        <v>286</v>
      </c>
      <c r="AW9">
        <v>381</v>
      </c>
      <c r="AX9">
        <v>297</v>
      </c>
      <c r="AZ9">
        <v>317</v>
      </c>
      <c r="BA9">
        <v>303</v>
      </c>
      <c r="BB9">
        <v>328</v>
      </c>
      <c r="BD9">
        <v>285</v>
      </c>
      <c r="BE9">
        <v>279</v>
      </c>
      <c r="BF9">
        <v>283</v>
      </c>
      <c r="BH9">
        <v>284</v>
      </c>
      <c r="BI9">
        <v>262</v>
      </c>
      <c r="BJ9">
        <v>264</v>
      </c>
      <c r="BL9">
        <v>306</v>
      </c>
      <c r="BM9">
        <v>337</v>
      </c>
      <c r="BN9">
        <v>285</v>
      </c>
    </row>
    <row r="10" spans="1:66" x14ac:dyDescent="0.2">
      <c r="A10">
        <v>289</v>
      </c>
      <c r="B10">
        <v>272</v>
      </c>
      <c r="C10">
        <v>227</v>
      </c>
      <c r="E10">
        <v>318</v>
      </c>
      <c r="F10">
        <v>266</v>
      </c>
      <c r="G10">
        <v>282</v>
      </c>
      <c r="I10">
        <v>384</v>
      </c>
      <c r="J10">
        <v>410</v>
      </c>
      <c r="K10">
        <v>340</v>
      </c>
      <c r="M10">
        <v>288</v>
      </c>
      <c r="N10">
        <v>321</v>
      </c>
      <c r="O10" s="1">
        <v>351</v>
      </c>
      <c r="Q10">
        <v>297</v>
      </c>
      <c r="R10">
        <v>331</v>
      </c>
      <c r="S10">
        <v>361</v>
      </c>
      <c r="V10">
        <v>252</v>
      </c>
      <c r="W10" s="1">
        <v>312</v>
      </c>
      <c r="X10" s="1">
        <v>282</v>
      </c>
      <c r="Z10">
        <v>299</v>
      </c>
      <c r="AA10">
        <v>301</v>
      </c>
      <c r="AB10">
        <v>270</v>
      </c>
      <c r="AF10">
        <v>368</v>
      </c>
      <c r="AG10">
        <v>339</v>
      </c>
      <c r="AH10">
        <v>278</v>
      </c>
      <c r="AJ10">
        <v>346</v>
      </c>
      <c r="AK10">
        <v>350</v>
      </c>
      <c r="AL10">
        <v>343</v>
      </c>
      <c r="AN10">
        <v>344</v>
      </c>
      <c r="AO10">
        <v>303</v>
      </c>
      <c r="AP10">
        <v>290</v>
      </c>
      <c r="AR10">
        <v>303</v>
      </c>
      <c r="AS10">
        <v>349</v>
      </c>
      <c r="AT10">
        <v>354</v>
      </c>
      <c r="AV10">
        <v>284</v>
      </c>
      <c r="AW10">
        <v>355</v>
      </c>
      <c r="AX10">
        <v>288</v>
      </c>
      <c r="AZ10">
        <v>295</v>
      </c>
      <c r="BA10">
        <v>312</v>
      </c>
      <c r="BB10">
        <v>323</v>
      </c>
      <c r="BD10">
        <v>299</v>
      </c>
      <c r="BE10">
        <v>248</v>
      </c>
      <c r="BF10">
        <v>272</v>
      </c>
      <c r="BH10">
        <v>256</v>
      </c>
      <c r="BI10">
        <v>264</v>
      </c>
      <c r="BJ10">
        <v>267</v>
      </c>
      <c r="BL10">
        <v>270</v>
      </c>
      <c r="BM10">
        <v>327</v>
      </c>
      <c r="BN10">
        <v>230</v>
      </c>
    </row>
    <row r="11" spans="1:66" x14ac:dyDescent="0.2">
      <c r="A11">
        <v>289</v>
      </c>
      <c r="B11">
        <v>242</v>
      </c>
      <c r="C11">
        <v>235</v>
      </c>
      <c r="E11">
        <v>290</v>
      </c>
      <c r="F11">
        <v>260</v>
      </c>
      <c r="G11">
        <v>261</v>
      </c>
      <c r="I11">
        <v>374</v>
      </c>
      <c r="J11">
        <v>378</v>
      </c>
      <c r="K11">
        <v>322</v>
      </c>
      <c r="M11">
        <v>286</v>
      </c>
      <c r="N11">
        <v>338</v>
      </c>
      <c r="O11">
        <v>306</v>
      </c>
      <c r="Q11">
        <v>286</v>
      </c>
      <c r="R11">
        <v>343</v>
      </c>
      <c r="S11">
        <v>339</v>
      </c>
      <c r="V11">
        <v>248</v>
      </c>
      <c r="W11" s="1">
        <v>306</v>
      </c>
      <c r="X11" s="1">
        <v>290</v>
      </c>
      <c r="Z11">
        <v>316</v>
      </c>
      <c r="AA11">
        <v>333</v>
      </c>
      <c r="AB11">
        <v>297</v>
      </c>
      <c r="AF11">
        <v>370</v>
      </c>
      <c r="AG11">
        <v>323</v>
      </c>
      <c r="AH11">
        <v>242</v>
      </c>
      <c r="AJ11">
        <v>346</v>
      </c>
      <c r="AK11">
        <v>326</v>
      </c>
      <c r="AL11">
        <v>329</v>
      </c>
      <c r="AN11">
        <v>347</v>
      </c>
      <c r="AO11">
        <v>312</v>
      </c>
      <c r="AP11">
        <v>294</v>
      </c>
      <c r="AR11">
        <v>287</v>
      </c>
      <c r="AS11">
        <v>341</v>
      </c>
      <c r="AT11">
        <v>354</v>
      </c>
      <c r="AV11">
        <v>305</v>
      </c>
      <c r="AW11">
        <v>340</v>
      </c>
      <c r="AX11">
        <v>278</v>
      </c>
      <c r="AZ11">
        <v>277</v>
      </c>
      <c r="BA11">
        <v>310</v>
      </c>
      <c r="BB11">
        <v>321</v>
      </c>
      <c r="BD11">
        <v>287</v>
      </c>
      <c r="BE11">
        <v>260</v>
      </c>
      <c r="BF11">
        <v>279</v>
      </c>
      <c r="BH11">
        <v>260</v>
      </c>
      <c r="BI11">
        <v>247</v>
      </c>
      <c r="BJ11">
        <v>264</v>
      </c>
      <c r="BL11">
        <v>285</v>
      </c>
      <c r="BM11">
        <v>316</v>
      </c>
      <c r="BN11">
        <v>245</v>
      </c>
    </row>
    <row r="12" spans="1:66" x14ac:dyDescent="0.2">
      <c r="A12">
        <v>276</v>
      </c>
      <c r="B12">
        <v>259</v>
      </c>
      <c r="C12">
        <v>218</v>
      </c>
      <c r="E12">
        <v>297</v>
      </c>
      <c r="F12">
        <v>270</v>
      </c>
      <c r="G12">
        <v>271</v>
      </c>
      <c r="I12">
        <v>361</v>
      </c>
      <c r="J12">
        <v>358</v>
      </c>
      <c r="K12">
        <v>325</v>
      </c>
      <c r="M12">
        <v>280</v>
      </c>
      <c r="N12">
        <v>318</v>
      </c>
      <c r="O12">
        <v>290</v>
      </c>
      <c r="Q12">
        <v>273</v>
      </c>
      <c r="R12">
        <v>314</v>
      </c>
      <c r="S12">
        <v>333</v>
      </c>
      <c r="V12">
        <v>237</v>
      </c>
      <c r="W12" s="1">
        <v>274</v>
      </c>
      <c r="X12">
        <v>283</v>
      </c>
      <c r="Z12">
        <v>303</v>
      </c>
      <c r="AA12">
        <v>312</v>
      </c>
      <c r="AB12">
        <v>278</v>
      </c>
      <c r="AF12">
        <v>347</v>
      </c>
      <c r="AG12">
        <v>263</v>
      </c>
      <c r="AH12">
        <v>264</v>
      </c>
      <c r="AJ12">
        <v>313</v>
      </c>
      <c r="AK12">
        <v>300</v>
      </c>
      <c r="AL12">
        <v>302</v>
      </c>
      <c r="AN12">
        <v>278</v>
      </c>
      <c r="AO12">
        <v>281</v>
      </c>
      <c r="AP12">
        <v>270</v>
      </c>
      <c r="AR12">
        <v>272</v>
      </c>
      <c r="AS12">
        <v>346</v>
      </c>
      <c r="AT12">
        <v>318</v>
      </c>
      <c r="AV12">
        <v>248</v>
      </c>
      <c r="AW12">
        <v>323</v>
      </c>
      <c r="AX12">
        <v>280</v>
      </c>
      <c r="AZ12">
        <v>313</v>
      </c>
      <c r="BA12">
        <v>266</v>
      </c>
      <c r="BB12">
        <v>288</v>
      </c>
      <c r="BD12">
        <v>290</v>
      </c>
      <c r="BE12">
        <v>269</v>
      </c>
      <c r="BF12">
        <v>251</v>
      </c>
      <c r="BH12">
        <v>231</v>
      </c>
      <c r="BI12">
        <v>217</v>
      </c>
      <c r="BJ12">
        <v>221</v>
      </c>
      <c r="BL12">
        <v>300</v>
      </c>
      <c r="BM12">
        <v>319</v>
      </c>
      <c r="BN12">
        <v>244</v>
      </c>
    </row>
    <row r="13" spans="1:66" x14ac:dyDescent="0.2">
      <c r="A13">
        <v>241</v>
      </c>
      <c r="B13">
        <v>252</v>
      </c>
      <c r="C13">
        <v>212</v>
      </c>
      <c r="E13">
        <v>277</v>
      </c>
      <c r="F13">
        <v>232</v>
      </c>
      <c r="G13">
        <v>215</v>
      </c>
      <c r="I13">
        <v>297</v>
      </c>
      <c r="J13">
        <v>329</v>
      </c>
      <c r="K13">
        <v>323</v>
      </c>
      <c r="M13">
        <v>235</v>
      </c>
      <c r="N13">
        <v>279</v>
      </c>
      <c r="O13">
        <v>281</v>
      </c>
      <c r="Q13">
        <v>287</v>
      </c>
      <c r="R13">
        <v>327</v>
      </c>
      <c r="S13">
        <v>306</v>
      </c>
      <c r="V13">
        <v>226</v>
      </c>
      <c r="W13" s="1">
        <v>288</v>
      </c>
      <c r="X13">
        <v>273</v>
      </c>
      <c r="Z13">
        <v>297</v>
      </c>
      <c r="AA13">
        <v>300</v>
      </c>
      <c r="AB13">
        <v>271</v>
      </c>
      <c r="AF13">
        <v>143</v>
      </c>
      <c r="AG13">
        <v>110</v>
      </c>
      <c r="AH13">
        <v>175</v>
      </c>
      <c r="AJ13">
        <v>136</v>
      </c>
      <c r="AK13">
        <v>147</v>
      </c>
      <c r="AL13">
        <v>139</v>
      </c>
      <c r="AN13">
        <v>137</v>
      </c>
      <c r="AO13">
        <v>126</v>
      </c>
      <c r="AP13">
        <v>106</v>
      </c>
      <c r="AR13">
        <v>167</v>
      </c>
      <c r="AS13">
        <v>168</v>
      </c>
      <c r="AT13">
        <v>171</v>
      </c>
      <c r="AV13">
        <v>141</v>
      </c>
      <c r="AW13">
        <v>137</v>
      </c>
      <c r="AX13">
        <v>130</v>
      </c>
      <c r="AZ13">
        <v>258</v>
      </c>
      <c r="BA13">
        <v>147</v>
      </c>
      <c r="BB13">
        <v>160</v>
      </c>
      <c r="BD13">
        <v>135</v>
      </c>
      <c r="BE13">
        <v>116</v>
      </c>
      <c r="BF13">
        <v>143</v>
      </c>
      <c r="BH13">
        <v>113</v>
      </c>
      <c r="BI13">
        <v>128</v>
      </c>
      <c r="BJ13">
        <v>127</v>
      </c>
      <c r="BL13">
        <v>190</v>
      </c>
      <c r="BM13">
        <v>187</v>
      </c>
      <c r="BN13">
        <v>145</v>
      </c>
    </row>
    <row r="14" spans="1:66" x14ac:dyDescent="0.2">
      <c r="A14">
        <v>138</v>
      </c>
      <c r="B14">
        <v>156</v>
      </c>
      <c r="C14">
        <v>102</v>
      </c>
      <c r="E14">
        <v>143</v>
      </c>
      <c r="F14">
        <v>140</v>
      </c>
      <c r="G14">
        <v>94</v>
      </c>
      <c r="I14">
        <v>135</v>
      </c>
      <c r="J14">
        <v>149</v>
      </c>
      <c r="K14">
        <v>128</v>
      </c>
      <c r="M14">
        <v>159</v>
      </c>
      <c r="N14">
        <v>174</v>
      </c>
      <c r="O14">
        <v>174</v>
      </c>
      <c r="Q14">
        <v>159</v>
      </c>
      <c r="R14">
        <v>142</v>
      </c>
      <c r="S14">
        <v>198</v>
      </c>
      <c r="V14">
        <v>147</v>
      </c>
      <c r="W14" s="1">
        <v>115</v>
      </c>
      <c r="X14">
        <v>180</v>
      </c>
      <c r="Z14">
        <v>193</v>
      </c>
      <c r="AA14">
        <v>204</v>
      </c>
      <c r="AB14">
        <v>198</v>
      </c>
      <c r="AF14">
        <v>2009</v>
      </c>
      <c r="AG14">
        <v>1713</v>
      </c>
      <c r="AH14">
        <v>1603</v>
      </c>
      <c r="AJ14">
        <v>1812</v>
      </c>
      <c r="AK14">
        <v>1782</v>
      </c>
      <c r="AL14">
        <v>1738</v>
      </c>
      <c r="AN14">
        <v>1724</v>
      </c>
      <c r="AO14">
        <v>1590</v>
      </c>
      <c r="AP14">
        <v>1477</v>
      </c>
      <c r="AR14">
        <v>1701</v>
      </c>
      <c r="AS14">
        <v>1944</v>
      </c>
      <c r="AT14">
        <v>1886</v>
      </c>
      <c r="AV14">
        <v>1542</v>
      </c>
      <c r="AW14">
        <v>1878</v>
      </c>
      <c r="AX14">
        <v>1561</v>
      </c>
      <c r="AZ14">
        <v>1769</v>
      </c>
      <c r="BA14">
        <v>1697</v>
      </c>
      <c r="BB14">
        <v>1790</v>
      </c>
      <c r="BD14">
        <v>1572</v>
      </c>
      <c r="BE14">
        <v>1462</v>
      </c>
      <c r="BF14">
        <v>1475</v>
      </c>
      <c r="BH14">
        <v>1429</v>
      </c>
      <c r="BI14">
        <v>1399</v>
      </c>
      <c r="BJ14">
        <v>1397</v>
      </c>
      <c r="BL14">
        <v>1677</v>
      </c>
      <c r="BM14">
        <v>1833</v>
      </c>
      <c r="BN14">
        <v>1425</v>
      </c>
    </row>
    <row r="15" spans="1:66" x14ac:dyDescent="0.2">
      <c r="A15">
        <f t="shared" ref="A15" si="0">SUM(A9:A14)</f>
        <v>1539</v>
      </c>
      <c r="B15">
        <f>SUM(B9:B14)</f>
        <v>1443</v>
      </c>
      <c r="C15">
        <f>SUM(C9:C14)</f>
        <v>1243</v>
      </c>
      <c r="E15">
        <f t="shared" ref="E15:G15" si="1">SUM(E9:E14)</f>
        <v>1606</v>
      </c>
      <c r="F15">
        <f t="shared" si="1"/>
        <v>1422</v>
      </c>
      <c r="G15">
        <f t="shared" si="1"/>
        <v>1359</v>
      </c>
      <c r="I15">
        <f t="shared" ref="I15:K15" si="2">SUM(I9:I14)</f>
        <v>1884</v>
      </c>
      <c r="J15">
        <f t="shared" si="2"/>
        <v>1997</v>
      </c>
      <c r="K15">
        <f t="shared" si="2"/>
        <v>1759</v>
      </c>
      <c r="M15">
        <f t="shared" ref="M15:O15" si="3">SUM(M9:M14)</f>
        <v>1551</v>
      </c>
      <c r="N15">
        <f t="shared" si="3"/>
        <v>1736</v>
      </c>
      <c r="O15">
        <f t="shared" si="3"/>
        <v>1716</v>
      </c>
      <c r="Q15">
        <f t="shared" ref="Q15:R15" si="4">SUM(Q9:Q14)</f>
        <v>1583</v>
      </c>
      <c r="R15">
        <f t="shared" si="4"/>
        <v>1804</v>
      </c>
      <c r="S15">
        <f>SUM(S9:S14)</f>
        <v>1884</v>
      </c>
      <c r="V15">
        <f t="shared" ref="V15:X15" si="5">SUM(V9:V14)</f>
        <v>1381</v>
      </c>
      <c r="W15">
        <f t="shared" si="5"/>
        <v>1611</v>
      </c>
      <c r="X15">
        <f t="shared" si="5"/>
        <v>1593</v>
      </c>
      <c r="Z15">
        <f t="shared" ref="Z15:AB15" si="6">SUM(Z9:Z14)</f>
        <v>1713</v>
      </c>
      <c r="AA15">
        <f t="shared" si="6"/>
        <v>1752</v>
      </c>
      <c r="AB15">
        <f t="shared" si="6"/>
        <v>1587</v>
      </c>
    </row>
    <row r="16" spans="1:66" x14ac:dyDescent="0.2">
      <c r="V16" s="1"/>
      <c r="W16" s="1"/>
    </row>
    <row r="17" spans="1:64" x14ac:dyDescent="0.2">
      <c r="K17" s="1"/>
      <c r="L17" s="1"/>
      <c r="V17" s="1"/>
      <c r="W17" s="1"/>
      <c r="AF17" t="s">
        <v>77</v>
      </c>
      <c r="AJ17" t="s">
        <v>78</v>
      </c>
      <c r="AN17" t="s">
        <v>79</v>
      </c>
      <c r="AR17" t="s">
        <v>101</v>
      </c>
      <c r="AV17" t="s">
        <v>102</v>
      </c>
      <c r="AZ17" t="s">
        <v>111</v>
      </c>
      <c r="BD17" t="s">
        <v>107</v>
      </c>
      <c r="BH17" t="s">
        <v>106</v>
      </c>
      <c r="BL17" t="s">
        <v>105</v>
      </c>
    </row>
    <row r="18" spans="1:64" x14ac:dyDescent="0.2">
      <c r="A18" t="s">
        <v>92</v>
      </c>
      <c r="E18" t="s">
        <v>93</v>
      </c>
      <c r="I18" t="s">
        <v>94</v>
      </c>
      <c r="K18" s="1"/>
      <c r="L18" s="1"/>
      <c r="M18" t="s">
        <v>95</v>
      </c>
      <c r="Q18" t="s">
        <v>96</v>
      </c>
      <c r="R18" s="1"/>
      <c r="S18" s="1"/>
      <c r="T18" s="1"/>
      <c r="V18" t="s">
        <v>97</v>
      </c>
      <c r="W18" s="1"/>
      <c r="Z18" t="s">
        <v>98</v>
      </c>
      <c r="AF18">
        <f>AVERAGE(AF8:AH8)</f>
        <v>352.66666666666669</v>
      </c>
      <c r="AJ18">
        <f>AVERAGE(AJ8:AL8)</f>
        <v>314.33333333333331</v>
      </c>
      <c r="AN18">
        <f>AVERAGE(AN8:AP8)</f>
        <v>263.33333333333331</v>
      </c>
      <c r="AR18">
        <f>AVERAGE(AR8:AT8)</f>
        <v>348.66666666666669</v>
      </c>
      <c r="AV18">
        <f>AVERAGE(AV8:AX8)</f>
        <v>302.66666666666669</v>
      </c>
      <c r="AZ18">
        <f>AVERAGE(AZ8:BB8)</f>
        <v>346</v>
      </c>
      <c r="BD18">
        <f>AVERAGE(BD8:BF8)</f>
        <v>271</v>
      </c>
      <c r="BH18">
        <f>AVERAGE(BH8:BJ8)</f>
        <v>273.33333333333331</v>
      </c>
      <c r="BL18">
        <f>AVERAGE(BL8:BN8)</f>
        <v>316.33333333333331</v>
      </c>
    </row>
    <row r="19" spans="1:64" x14ac:dyDescent="0.2">
      <c r="A19">
        <f>AVERAGE(A9:C9)</f>
        <v>272.33333333333331</v>
      </c>
      <c r="E19">
        <f>AVERAGE(E9:G9)</f>
        <v>257</v>
      </c>
      <c r="I19">
        <f>AVERAGE(I9:K9)</f>
        <v>342.33333333333331</v>
      </c>
      <c r="K19" s="1"/>
      <c r="L19" s="1"/>
      <c r="M19">
        <f>AVERAGE(M9:O9)</f>
        <v>307.66666666666669</v>
      </c>
      <c r="Q19">
        <f t="shared" ref="Q19:Q25" si="7">AVERAGE(Q9:S9)</f>
        <v>325</v>
      </c>
      <c r="R19" s="1"/>
      <c r="S19" s="1"/>
      <c r="T19" s="1"/>
      <c r="U19" s="1"/>
      <c r="V19">
        <f>AVERAGE(V9:X9)</f>
        <v>290.66666666666669</v>
      </c>
      <c r="W19" s="1"/>
      <c r="Z19">
        <f t="shared" ref="Z19:Z25" si="8">AVERAGE(Z9:AB9)</f>
        <v>293.33333333333331</v>
      </c>
      <c r="AF19">
        <f t="shared" ref="AF19:AF24" si="9">AVERAGE(AF9:AH9)</f>
        <v>348.33333333333331</v>
      </c>
      <c r="AJ19">
        <f t="shared" ref="AJ19:AJ24" si="10">AVERAGE(AJ9:AL9)</f>
        <v>337.33333333333331</v>
      </c>
      <c r="AL19" s="1"/>
      <c r="AM19" s="1"/>
      <c r="AN19">
        <f t="shared" ref="AN19:AN24" si="11">AVERAGE(AN9:AP9)</f>
        <v>304.33333333333331</v>
      </c>
      <c r="AR19">
        <f t="shared" ref="AR19:AR24" si="12">AVERAGE(AR9:AT9)</f>
        <v>351.66666666666669</v>
      </c>
      <c r="AV19">
        <f t="shared" ref="AV19:AV24" si="13">AVERAGE(AV9:AX9)</f>
        <v>321.33333333333331</v>
      </c>
      <c r="AY19" s="1"/>
      <c r="AZ19">
        <f t="shared" ref="AZ19:AZ24" si="14">AVERAGE(AZ9:BB9)</f>
        <v>316</v>
      </c>
      <c r="BD19">
        <f t="shared" ref="BD19:BD24" si="15">AVERAGE(BD9:BF9)</f>
        <v>282.33333333333331</v>
      </c>
      <c r="BH19">
        <f t="shared" ref="BH19:BH24" si="16">AVERAGE(BH9:BJ9)</f>
        <v>270</v>
      </c>
      <c r="BL19">
        <f t="shared" ref="BL19:BL24" si="17">AVERAGE(BL9:BN9)</f>
        <v>309.33333333333331</v>
      </c>
    </row>
    <row r="20" spans="1:64" x14ac:dyDescent="0.2">
      <c r="A20">
        <f t="shared" ref="A20:A25" si="18">AVERAGE(A10:C10)</f>
        <v>262.66666666666669</v>
      </c>
      <c r="E20">
        <f t="shared" ref="E20:E25" si="19">AVERAGE(E10:G10)</f>
        <v>288.66666666666669</v>
      </c>
      <c r="G20" s="1"/>
      <c r="H20" s="1"/>
      <c r="I20">
        <f t="shared" ref="I20:I25" si="20">AVERAGE(I10:K10)</f>
        <v>378</v>
      </c>
      <c r="K20" s="1"/>
      <c r="L20" s="1"/>
      <c r="M20">
        <f t="shared" ref="M20:M25" si="21">AVERAGE(M10:O10)</f>
        <v>320</v>
      </c>
      <c r="Q20">
        <f t="shared" si="7"/>
        <v>329.66666666666669</v>
      </c>
      <c r="R20" s="1"/>
      <c r="S20" s="1"/>
      <c r="T20" s="1"/>
      <c r="U20" s="1"/>
      <c r="V20">
        <f t="shared" ref="V20:V25" si="22">AVERAGE(V10:X10)</f>
        <v>282</v>
      </c>
      <c r="W20" s="1"/>
      <c r="Z20">
        <f t="shared" si="8"/>
        <v>290</v>
      </c>
      <c r="AF20">
        <f t="shared" si="9"/>
        <v>328.33333333333331</v>
      </c>
      <c r="AJ20">
        <f t="shared" si="10"/>
        <v>346.33333333333331</v>
      </c>
      <c r="AL20" s="1"/>
      <c r="AM20" s="1"/>
      <c r="AN20">
        <f t="shared" si="11"/>
        <v>312.33333333333331</v>
      </c>
      <c r="AR20">
        <f t="shared" si="12"/>
        <v>335.33333333333331</v>
      </c>
      <c r="AV20">
        <f t="shared" si="13"/>
        <v>309</v>
      </c>
      <c r="AY20" s="1"/>
      <c r="AZ20">
        <f t="shared" si="14"/>
        <v>310</v>
      </c>
      <c r="BD20">
        <f t="shared" si="15"/>
        <v>273</v>
      </c>
      <c r="BH20">
        <f t="shared" si="16"/>
        <v>262.33333333333331</v>
      </c>
      <c r="BL20">
        <f t="shared" si="17"/>
        <v>275.66666666666669</v>
      </c>
    </row>
    <row r="21" spans="1:64" x14ac:dyDescent="0.2">
      <c r="A21">
        <f t="shared" si="18"/>
        <v>255.33333333333334</v>
      </c>
      <c r="E21">
        <f t="shared" si="19"/>
        <v>270.33333333333331</v>
      </c>
      <c r="G21" s="1"/>
      <c r="H21" s="1"/>
      <c r="I21">
        <f t="shared" si="20"/>
        <v>358</v>
      </c>
      <c r="K21" s="1"/>
      <c r="L21" s="1"/>
      <c r="M21">
        <f t="shared" si="21"/>
        <v>310</v>
      </c>
      <c r="Q21">
        <f t="shared" si="7"/>
        <v>322.66666666666669</v>
      </c>
      <c r="R21" s="1"/>
      <c r="S21" s="1"/>
      <c r="T21" s="1"/>
      <c r="U21" s="1"/>
      <c r="V21">
        <f t="shared" si="22"/>
        <v>281.33333333333331</v>
      </c>
      <c r="W21" s="1"/>
      <c r="Z21">
        <f t="shared" si="8"/>
        <v>315.33333333333331</v>
      </c>
      <c r="AF21">
        <f t="shared" si="9"/>
        <v>311.66666666666669</v>
      </c>
      <c r="AJ21">
        <f t="shared" si="10"/>
        <v>333.66666666666669</v>
      </c>
      <c r="AL21" s="1"/>
      <c r="AM21" s="1"/>
      <c r="AN21">
        <f t="shared" si="11"/>
        <v>317.66666666666669</v>
      </c>
      <c r="AR21">
        <f t="shared" si="12"/>
        <v>327.33333333333331</v>
      </c>
      <c r="AV21">
        <f t="shared" si="13"/>
        <v>307.66666666666669</v>
      </c>
      <c r="AY21" s="1"/>
      <c r="AZ21">
        <f t="shared" si="14"/>
        <v>302.66666666666669</v>
      </c>
      <c r="BD21">
        <f t="shared" si="15"/>
        <v>275.33333333333331</v>
      </c>
      <c r="BH21">
        <f t="shared" si="16"/>
        <v>257</v>
      </c>
      <c r="BL21">
        <f t="shared" si="17"/>
        <v>282</v>
      </c>
    </row>
    <row r="22" spans="1:64" x14ac:dyDescent="0.2">
      <c r="A22">
        <f t="shared" si="18"/>
        <v>251</v>
      </c>
      <c r="E22">
        <f t="shared" si="19"/>
        <v>279.33333333333331</v>
      </c>
      <c r="G22" s="1"/>
      <c r="H22" s="1"/>
      <c r="I22">
        <f t="shared" si="20"/>
        <v>348</v>
      </c>
      <c r="K22" s="1"/>
      <c r="L22" s="1"/>
      <c r="M22">
        <f t="shared" si="21"/>
        <v>296</v>
      </c>
      <c r="Q22">
        <f t="shared" si="7"/>
        <v>306.66666666666669</v>
      </c>
      <c r="R22" s="1"/>
      <c r="S22" s="1"/>
      <c r="T22" s="1"/>
      <c r="U22" s="1"/>
      <c r="V22">
        <f t="shared" si="22"/>
        <v>264.66666666666669</v>
      </c>
      <c r="Z22">
        <f t="shared" si="8"/>
        <v>297.66666666666669</v>
      </c>
      <c r="AF22">
        <f t="shared" si="9"/>
        <v>291.33333333333331</v>
      </c>
      <c r="AJ22">
        <f t="shared" si="10"/>
        <v>305</v>
      </c>
      <c r="AL22" s="1"/>
      <c r="AM22" s="1"/>
      <c r="AN22">
        <f t="shared" si="11"/>
        <v>276.33333333333331</v>
      </c>
      <c r="AR22">
        <f t="shared" si="12"/>
        <v>312</v>
      </c>
      <c r="AV22">
        <f t="shared" si="13"/>
        <v>283.66666666666669</v>
      </c>
      <c r="AY22" s="1"/>
      <c r="AZ22">
        <f t="shared" si="14"/>
        <v>289</v>
      </c>
      <c r="BD22">
        <f t="shared" si="15"/>
        <v>270</v>
      </c>
      <c r="BH22">
        <f t="shared" si="16"/>
        <v>223</v>
      </c>
      <c r="BL22">
        <f t="shared" si="17"/>
        <v>287.66666666666669</v>
      </c>
    </row>
    <row r="23" spans="1:64" x14ac:dyDescent="0.2">
      <c r="A23">
        <f t="shared" si="18"/>
        <v>235</v>
      </c>
      <c r="E23">
        <f t="shared" si="19"/>
        <v>241.33333333333334</v>
      </c>
      <c r="G23" s="1"/>
      <c r="H23" s="1"/>
      <c r="I23">
        <f t="shared" si="20"/>
        <v>316.33333333333331</v>
      </c>
      <c r="M23">
        <f t="shared" si="21"/>
        <v>265</v>
      </c>
      <c r="Q23">
        <f t="shared" si="7"/>
        <v>306.66666666666669</v>
      </c>
      <c r="R23" s="1"/>
      <c r="S23" s="1"/>
      <c r="T23" s="1"/>
      <c r="U23" s="1"/>
      <c r="V23">
        <f t="shared" si="22"/>
        <v>262.33333333333331</v>
      </c>
      <c r="Z23">
        <f t="shared" si="8"/>
        <v>289.33333333333331</v>
      </c>
      <c r="AF23">
        <f t="shared" si="9"/>
        <v>142.66666666666666</v>
      </c>
      <c r="AJ23">
        <f t="shared" si="10"/>
        <v>140.66666666666666</v>
      </c>
      <c r="AL23" s="1"/>
      <c r="AM23" s="1"/>
      <c r="AN23">
        <f t="shared" si="11"/>
        <v>123</v>
      </c>
      <c r="AR23">
        <f t="shared" si="12"/>
        <v>168.66666666666666</v>
      </c>
      <c r="AV23">
        <f t="shared" si="13"/>
        <v>136</v>
      </c>
      <c r="AY23" s="1"/>
      <c r="AZ23">
        <f t="shared" si="14"/>
        <v>188.33333333333334</v>
      </c>
      <c r="BD23">
        <f t="shared" si="15"/>
        <v>131.33333333333334</v>
      </c>
      <c r="BH23">
        <f t="shared" si="16"/>
        <v>122.66666666666667</v>
      </c>
      <c r="BL23">
        <f t="shared" si="17"/>
        <v>174</v>
      </c>
    </row>
    <row r="24" spans="1:64" x14ac:dyDescent="0.2">
      <c r="A24">
        <f t="shared" si="18"/>
        <v>132</v>
      </c>
      <c r="E24">
        <f t="shared" si="19"/>
        <v>125.66666666666667</v>
      </c>
      <c r="G24" s="1"/>
      <c r="H24" s="1"/>
      <c r="I24">
        <f t="shared" si="20"/>
        <v>137.33333333333334</v>
      </c>
      <c r="M24">
        <f t="shared" si="21"/>
        <v>169</v>
      </c>
      <c r="Q24">
        <f t="shared" si="7"/>
        <v>166.33333333333334</v>
      </c>
      <c r="R24" s="1"/>
      <c r="S24" s="1"/>
      <c r="T24" s="1"/>
      <c r="U24" s="1"/>
      <c r="V24">
        <f t="shared" si="22"/>
        <v>147.33333333333334</v>
      </c>
      <c r="Z24">
        <f t="shared" si="8"/>
        <v>198.33333333333334</v>
      </c>
      <c r="AF24">
        <f t="shared" si="9"/>
        <v>1775</v>
      </c>
      <c r="AJ24">
        <f t="shared" si="10"/>
        <v>1777.3333333333333</v>
      </c>
      <c r="AL24" s="1"/>
      <c r="AM24" s="1"/>
      <c r="AN24">
        <f t="shared" si="11"/>
        <v>1597</v>
      </c>
      <c r="AR24">
        <f t="shared" si="12"/>
        <v>1843.6666666666667</v>
      </c>
      <c r="AV24">
        <f t="shared" si="13"/>
        <v>1660.3333333333333</v>
      </c>
      <c r="AY24" s="1"/>
      <c r="AZ24">
        <f t="shared" si="14"/>
        <v>1752</v>
      </c>
      <c r="BD24">
        <f t="shared" si="15"/>
        <v>1503</v>
      </c>
      <c r="BH24">
        <f t="shared" si="16"/>
        <v>1408.3333333333333</v>
      </c>
      <c r="BL24">
        <f t="shared" si="17"/>
        <v>1645</v>
      </c>
    </row>
    <row r="25" spans="1:64" x14ac:dyDescent="0.2">
      <c r="A25">
        <f t="shared" si="18"/>
        <v>1408.3333333333333</v>
      </c>
      <c r="E25">
        <f t="shared" si="19"/>
        <v>1462.3333333333333</v>
      </c>
      <c r="G25" s="1"/>
      <c r="H25" s="1"/>
      <c r="I25">
        <f t="shared" si="20"/>
        <v>1880</v>
      </c>
      <c r="M25">
        <f t="shared" si="21"/>
        <v>1667.6666666666667</v>
      </c>
      <c r="P25" s="1"/>
      <c r="Q25">
        <f t="shared" si="7"/>
        <v>1757</v>
      </c>
      <c r="R25" s="1"/>
      <c r="U25" s="1"/>
      <c r="V25">
        <f t="shared" si="22"/>
        <v>1528.3333333333333</v>
      </c>
      <c r="W25" s="1"/>
      <c r="X25" s="1"/>
      <c r="Z25">
        <f t="shared" si="8"/>
        <v>1684</v>
      </c>
    </row>
    <row r="26" spans="1:64" x14ac:dyDescent="0.2">
      <c r="P26" s="1"/>
      <c r="Q26" s="1"/>
      <c r="R26" s="1"/>
      <c r="U26" s="1"/>
      <c r="V26" s="1"/>
      <c r="W26" s="1"/>
      <c r="X26" s="1"/>
    </row>
    <row r="31" spans="1:64" x14ac:dyDescent="0.2">
      <c r="B31" t="s">
        <v>92</v>
      </c>
      <c r="C31" t="s">
        <v>93</v>
      </c>
      <c r="D31" t="s">
        <v>94</v>
      </c>
      <c r="E31" t="s">
        <v>95</v>
      </c>
      <c r="F31" t="s">
        <v>96</v>
      </c>
      <c r="G31" t="s">
        <v>97</v>
      </c>
      <c r="H31" t="s">
        <v>98</v>
      </c>
      <c r="J31" s="4" t="s">
        <v>77</v>
      </c>
      <c r="K31" s="4" t="s">
        <v>78</v>
      </c>
      <c r="L31" s="4" t="s">
        <v>79</v>
      </c>
      <c r="M31" s="4" t="s">
        <v>101</v>
      </c>
      <c r="N31" s="4" t="s">
        <v>102</v>
      </c>
      <c r="O31" s="4" t="s">
        <v>111</v>
      </c>
      <c r="P31" s="4" t="s">
        <v>107</v>
      </c>
      <c r="Q31" s="4" t="s">
        <v>106</v>
      </c>
      <c r="R31" s="4" t="s">
        <v>105</v>
      </c>
      <c r="S31" s="4"/>
      <c r="T31" s="4"/>
      <c r="U31" s="4"/>
    </row>
    <row r="32" spans="1:64" x14ac:dyDescent="0.2">
      <c r="B32" t="s">
        <v>2</v>
      </c>
      <c r="C32" t="s">
        <v>2</v>
      </c>
      <c r="D32" t="s">
        <v>2</v>
      </c>
      <c r="E32" t="s">
        <v>8</v>
      </c>
      <c r="F32" t="s">
        <v>8</v>
      </c>
      <c r="G32" t="s">
        <v>8</v>
      </c>
      <c r="H32" t="s">
        <v>8</v>
      </c>
      <c r="J32" s="4" t="s">
        <v>8</v>
      </c>
      <c r="K32" s="4" t="s">
        <v>8</v>
      </c>
      <c r="L32" s="4" t="s">
        <v>8</v>
      </c>
      <c r="M32" s="4" t="s">
        <v>8</v>
      </c>
      <c r="N32" s="4" t="s">
        <v>8</v>
      </c>
      <c r="O32" s="4" t="s">
        <v>2</v>
      </c>
      <c r="P32" s="4" t="s">
        <v>2</v>
      </c>
      <c r="Q32" s="4" t="s">
        <v>2</v>
      </c>
      <c r="R32" s="4" t="s">
        <v>2</v>
      </c>
      <c r="S32" s="4"/>
      <c r="T32" s="4"/>
      <c r="U32" s="4"/>
    </row>
    <row r="33" spans="2:21" x14ac:dyDescent="0.2">
      <c r="B33">
        <v>272.33333333333331</v>
      </c>
      <c r="C33">
        <v>257</v>
      </c>
      <c r="D33">
        <v>342.33333333333331</v>
      </c>
      <c r="E33">
        <v>307.66666666666669</v>
      </c>
      <c r="F33">
        <v>325</v>
      </c>
      <c r="G33">
        <v>290.66666666666669</v>
      </c>
      <c r="H33">
        <v>293.33333333333331</v>
      </c>
      <c r="J33" s="4">
        <v>352.66666666666669</v>
      </c>
      <c r="K33" s="4">
        <v>314.33333333333331</v>
      </c>
      <c r="L33" s="4">
        <v>263.33333333333331</v>
      </c>
      <c r="M33" s="4">
        <v>348.66666666666669</v>
      </c>
      <c r="N33" s="4">
        <v>302.66666666666669</v>
      </c>
      <c r="O33" s="4">
        <v>346</v>
      </c>
      <c r="P33" s="4">
        <v>271</v>
      </c>
      <c r="Q33" s="4">
        <v>273.33333333333331</v>
      </c>
      <c r="R33" s="4">
        <v>316.33333333333331</v>
      </c>
      <c r="S33" s="4"/>
      <c r="T33" s="4"/>
      <c r="U33" s="4"/>
    </row>
    <row r="34" spans="2:21" x14ac:dyDescent="0.2">
      <c r="B34">
        <v>262.66666666666669</v>
      </c>
      <c r="C34">
        <v>288.66666666666669</v>
      </c>
      <c r="D34">
        <v>378</v>
      </c>
      <c r="E34">
        <v>320</v>
      </c>
      <c r="F34">
        <v>329.66666666666669</v>
      </c>
      <c r="G34">
        <v>282</v>
      </c>
      <c r="H34">
        <v>290</v>
      </c>
      <c r="J34" s="4">
        <v>348.33333333333331</v>
      </c>
      <c r="K34" s="4">
        <v>337.33333333333331</v>
      </c>
      <c r="L34" s="4">
        <v>304.33333333333331</v>
      </c>
      <c r="M34" s="4">
        <v>351.66666666666669</v>
      </c>
      <c r="N34" s="4">
        <v>321.33333333333331</v>
      </c>
      <c r="O34" s="4">
        <v>316</v>
      </c>
      <c r="P34" s="4">
        <v>282.33333333333331</v>
      </c>
      <c r="Q34" s="4">
        <v>270</v>
      </c>
      <c r="R34" s="4">
        <v>309.33333333333331</v>
      </c>
      <c r="S34" s="4"/>
      <c r="T34" s="4"/>
      <c r="U34" s="4"/>
    </row>
    <row r="35" spans="2:21" x14ac:dyDescent="0.2">
      <c r="B35">
        <v>255.33333333333334</v>
      </c>
      <c r="C35">
        <v>270.33333333333331</v>
      </c>
      <c r="D35">
        <v>358</v>
      </c>
      <c r="E35">
        <v>310</v>
      </c>
      <c r="F35">
        <v>322.66666666666669</v>
      </c>
      <c r="G35">
        <v>281.33333333333331</v>
      </c>
      <c r="H35">
        <v>315.33333333333331</v>
      </c>
      <c r="J35" s="4">
        <v>328.33333333333331</v>
      </c>
      <c r="K35" s="4">
        <v>346.33333333333331</v>
      </c>
      <c r="L35" s="4">
        <v>312.33333333333331</v>
      </c>
      <c r="M35" s="4">
        <v>335.33333333333331</v>
      </c>
      <c r="N35" s="4">
        <v>309</v>
      </c>
      <c r="O35" s="4">
        <v>310</v>
      </c>
      <c r="P35" s="4">
        <v>273</v>
      </c>
      <c r="Q35" s="4">
        <v>262.33333333333331</v>
      </c>
      <c r="R35" s="4">
        <v>275.66666666666669</v>
      </c>
      <c r="S35" s="4"/>
      <c r="T35" s="4"/>
      <c r="U35" s="4"/>
    </row>
    <row r="36" spans="2:21" x14ac:dyDescent="0.2">
      <c r="B36">
        <v>251</v>
      </c>
      <c r="C36">
        <v>279.33333333333331</v>
      </c>
      <c r="D36">
        <v>348</v>
      </c>
      <c r="E36">
        <v>296</v>
      </c>
      <c r="F36">
        <v>306.66666666666669</v>
      </c>
      <c r="G36">
        <v>264.66666666666669</v>
      </c>
      <c r="H36">
        <v>297.66666666666669</v>
      </c>
      <c r="J36" s="4">
        <v>311.66666666666669</v>
      </c>
      <c r="K36" s="4">
        <v>333.66666666666669</v>
      </c>
      <c r="L36" s="4">
        <v>317.66666666666669</v>
      </c>
      <c r="M36" s="4">
        <v>327.33333333333331</v>
      </c>
      <c r="N36" s="4">
        <v>307.66666666666669</v>
      </c>
      <c r="O36" s="4">
        <v>302.66666666666669</v>
      </c>
      <c r="P36" s="4">
        <v>275.33333333333331</v>
      </c>
      <c r="Q36" s="4">
        <v>257</v>
      </c>
      <c r="R36" s="4">
        <v>282</v>
      </c>
      <c r="S36" s="4"/>
      <c r="T36" s="4"/>
      <c r="U36" s="4"/>
    </row>
    <row r="37" spans="2:21" x14ac:dyDescent="0.2">
      <c r="B37">
        <v>235</v>
      </c>
      <c r="C37">
        <v>241.33333333333334</v>
      </c>
      <c r="D37">
        <v>316.33333333333331</v>
      </c>
      <c r="E37">
        <v>265</v>
      </c>
      <c r="F37">
        <v>306.66666666666669</v>
      </c>
      <c r="G37">
        <v>262.33333333333331</v>
      </c>
      <c r="H37">
        <v>289.33333333333331</v>
      </c>
      <c r="J37" s="4">
        <v>291.33333333333331</v>
      </c>
      <c r="K37" s="4">
        <v>305</v>
      </c>
      <c r="L37" s="4">
        <v>276.33333333333331</v>
      </c>
      <c r="M37" s="4">
        <v>312</v>
      </c>
      <c r="N37" s="4">
        <v>283.66666666666669</v>
      </c>
      <c r="O37" s="4">
        <v>289</v>
      </c>
      <c r="P37" s="4">
        <v>270</v>
      </c>
      <c r="Q37" s="4">
        <v>223</v>
      </c>
      <c r="R37" s="4">
        <v>287.66666666666669</v>
      </c>
      <c r="S37" s="4"/>
      <c r="T37" s="4"/>
      <c r="U37" s="4"/>
    </row>
    <row r="38" spans="2:21" x14ac:dyDescent="0.2">
      <c r="B38">
        <v>132</v>
      </c>
      <c r="C38">
        <v>125.66666666666667</v>
      </c>
      <c r="D38">
        <v>137.33333333333334</v>
      </c>
      <c r="E38">
        <v>169</v>
      </c>
      <c r="F38">
        <v>166.33333333333334</v>
      </c>
      <c r="G38">
        <v>147.33333333333334</v>
      </c>
      <c r="H38">
        <v>198.33333333333334</v>
      </c>
      <c r="J38" s="4">
        <v>142.66666666666666</v>
      </c>
      <c r="K38" s="4">
        <v>140.66666666666666</v>
      </c>
      <c r="L38" s="4">
        <v>123</v>
      </c>
      <c r="M38" s="4">
        <v>168.66666666666666</v>
      </c>
      <c r="N38" s="4">
        <v>136</v>
      </c>
      <c r="O38" s="4">
        <v>188.33333333333334</v>
      </c>
      <c r="P38" s="4">
        <v>131.33333333333334</v>
      </c>
      <c r="Q38" s="4">
        <v>122.66666666666667</v>
      </c>
      <c r="R38" s="4">
        <v>174</v>
      </c>
      <c r="S38" s="4"/>
      <c r="T38" s="4"/>
      <c r="U38" s="4"/>
    </row>
    <row r="39" spans="2:21" x14ac:dyDescent="0.2">
      <c r="B39">
        <v>1408.3333333333333</v>
      </c>
      <c r="C39">
        <v>1462.3333333333333</v>
      </c>
      <c r="D39">
        <v>1880</v>
      </c>
      <c r="E39">
        <v>1667.6666666666667</v>
      </c>
      <c r="F39">
        <v>1757</v>
      </c>
      <c r="G39">
        <v>1528.3333333333333</v>
      </c>
      <c r="H39">
        <v>1684</v>
      </c>
      <c r="J39" s="4">
        <v>1775</v>
      </c>
      <c r="K39" s="4">
        <v>1777.3333333333335</v>
      </c>
      <c r="L39" s="4">
        <v>1597</v>
      </c>
      <c r="M39" s="4">
        <v>1843.6666666666667</v>
      </c>
      <c r="N39" s="4">
        <v>1660.3333333333333</v>
      </c>
      <c r="O39" s="4">
        <v>1752</v>
      </c>
      <c r="P39" s="4">
        <v>1502.9999999999998</v>
      </c>
      <c r="Q39" s="4">
        <v>1408.3333333333333</v>
      </c>
      <c r="R39" s="4">
        <v>1645</v>
      </c>
      <c r="S39" s="4"/>
      <c r="T39" s="4"/>
      <c r="U39" s="4"/>
    </row>
    <row r="40" spans="2:21" x14ac:dyDescent="0.2"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2:21" x14ac:dyDescent="0.2">
      <c r="B41" t="s">
        <v>54</v>
      </c>
      <c r="C41" t="s">
        <v>55</v>
      </c>
      <c r="D41" t="s">
        <v>56</v>
      </c>
      <c r="E41" t="s">
        <v>41</v>
      </c>
      <c r="F41" t="s">
        <v>38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2:21" x14ac:dyDescent="0.2">
      <c r="B42">
        <f>AVERAGE(B33:H33)</f>
        <v>298.33333333333337</v>
      </c>
      <c r="C42">
        <f t="shared" ref="C42:C48" si="23">AVERAGE(J33:R33)</f>
        <v>309.81481481481489</v>
      </c>
      <c r="D42">
        <f>STDEV(B33:H33)/SQRT(7)</f>
        <v>11.129587812121562</v>
      </c>
      <c r="E42" s="8">
        <f t="shared" ref="E42:E48" si="24">STDEV(J33:R33)/SQRT(9)</f>
        <v>11.647088216510541</v>
      </c>
      <c r="F42">
        <f t="shared" ref="F42:F48" si="25">_xlfn.T.TEST(B33:H33,J33:R33,2,2)</f>
        <v>0.49737528897334005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2:21" x14ac:dyDescent="0.2">
      <c r="B43">
        <f t="shared" ref="B43:B48" si="26">AVERAGE(B34:H34)</f>
        <v>307.28571428571428</v>
      </c>
      <c r="C43">
        <f t="shared" si="23"/>
        <v>315.62962962962968</v>
      </c>
      <c r="D43">
        <f t="shared" ref="D43:D48" si="27">STDEV(B34:H34)/SQRT(7)</f>
        <v>14.588614204203656</v>
      </c>
      <c r="E43" s="8">
        <f t="shared" si="24"/>
        <v>9.3019386742838286</v>
      </c>
      <c r="F43">
        <f t="shared" si="25"/>
        <v>0.62278221418543989</v>
      </c>
    </row>
    <row r="44" spans="2:21" x14ac:dyDescent="0.2">
      <c r="B44">
        <f t="shared" si="26"/>
        <v>301.85714285714283</v>
      </c>
      <c r="C44">
        <f t="shared" si="23"/>
        <v>305.81481481481478</v>
      </c>
      <c r="D44">
        <f t="shared" si="27"/>
        <v>13.284803974047779</v>
      </c>
      <c r="E44" s="8">
        <f t="shared" si="24"/>
        <v>9.8366458813351283</v>
      </c>
      <c r="F44">
        <f t="shared" si="25"/>
        <v>0.80997596967191543</v>
      </c>
    </row>
    <row r="45" spans="2:21" x14ac:dyDescent="0.2">
      <c r="B45">
        <f t="shared" si="26"/>
        <v>291.90476190476193</v>
      </c>
      <c r="C45">
        <f t="shared" si="23"/>
        <v>301.66666666666669</v>
      </c>
      <c r="D45">
        <f t="shared" si="27"/>
        <v>11.940042958479678</v>
      </c>
      <c r="E45" s="8">
        <f t="shared" si="24"/>
        <v>8.4583219302970036</v>
      </c>
      <c r="F45">
        <f t="shared" si="25"/>
        <v>0.50346660409543142</v>
      </c>
    </row>
    <row r="46" spans="2:21" x14ac:dyDescent="0.2">
      <c r="B46">
        <f t="shared" si="26"/>
        <v>273.71428571428572</v>
      </c>
      <c r="C46">
        <f t="shared" si="23"/>
        <v>281.99999999999994</v>
      </c>
      <c r="D46">
        <f t="shared" si="27"/>
        <v>11.851244787929627</v>
      </c>
      <c r="E46" s="8">
        <f t="shared" si="24"/>
        <v>8.5449067928658788</v>
      </c>
      <c r="F46">
        <f t="shared" si="25"/>
        <v>0.5695352482849001</v>
      </c>
    </row>
    <row r="47" spans="2:21" x14ac:dyDescent="0.2">
      <c r="B47">
        <f t="shared" si="26"/>
        <v>153.71428571428572</v>
      </c>
      <c r="C47">
        <f t="shared" si="23"/>
        <v>147.4814814814815</v>
      </c>
      <c r="D47">
        <f t="shared" si="27"/>
        <v>9.6990231798093731</v>
      </c>
      <c r="E47" s="8">
        <f t="shared" si="24"/>
        <v>7.9041540709618445</v>
      </c>
      <c r="F47">
        <f t="shared" si="25"/>
        <v>0.6224818708127321</v>
      </c>
    </row>
    <row r="48" spans="2:21" x14ac:dyDescent="0.2">
      <c r="B48">
        <f t="shared" si="26"/>
        <v>1626.8095238095236</v>
      </c>
      <c r="C48">
        <f t="shared" si="23"/>
        <v>1662.4074074074076</v>
      </c>
      <c r="D48">
        <f t="shared" si="27"/>
        <v>63.710068192677738</v>
      </c>
      <c r="E48" s="8">
        <f t="shared" si="24"/>
        <v>47.334010746905925</v>
      </c>
      <c r="F48">
        <f t="shared" si="25"/>
        <v>0.65338925136849157</v>
      </c>
    </row>
    <row r="52" spans="22:24" x14ac:dyDescent="0.2">
      <c r="V52" s="1"/>
      <c r="W52" s="1"/>
      <c r="X52" s="1"/>
    </row>
    <row r="53" spans="22:24" x14ac:dyDescent="0.2">
      <c r="V53" s="1"/>
      <c r="W53" s="1"/>
      <c r="X53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sox5</vt:lpstr>
      <vt:lpstr>rorb</vt:lpstr>
      <vt:lpstr>Tbr1 ctip2</vt:lpstr>
      <vt:lpstr>cux1</vt:lpstr>
      <vt:lpstr>daPI</vt:lpstr>
    </vt:vector>
  </TitlesOfParts>
  <Company>ZMNH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Kawssar Harb</dc:creator>
  <cp:lastModifiedBy>Utilisateur de Microsoft Office</cp:lastModifiedBy>
  <dcterms:created xsi:type="dcterms:W3CDTF">2020-12-06T16:09:51Z</dcterms:created>
  <dcterms:modified xsi:type="dcterms:W3CDTF">2021-09-29T18:55:19Z</dcterms:modified>
</cp:coreProperties>
</file>