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0" yWindow="260" windowWidth="25600" windowHeight="14380" activeTab="1"/>
  </bookViews>
  <sheets>
    <sheet name="Sox5" sheetId="1" r:id="rId1"/>
    <sheet name="Ctip2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6" i="3" l="1"/>
  <c r="B126" i="3"/>
  <c r="G127" i="3"/>
  <c r="G128" i="3"/>
  <c r="F126" i="3"/>
  <c r="F127" i="3"/>
  <c r="F128" i="3"/>
  <c r="E126" i="3"/>
  <c r="E127" i="3"/>
  <c r="E128" i="3"/>
  <c r="D126" i="3"/>
  <c r="D127" i="3"/>
  <c r="D128" i="3"/>
  <c r="C126" i="3"/>
  <c r="C127" i="3"/>
  <c r="C128" i="3"/>
  <c r="B127" i="3"/>
  <c r="B128" i="3"/>
  <c r="G118" i="3"/>
  <c r="B118" i="3"/>
  <c r="G119" i="3"/>
  <c r="G120" i="3"/>
  <c r="F118" i="3"/>
  <c r="F119" i="3"/>
  <c r="F120" i="3"/>
  <c r="E118" i="3"/>
  <c r="E119" i="3"/>
  <c r="E120" i="3"/>
  <c r="D118" i="3"/>
  <c r="D119" i="3"/>
  <c r="D120" i="3"/>
  <c r="C118" i="3"/>
  <c r="C119" i="3"/>
  <c r="C120" i="3"/>
  <c r="B119" i="3"/>
  <c r="B120" i="3"/>
  <c r="G110" i="3"/>
  <c r="B110" i="3"/>
  <c r="G111" i="3"/>
  <c r="G112" i="3"/>
  <c r="F110" i="3"/>
  <c r="F111" i="3"/>
  <c r="F112" i="3"/>
  <c r="E110" i="3"/>
  <c r="E111" i="3"/>
  <c r="E112" i="3"/>
  <c r="D110" i="3"/>
  <c r="D111" i="3"/>
  <c r="D112" i="3"/>
  <c r="C110" i="3"/>
  <c r="C111" i="3"/>
  <c r="C112" i="3"/>
  <c r="B111" i="3"/>
  <c r="B112" i="3"/>
  <c r="G91" i="3"/>
  <c r="B91" i="3"/>
  <c r="G92" i="3"/>
  <c r="G93" i="3"/>
  <c r="F91" i="3"/>
  <c r="F92" i="3"/>
  <c r="F93" i="3"/>
  <c r="E91" i="3"/>
  <c r="E92" i="3"/>
  <c r="E93" i="3"/>
  <c r="D91" i="3"/>
  <c r="D92" i="3"/>
  <c r="D93" i="3"/>
  <c r="C91" i="3"/>
  <c r="C92" i="3"/>
  <c r="C93" i="3"/>
  <c r="B92" i="3"/>
  <c r="B93" i="3"/>
  <c r="G83" i="3"/>
  <c r="B83" i="3"/>
  <c r="G84" i="3"/>
  <c r="G85" i="3"/>
  <c r="F83" i="3"/>
  <c r="F84" i="3"/>
  <c r="F85" i="3"/>
  <c r="E83" i="3"/>
  <c r="E84" i="3"/>
  <c r="E85" i="3"/>
  <c r="D83" i="3"/>
  <c r="D84" i="3"/>
  <c r="D85" i="3"/>
  <c r="C83" i="3"/>
  <c r="C84" i="3"/>
  <c r="C85" i="3"/>
  <c r="B84" i="3"/>
  <c r="B85" i="3"/>
  <c r="G75" i="3"/>
  <c r="B75" i="3"/>
  <c r="G76" i="3"/>
  <c r="G77" i="3"/>
  <c r="F75" i="3"/>
  <c r="F76" i="3"/>
  <c r="F77" i="3"/>
  <c r="E75" i="3"/>
  <c r="E76" i="3"/>
  <c r="E77" i="3"/>
  <c r="D75" i="3"/>
  <c r="D76" i="3"/>
  <c r="D77" i="3"/>
  <c r="C75" i="3"/>
  <c r="C76" i="3"/>
  <c r="C77" i="3"/>
  <c r="B76" i="3"/>
  <c r="B77" i="3"/>
  <c r="J7" i="1"/>
  <c r="K7" i="1"/>
  <c r="L7" i="1"/>
  <c r="M7" i="1"/>
  <c r="N7" i="1"/>
  <c r="O7" i="1"/>
  <c r="P7" i="1"/>
  <c r="R7" i="1"/>
  <c r="S7" i="1"/>
  <c r="T7" i="1"/>
  <c r="U7" i="1"/>
  <c r="V7" i="1"/>
  <c r="W7" i="1"/>
  <c r="X8" i="1"/>
  <c r="P6" i="1"/>
  <c r="R6" i="1"/>
  <c r="S6" i="1"/>
  <c r="T6" i="1"/>
  <c r="U6" i="1"/>
  <c r="V6" i="1"/>
  <c r="W6" i="1"/>
  <c r="X7" i="1"/>
  <c r="AG7" i="3"/>
  <c r="AG8" i="3"/>
  <c r="AG9" i="3"/>
  <c r="AG14" i="3"/>
  <c r="AG16" i="3"/>
  <c r="AG3" i="3"/>
  <c r="AG4" i="3"/>
  <c r="AG5" i="3"/>
  <c r="AG13" i="3"/>
  <c r="AG15" i="3"/>
  <c r="AG12" i="3"/>
  <c r="AG11" i="3"/>
  <c r="AB18" i="3"/>
  <c r="AC18" i="3"/>
  <c r="AD18" i="3"/>
  <c r="AE18" i="3"/>
  <c r="AF18" i="3"/>
  <c r="AA18" i="3"/>
  <c r="AB13" i="3"/>
  <c r="AC13" i="3"/>
  <c r="AD13" i="3"/>
  <c r="AE13" i="3"/>
  <c r="AF13" i="3"/>
  <c r="AA13" i="3"/>
  <c r="AA15" i="3"/>
  <c r="AB11" i="3"/>
  <c r="AC11" i="3"/>
  <c r="AD11" i="3"/>
  <c r="AE11" i="3"/>
  <c r="AF11" i="3"/>
  <c r="AA11" i="3"/>
  <c r="O7" i="3"/>
  <c r="G6" i="3"/>
  <c r="B6" i="3"/>
  <c r="G7" i="3"/>
  <c r="AB18" i="1"/>
  <c r="AC18" i="1"/>
  <c r="AD18" i="1"/>
  <c r="AE18" i="1"/>
  <c r="AF18" i="1"/>
  <c r="AA18" i="1"/>
  <c r="AG7" i="1"/>
  <c r="AG8" i="1"/>
  <c r="AG9" i="1"/>
  <c r="AG14" i="1"/>
  <c r="AG16" i="1"/>
  <c r="AG3" i="1"/>
  <c r="AG4" i="1"/>
  <c r="AG5" i="1"/>
  <c r="AG13" i="1"/>
  <c r="AG15" i="1"/>
  <c r="AG12" i="1"/>
  <c r="AG11" i="1"/>
  <c r="AB13" i="1"/>
  <c r="AC13" i="1"/>
  <c r="AD13" i="1"/>
  <c r="AE13" i="1"/>
  <c r="AF13" i="1"/>
  <c r="AA13" i="1"/>
  <c r="AB11" i="1"/>
  <c r="AC11" i="1"/>
  <c r="AD11" i="1"/>
  <c r="AE11" i="1"/>
  <c r="AF11" i="1"/>
  <c r="AA11" i="1"/>
  <c r="P4" i="1"/>
  <c r="W4" i="1"/>
  <c r="V4" i="1"/>
  <c r="U4" i="1"/>
  <c r="T4" i="1"/>
  <c r="S4" i="1"/>
  <c r="R4" i="1"/>
  <c r="G75" i="1"/>
  <c r="B75" i="1"/>
  <c r="G76" i="1"/>
  <c r="G77" i="1"/>
  <c r="F75" i="1"/>
  <c r="F76" i="1"/>
  <c r="F77" i="1"/>
  <c r="E75" i="1"/>
  <c r="E76" i="1"/>
  <c r="E77" i="1"/>
  <c r="D75" i="1"/>
  <c r="D76" i="1"/>
  <c r="D77" i="1"/>
  <c r="C75" i="1"/>
  <c r="C76" i="1"/>
  <c r="C77" i="1"/>
  <c r="B76" i="1"/>
  <c r="B77" i="1"/>
  <c r="G6" i="1"/>
  <c r="B6" i="1"/>
  <c r="G7" i="1"/>
  <c r="G8" i="1"/>
  <c r="F6" i="1"/>
  <c r="F7" i="1"/>
  <c r="F8" i="1"/>
  <c r="E6" i="1"/>
  <c r="E7" i="1"/>
  <c r="E8" i="1"/>
  <c r="D6" i="1"/>
  <c r="D7" i="1"/>
  <c r="D8" i="1"/>
  <c r="C6" i="1"/>
  <c r="C7" i="1"/>
  <c r="C8" i="1"/>
  <c r="B7" i="1"/>
  <c r="B8" i="1"/>
  <c r="G57" i="3"/>
  <c r="B57" i="3"/>
  <c r="G58" i="3"/>
  <c r="G59" i="3"/>
  <c r="F57" i="3"/>
  <c r="F58" i="3"/>
  <c r="F59" i="3"/>
  <c r="E57" i="3"/>
  <c r="E58" i="3"/>
  <c r="E59" i="3"/>
  <c r="D57" i="3"/>
  <c r="D58" i="3"/>
  <c r="D59" i="3"/>
  <c r="C57" i="3"/>
  <c r="C58" i="3"/>
  <c r="C59" i="3"/>
  <c r="B58" i="3"/>
  <c r="B59" i="3"/>
  <c r="G49" i="3"/>
  <c r="B49" i="3"/>
  <c r="G50" i="3"/>
  <c r="G51" i="3"/>
  <c r="F49" i="3"/>
  <c r="F50" i="3"/>
  <c r="F51" i="3"/>
  <c r="E49" i="3"/>
  <c r="E50" i="3"/>
  <c r="E51" i="3"/>
  <c r="D49" i="3"/>
  <c r="D50" i="3"/>
  <c r="D51" i="3"/>
  <c r="C49" i="3"/>
  <c r="C50" i="3"/>
  <c r="C51" i="3"/>
  <c r="B50" i="3"/>
  <c r="B51" i="3"/>
  <c r="J49" i="3"/>
  <c r="K49" i="3"/>
  <c r="L49" i="3"/>
  <c r="M49" i="3"/>
  <c r="N49" i="3"/>
  <c r="O49" i="3"/>
  <c r="P49" i="3"/>
  <c r="R49" i="3"/>
  <c r="S49" i="3"/>
  <c r="T49" i="3"/>
  <c r="U49" i="3"/>
  <c r="V49" i="3"/>
  <c r="W49" i="3"/>
  <c r="X50" i="3"/>
  <c r="P48" i="3"/>
  <c r="R48" i="3"/>
  <c r="S48" i="3"/>
  <c r="T48" i="3"/>
  <c r="U48" i="3"/>
  <c r="V48" i="3"/>
  <c r="W48" i="3"/>
  <c r="X49" i="3"/>
  <c r="P46" i="3"/>
  <c r="R46" i="3"/>
  <c r="S46" i="3"/>
  <c r="T46" i="3"/>
  <c r="U46" i="3"/>
  <c r="V46" i="3"/>
  <c r="W46" i="3"/>
  <c r="X47" i="3"/>
  <c r="J42" i="3"/>
  <c r="K42" i="3"/>
  <c r="L42" i="3"/>
  <c r="M42" i="3"/>
  <c r="N42" i="3"/>
  <c r="O42" i="3"/>
  <c r="P42" i="3"/>
  <c r="R42" i="3"/>
  <c r="S42" i="3"/>
  <c r="T42" i="3"/>
  <c r="U42" i="3"/>
  <c r="V42" i="3"/>
  <c r="W42" i="3"/>
  <c r="X43" i="3"/>
  <c r="G41" i="3"/>
  <c r="B41" i="3"/>
  <c r="G42" i="3"/>
  <c r="G43" i="3"/>
  <c r="F41" i="3"/>
  <c r="F42" i="3"/>
  <c r="F43" i="3"/>
  <c r="E41" i="3"/>
  <c r="E42" i="3"/>
  <c r="E43" i="3"/>
  <c r="D41" i="3"/>
  <c r="D42" i="3"/>
  <c r="D43" i="3"/>
  <c r="C41" i="3"/>
  <c r="C42" i="3"/>
  <c r="C43" i="3"/>
  <c r="B42" i="3"/>
  <c r="B43" i="3"/>
  <c r="P41" i="3"/>
  <c r="R41" i="3"/>
  <c r="S41" i="3"/>
  <c r="T41" i="3"/>
  <c r="U41" i="3"/>
  <c r="V41" i="3"/>
  <c r="W41" i="3"/>
  <c r="X42" i="3"/>
  <c r="P39" i="3"/>
  <c r="R39" i="3"/>
  <c r="S39" i="3"/>
  <c r="T39" i="3"/>
  <c r="U39" i="3"/>
  <c r="V39" i="3"/>
  <c r="W39" i="3"/>
  <c r="X40" i="3"/>
  <c r="J35" i="3"/>
  <c r="K35" i="3"/>
  <c r="L35" i="3"/>
  <c r="M35" i="3"/>
  <c r="N35" i="3"/>
  <c r="O35" i="3"/>
  <c r="P35" i="3"/>
  <c r="R35" i="3"/>
  <c r="S35" i="3"/>
  <c r="T35" i="3"/>
  <c r="U35" i="3"/>
  <c r="V35" i="3"/>
  <c r="W35" i="3"/>
  <c r="X36" i="3"/>
  <c r="P34" i="3"/>
  <c r="R34" i="3"/>
  <c r="S34" i="3"/>
  <c r="T34" i="3"/>
  <c r="U34" i="3"/>
  <c r="V34" i="3"/>
  <c r="W34" i="3"/>
  <c r="X35" i="3"/>
  <c r="P32" i="3"/>
  <c r="R32" i="3"/>
  <c r="S32" i="3"/>
  <c r="T32" i="3"/>
  <c r="U32" i="3"/>
  <c r="V32" i="3"/>
  <c r="W32" i="3"/>
  <c r="X33" i="3"/>
  <c r="G22" i="3"/>
  <c r="B22" i="3"/>
  <c r="G23" i="3"/>
  <c r="G24" i="3"/>
  <c r="F22" i="3"/>
  <c r="F23" i="3"/>
  <c r="F24" i="3"/>
  <c r="E22" i="3"/>
  <c r="E23" i="3"/>
  <c r="E24" i="3"/>
  <c r="D22" i="3"/>
  <c r="D23" i="3"/>
  <c r="D24" i="3"/>
  <c r="C22" i="3"/>
  <c r="C23" i="3"/>
  <c r="C24" i="3"/>
  <c r="B23" i="3"/>
  <c r="B24" i="3"/>
  <c r="J21" i="3"/>
  <c r="K21" i="3"/>
  <c r="L21" i="3"/>
  <c r="M21" i="3"/>
  <c r="N21" i="3"/>
  <c r="O21" i="3"/>
  <c r="P21" i="3"/>
  <c r="R21" i="3"/>
  <c r="S21" i="3"/>
  <c r="T21" i="3"/>
  <c r="U21" i="3"/>
  <c r="V21" i="3"/>
  <c r="W21" i="3"/>
  <c r="X22" i="3"/>
  <c r="P20" i="3"/>
  <c r="R20" i="3"/>
  <c r="S20" i="3"/>
  <c r="T20" i="3"/>
  <c r="U20" i="3"/>
  <c r="V20" i="3"/>
  <c r="W20" i="3"/>
  <c r="X21" i="3"/>
  <c r="P18" i="3"/>
  <c r="R18" i="3"/>
  <c r="S18" i="3"/>
  <c r="T18" i="3"/>
  <c r="U18" i="3"/>
  <c r="V18" i="3"/>
  <c r="W18" i="3"/>
  <c r="X19" i="3"/>
  <c r="AF14" i="3"/>
  <c r="AF16" i="3"/>
  <c r="AE14" i="3"/>
  <c r="AE16" i="3"/>
  <c r="AD14" i="3"/>
  <c r="AD16" i="3"/>
  <c r="AC14" i="3"/>
  <c r="AC16" i="3"/>
  <c r="AB14" i="3"/>
  <c r="AB16" i="3"/>
  <c r="AA14" i="3"/>
  <c r="AA16" i="3"/>
  <c r="G14" i="3"/>
  <c r="B14" i="3"/>
  <c r="G15" i="3"/>
  <c r="G16" i="3"/>
  <c r="F14" i="3"/>
  <c r="F15" i="3"/>
  <c r="F16" i="3"/>
  <c r="E14" i="3"/>
  <c r="E15" i="3"/>
  <c r="E16" i="3"/>
  <c r="D14" i="3"/>
  <c r="D15" i="3"/>
  <c r="D16" i="3"/>
  <c r="C14" i="3"/>
  <c r="C15" i="3"/>
  <c r="C16" i="3"/>
  <c r="B15" i="3"/>
  <c r="B16" i="3"/>
  <c r="AF15" i="3"/>
  <c r="AE15" i="3"/>
  <c r="AD15" i="3"/>
  <c r="AC15" i="3"/>
  <c r="AB15" i="3"/>
  <c r="J14" i="3"/>
  <c r="K14" i="3"/>
  <c r="L14" i="3"/>
  <c r="M14" i="3"/>
  <c r="N14" i="3"/>
  <c r="O14" i="3"/>
  <c r="P14" i="3"/>
  <c r="R14" i="3"/>
  <c r="S14" i="3"/>
  <c r="T14" i="3"/>
  <c r="U14" i="3"/>
  <c r="V14" i="3"/>
  <c r="W14" i="3"/>
  <c r="X15" i="3"/>
  <c r="P13" i="3"/>
  <c r="R13" i="3"/>
  <c r="S13" i="3"/>
  <c r="T13" i="3"/>
  <c r="U13" i="3"/>
  <c r="V13" i="3"/>
  <c r="W13" i="3"/>
  <c r="X14" i="3"/>
  <c r="AA12" i="3"/>
  <c r="AB12" i="3"/>
  <c r="AC12" i="3"/>
  <c r="AD12" i="3"/>
  <c r="AE12" i="3"/>
  <c r="AF12" i="3"/>
  <c r="P11" i="3"/>
  <c r="R11" i="3"/>
  <c r="S11" i="3"/>
  <c r="T11" i="3"/>
  <c r="U11" i="3"/>
  <c r="V11" i="3"/>
  <c r="W11" i="3"/>
  <c r="X12" i="3"/>
  <c r="J7" i="3"/>
  <c r="K7" i="3"/>
  <c r="L7" i="3"/>
  <c r="M7" i="3"/>
  <c r="N7" i="3"/>
  <c r="P7" i="3"/>
  <c r="R7" i="3"/>
  <c r="S7" i="3"/>
  <c r="T7" i="3"/>
  <c r="U7" i="3"/>
  <c r="V7" i="3"/>
  <c r="X8" i="3"/>
  <c r="C6" i="3"/>
  <c r="G8" i="3"/>
  <c r="F6" i="3"/>
  <c r="F7" i="3"/>
  <c r="F8" i="3"/>
  <c r="E6" i="3"/>
  <c r="E7" i="3"/>
  <c r="E8" i="3"/>
  <c r="D6" i="3"/>
  <c r="D7" i="3"/>
  <c r="D8" i="3"/>
  <c r="C7" i="3"/>
  <c r="C8" i="3"/>
  <c r="B7" i="3"/>
  <c r="B8" i="3"/>
  <c r="P6" i="3"/>
  <c r="R6" i="3"/>
  <c r="S6" i="3"/>
  <c r="T6" i="3"/>
  <c r="U6" i="3"/>
  <c r="V6" i="3"/>
  <c r="X7" i="3"/>
  <c r="W7" i="3"/>
  <c r="W6" i="3"/>
  <c r="P4" i="3"/>
  <c r="R4" i="3"/>
  <c r="S4" i="3"/>
  <c r="T4" i="3"/>
  <c r="U4" i="3"/>
  <c r="V4" i="3"/>
  <c r="W4" i="3"/>
  <c r="X5" i="3"/>
  <c r="AB14" i="1"/>
  <c r="AB16" i="1"/>
  <c r="AC14" i="1"/>
  <c r="AC16" i="1"/>
  <c r="AD14" i="1"/>
  <c r="AD16" i="1"/>
  <c r="AE14" i="1"/>
  <c r="AE16" i="1"/>
  <c r="AF14" i="1"/>
  <c r="AF16" i="1"/>
  <c r="AA14" i="1"/>
  <c r="AA16" i="1"/>
  <c r="AB12" i="1"/>
  <c r="AC12" i="1"/>
  <c r="AD12" i="1"/>
  <c r="AE12" i="1"/>
  <c r="AF12" i="1"/>
  <c r="AA12" i="1"/>
  <c r="G126" i="1"/>
  <c r="B126" i="1"/>
  <c r="G127" i="1"/>
  <c r="G128" i="1"/>
  <c r="F126" i="1"/>
  <c r="F127" i="1"/>
  <c r="F128" i="1"/>
  <c r="E126" i="1"/>
  <c r="E127" i="1"/>
  <c r="E128" i="1"/>
  <c r="B127" i="1"/>
  <c r="B128" i="1"/>
  <c r="D126" i="1"/>
  <c r="D127" i="1"/>
  <c r="D128" i="1"/>
  <c r="C126" i="1"/>
  <c r="C127" i="1"/>
  <c r="C128" i="1"/>
  <c r="G118" i="1"/>
  <c r="B118" i="1"/>
  <c r="G119" i="1"/>
  <c r="G120" i="1"/>
  <c r="F118" i="1"/>
  <c r="F119" i="1"/>
  <c r="F120" i="1"/>
  <c r="E118" i="1"/>
  <c r="E119" i="1"/>
  <c r="E120" i="1"/>
  <c r="D118" i="1"/>
  <c r="C118" i="1"/>
  <c r="C119" i="1"/>
  <c r="C120" i="1"/>
  <c r="D119" i="1"/>
  <c r="D120" i="1"/>
  <c r="C110" i="1"/>
  <c r="B110" i="1"/>
  <c r="C111" i="1"/>
  <c r="C112" i="1"/>
  <c r="B111" i="1"/>
  <c r="B112" i="1"/>
  <c r="G110" i="1"/>
  <c r="G111" i="1"/>
  <c r="G112" i="1"/>
  <c r="F110" i="1"/>
  <c r="F111" i="1"/>
  <c r="F112" i="1"/>
  <c r="E110" i="1"/>
  <c r="E111" i="1"/>
  <c r="E112" i="1"/>
  <c r="D110" i="1"/>
  <c r="D111" i="1"/>
  <c r="D112" i="1"/>
  <c r="G91" i="1"/>
  <c r="B91" i="1"/>
  <c r="G92" i="1"/>
  <c r="G93" i="1"/>
  <c r="F91" i="1"/>
  <c r="F92" i="1"/>
  <c r="F93" i="1"/>
  <c r="E91" i="1"/>
  <c r="E92" i="1"/>
  <c r="E93" i="1"/>
  <c r="D91" i="1"/>
  <c r="D92" i="1"/>
  <c r="D93" i="1"/>
  <c r="C91" i="1"/>
  <c r="C92" i="1"/>
  <c r="C93" i="1"/>
  <c r="B92" i="1"/>
  <c r="B93" i="1"/>
  <c r="G83" i="1"/>
  <c r="B83" i="1"/>
  <c r="G84" i="1"/>
  <c r="G85" i="1"/>
  <c r="F83" i="1"/>
  <c r="F84" i="1"/>
  <c r="F85" i="1"/>
  <c r="E83" i="1"/>
  <c r="E84" i="1"/>
  <c r="E85" i="1"/>
  <c r="D83" i="1"/>
  <c r="D84" i="1"/>
  <c r="D85" i="1"/>
  <c r="C83" i="1"/>
  <c r="C84" i="1"/>
  <c r="C85" i="1"/>
  <c r="B84" i="1"/>
  <c r="B85" i="1"/>
  <c r="F57" i="1"/>
  <c r="B57" i="1"/>
  <c r="F58" i="1"/>
  <c r="F59" i="1"/>
  <c r="E57" i="1"/>
  <c r="E58" i="1"/>
  <c r="E59" i="1"/>
  <c r="G57" i="1"/>
  <c r="D57" i="1"/>
  <c r="D58" i="1"/>
  <c r="D59" i="1"/>
  <c r="C57" i="1"/>
  <c r="C58" i="1"/>
  <c r="C59" i="1"/>
  <c r="O49" i="1"/>
  <c r="N49" i="1"/>
  <c r="M49" i="1"/>
  <c r="L49" i="1"/>
  <c r="K49" i="1"/>
  <c r="J49" i="1"/>
  <c r="G49" i="1"/>
  <c r="F49" i="1"/>
  <c r="E49" i="1"/>
  <c r="D49" i="1"/>
  <c r="C49" i="1"/>
  <c r="B49" i="1"/>
  <c r="P48" i="1"/>
  <c r="W48" i="1"/>
  <c r="P46" i="1"/>
  <c r="W46" i="1"/>
  <c r="O42" i="1"/>
  <c r="N42" i="1"/>
  <c r="M42" i="1"/>
  <c r="L42" i="1"/>
  <c r="K42" i="1"/>
  <c r="J42" i="1"/>
  <c r="E41" i="1"/>
  <c r="B41" i="1"/>
  <c r="E42" i="1"/>
  <c r="E43" i="1"/>
  <c r="D41" i="1"/>
  <c r="D42" i="1"/>
  <c r="D43" i="1"/>
  <c r="P41" i="1"/>
  <c r="V41" i="1"/>
  <c r="T41" i="1"/>
  <c r="S41" i="1"/>
  <c r="R41" i="1"/>
  <c r="W41" i="1"/>
  <c r="G41" i="1"/>
  <c r="G42" i="1"/>
  <c r="G43" i="1"/>
  <c r="F41" i="1"/>
  <c r="C41" i="1"/>
  <c r="C42" i="1"/>
  <c r="C43" i="1"/>
  <c r="B42" i="1"/>
  <c r="B43" i="1"/>
  <c r="P39" i="1"/>
  <c r="W39" i="1"/>
  <c r="J35" i="1"/>
  <c r="K35" i="1"/>
  <c r="L35" i="1"/>
  <c r="M35" i="1"/>
  <c r="N35" i="1"/>
  <c r="O35" i="1"/>
  <c r="P35" i="1"/>
  <c r="P34" i="1"/>
  <c r="W34" i="1"/>
  <c r="V34" i="1"/>
  <c r="T34" i="1"/>
  <c r="U34" i="1"/>
  <c r="P32" i="1"/>
  <c r="W32" i="1"/>
  <c r="V32" i="1"/>
  <c r="T32" i="1"/>
  <c r="U32" i="1"/>
  <c r="C22" i="1"/>
  <c r="B22" i="1"/>
  <c r="C23" i="1"/>
  <c r="C24" i="1"/>
  <c r="B23" i="1"/>
  <c r="B24" i="1"/>
  <c r="G22" i="1"/>
  <c r="G23" i="1"/>
  <c r="G24" i="1"/>
  <c r="F22" i="1"/>
  <c r="F23" i="1"/>
  <c r="F24" i="1"/>
  <c r="E22" i="1"/>
  <c r="E23" i="1"/>
  <c r="E24" i="1"/>
  <c r="D22" i="1"/>
  <c r="D23" i="1"/>
  <c r="D24" i="1"/>
  <c r="O21" i="1"/>
  <c r="N21" i="1"/>
  <c r="M21" i="1"/>
  <c r="L21" i="1"/>
  <c r="K21" i="1"/>
  <c r="J21" i="1"/>
  <c r="P20" i="1"/>
  <c r="W20" i="1"/>
  <c r="V20" i="1"/>
  <c r="U20" i="1"/>
  <c r="T20" i="1"/>
  <c r="R20" i="1"/>
  <c r="S20" i="1"/>
  <c r="P18" i="1"/>
  <c r="W18" i="1"/>
  <c r="V18" i="1"/>
  <c r="U18" i="1"/>
  <c r="T18" i="1"/>
  <c r="S18" i="1"/>
  <c r="R18" i="1"/>
  <c r="X19" i="1"/>
  <c r="AF15" i="1"/>
  <c r="AD15" i="1"/>
  <c r="AB15" i="1"/>
  <c r="G14" i="1"/>
  <c r="B14" i="1"/>
  <c r="G15" i="1"/>
  <c r="G16" i="1"/>
  <c r="F14" i="1"/>
  <c r="F15" i="1"/>
  <c r="F16" i="1"/>
  <c r="D14" i="1"/>
  <c r="D15" i="1"/>
  <c r="D16" i="1"/>
  <c r="O14" i="1"/>
  <c r="N14" i="1"/>
  <c r="M14" i="1"/>
  <c r="L14" i="1"/>
  <c r="K14" i="1"/>
  <c r="J14" i="1"/>
  <c r="E14" i="1"/>
  <c r="C14" i="1"/>
  <c r="C15" i="1"/>
  <c r="C16" i="1"/>
  <c r="E15" i="1"/>
  <c r="E16" i="1"/>
  <c r="AE15" i="1"/>
  <c r="AC15" i="1"/>
  <c r="AA15" i="1"/>
  <c r="P13" i="1"/>
  <c r="W13" i="1"/>
  <c r="V13" i="1"/>
  <c r="U13" i="1"/>
  <c r="T13" i="1"/>
  <c r="S13" i="1"/>
  <c r="R13" i="1"/>
  <c r="X14" i="1"/>
  <c r="P11" i="1"/>
  <c r="T11" i="1"/>
  <c r="S11" i="1"/>
  <c r="R11" i="1"/>
  <c r="W11" i="1"/>
  <c r="D50" i="1"/>
  <c r="D51" i="1"/>
  <c r="G50" i="1"/>
  <c r="G51" i="1"/>
  <c r="B50" i="1"/>
  <c r="B51" i="1"/>
  <c r="P49" i="1"/>
  <c r="T49" i="1"/>
  <c r="P42" i="1"/>
  <c r="V42" i="1"/>
  <c r="C50" i="1"/>
  <c r="C51" i="1"/>
  <c r="P14" i="1"/>
  <c r="V35" i="1"/>
  <c r="E50" i="1"/>
  <c r="E51" i="1"/>
  <c r="W35" i="1"/>
  <c r="S35" i="1"/>
  <c r="U35" i="1"/>
  <c r="T35" i="1"/>
  <c r="R35" i="1"/>
  <c r="P21" i="1"/>
  <c r="V21" i="1"/>
  <c r="X21" i="1"/>
  <c r="R42" i="1"/>
  <c r="F50" i="1"/>
  <c r="F51" i="1"/>
  <c r="T42" i="1"/>
  <c r="V14" i="1"/>
  <c r="R49" i="1"/>
  <c r="R39" i="1"/>
  <c r="R48" i="1"/>
  <c r="G58" i="1"/>
  <c r="G59" i="1"/>
  <c r="U11" i="1"/>
  <c r="V11" i="1"/>
  <c r="X12" i="1"/>
  <c r="S39" i="1"/>
  <c r="U41" i="1"/>
  <c r="X42" i="1"/>
  <c r="S46" i="1"/>
  <c r="S48" i="1"/>
  <c r="B119" i="1"/>
  <c r="B120" i="1"/>
  <c r="R46" i="1"/>
  <c r="R32" i="1"/>
  <c r="S32" i="1"/>
  <c r="X33" i="1"/>
  <c r="R34" i="1"/>
  <c r="S34" i="1"/>
  <c r="X35" i="1"/>
  <c r="T39" i="1"/>
  <c r="T46" i="1"/>
  <c r="T48" i="1"/>
  <c r="F42" i="1"/>
  <c r="F43" i="1"/>
  <c r="B15" i="1"/>
  <c r="B16" i="1"/>
  <c r="U39" i="1"/>
  <c r="U46" i="1"/>
  <c r="U48" i="1"/>
  <c r="B58" i="1"/>
  <c r="B59" i="1"/>
  <c r="V39" i="1"/>
  <c r="V46" i="1"/>
  <c r="V48" i="1"/>
  <c r="X49" i="1"/>
  <c r="X36" i="1"/>
  <c r="U42" i="1"/>
  <c r="W42" i="1"/>
  <c r="X40" i="1"/>
  <c r="X5" i="1"/>
  <c r="S42" i="1"/>
  <c r="X43" i="1"/>
  <c r="W21" i="1"/>
  <c r="T21" i="1"/>
  <c r="U21" i="1"/>
  <c r="S21" i="1"/>
  <c r="W14" i="1"/>
  <c r="T14" i="1"/>
  <c r="U14" i="1"/>
  <c r="S14" i="1"/>
  <c r="S49" i="1"/>
  <c r="U49" i="1"/>
  <c r="V49" i="1"/>
  <c r="W49" i="1"/>
  <c r="X50" i="1"/>
  <c r="X47" i="1"/>
  <c r="R21" i="1"/>
  <c r="R14" i="1"/>
  <c r="X15" i="1"/>
  <c r="X22" i="1"/>
  <c r="AG18" i="1"/>
  <c r="AG18" i="3"/>
</calcChain>
</file>

<file path=xl/sharedStrings.xml><?xml version="1.0" encoding="utf-8"?>
<sst xmlns="http://schemas.openxmlformats.org/spreadsheetml/2006/main" count="418" uniqueCount="80">
  <si>
    <t>Sox5</t>
  </si>
  <si>
    <t>CTs</t>
  </si>
  <si>
    <t>WT1 F-1</t>
  </si>
  <si>
    <t>WT1 F-2</t>
  </si>
  <si>
    <t>WT1 F-3</t>
  </si>
  <si>
    <t>WT1 F-4</t>
  </si>
  <si>
    <t>WT1 F-5</t>
  </si>
  <si>
    <t>WT1 F-6</t>
  </si>
  <si>
    <t>WT1</t>
  </si>
  <si>
    <t>Total</t>
  </si>
  <si>
    <t>% in 1/6</t>
  </si>
  <si>
    <t>% in 2/6</t>
  </si>
  <si>
    <t>% in 3/6</t>
  </si>
  <si>
    <t>% in 4/6</t>
  </si>
  <si>
    <t>% in 5/6</t>
  </si>
  <si>
    <t>% in 6/6</t>
  </si>
  <si>
    <t>Normalized % Sox5</t>
  </si>
  <si>
    <t>RLuc</t>
  </si>
  <si>
    <t>wt1</t>
  </si>
  <si>
    <t>wt2</t>
  </si>
  <si>
    <t>wt3</t>
  </si>
  <si>
    <t>Mean</t>
  </si>
  <si>
    <t>raw</t>
  </si>
  <si>
    <t xml:space="preserve"> ∆ CT</t>
  </si>
  <si>
    <t>norm.</t>
  </si>
  <si>
    <t>cko1</t>
  </si>
  <si>
    <t>fold change</t>
  </si>
  <si>
    <t>cko2</t>
  </si>
  <si>
    <t>WT2</t>
  </si>
  <si>
    <t>cko3</t>
  </si>
  <si>
    <t>WT2 F-1</t>
  </si>
  <si>
    <t>WT2 F-2</t>
  </si>
  <si>
    <t>WT2 F-3</t>
  </si>
  <si>
    <t>WT2 F-4</t>
  </si>
  <si>
    <t>WT2 F-5</t>
  </si>
  <si>
    <t>Average wt</t>
  </si>
  <si>
    <t>stdevwt</t>
  </si>
  <si>
    <t>std error wt</t>
  </si>
  <si>
    <t>WT3</t>
  </si>
  <si>
    <t>WT3 F-1</t>
  </si>
  <si>
    <t>WT3 F-2</t>
  </si>
  <si>
    <t>WT3 F-3</t>
  </si>
  <si>
    <t>WT3 F-4</t>
  </si>
  <si>
    <t>WT3 F-5</t>
  </si>
  <si>
    <t>T-Test</t>
  </si>
  <si>
    <t xml:space="preserve"> </t>
  </si>
  <si>
    <t>cko1 F-1</t>
  </si>
  <si>
    <t>cko1 F-2</t>
  </si>
  <si>
    <t>cko1 F-3</t>
  </si>
  <si>
    <t>cko1 F-4</t>
  </si>
  <si>
    <t>cko1 F-5</t>
  </si>
  <si>
    <t>cko1 F-6</t>
  </si>
  <si>
    <t>cko2 CxB-1</t>
  </si>
  <si>
    <t>cko2 CxB-2</t>
  </si>
  <si>
    <t>cko2 CxB-3</t>
  </si>
  <si>
    <t>cko2 F-4</t>
  </si>
  <si>
    <t>cko2 F-5</t>
  </si>
  <si>
    <t>cko2 F-6</t>
  </si>
  <si>
    <t>cko3 F-1</t>
  </si>
  <si>
    <t>cko3 F-2</t>
  </si>
  <si>
    <t>cko3 F-3</t>
  </si>
  <si>
    <t>cko3 F-4</t>
  </si>
  <si>
    <t>cko3 F-5</t>
  </si>
  <si>
    <t>cko3 F-6</t>
  </si>
  <si>
    <t>Undetermined</t>
  </si>
  <si>
    <t>Rluc</t>
  </si>
  <si>
    <t>Ctip2</t>
  </si>
  <si>
    <t>Normalized % Ctip2</t>
  </si>
  <si>
    <t>stdev wt</t>
  </si>
  <si>
    <t>Stdev cko</t>
  </si>
  <si>
    <t>Average CKO</t>
  </si>
  <si>
    <t>std error cko</t>
  </si>
  <si>
    <t>F2 (1r)</t>
  </si>
  <si>
    <t>F1 (0 r)</t>
  </si>
  <si>
    <t>F3 (2 &amp;3 r)</t>
  </si>
  <si>
    <t>F4 (4,5,6)</t>
  </si>
  <si>
    <t>F5 (7-x)</t>
  </si>
  <si>
    <t>F6 (x-y)</t>
  </si>
  <si>
    <t>New F4 (&gt;4 )</t>
  </si>
  <si>
    <t>std erro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</si>
</sst>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>
      <alignment horizontal="center"/>
    </xf>
    <xf numFmtId="2" fontId="3" fillId="3" borderId="12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7" fillId="2" borderId="9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5" fontId="8" fillId="0" borderId="9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65" fontId="7" fillId="0" borderId="0" xfId="0" applyNumberFormat="1" applyFont="1" applyFill="1" applyBorder="1" applyAlignment="1" applyProtection="1">
      <alignment horizontal="center"/>
    </xf>
    <xf numFmtId="0" fontId="6" fillId="4" borderId="0" xfId="0" applyNumberFormat="1" applyFont="1" applyFill="1" applyBorder="1" applyAlignment="1" applyProtection="1"/>
    <xf numFmtId="165" fontId="3" fillId="4" borderId="0" xfId="0" applyNumberFormat="1" applyFont="1" applyFill="1" applyBorder="1" applyAlignment="1" applyProtection="1">
      <alignment horizontal="center"/>
    </xf>
    <xf numFmtId="165" fontId="8" fillId="4" borderId="0" xfId="0" applyNumberFormat="1" applyFont="1" applyFill="1" applyBorder="1" applyAlignment="1" applyProtection="1">
      <alignment horizontal="center"/>
    </xf>
    <xf numFmtId="165" fontId="7" fillId="4" borderId="0" xfId="0" applyNumberFormat="1" applyFont="1" applyFill="1" applyBorder="1" applyAlignment="1" applyProtection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'Sox5'!$Z$11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'Sox5'!$AA$15:$AF$15</c:f>
                <c:numCache>
                  <c:formatCode>General</c:formatCode>
                  <c:ptCount val="6"/>
                  <c:pt idx="0">
                    <c:v>0.143009174617947</c:v>
                  </c:pt>
                  <c:pt idx="1">
                    <c:v>1.906883177660338</c:v>
                  </c:pt>
                  <c:pt idx="2">
                    <c:v>2.207548202337818</c:v>
                  </c:pt>
                  <c:pt idx="3">
                    <c:v>2.20215361766686</c:v>
                  </c:pt>
                  <c:pt idx="4">
                    <c:v>5.24025162748274</c:v>
                  </c:pt>
                  <c:pt idx="5">
                    <c:v>5.7511685136486</c:v>
                  </c:pt>
                </c:numCache>
              </c:numRef>
            </c:plus>
            <c:minus>
              <c:numRef>
                <c:f>'Sox5'!$AA$15:$AF$15</c:f>
                <c:numCache>
                  <c:formatCode>General</c:formatCode>
                  <c:ptCount val="6"/>
                  <c:pt idx="0">
                    <c:v>0.143009174617947</c:v>
                  </c:pt>
                  <c:pt idx="1">
                    <c:v>1.906883177660338</c:v>
                  </c:pt>
                  <c:pt idx="2">
                    <c:v>2.207548202337818</c:v>
                  </c:pt>
                  <c:pt idx="3">
                    <c:v>2.20215361766686</c:v>
                  </c:pt>
                  <c:pt idx="4">
                    <c:v>5.24025162748274</c:v>
                  </c:pt>
                  <c:pt idx="5">
                    <c:v>5.7511685136486</c:v>
                  </c:pt>
                </c:numCache>
              </c:numRef>
            </c:minus>
          </c:errBars>
          <c:val>
            <c:numRef>
              <c:f>'Sox5'!$AA$11:$AF$11</c:f>
              <c:numCache>
                <c:formatCode>General</c:formatCode>
                <c:ptCount val="6"/>
                <c:pt idx="0">
                  <c:v>0.452726719968472</c:v>
                </c:pt>
                <c:pt idx="1">
                  <c:v>9.668833221416091</c:v>
                </c:pt>
                <c:pt idx="2">
                  <c:v>12.13963142809143</c:v>
                </c:pt>
                <c:pt idx="3">
                  <c:v>10.38673660341076</c:v>
                </c:pt>
                <c:pt idx="4">
                  <c:v>50.1079530024508</c:v>
                </c:pt>
                <c:pt idx="5">
                  <c:v>17.24411902466245</c:v>
                </c:pt>
              </c:numCache>
            </c:numRef>
          </c:val>
        </c:ser>
        <c:ser>
          <c:idx val="1"/>
          <c:order val="1"/>
          <c:tx>
            <c:strRef>
              <c:f>'Sox5'!$Z$12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'Sox5'!$AA$16:$AF$16</c:f>
                <c:numCache>
                  <c:formatCode>General</c:formatCode>
                  <c:ptCount val="6"/>
                  <c:pt idx="0">
                    <c:v>0.10777905898656</c:v>
                  </c:pt>
                  <c:pt idx="1">
                    <c:v>2.366348799649653</c:v>
                  </c:pt>
                  <c:pt idx="2">
                    <c:v>1.070301120991606</c:v>
                  </c:pt>
                  <c:pt idx="3">
                    <c:v>4.367083401574597</c:v>
                  </c:pt>
                  <c:pt idx="4">
                    <c:v>5.063918416280153</c:v>
                  </c:pt>
                  <c:pt idx="5">
                    <c:v>2.389729287066772</c:v>
                  </c:pt>
                </c:numCache>
              </c:numRef>
            </c:plus>
            <c:minus>
              <c:numRef>
                <c:f>'Sox5'!$AA$16:$AF$16</c:f>
                <c:numCache>
                  <c:formatCode>General</c:formatCode>
                  <c:ptCount val="6"/>
                  <c:pt idx="0">
                    <c:v>0.10777905898656</c:v>
                  </c:pt>
                  <c:pt idx="1">
                    <c:v>2.366348799649653</c:v>
                  </c:pt>
                  <c:pt idx="2">
                    <c:v>1.070301120991606</c:v>
                  </c:pt>
                  <c:pt idx="3">
                    <c:v>4.367083401574597</c:v>
                  </c:pt>
                  <c:pt idx="4">
                    <c:v>5.063918416280153</c:v>
                  </c:pt>
                  <c:pt idx="5">
                    <c:v>2.389729287066772</c:v>
                  </c:pt>
                </c:numCache>
              </c:numRef>
            </c:minus>
          </c:errBars>
          <c:val>
            <c:numRef>
              <c:f>'Sox5'!$AA$12:$AF$12</c:f>
              <c:numCache>
                <c:formatCode>General</c:formatCode>
                <c:ptCount val="6"/>
                <c:pt idx="0">
                  <c:v>0.679217676365698</c:v>
                </c:pt>
                <c:pt idx="1">
                  <c:v>17.84141695560855</c:v>
                </c:pt>
                <c:pt idx="2">
                  <c:v>8.796301567232366</c:v>
                </c:pt>
                <c:pt idx="3">
                  <c:v>16.83598623831166</c:v>
                </c:pt>
                <c:pt idx="4">
                  <c:v>41.66625652442746</c:v>
                </c:pt>
                <c:pt idx="5">
                  <c:v>14.18082103805426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7229760"/>
        <c:axId val="-929455952"/>
      </c:barChart>
      <c:catAx>
        <c:axId val="-257229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929455952"/>
        <c:crosses val="autoZero"/>
        <c:auto val="1"/>
        <c:lblAlgn val="ctr"/>
        <c:lblOffset val="100"/>
        <c:noMultiLvlLbl val="0"/>
      </c:catAx>
      <c:valAx>
        <c:axId val="-92945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257229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'Sox5'!$Z$11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('Sox5'!$AA$15:$AC$15,'Sox5'!$AG$15)</c:f>
                <c:numCache>
                  <c:formatCode>General</c:formatCode>
                  <c:ptCount val="4"/>
                  <c:pt idx="0">
                    <c:v>0.143009174617947</c:v>
                  </c:pt>
                  <c:pt idx="1">
                    <c:v>1.906883177660338</c:v>
                  </c:pt>
                  <c:pt idx="2">
                    <c:v>2.207548202337818</c:v>
                  </c:pt>
                  <c:pt idx="3">
                    <c:v>1.778252367627071</c:v>
                  </c:pt>
                </c:numCache>
              </c:numRef>
            </c:plus>
            <c:minus>
              <c:numRef>
                <c:f>('Sox5'!$AA$15:$AC$15,'Sox5'!$AG$15)</c:f>
                <c:numCache>
                  <c:formatCode>General</c:formatCode>
                  <c:ptCount val="4"/>
                  <c:pt idx="0">
                    <c:v>0.143009174617947</c:v>
                  </c:pt>
                  <c:pt idx="1">
                    <c:v>1.906883177660338</c:v>
                  </c:pt>
                  <c:pt idx="2">
                    <c:v>2.207548202337818</c:v>
                  </c:pt>
                  <c:pt idx="3">
                    <c:v>1.778252367627071</c:v>
                  </c:pt>
                </c:numCache>
              </c:numRef>
            </c:minus>
          </c:errBars>
          <c:val>
            <c:numRef>
              <c:f>('Sox5'!$AA$11:$AC$11,'Sox5'!$AG$11)</c:f>
              <c:numCache>
                <c:formatCode>General</c:formatCode>
                <c:ptCount val="4"/>
                <c:pt idx="0">
                  <c:v>0.452726719968472</c:v>
                </c:pt>
                <c:pt idx="1">
                  <c:v>9.668833221416091</c:v>
                </c:pt>
                <c:pt idx="2">
                  <c:v>12.13963142809143</c:v>
                </c:pt>
                <c:pt idx="3">
                  <c:v>77.73880863052401</c:v>
                </c:pt>
              </c:numCache>
            </c:numRef>
          </c:val>
        </c:ser>
        <c:ser>
          <c:idx val="1"/>
          <c:order val="1"/>
          <c:tx>
            <c:strRef>
              <c:f>'Sox5'!$Z$12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('Sox5'!$AA$16:$AC$16,'Sox5'!$AG$16)</c:f>
                <c:numCache>
                  <c:formatCode>General</c:formatCode>
                  <c:ptCount val="4"/>
                  <c:pt idx="0">
                    <c:v>0.10777905898656</c:v>
                  </c:pt>
                  <c:pt idx="1">
                    <c:v>2.366348799649653</c:v>
                  </c:pt>
                  <c:pt idx="2">
                    <c:v>1.070301120991606</c:v>
                  </c:pt>
                  <c:pt idx="3">
                    <c:v>2.724392591917726</c:v>
                  </c:pt>
                </c:numCache>
              </c:numRef>
            </c:plus>
            <c:minus>
              <c:numRef>
                <c:f>('Sox5'!$AA$16:$AC$16,'Sox5'!$AG$16)</c:f>
                <c:numCache>
                  <c:formatCode>General</c:formatCode>
                  <c:ptCount val="4"/>
                  <c:pt idx="0">
                    <c:v>0.10777905898656</c:v>
                  </c:pt>
                  <c:pt idx="1">
                    <c:v>2.366348799649653</c:v>
                  </c:pt>
                  <c:pt idx="2">
                    <c:v>1.070301120991606</c:v>
                  </c:pt>
                  <c:pt idx="3">
                    <c:v>2.724392591917726</c:v>
                  </c:pt>
                </c:numCache>
              </c:numRef>
            </c:minus>
          </c:errBars>
          <c:val>
            <c:numRef>
              <c:f>('Sox5'!$AA$12:$AC$12,'Sox5'!$AG$12)</c:f>
              <c:numCache>
                <c:formatCode>General</c:formatCode>
                <c:ptCount val="4"/>
                <c:pt idx="0">
                  <c:v>0.679217676365698</c:v>
                </c:pt>
                <c:pt idx="1">
                  <c:v>17.84141695560855</c:v>
                </c:pt>
                <c:pt idx="2">
                  <c:v>8.796301567232366</c:v>
                </c:pt>
                <c:pt idx="3">
                  <c:v>72.68306380079338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5934624"/>
        <c:axId val="-600500320"/>
      </c:barChart>
      <c:catAx>
        <c:axId val="-88593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-600500320"/>
        <c:crosses val="autoZero"/>
        <c:auto val="1"/>
        <c:lblAlgn val="ctr"/>
        <c:lblOffset val="100"/>
        <c:noMultiLvlLbl val="0"/>
      </c:catAx>
      <c:valAx>
        <c:axId val="-60050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885934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Ctip2!$Z$11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Ctip2!$AA$15:$AF$15</c:f>
                <c:numCache>
                  <c:formatCode>General</c:formatCode>
                  <c:ptCount val="6"/>
                  <c:pt idx="0">
                    <c:v>0.309966205091326</c:v>
                  </c:pt>
                  <c:pt idx="1">
                    <c:v>0.761669726635151</c:v>
                  </c:pt>
                  <c:pt idx="2">
                    <c:v>6.022849854884788</c:v>
                  </c:pt>
                  <c:pt idx="3">
                    <c:v>1.634717564530074</c:v>
                  </c:pt>
                  <c:pt idx="4">
                    <c:v>2.432063982007816</c:v>
                  </c:pt>
                  <c:pt idx="5">
                    <c:v>7.143785145569306</c:v>
                  </c:pt>
                </c:numCache>
              </c:numRef>
            </c:plus>
            <c:minus>
              <c:numRef>
                <c:f>Ctip2!$AA$15:$AF$15</c:f>
                <c:numCache>
                  <c:formatCode>General</c:formatCode>
                  <c:ptCount val="6"/>
                  <c:pt idx="0">
                    <c:v>0.309966205091326</c:v>
                  </c:pt>
                  <c:pt idx="1">
                    <c:v>0.761669726635151</c:v>
                  </c:pt>
                  <c:pt idx="2">
                    <c:v>6.022849854884788</c:v>
                  </c:pt>
                  <c:pt idx="3">
                    <c:v>1.634717564530074</c:v>
                  </c:pt>
                  <c:pt idx="4">
                    <c:v>2.432063982007816</c:v>
                  </c:pt>
                  <c:pt idx="5">
                    <c:v>7.143785145569306</c:v>
                  </c:pt>
                </c:numCache>
              </c:numRef>
            </c:minus>
          </c:errBars>
          <c:val>
            <c:numRef>
              <c:f>Ctip2!$AA$11:$AF$11</c:f>
              <c:numCache>
                <c:formatCode>General</c:formatCode>
                <c:ptCount val="6"/>
                <c:pt idx="0">
                  <c:v>0.608739756128762</c:v>
                </c:pt>
                <c:pt idx="1">
                  <c:v>7.064380553506457</c:v>
                </c:pt>
                <c:pt idx="2">
                  <c:v>14.47174835475794</c:v>
                </c:pt>
                <c:pt idx="3">
                  <c:v>12.91038511998692</c:v>
                </c:pt>
                <c:pt idx="4">
                  <c:v>52.85154622716968</c:v>
                </c:pt>
                <c:pt idx="5">
                  <c:v>12.09319998845023</c:v>
                </c:pt>
              </c:numCache>
            </c:numRef>
          </c:val>
        </c:ser>
        <c:ser>
          <c:idx val="1"/>
          <c:order val="1"/>
          <c:tx>
            <c:strRef>
              <c:f>Ctip2!$Z$12</c:f>
              <c:strCache>
                <c:ptCount val="1"/>
                <c:pt idx="0">
                  <c:v>Average CKO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Ctip2!$AA$16:$AF$16</c:f>
                <c:numCache>
                  <c:formatCode>General</c:formatCode>
                  <c:ptCount val="6"/>
                  <c:pt idx="0">
                    <c:v>0.117302171879239</c:v>
                  </c:pt>
                  <c:pt idx="1">
                    <c:v>4.918748696747708</c:v>
                  </c:pt>
                  <c:pt idx="2">
                    <c:v>4.852940490322006</c:v>
                  </c:pt>
                  <c:pt idx="3">
                    <c:v>3.107098072004096</c:v>
                  </c:pt>
                  <c:pt idx="4">
                    <c:v>7.042639267569621</c:v>
                  </c:pt>
                  <c:pt idx="5">
                    <c:v>2.239108848226725</c:v>
                  </c:pt>
                </c:numCache>
              </c:numRef>
            </c:plus>
            <c:minus>
              <c:numRef>
                <c:f>Ctip2!$AA$16:$AF$16</c:f>
                <c:numCache>
                  <c:formatCode>General</c:formatCode>
                  <c:ptCount val="6"/>
                  <c:pt idx="0">
                    <c:v>0.117302171879239</c:v>
                  </c:pt>
                  <c:pt idx="1">
                    <c:v>4.918748696747708</c:v>
                  </c:pt>
                  <c:pt idx="2">
                    <c:v>4.852940490322006</c:v>
                  </c:pt>
                  <c:pt idx="3">
                    <c:v>3.107098072004096</c:v>
                  </c:pt>
                  <c:pt idx="4">
                    <c:v>7.042639267569621</c:v>
                  </c:pt>
                  <c:pt idx="5">
                    <c:v>2.239108848226725</c:v>
                  </c:pt>
                </c:numCache>
              </c:numRef>
            </c:minus>
          </c:errBars>
          <c:val>
            <c:numRef>
              <c:f>Ctip2!$AA$12:$AF$12</c:f>
              <c:numCache>
                <c:formatCode>General</c:formatCode>
                <c:ptCount val="6"/>
                <c:pt idx="0">
                  <c:v>0.425258735111868</c:v>
                </c:pt>
                <c:pt idx="1">
                  <c:v>15.0229143836498</c:v>
                </c:pt>
                <c:pt idx="2">
                  <c:v>11.64807576793829</c:v>
                </c:pt>
                <c:pt idx="3">
                  <c:v>17.50686397250479</c:v>
                </c:pt>
                <c:pt idx="4">
                  <c:v>47.20387194093827</c:v>
                </c:pt>
                <c:pt idx="5">
                  <c:v>8.193015199856987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4868192"/>
        <c:axId val="-884866752"/>
      </c:barChart>
      <c:catAx>
        <c:axId val="-1748681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884866752"/>
        <c:crosses val="autoZero"/>
        <c:auto val="1"/>
        <c:lblAlgn val="ctr"/>
        <c:lblOffset val="100"/>
        <c:noMultiLvlLbl val="0"/>
      </c:catAx>
      <c:valAx>
        <c:axId val="-88486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17486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(Ctip2!$AA$15:$AC$15,Ctip2!$AG$15)</c:f>
                <c:numCache>
                  <c:formatCode>General</c:formatCode>
                  <c:ptCount val="4"/>
                  <c:pt idx="0">
                    <c:v>0.309966205091326</c:v>
                  </c:pt>
                  <c:pt idx="1">
                    <c:v>0.761669726635151</c:v>
                  </c:pt>
                  <c:pt idx="2">
                    <c:v>6.022849854884788</c:v>
                  </c:pt>
                  <c:pt idx="3">
                    <c:v>5.528957524420863</c:v>
                  </c:pt>
                </c:numCache>
              </c:numRef>
            </c:plus>
            <c:minus>
              <c:numRef>
                <c:f>(Ctip2!$AA$15:$AC$15,Ctip2!$AG$15)</c:f>
                <c:numCache>
                  <c:formatCode>General</c:formatCode>
                  <c:ptCount val="4"/>
                  <c:pt idx="0">
                    <c:v>0.309966205091326</c:v>
                  </c:pt>
                  <c:pt idx="1">
                    <c:v>0.761669726635151</c:v>
                  </c:pt>
                  <c:pt idx="2">
                    <c:v>6.022849854884788</c:v>
                  </c:pt>
                  <c:pt idx="3">
                    <c:v>5.528957524420863</c:v>
                  </c:pt>
                </c:numCache>
              </c:numRef>
            </c:minus>
          </c:errBars>
          <c:val>
            <c:numRef>
              <c:f>(Ctip2!$AA$11:$AC$11,Ctip2!$AG$11)</c:f>
              <c:numCache>
                <c:formatCode>General</c:formatCode>
                <c:ptCount val="4"/>
                <c:pt idx="0">
                  <c:v>0.608739756128762</c:v>
                </c:pt>
                <c:pt idx="1">
                  <c:v>7.064380553506457</c:v>
                </c:pt>
                <c:pt idx="2">
                  <c:v>14.47174835475794</c:v>
                </c:pt>
                <c:pt idx="3">
                  <c:v>77.85513133560683</c:v>
                </c:pt>
              </c:numCache>
            </c:numRef>
          </c:val>
        </c:ser>
        <c:ser>
          <c:idx val="1"/>
          <c:order val="1"/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(Ctip2!$AA$16:$AC$16,Ctip2!$AG$16)</c:f>
                <c:numCache>
                  <c:formatCode>General</c:formatCode>
                  <c:ptCount val="4"/>
                  <c:pt idx="0">
                    <c:v>0.117302171879239</c:v>
                  </c:pt>
                  <c:pt idx="1">
                    <c:v>4.918748696747708</c:v>
                  </c:pt>
                  <c:pt idx="2">
                    <c:v>4.852940490322006</c:v>
                  </c:pt>
                  <c:pt idx="3">
                    <c:v>9.30301739043379</c:v>
                  </c:pt>
                </c:numCache>
              </c:numRef>
            </c:plus>
            <c:minus>
              <c:numRef>
                <c:f>(Ctip2!$AA$16:$AC$16,Ctip2!$AG$16)</c:f>
                <c:numCache>
                  <c:formatCode>General</c:formatCode>
                  <c:ptCount val="4"/>
                  <c:pt idx="0">
                    <c:v>0.117302171879239</c:v>
                  </c:pt>
                  <c:pt idx="1">
                    <c:v>4.918748696747708</c:v>
                  </c:pt>
                  <c:pt idx="2">
                    <c:v>4.852940490322006</c:v>
                  </c:pt>
                  <c:pt idx="3">
                    <c:v>9.30301739043379</c:v>
                  </c:pt>
                </c:numCache>
              </c:numRef>
            </c:minus>
          </c:errBars>
          <c:val>
            <c:numRef>
              <c:f>(Ctip2!$AA$12:$AC$12,Ctip2!$AG$12)</c:f>
              <c:numCache>
                <c:formatCode>General</c:formatCode>
                <c:ptCount val="4"/>
                <c:pt idx="0">
                  <c:v>0.425258735111868</c:v>
                </c:pt>
                <c:pt idx="1">
                  <c:v>15.0229143836498</c:v>
                </c:pt>
                <c:pt idx="2">
                  <c:v>11.64807576793829</c:v>
                </c:pt>
                <c:pt idx="3">
                  <c:v>72.90375111330005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941184"/>
        <c:axId val="-906637776"/>
      </c:barChart>
      <c:catAx>
        <c:axId val="-9319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-906637776"/>
        <c:crosses val="autoZero"/>
        <c:auto val="1"/>
        <c:lblAlgn val="ctr"/>
        <c:lblOffset val="100"/>
        <c:noMultiLvlLbl val="0"/>
      </c:catAx>
      <c:valAx>
        <c:axId val="-90663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31941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454068</xdr:colOff>
      <xdr:row>23</xdr:row>
      <xdr:rowOff>122388</xdr:rowOff>
    </xdr:from>
    <xdr:to>
      <xdr:col>31</xdr:col>
      <xdr:colOff>289664</xdr:colOff>
      <xdr:row>37</xdr:row>
      <xdr:rowOff>73328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545403</xdr:colOff>
      <xdr:row>38</xdr:row>
      <xdr:rowOff>155011</xdr:rowOff>
    </xdr:from>
    <xdr:to>
      <xdr:col>31</xdr:col>
      <xdr:colOff>380999</xdr:colOff>
      <xdr:row>52</xdr:row>
      <xdr:rowOff>158142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723900</xdr:colOff>
      <xdr:row>26</xdr:row>
      <xdr:rowOff>4762</xdr:rowOff>
    </xdr:from>
    <xdr:to>
      <xdr:col>32</xdr:col>
      <xdr:colOff>723900</xdr:colOff>
      <xdr:row>39</xdr:row>
      <xdr:rowOff>185737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587643</xdr:colOff>
      <xdr:row>42</xdr:row>
      <xdr:rowOff>49077</xdr:rowOff>
    </xdr:from>
    <xdr:to>
      <xdr:col>32</xdr:col>
      <xdr:colOff>607016</xdr:colOff>
      <xdr:row>56</xdr:row>
      <xdr:rowOff>80074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6"/>
  <sheetViews>
    <sheetView topLeftCell="O1" zoomScale="96" zoomScaleNormal="96" workbookViewId="0">
      <selection activeCell="AH24" sqref="AH24"/>
    </sheetView>
  </sheetViews>
  <sheetFormatPr baseColWidth="10" defaultColWidth="11.5" defaultRowHeight="15" x14ac:dyDescent="0.2"/>
  <cols>
    <col min="1" max="1" width="11.5" style="3"/>
    <col min="2" max="2" width="11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33" ht="20" thickBot="1" x14ac:dyDescent="0.3">
      <c r="A1" s="1" t="s">
        <v>0</v>
      </c>
      <c r="B1" s="2" t="s">
        <v>1</v>
      </c>
      <c r="I1" s="4"/>
      <c r="P1" s="5"/>
      <c r="Q1" s="5"/>
      <c r="AA1" s="3" t="s">
        <v>16</v>
      </c>
    </row>
    <row r="2" spans="1:33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73</v>
      </c>
      <c r="AB2" s="3" t="s">
        <v>72</v>
      </c>
      <c r="AC2" s="3" t="s">
        <v>74</v>
      </c>
      <c r="AD2" s="3" t="s">
        <v>75</v>
      </c>
      <c r="AE2" s="3" t="s">
        <v>76</v>
      </c>
      <c r="AF2" s="3" t="s">
        <v>77</v>
      </c>
      <c r="AG2" s="3" t="s">
        <v>78</v>
      </c>
    </row>
    <row r="3" spans="1:33" x14ac:dyDescent="0.2">
      <c r="B3" s="3">
        <v>28.479576000000002</v>
      </c>
      <c r="C3" s="3">
        <v>27.529640000000001</v>
      </c>
      <c r="D3" s="3">
        <v>26.473965</v>
      </c>
      <c r="F3" s="3">
        <v>24.931004999999999</v>
      </c>
      <c r="G3" s="3">
        <v>27.56992</v>
      </c>
      <c r="I3" s="12"/>
      <c r="J3" s="13" t="s">
        <v>17</v>
      </c>
      <c r="P3" s="5"/>
      <c r="Q3" s="5"/>
      <c r="W3" s="14"/>
      <c r="Z3" s="3" t="s">
        <v>18</v>
      </c>
      <c r="AA3" s="3">
        <v>0.60368082417103208</v>
      </c>
      <c r="AB3" s="3">
        <v>10.630305941827187</v>
      </c>
      <c r="AC3" s="3">
        <v>8.1363338665812019</v>
      </c>
      <c r="AD3" s="3">
        <v>14.421847100094325</v>
      </c>
      <c r="AE3" s="3">
        <v>57.25820532146362</v>
      </c>
      <c r="AF3" s="3">
        <v>8.9496269458626383</v>
      </c>
      <c r="AG3" s="3">
        <f>AD3+AE3+AF3</f>
        <v>80.629679367420579</v>
      </c>
    </row>
    <row r="4" spans="1:33" x14ac:dyDescent="0.2">
      <c r="B4" s="3">
        <v>28.144117000000001</v>
      </c>
      <c r="C4" s="3">
        <v>27.556287999999999</v>
      </c>
      <c r="D4" s="3">
        <v>26.485814999999999</v>
      </c>
      <c r="E4" s="3">
        <v>26.330307000000001</v>
      </c>
      <c r="F4" s="3">
        <v>24.819113000000002</v>
      </c>
      <c r="G4" s="3">
        <v>27.930481</v>
      </c>
      <c r="I4" s="12"/>
      <c r="J4" s="5">
        <v>1</v>
      </c>
      <c r="K4" s="5">
        <v>8.9211612992551953E-2</v>
      </c>
      <c r="L4" s="5">
        <v>0.2379591222093182</v>
      </c>
      <c r="M4" s="5">
        <v>0.14917968596468703</v>
      </c>
      <c r="N4" s="5">
        <v>0.10686240773314533</v>
      </c>
      <c r="O4" s="5">
        <v>9.1721006713770883E-2</v>
      </c>
      <c r="P4" s="5">
        <f>SUM(J4:O4)</f>
        <v>1.6749338356134733</v>
      </c>
      <c r="Q4" s="5"/>
      <c r="R4" s="15">
        <f>J4/P4*100</f>
        <v>59.703850906667775</v>
      </c>
      <c r="S4" s="15">
        <f>K4/P4*100</f>
        <v>5.3262768412506674</v>
      </c>
      <c r="T4" s="15">
        <f>L4/P4*100</f>
        <v>14.207075954266671</v>
      </c>
      <c r="U4" s="15">
        <f>M4/P4*100</f>
        <v>8.9066017291391937</v>
      </c>
      <c r="V4" s="15">
        <f>N4/P4*100</f>
        <v>6.3800972588272495</v>
      </c>
      <c r="W4" s="15">
        <f>O4/P4*100</f>
        <v>5.4760973098484511</v>
      </c>
      <c r="Z4" s="3" t="s">
        <v>19</v>
      </c>
      <c r="AA4" s="3">
        <v>0.58764100773891936</v>
      </c>
      <c r="AB4" s="3">
        <v>12.384233281274765</v>
      </c>
      <c r="AC4" s="3">
        <v>12.528824419548929</v>
      </c>
      <c r="AD4" s="3">
        <v>6.8405041075522517</v>
      </c>
      <c r="AE4" s="3">
        <v>53.168799280262412</v>
      </c>
      <c r="AF4" s="3">
        <v>14.489997903622722</v>
      </c>
      <c r="AG4" s="3">
        <f t="shared" ref="AG4:AG9" si="0">AD4+AE4+AF4</f>
        <v>74.499301291437376</v>
      </c>
    </row>
    <row r="5" spans="1:33" x14ac:dyDescent="0.2">
      <c r="B5" s="3">
        <v>27.960084999999999</v>
      </c>
      <c r="D5" s="3">
        <v>26.580078</v>
      </c>
      <c r="E5" s="3">
        <v>26.39198</v>
      </c>
      <c r="F5" s="3">
        <v>24.809522999999999</v>
      </c>
      <c r="G5" s="3">
        <v>27.75328</v>
      </c>
      <c r="I5" s="12"/>
      <c r="J5" s="13" t="s">
        <v>0</v>
      </c>
      <c r="P5" s="5"/>
      <c r="Q5" s="5"/>
      <c r="W5" s="14"/>
      <c r="X5" s="16">
        <f>SUM(R4:W4)</f>
        <v>100.00000000000001</v>
      </c>
      <c r="Y5" s="16"/>
      <c r="Z5" s="3" t="s">
        <v>20</v>
      </c>
      <c r="AA5" s="3">
        <v>0.16685832799546366</v>
      </c>
      <c r="AB5" s="3">
        <v>5.9919604411463201</v>
      </c>
      <c r="AC5" s="3">
        <v>15.753735998144162</v>
      </c>
      <c r="AD5" s="3">
        <v>9.8978586025857034</v>
      </c>
      <c r="AE5" s="3">
        <v>39.896854405626364</v>
      </c>
      <c r="AF5" s="3">
        <v>28.292732224501993</v>
      </c>
      <c r="AG5" s="3">
        <f t="shared" si="0"/>
        <v>78.08744523271406</v>
      </c>
    </row>
    <row r="6" spans="1:33" x14ac:dyDescent="0.2">
      <c r="A6" s="17" t="s">
        <v>21</v>
      </c>
      <c r="B6" s="18">
        <f t="shared" ref="B6:G6" si="1">AVERAGE(B3:B5)</f>
        <v>28.194592666666665</v>
      </c>
      <c r="C6" s="29">
        <f t="shared" si="1"/>
        <v>27.542963999999998</v>
      </c>
      <c r="D6" s="30">
        <f t="shared" si="1"/>
        <v>26.513285999999997</v>
      </c>
      <c r="E6" s="30">
        <f t="shared" si="1"/>
        <v>26.361143500000001</v>
      </c>
      <c r="F6" s="21">
        <f t="shared" si="1"/>
        <v>24.853213666666665</v>
      </c>
      <c r="G6" s="21">
        <f t="shared" si="1"/>
        <v>27.751227</v>
      </c>
      <c r="I6" s="12" t="s">
        <v>22</v>
      </c>
      <c r="J6" s="5">
        <v>1</v>
      </c>
      <c r="K6" s="5">
        <v>1.5709406389990468</v>
      </c>
      <c r="L6" s="5">
        <v>3.2071829804305318</v>
      </c>
      <c r="M6" s="5">
        <v>3.5638810034709096</v>
      </c>
      <c r="N6" s="5">
        <v>10.135736366204105</v>
      </c>
      <c r="O6" s="5">
        <v>1.3597728473724833</v>
      </c>
      <c r="P6" s="5">
        <f>SUM(J6:O6)</f>
        <v>20.837513836477076</v>
      </c>
      <c r="Q6" s="5"/>
      <c r="R6" s="15">
        <f>J6/P6*100</f>
        <v>4.7990370053141929</v>
      </c>
      <c r="S6" s="15">
        <f>K6/P6*100</f>
        <v>7.539002259708349</v>
      </c>
      <c r="T6" s="15">
        <f>L6/P6*100</f>
        <v>15.391389805899985</v>
      </c>
      <c r="U6" s="15">
        <f>M6/P6*100</f>
        <v>17.103196818193176</v>
      </c>
      <c r="V6" s="15">
        <f>N6/P6*100</f>
        <v>48.641773897522306</v>
      </c>
      <c r="W6" s="15">
        <f>O6/P6*100</f>
        <v>6.5256002133619955</v>
      </c>
    </row>
    <row r="7" spans="1:33" ht="16" thickBot="1" x14ac:dyDescent="0.25">
      <c r="A7" s="17" t="s">
        <v>23</v>
      </c>
      <c r="B7" s="5">
        <f>B6-B6</f>
        <v>0</v>
      </c>
      <c r="C7" s="22">
        <f>C6-B6</f>
        <v>-0.6516286666666673</v>
      </c>
      <c r="D7" s="22">
        <f>D6-B6</f>
        <v>-1.6813066666666678</v>
      </c>
      <c r="E7" s="22">
        <f>E6-B6</f>
        <v>-1.8334491666666644</v>
      </c>
      <c r="F7" s="22">
        <f>F6-B6</f>
        <v>-3.3413789999999999</v>
      </c>
      <c r="G7" s="22">
        <f>G6-B6</f>
        <v>-0.44336566666666499</v>
      </c>
      <c r="I7" s="23" t="s">
        <v>24</v>
      </c>
      <c r="J7" s="24">
        <f t="shared" ref="J7:O7" si="2">J6/J4</f>
        <v>1</v>
      </c>
      <c r="K7" s="24">
        <f t="shared" si="2"/>
        <v>17.609149597263762</v>
      </c>
      <c r="L7" s="24">
        <f t="shared" si="2"/>
        <v>13.477873639193238</v>
      </c>
      <c r="M7" s="24">
        <f t="shared" si="2"/>
        <v>23.889854576544231</v>
      </c>
      <c r="N7" s="24">
        <f t="shared" si="2"/>
        <v>94.84847460591439</v>
      </c>
      <c r="O7" s="24">
        <f t="shared" si="2"/>
        <v>14.825097282412717</v>
      </c>
      <c r="P7" s="24">
        <f>SUM(J7:O7)</f>
        <v>165.65044970132834</v>
      </c>
      <c r="Q7" s="24"/>
      <c r="R7" s="25">
        <f>J7/P7*100</f>
        <v>0.60368082417103208</v>
      </c>
      <c r="S7" s="25">
        <f>K7/P7*100</f>
        <v>10.630305941827187</v>
      </c>
      <c r="T7" s="25">
        <f>L7/P7*100</f>
        <v>8.1363338665812019</v>
      </c>
      <c r="U7" s="25">
        <f>M7/P7*100</f>
        <v>14.421847100094325</v>
      </c>
      <c r="V7" s="25">
        <f>N7/P7*100</f>
        <v>57.25820532146362</v>
      </c>
      <c r="W7" s="25">
        <f>O7/P7*100</f>
        <v>8.9496269458626383</v>
      </c>
      <c r="X7" s="16">
        <f>SUM(R6:W6)</f>
        <v>100</v>
      </c>
      <c r="Y7" s="16"/>
      <c r="Z7" s="3" t="s">
        <v>25</v>
      </c>
      <c r="AA7" s="3">
        <v>0.86065596461005267</v>
      </c>
      <c r="AB7" s="3">
        <v>13.44475965911211</v>
      </c>
      <c r="AC7" s="3">
        <v>9.0666288431698412</v>
      </c>
      <c r="AD7" s="3">
        <v>25.56695119042481</v>
      </c>
      <c r="AE7" s="3">
        <v>35.635799669753098</v>
      </c>
      <c r="AF7" s="3">
        <v>15.425204672930084</v>
      </c>
      <c r="AG7" s="3">
        <f t="shared" si="0"/>
        <v>76.627955533107993</v>
      </c>
    </row>
    <row r="8" spans="1:33" ht="16" thickBot="1" x14ac:dyDescent="0.25">
      <c r="A8" s="17" t="s">
        <v>26</v>
      </c>
      <c r="B8" s="5">
        <f t="shared" ref="B8:G8" si="3">2^-B7</f>
        <v>1</v>
      </c>
      <c r="C8" s="22">
        <f t="shared" si="3"/>
        <v>1.5709406389990468</v>
      </c>
      <c r="D8" s="22">
        <f t="shared" si="3"/>
        <v>3.2071829804305318</v>
      </c>
      <c r="E8" s="22">
        <f t="shared" si="3"/>
        <v>3.5638810034709096</v>
      </c>
      <c r="F8" s="22">
        <f t="shared" si="3"/>
        <v>10.135736366204105</v>
      </c>
      <c r="G8" s="22">
        <f t="shared" si="3"/>
        <v>1.3597728473724833</v>
      </c>
      <c r="P8" s="5"/>
      <c r="Q8" s="5"/>
      <c r="X8" s="16">
        <f>SUM(R7:W7)</f>
        <v>100</v>
      </c>
      <c r="Y8" s="16"/>
      <c r="Z8" s="3" t="s">
        <v>27</v>
      </c>
      <c r="AA8" s="3">
        <v>0.4877062342376513</v>
      </c>
      <c r="AB8" s="3">
        <v>21.556608612728549</v>
      </c>
      <c r="AC8" s="3">
        <v>10.500112056787128</v>
      </c>
      <c r="AD8" s="3">
        <v>12.265709810552384</v>
      </c>
      <c r="AE8" s="3">
        <v>37.634854425537455</v>
      </c>
      <c r="AF8" s="3">
        <v>17.55500886015685</v>
      </c>
      <c r="AG8" s="3">
        <f t="shared" si="0"/>
        <v>67.455573096246681</v>
      </c>
    </row>
    <row r="9" spans="1:33" x14ac:dyDescent="0.2">
      <c r="B9" s="5"/>
      <c r="C9" s="5"/>
      <c r="D9" s="5"/>
      <c r="E9" s="5"/>
      <c r="F9" s="5"/>
      <c r="G9" s="5"/>
      <c r="I9" s="8" t="s">
        <v>28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29</v>
      </c>
      <c r="AA9" s="3">
        <v>0.68929083024939086</v>
      </c>
      <c r="AB9" s="3">
        <v>18.522882594984992</v>
      </c>
      <c r="AC9" s="3">
        <v>6.8221638017401274</v>
      </c>
      <c r="AD9" s="3">
        <v>12.67529771395778</v>
      </c>
      <c r="AE9" s="3">
        <v>51.728115477991835</v>
      </c>
      <c r="AF9" s="3">
        <v>9.5622495810758537</v>
      </c>
      <c r="AG9" s="3">
        <f t="shared" si="0"/>
        <v>73.965662773025457</v>
      </c>
    </row>
    <row r="10" spans="1:33" x14ac:dyDescent="0.2">
      <c r="B10" s="6" t="s">
        <v>30</v>
      </c>
      <c r="C10" s="7" t="s">
        <v>31</v>
      </c>
      <c r="D10" s="7" t="s">
        <v>32</v>
      </c>
      <c r="E10" s="7" t="s">
        <v>33</v>
      </c>
      <c r="F10" s="7" t="s">
        <v>34</v>
      </c>
      <c r="G10" s="7" t="s">
        <v>7</v>
      </c>
      <c r="I10" s="12"/>
      <c r="J10" s="13" t="s">
        <v>17</v>
      </c>
      <c r="P10" s="5"/>
      <c r="Q10" s="5"/>
      <c r="W10" s="14"/>
    </row>
    <row r="11" spans="1:33" x14ac:dyDescent="0.2">
      <c r="B11" s="65">
        <v>27.832912</v>
      </c>
      <c r="C11" s="65">
        <v>26.992346000000001</v>
      </c>
      <c r="D11" s="65">
        <v>26.263701999999999</v>
      </c>
      <c r="E11" s="65">
        <v>26.447503999999999</v>
      </c>
      <c r="F11" s="65">
        <v>25.069813</v>
      </c>
      <c r="G11" s="65">
        <v>26.658280999999999</v>
      </c>
      <c r="I11" s="12"/>
      <c r="J11" s="5">
        <v>1</v>
      </c>
      <c r="K11" s="5">
        <v>8.077537387374327E-2</v>
      </c>
      <c r="L11" s="5">
        <v>0.13850645959698474</v>
      </c>
      <c r="M11" s="5">
        <v>0.22950783860017565</v>
      </c>
      <c r="N11" s="5">
        <v>7.5354649081780911E-2</v>
      </c>
      <c r="O11" s="5">
        <v>8.70497923493532E-2</v>
      </c>
      <c r="P11" s="5">
        <f>SUM(J11:O11)</f>
        <v>1.6111941135020378</v>
      </c>
      <c r="Q11" s="5"/>
      <c r="R11" s="15">
        <f>J11/P11*100</f>
        <v>62.06576796798452</v>
      </c>
      <c r="S11" s="15">
        <f>K11/P11*100</f>
        <v>5.0133856123749494</v>
      </c>
      <c r="T11" s="15">
        <f>L11/P11*100</f>
        <v>8.5965097834134774</v>
      </c>
      <c r="U11" s="15">
        <f>M11/P11*100</f>
        <v>14.244580257392144</v>
      </c>
      <c r="V11" s="15">
        <f>N11/P11*100</f>
        <v>4.6769441652187123</v>
      </c>
      <c r="W11" s="15">
        <f>O11/P11*100</f>
        <v>5.4028122136161896</v>
      </c>
      <c r="Z11" s="26" t="s">
        <v>35</v>
      </c>
      <c r="AA11" s="26">
        <f>AVERAGE(AA3:AA5)</f>
        <v>0.45272671996847169</v>
      </c>
      <c r="AB11" s="26">
        <f t="shared" ref="AB11:AG11" si="4">AVERAGE(AB3:AB5)</f>
        <v>9.6688332214160919</v>
      </c>
      <c r="AC11" s="26">
        <f t="shared" si="4"/>
        <v>12.139631428091429</v>
      </c>
      <c r="AD11" s="3">
        <f t="shared" si="4"/>
        <v>10.38673660341076</v>
      </c>
      <c r="AE11" s="3">
        <f t="shared" si="4"/>
        <v>50.107953002450792</v>
      </c>
      <c r="AF11" s="3">
        <f t="shared" si="4"/>
        <v>17.244119024662453</v>
      </c>
      <c r="AG11" s="26">
        <f t="shared" si="4"/>
        <v>77.738808630524005</v>
      </c>
    </row>
    <row r="12" spans="1:33" x14ac:dyDescent="0.2">
      <c r="B12" s="65">
        <v>27.645866000000002</v>
      </c>
      <c r="C12" s="65">
        <v>26.987568</v>
      </c>
      <c r="D12" s="65">
        <v>26.211292</v>
      </c>
      <c r="E12" s="65">
        <v>26.373021999999999</v>
      </c>
      <c r="F12" s="65">
        <v>24.887626999999998</v>
      </c>
      <c r="G12" s="65"/>
      <c r="I12" s="12"/>
      <c r="J12" s="13" t="s">
        <v>0</v>
      </c>
      <c r="P12" s="5"/>
      <c r="Q12" s="5"/>
      <c r="W12" s="14"/>
      <c r="X12" s="16">
        <f>SUM(R11:W11)</f>
        <v>100</v>
      </c>
      <c r="Y12" s="16"/>
      <c r="Z12" s="26" t="s">
        <v>70</v>
      </c>
      <c r="AA12" s="27">
        <f>AVERAGE(AA7:AA9)</f>
        <v>0.67921767636569819</v>
      </c>
      <c r="AB12" s="27">
        <f t="shared" ref="AB12:AG12" si="5">AVERAGE(AB7:AB9)</f>
        <v>17.841416955608551</v>
      </c>
      <c r="AC12" s="27">
        <f t="shared" si="5"/>
        <v>8.7963015672323657</v>
      </c>
      <c r="AD12" s="73">
        <f t="shared" si="5"/>
        <v>16.835986238311659</v>
      </c>
      <c r="AE12" s="73">
        <f t="shared" si="5"/>
        <v>41.66625652442746</v>
      </c>
      <c r="AF12" s="73">
        <f t="shared" si="5"/>
        <v>14.180821038054262</v>
      </c>
      <c r="AG12" s="36">
        <f t="shared" si="5"/>
        <v>72.683063800793377</v>
      </c>
    </row>
    <row r="13" spans="1:33" x14ac:dyDescent="0.2">
      <c r="B13" s="65">
        <v>27.780632000000001</v>
      </c>
      <c r="C13" s="65">
        <v>26.977041</v>
      </c>
      <c r="D13" s="65">
        <v>26.097823999999999</v>
      </c>
      <c r="E13" s="65">
        <v>26.185751</v>
      </c>
      <c r="F13" s="65">
        <v>24.993946000000001</v>
      </c>
      <c r="G13" s="65">
        <v>26.644065999999999</v>
      </c>
      <c r="I13" s="12" t="s">
        <v>22</v>
      </c>
      <c r="J13" s="5">
        <v>1</v>
      </c>
      <c r="K13" s="5">
        <v>1.7022996357651423</v>
      </c>
      <c r="L13" s="5">
        <v>2.9530327026376435</v>
      </c>
      <c r="M13" s="5">
        <v>2.6716129269137854</v>
      </c>
      <c r="N13" s="5">
        <v>6.8179656611777135</v>
      </c>
      <c r="O13" s="5">
        <v>2.1464657708389914</v>
      </c>
      <c r="P13" s="5">
        <f>SUM(J13:O13)</f>
        <v>17.291376697333273</v>
      </c>
      <c r="Q13" s="5"/>
      <c r="R13" s="15">
        <f>J13/P13*100</f>
        <v>5.7832295108938485</v>
      </c>
      <c r="S13" s="15">
        <f>K13/P13*100</f>
        <v>9.8447894899408208</v>
      </c>
      <c r="T13" s="15">
        <f>L13/P13*100</f>
        <v>17.07806587252864</v>
      </c>
      <c r="U13" s="15">
        <f>M13/P13*100</f>
        <v>15.450550720613295</v>
      </c>
      <c r="V13" s="15">
        <f>N13/P13*100</f>
        <v>39.429860215983844</v>
      </c>
      <c r="W13" s="15">
        <f>O13/P13*100</f>
        <v>12.413504190039568</v>
      </c>
      <c r="Z13" s="3" t="s">
        <v>68</v>
      </c>
      <c r="AA13">
        <f>STDEV(AA3:AA5)</f>
        <v>0.24769915638677287</v>
      </c>
      <c r="AB13" s="65">
        <f t="shared" ref="AB13:AG13" si="6">STDEV(AB3:AB5)</f>
        <v>3.3028185478060954</v>
      </c>
      <c r="AC13" s="65">
        <f t="shared" si="6"/>
        <v>3.8235856466064417</v>
      </c>
      <c r="AD13" s="73">
        <f t="shared" si="6"/>
        <v>3.8142419518706099</v>
      </c>
      <c r="AE13" s="73">
        <f t="shared" si="6"/>
        <v>9.0763820632456014</v>
      </c>
      <c r="AF13" s="73">
        <f t="shared" si="6"/>
        <v>9.9613160685297562</v>
      </c>
      <c r="AG13" s="65">
        <f t="shared" si="6"/>
        <v>3.0800234494097358</v>
      </c>
    </row>
    <row r="14" spans="1:33" ht="16" thickBot="1" x14ac:dyDescent="0.25">
      <c r="A14" s="17" t="s">
        <v>21</v>
      </c>
      <c r="B14" s="28">
        <f t="shared" ref="B14:G14" si="7">AVERAGE(B11:B13)</f>
        <v>27.753136666666666</v>
      </c>
      <c r="C14" s="29">
        <f t="shared" si="7"/>
        <v>26.985651666666666</v>
      </c>
      <c r="D14" s="30">
        <f t="shared" si="7"/>
        <v>26.190939333333333</v>
      </c>
      <c r="E14" s="20">
        <f t="shared" si="7"/>
        <v>26.335425666666666</v>
      </c>
      <c r="F14" s="19">
        <f t="shared" si="7"/>
        <v>24.983795333333333</v>
      </c>
      <c r="G14" s="21">
        <f t="shared" si="7"/>
        <v>26.651173499999999</v>
      </c>
      <c r="I14" s="23" t="s">
        <v>24</v>
      </c>
      <c r="J14" s="24">
        <f t="shared" ref="J14:O14" si="8">J13/J11</f>
        <v>1</v>
      </c>
      <c r="K14" s="24">
        <f t="shared" si="8"/>
        <v>21.074487855988611</v>
      </c>
      <c r="L14" s="24">
        <f t="shared" si="8"/>
        <v>21.320541375688521</v>
      </c>
      <c r="M14" s="24">
        <f t="shared" si="8"/>
        <v>11.640617345397024</v>
      </c>
      <c r="N14" s="24">
        <f t="shared" si="8"/>
        <v>90.478367881168296</v>
      </c>
      <c r="O14" s="24">
        <f t="shared" si="8"/>
        <v>24.65790799620374</v>
      </c>
      <c r="P14" s="24">
        <f>SUM(J14:O14)</f>
        <v>170.17192245444619</v>
      </c>
      <c r="Q14" s="24"/>
      <c r="R14" s="25">
        <f>J14/P14*100</f>
        <v>0.58764100773891936</v>
      </c>
      <c r="S14" s="25">
        <f>K14/P14*100</f>
        <v>12.384233281274765</v>
      </c>
      <c r="T14" s="25">
        <f>L14/P14*100</f>
        <v>12.528824419548929</v>
      </c>
      <c r="U14" s="25">
        <f>M14/P14*100</f>
        <v>6.8405041075522517</v>
      </c>
      <c r="V14" s="25">
        <f>N14/P14*100</f>
        <v>53.168799280262412</v>
      </c>
      <c r="W14" s="25">
        <f>O14/P14*100</f>
        <v>14.489997903622722</v>
      </c>
      <c r="X14" s="16">
        <f>SUM(R13:W13)</f>
        <v>100</v>
      </c>
      <c r="Y14" s="16"/>
      <c r="Z14" s="3" t="s">
        <v>69</v>
      </c>
      <c r="AA14">
        <f>STDEV(AA7:AA9)</f>
        <v>0.18667880615668531</v>
      </c>
      <c r="AB14">
        <f t="shared" ref="AB14:AG14" si="9">STDEV(AB7:AB9)</f>
        <v>4.0986363494228248</v>
      </c>
      <c r="AC14">
        <f t="shared" si="9"/>
        <v>1.8538159209553848</v>
      </c>
      <c r="AD14" s="73">
        <f t="shared" si="9"/>
        <v>7.5640103324179195</v>
      </c>
      <c r="AE14" s="73">
        <f t="shared" si="9"/>
        <v>8.7709639823809482</v>
      </c>
      <c r="AF14" s="73">
        <f t="shared" si="9"/>
        <v>4.139132541535</v>
      </c>
      <c r="AG14" s="65">
        <f t="shared" si="9"/>
        <v>4.7187863889657642</v>
      </c>
    </row>
    <row r="15" spans="1:33" ht="16" thickBot="1" x14ac:dyDescent="0.25">
      <c r="A15" s="17" t="s">
        <v>23</v>
      </c>
      <c r="B15" s="5">
        <f>B14-B14</f>
        <v>0</v>
      </c>
      <c r="C15" s="22">
        <f>C14-B14</f>
        <v>-0.76748500000000064</v>
      </c>
      <c r="D15" s="22">
        <f>D14-B14</f>
        <v>-1.5621973333333337</v>
      </c>
      <c r="E15" s="22">
        <f>E14-B14</f>
        <v>-1.4177110000000006</v>
      </c>
      <c r="F15" s="22">
        <f>F14-B14</f>
        <v>-2.7693413333333332</v>
      </c>
      <c r="G15" s="22">
        <f>G14-B14</f>
        <v>-1.1019631666666676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37</v>
      </c>
      <c r="AA15" s="27">
        <f>AA13/SQRT(3)</f>
        <v>0.14300917461794654</v>
      </c>
      <c r="AB15" s="27">
        <f t="shared" ref="AB15:AG15" si="10">AB13/SQRT(3)</f>
        <v>1.9068831776603381</v>
      </c>
      <c r="AC15" s="27">
        <f t="shared" si="10"/>
        <v>2.2075482023378186</v>
      </c>
      <c r="AD15" s="73">
        <f t="shared" si="10"/>
        <v>2.2021536176668604</v>
      </c>
      <c r="AE15" s="73">
        <f t="shared" si="10"/>
        <v>5.2402516274827393</v>
      </c>
      <c r="AF15" s="73">
        <f t="shared" si="10"/>
        <v>5.7511685136485999</v>
      </c>
      <c r="AG15" s="36">
        <f t="shared" si="10"/>
        <v>1.7782523676270707</v>
      </c>
    </row>
    <row r="16" spans="1:33" x14ac:dyDescent="0.2">
      <c r="A16" s="17" t="s">
        <v>26</v>
      </c>
      <c r="B16" s="5">
        <f t="shared" ref="B16:G16" si="11">2^-B15</f>
        <v>1</v>
      </c>
      <c r="C16" s="22">
        <f t="shared" si="11"/>
        <v>1.7022996357651423</v>
      </c>
      <c r="D16" s="22">
        <f t="shared" si="11"/>
        <v>2.9530327026376435</v>
      </c>
      <c r="E16" s="22">
        <f t="shared" si="11"/>
        <v>2.6716129269137854</v>
      </c>
      <c r="F16" s="22">
        <f t="shared" si="11"/>
        <v>6.8179656611777135</v>
      </c>
      <c r="G16" s="22">
        <f t="shared" si="11"/>
        <v>2.1464657708389914</v>
      </c>
      <c r="I16" s="8" t="s">
        <v>38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71</v>
      </c>
      <c r="AA16" s="27">
        <f>AA14/SQRT(3)</f>
        <v>0.10777905898656023</v>
      </c>
      <c r="AB16" s="27">
        <f t="shared" ref="AB16:AG16" si="12">AB14/SQRT(3)</f>
        <v>2.3663487996496531</v>
      </c>
      <c r="AC16" s="27">
        <f t="shared" si="12"/>
        <v>1.0703011209916056</v>
      </c>
      <c r="AD16" s="73">
        <f t="shared" si="12"/>
        <v>4.3670834015745967</v>
      </c>
      <c r="AE16" s="73">
        <f t="shared" si="12"/>
        <v>5.0639184162801527</v>
      </c>
      <c r="AF16" s="73">
        <f t="shared" si="12"/>
        <v>2.3897292870667721</v>
      </c>
      <c r="AG16" s="36">
        <f t="shared" si="12"/>
        <v>2.7243925919177263</v>
      </c>
    </row>
    <row r="17" spans="1:35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</row>
    <row r="18" spans="1:35" x14ac:dyDescent="0.2">
      <c r="B18" s="6" t="s">
        <v>39</v>
      </c>
      <c r="C18" s="7" t="s">
        <v>40</v>
      </c>
      <c r="D18" s="7" t="s">
        <v>41</v>
      </c>
      <c r="E18" s="7" t="s">
        <v>42</v>
      </c>
      <c r="F18" s="7" t="s">
        <v>43</v>
      </c>
      <c r="G18" s="7" t="s">
        <v>7</v>
      </c>
      <c r="I18" s="12"/>
      <c r="J18" s="5">
        <v>1</v>
      </c>
      <c r="K18" s="5">
        <v>0.10358758420242752</v>
      </c>
      <c r="L18" s="5">
        <v>7.2409510087158097E-2</v>
      </c>
      <c r="M18" s="5">
        <v>0.21551233244232398</v>
      </c>
      <c r="N18" s="5">
        <v>0.11816776980560705</v>
      </c>
      <c r="O18" s="5">
        <v>0.22939804477225911</v>
      </c>
      <c r="P18" s="5">
        <f>SUM(J18:O18)</f>
        <v>1.7390752413097754</v>
      </c>
      <c r="Q18" s="5"/>
      <c r="R18" s="15">
        <f>J18/P18*100</f>
        <v>57.501824892110776</v>
      </c>
      <c r="S18" s="15">
        <f>K18/P18*100</f>
        <v>5.9564751278047678</v>
      </c>
      <c r="T18" s="15">
        <f>L18/P18*100</f>
        <v>4.1636789695552938</v>
      </c>
      <c r="U18" s="15">
        <f>M18/P18*100</f>
        <v>12.392352402188877</v>
      </c>
      <c r="V18" s="15">
        <f>N18/P18*100</f>
        <v>6.7948624072532713</v>
      </c>
      <c r="W18" s="15">
        <f>O18/P18*100</f>
        <v>13.190806201087032</v>
      </c>
      <c r="Z18" s="3" t="s">
        <v>44</v>
      </c>
      <c r="AA18">
        <f>TTEST(AA3:AA5,AA7:AA9,2,2)</f>
        <v>0.27461875457794749</v>
      </c>
      <c r="AB18" s="65">
        <f t="shared" ref="AB18:AG18" si="13">TTEST(AB3:AB5,AB7:AB9,2,2)</f>
        <v>5.4703879508392173E-2</v>
      </c>
      <c r="AC18" s="65">
        <f t="shared" si="13"/>
        <v>0.24463098240401823</v>
      </c>
      <c r="AD18" s="65">
        <f t="shared" si="13"/>
        <v>0.25772566588612372</v>
      </c>
      <c r="AE18" s="65">
        <f t="shared" si="13"/>
        <v>0.31114178789154923</v>
      </c>
      <c r="AF18" s="65">
        <f t="shared" si="13"/>
        <v>0.64858445414154953</v>
      </c>
      <c r="AG18" s="65">
        <f t="shared" si="13"/>
        <v>0.19515192862394851</v>
      </c>
    </row>
    <row r="19" spans="1:35" x14ac:dyDescent="0.2">
      <c r="B19" s="65"/>
      <c r="C19" s="65">
        <v>24.670732000000001</v>
      </c>
      <c r="D19" s="65">
        <v>23.241879999999998</v>
      </c>
      <c r="E19" s="65">
        <v>22.869084999999998</v>
      </c>
      <c r="F19" s="65">
        <v>21.577294999999999</v>
      </c>
      <c r="G19" s="65"/>
      <c r="I19" s="12"/>
      <c r="J19" s="13" t="s">
        <v>0</v>
      </c>
      <c r="P19" s="5"/>
      <c r="Q19" s="5"/>
      <c r="W19" s="14"/>
      <c r="X19" s="16">
        <f>SUM(R18:W18)</f>
        <v>100.00000000000001</v>
      </c>
      <c r="Y19" s="16"/>
      <c r="AA19"/>
      <c r="AB19" s="65"/>
      <c r="AC19" s="65"/>
      <c r="AD19" s="65"/>
      <c r="AE19" s="65"/>
      <c r="AF19" s="65"/>
      <c r="AG19" s="65"/>
      <c r="AI19" s="3" t="s">
        <v>45</v>
      </c>
    </row>
    <row r="20" spans="1:35" x14ac:dyDescent="0.2">
      <c r="B20" s="65">
        <v>26.546579999999999</v>
      </c>
      <c r="C20" s="65">
        <v>24.849373</v>
      </c>
      <c r="D20" s="65">
        <v>24.151496999999999</v>
      </c>
      <c r="E20" s="65">
        <v>22.698418</v>
      </c>
      <c r="F20" s="65">
        <v>21.898046000000001</v>
      </c>
      <c r="G20" s="65">
        <v>21.440207999999998</v>
      </c>
      <c r="I20" s="12" t="s">
        <v>22</v>
      </c>
      <c r="J20" s="5">
        <v>1</v>
      </c>
      <c r="K20" s="5">
        <v>3.719878499272351</v>
      </c>
      <c r="L20" s="5">
        <v>6.8364601238186777</v>
      </c>
      <c r="M20" s="5">
        <v>12.783962414423563</v>
      </c>
      <c r="N20" s="5">
        <v>28.254641910951236</v>
      </c>
      <c r="O20" s="5">
        <v>38.897054354651665</v>
      </c>
      <c r="P20" s="5">
        <f>SUM(J20:O20)</f>
        <v>91.4919973031175</v>
      </c>
      <c r="Q20" s="5"/>
      <c r="R20" s="15">
        <f>J20/P20*100</f>
        <v>1.0929917692002622</v>
      </c>
      <c r="S20" s="15">
        <f>K20/P20*100</f>
        <v>4.0657965821297024</v>
      </c>
      <c r="T20" s="15">
        <f>L20/P20*100</f>
        <v>7.4721946457996191</v>
      </c>
      <c r="U20" s="15">
        <f>M20/P20*100</f>
        <v>13.972765696730463</v>
      </c>
      <c r="V20" s="15">
        <f>N20/P20*100</f>
        <v>30.882091050370462</v>
      </c>
      <c r="W20" s="15">
        <f>O20/P20*100</f>
        <v>42.514160255769475</v>
      </c>
      <c r="AA20"/>
      <c r="AB20"/>
      <c r="AC20"/>
      <c r="AD20"/>
      <c r="AE20"/>
      <c r="AF20"/>
    </row>
    <row r="21" spans="1:35" ht="16" thickBot="1" x14ac:dyDescent="0.25">
      <c r="B21" s="65">
        <v>26.569593000000001</v>
      </c>
      <c r="C21" s="65">
        <v>24.468388000000001</v>
      </c>
      <c r="D21" s="65">
        <v>23.961134000000001</v>
      </c>
      <c r="E21" s="65">
        <v>23.077967000000001</v>
      </c>
      <c r="F21" s="65"/>
      <c r="G21" s="65">
        <v>21.112787000000001</v>
      </c>
      <c r="I21" s="23" t="s">
        <v>24</v>
      </c>
      <c r="J21" s="24">
        <f t="shared" ref="J21:O21" si="14">J20/J18</f>
        <v>1</v>
      </c>
      <c r="K21" s="24">
        <f t="shared" si="14"/>
        <v>35.910466760216018</v>
      </c>
      <c r="L21" s="24">
        <f t="shared" si="14"/>
        <v>94.413843093120605</v>
      </c>
      <c r="M21" s="24">
        <f t="shared" si="14"/>
        <v>59.318936738085938</v>
      </c>
      <c r="N21" s="24">
        <f t="shared" si="14"/>
        <v>239.10616200535719</v>
      </c>
      <c r="O21" s="24">
        <f t="shared" si="14"/>
        <v>169.56140316395343</v>
      </c>
      <c r="P21" s="24">
        <f>SUM(J21:O21)</f>
        <v>599.31081176073315</v>
      </c>
      <c r="Q21" s="24"/>
      <c r="R21" s="25">
        <f>J21/P21*100</f>
        <v>0.16685832799546366</v>
      </c>
      <c r="S21" s="25">
        <f>K21/P21*100</f>
        <v>5.9919604411463201</v>
      </c>
      <c r="T21" s="25">
        <f>L21/P21*100</f>
        <v>15.753735998144162</v>
      </c>
      <c r="U21" s="25">
        <f>M21/P21*100</f>
        <v>9.8978586025857034</v>
      </c>
      <c r="V21" s="25">
        <f>N21/P21*100</f>
        <v>39.896854405626364</v>
      </c>
      <c r="W21" s="25">
        <f>O21/P21*100</f>
        <v>28.292732224501993</v>
      </c>
      <c r="X21" s="16">
        <f>SUM(R20:W20)</f>
        <v>99.999999999999986</v>
      </c>
      <c r="Y21" s="16"/>
      <c r="AA21"/>
      <c r="AB21"/>
      <c r="AC21"/>
      <c r="AD21"/>
      <c r="AE21"/>
      <c r="AF21"/>
    </row>
    <row r="22" spans="1:35" x14ac:dyDescent="0.2">
      <c r="A22" s="17" t="s">
        <v>21</v>
      </c>
      <c r="B22" s="31">
        <f t="shared" ref="B22:G22" si="15">AVERAGE(B19:B21)</f>
        <v>26.558086500000002</v>
      </c>
      <c r="C22" s="21">
        <f t="shared" si="15"/>
        <v>24.662831000000001</v>
      </c>
      <c r="D22" s="30">
        <f t="shared" si="15"/>
        <v>23.784837</v>
      </c>
      <c r="E22" s="32">
        <f t="shared" si="15"/>
        <v>22.881823333333333</v>
      </c>
      <c r="F22" s="29">
        <f t="shared" si="15"/>
        <v>21.7376705</v>
      </c>
      <c r="G22" s="21">
        <f t="shared" si="15"/>
        <v>21.276497499999998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</row>
    <row r="23" spans="1:35" x14ac:dyDescent="0.2">
      <c r="A23" s="17" t="s">
        <v>23</v>
      </c>
      <c r="B23" s="5">
        <f>B22-B22</f>
        <v>0</v>
      </c>
      <c r="C23" s="22">
        <f>C22-B22</f>
        <v>-1.8952555000000011</v>
      </c>
      <c r="D23" s="22">
        <f>D22-B22</f>
        <v>-2.7732495000000021</v>
      </c>
      <c r="E23" s="22">
        <f>E22-B22</f>
        <v>-3.6762631666666685</v>
      </c>
      <c r="F23" s="22">
        <f>F22-B22</f>
        <v>-4.8204160000000016</v>
      </c>
      <c r="G23" s="22">
        <f>G22-B22</f>
        <v>-5.2815890000000039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</row>
    <row r="24" spans="1:35" x14ac:dyDescent="0.2">
      <c r="A24" s="17" t="s">
        <v>26</v>
      </c>
      <c r="B24" s="5">
        <f t="shared" ref="B24:G24" si="16">2^-B23</f>
        <v>1</v>
      </c>
      <c r="C24" s="22">
        <f t="shared" si="16"/>
        <v>3.719878499272351</v>
      </c>
      <c r="D24" s="22">
        <f t="shared" si="16"/>
        <v>6.8364601238186777</v>
      </c>
      <c r="E24" s="22">
        <f t="shared" si="16"/>
        <v>12.783962414423563</v>
      </c>
      <c r="F24" s="22">
        <f t="shared" si="16"/>
        <v>28.254641910951236</v>
      </c>
      <c r="G24" s="22">
        <f t="shared" si="16"/>
        <v>38.897054354651665</v>
      </c>
      <c r="J24" s="13"/>
      <c r="P24" s="5"/>
      <c r="Q24" s="5"/>
      <c r="AA24"/>
    </row>
    <row r="25" spans="1:35" x14ac:dyDescent="0.2">
      <c r="B25" s="5"/>
      <c r="C25" s="5"/>
      <c r="D25" s="5"/>
      <c r="E25" s="5"/>
      <c r="F25" s="5"/>
      <c r="G25" s="5"/>
      <c r="J25" s="5"/>
      <c r="K25" s="5"/>
      <c r="L25" s="5"/>
      <c r="M25" s="5"/>
      <c r="N25" s="5"/>
      <c r="O25" s="5"/>
      <c r="P25" s="5"/>
      <c r="Q25" s="5"/>
      <c r="R25" s="15"/>
      <c r="S25" s="15"/>
      <c r="T25" s="15"/>
      <c r="U25" s="15"/>
      <c r="V25" s="15"/>
      <c r="W25" s="15"/>
      <c r="AA25"/>
    </row>
    <row r="26" spans="1:35" x14ac:dyDescent="0.2">
      <c r="B26" s="66"/>
      <c r="C26" s="66"/>
      <c r="D26" s="66"/>
      <c r="E26" s="66"/>
      <c r="F26" s="66"/>
      <c r="G26" s="66"/>
      <c r="J26" s="13"/>
      <c r="P26" s="5"/>
      <c r="Q26" s="5"/>
      <c r="X26" s="16"/>
      <c r="Y26" s="16"/>
      <c r="AA26"/>
    </row>
    <row r="27" spans="1:35" x14ac:dyDescent="0.2">
      <c r="B27" s="67"/>
      <c r="C27" s="67"/>
      <c r="D27" s="67"/>
      <c r="E27" s="67"/>
      <c r="F27" s="67"/>
      <c r="G27" s="67"/>
      <c r="J27" s="5"/>
      <c r="K27" s="5"/>
      <c r="L27" s="5"/>
      <c r="M27" s="5"/>
      <c r="N27" s="5"/>
      <c r="O27" s="5"/>
      <c r="P27" s="5"/>
      <c r="Q27" s="5"/>
      <c r="R27" s="15"/>
      <c r="S27" s="15"/>
      <c r="T27" s="15"/>
      <c r="U27" s="15"/>
      <c r="V27" s="15"/>
      <c r="W27" s="15"/>
      <c r="AA27"/>
    </row>
    <row r="28" spans="1:35" x14ac:dyDescent="0.2">
      <c r="B28" s="67"/>
      <c r="C28" s="67"/>
      <c r="D28" s="67"/>
      <c r="E28" s="67"/>
      <c r="F28" s="67"/>
      <c r="G28" s="67"/>
      <c r="J28" s="5"/>
      <c r="K28" s="5"/>
      <c r="L28" s="5"/>
      <c r="M28" s="5"/>
      <c r="N28" s="5"/>
      <c r="O28" s="5"/>
      <c r="P28" s="5"/>
      <c r="Q28" s="5"/>
      <c r="R28" s="15"/>
      <c r="S28" s="15"/>
      <c r="T28" s="15"/>
      <c r="U28" s="15"/>
      <c r="V28" s="15"/>
      <c r="W28" s="15"/>
      <c r="X28" s="16"/>
      <c r="Y28" s="16"/>
      <c r="AA28"/>
    </row>
    <row r="29" spans="1:35" ht="16" thickBot="1" x14ac:dyDescent="0.25">
      <c r="B29" s="67"/>
      <c r="C29" s="67"/>
      <c r="D29" s="67"/>
      <c r="E29" s="67"/>
      <c r="F29" s="67"/>
      <c r="G29" s="67"/>
      <c r="X29" s="16"/>
      <c r="Y29" s="16"/>
      <c r="AA29"/>
    </row>
    <row r="30" spans="1:35" x14ac:dyDescent="0.2">
      <c r="A30" s="17"/>
      <c r="B30" s="18"/>
      <c r="C30" s="31"/>
      <c r="D30" s="68"/>
      <c r="E30" s="68"/>
      <c r="F30" s="68"/>
      <c r="G30" s="68"/>
      <c r="I30" s="8" t="s">
        <v>25</v>
      </c>
      <c r="J30" s="9">
        <v>1</v>
      </c>
      <c r="K30" s="9">
        <v>2</v>
      </c>
      <c r="L30" s="9">
        <v>3</v>
      </c>
      <c r="M30" s="9">
        <v>4</v>
      </c>
      <c r="N30" s="9">
        <v>5</v>
      </c>
      <c r="O30" s="9">
        <v>6</v>
      </c>
      <c r="P30" s="10" t="s">
        <v>9</v>
      </c>
      <c r="Q30" s="10"/>
      <c r="R30" s="9" t="s">
        <v>10</v>
      </c>
      <c r="S30" s="9" t="s">
        <v>11</v>
      </c>
      <c r="T30" s="9" t="s">
        <v>12</v>
      </c>
      <c r="U30" s="9" t="s">
        <v>13</v>
      </c>
      <c r="V30" s="9" t="s">
        <v>14</v>
      </c>
      <c r="W30" s="11" t="s">
        <v>15</v>
      </c>
      <c r="AA30"/>
    </row>
    <row r="31" spans="1:35" x14ac:dyDescent="0.2">
      <c r="A31" s="17"/>
      <c r="B31" s="5"/>
      <c r="C31" s="5"/>
      <c r="D31" s="5"/>
      <c r="E31" s="5"/>
      <c r="F31" s="5"/>
      <c r="G31" s="5"/>
      <c r="I31" s="12"/>
      <c r="J31" s="13" t="s">
        <v>17</v>
      </c>
      <c r="P31" s="5"/>
      <c r="Q31" s="5"/>
      <c r="W31" s="14"/>
      <c r="AA31"/>
    </row>
    <row r="32" spans="1:35" x14ac:dyDescent="0.2">
      <c r="A32" s="17"/>
      <c r="B32" s="5"/>
      <c r="C32" s="5"/>
      <c r="D32" s="5"/>
      <c r="E32" s="5"/>
      <c r="F32" s="5"/>
      <c r="G32" s="5"/>
      <c r="I32" s="12"/>
      <c r="J32" s="5">
        <v>1</v>
      </c>
      <c r="K32" s="5">
        <v>0.13854475502865893</v>
      </c>
      <c r="L32" s="5">
        <v>4.4825759365558417E-2</v>
      </c>
      <c r="M32" s="5">
        <v>8.452057154558372E-2</v>
      </c>
      <c r="N32" s="5">
        <v>6.792588809802147E-2</v>
      </c>
      <c r="O32" s="5">
        <v>3.2260307492874209E-2</v>
      </c>
      <c r="P32" s="5">
        <f>SUM(J32:O32)</f>
        <v>1.3680772815306965</v>
      </c>
      <c r="Q32" s="5"/>
      <c r="R32" s="15">
        <f>J32/P32*100</f>
        <v>73.095285880424314</v>
      </c>
      <c r="S32" s="15">
        <f>K32/P32*100</f>
        <v>10.126968476053179</v>
      </c>
      <c r="T32" s="15">
        <f>L32/P32*100</f>
        <v>3.2765516956326</v>
      </c>
      <c r="U32" s="15">
        <f>M32/P32*100</f>
        <v>6.1780553399012987</v>
      </c>
      <c r="V32" s="15">
        <f>N32/P32*100</f>
        <v>4.9650622092065912</v>
      </c>
      <c r="W32" s="15">
        <f>O32/P32*100</f>
        <v>2.3580763987820346</v>
      </c>
      <c r="AA32"/>
    </row>
    <row r="33" spans="1:27" x14ac:dyDescent="0.2">
      <c r="I33" s="12"/>
      <c r="J33" s="13" t="s">
        <v>0</v>
      </c>
      <c r="P33" s="5"/>
      <c r="Q33" s="5"/>
      <c r="W33" s="14"/>
      <c r="X33" s="16">
        <f>SUM(R32:W32)</f>
        <v>100.00000000000003</v>
      </c>
      <c r="Y33" s="16"/>
      <c r="AA33"/>
    </row>
    <row r="34" spans="1:27" x14ac:dyDescent="0.2">
      <c r="A34" s="33"/>
      <c r="B34" s="33"/>
      <c r="C34" s="33"/>
      <c r="D34" s="33"/>
      <c r="E34" s="33"/>
      <c r="F34" s="33"/>
      <c r="G34" s="33"/>
      <c r="I34" s="12" t="s">
        <v>22</v>
      </c>
      <c r="J34" s="5">
        <v>1</v>
      </c>
      <c r="K34" s="5">
        <v>2.1642805139157297</v>
      </c>
      <c r="L34" s="5">
        <v>0.47221949244830169</v>
      </c>
      <c r="M34" s="5">
        <v>2.5107980611879288</v>
      </c>
      <c r="N34" s="5">
        <v>2.8124981876444499</v>
      </c>
      <c r="O34" s="5">
        <v>0.57818903993154558</v>
      </c>
      <c r="P34" s="5">
        <f>SUM(J34:O34)</f>
        <v>9.5379852951279549</v>
      </c>
      <c r="Q34" s="5"/>
      <c r="R34" s="15">
        <f>J34/P34*100</f>
        <v>10.484394440310203</v>
      </c>
      <c r="S34" s="15">
        <f>K34/P34*100</f>
        <v>22.691170587369786</v>
      </c>
      <c r="T34" s="15">
        <f>L34/P34*100</f>
        <v>4.9509354212310797</v>
      </c>
      <c r="U34" s="15">
        <f>M34/P34*100</f>
        <v>26.324197233460357</v>
      </c>
      <c r="V34" s="15">
        <f>N34/P34*100</f>
        <v>29.487340361921994</v>
      </c>
      <c r="W34" s="15">
        <f>O34/P34*100</f>
        <v>6.0619619557065905</v>
      </c>
      <c r="AA34"/>
    </row>
    <row r="35" spans="1:27" ht="16" thickBot="1" x14ac:dyDescent="0.25">
      <c r="I35" s="23" t="s">
        <v>24</v>
      </c>
      <c r="J35" s="24">
        <f t="shared" ref="J35:O35" si="17">J34/J32</f>
        <v>1</v>
      </c>
      <c r="K35" s="24">
        <f t="shared" si="17"/>
        <v>15.62152615209456</v>
      </c>
      <c r="L35" s="24">
        <f t="shared" si="17"/>
        <v>10.534556449948921</v>
      </c>
      <c r="M35" s="24">
        <f t="shared" si="17"/>
        <v>29.706354503693845</v>
      </c>
      <c r="N35" s="24">
        <f t="shared" si="17"/>
        <v>41.405394414362789</v>
      </c>
      <c r="O35" s="24">
        <f t="shared" si="17"/>
        <v>17.922614037676436</v>
      </c>
      <c r="P35" s="24">
        <f>SUM(J35:O35)</f>
        <v>116.19044555777656</v>
      </c>
      <c r="Q35" s="24"/>
      <c r="R35" s="25">
        <f>J35/P35*100</f>
        <v>0.86065596461005267</v>
      </c>
      <c r="S35" s="25">
        <f>K35/P35*100</f>
        <v>13.44475965911211</v>
      </c>
      <c r="T35" s="25">
        <f>L35/P35*100</f>
        <v>9.0666288431698412</v>
      </c>
      <c r="U35" s="25">
        <f>M35/P35*100</f>
        <v>25.56695119042481</v>
      </c>
      <c r="V35" s="25">
        <f>N35/P35*100</f>
        <v>35.635799669753098</v>
      </c>
      <c r="W35" s="25">
        <f>O35/P35*100</f>
        <v>15.425204672930084</v>
      </c>
      <c r="X35" s="16">
        <f>SUM(R34:W34)</f>
        <v>100.00000000000001</v>
      </c>
      <c r="Y35" s="16"/>
      <c r="AA35"/>
    </row>
    <row r="36" spans="1:27" ht="20" thickBot="1" x14ac:dyDescent="0.3">
      <c r="A36" s="1"/>
      <c r="B36" s="34" t="s">
        <v>1</v>
      </c>
      <c r="C36" s="13"/>
      <c r="D36" s="13"/>
      <c r="E36" s="13"/>
      <c r="F36" s="13"/>
      <c r="G36" s="13"/>
      <c r="K36" s="5"/>
      <c r="L36" s="5"/>
      <c r="M36" s="5"/>
      <c r="N36" s="5"/>
      <c r="O36" s="5"/>
      <c r="P36" s="5"/>
      <c r="Q36" s="5"/>
      <c r="S36" s="15"/>
      <c r="T36" s="15"/>
      <c r="U36" s="15"/>
      <c r="V36" s="15"/>
      <c r="W36" s="15"/>
      <c r="X36" s="16">
        <f>SUM(R35:W35)</f>
        <v>99.999999999999986</v>
      </c>
      <c r="Y36" s="16"/>
      <c r="AA36"/>
    </row>
    <row r="37" spans="1:27" x14ac:dyDescent="0.2">
      <c r="B37" s="6" t="s">
        <v>46</v>
      </c>
      <c r="C37" s="7" t="s">
        <v>47</v>
      </c>
      <c r="D37" s="7" t="s">
        <v>48</v>
      </c>
      <c r="E37" s="7" t="s">
        <v>49</v>
      </c>
      <c r="F37" s="7" t="s">
        <v>50</v>
      </c>
      <c r="G37" s="7" t="s">
        <v>51</v>
      </c>
      <c r="I37" s="8" t="s">
        <v>27</v>
      </c>
      <c r="J37" s="9">
        <v>1</v>
      </c>
      <c r="K37" s="9">
        <v>2</v>
      </c>
      <c r="L37" s="9">
        <v>3</v>
      </c>
      <c r="M37" s="9">
        <v>4</v>
      </c>
      <c r="N37" s="9">
        <v>5</v>
      </c>
      <c r="O37" s="9">
        <v>6</v>
      </c>
      <c r="P37" s="10" t="s">
        <v>9</v>
      </c>
      <c r="Q37" s="10"/>
      <c r="R37" s="9" t="s">
        <v>10</v>
      </c>
      <c r="S37" s="9" t="s">
        <v>11</v>
      </c>
      <c r="T37" s="9" t="s">
        <v>12</v>
      </c>
      <c r="U37" s="9" t="s">
        <v>13</v>
      </c>
      <c r="V37" s="9" t="s">
        <v>14</v>
      </c>
      <c r="W37" s="11" t="s">
        <v>15</v>
      </c>
      <c r="AA37"/>
    </row>
    <row r="38" spans="1:27" x14ac:dyDescent="0.2">
      <c r="B38" s="65">
        <v>29.633220000000001</v>
      </c>
      <c r="C38" s="65">
        <v>28.477530000000002</v>
      </c>
      <c r="D38" s="65">
        <v>30.967860000000002</v>
      </c>
      <c r="E38" s="65">
        <v>28.375923</v>
      </c>
      <c r="F38" s="65">
        <v>28.457697</v>
      </c>
      <c r="G38" s="65">
        <v>30.440684999999998</v>
      </c>
      <c r="I38" s="12"/>
      <c r="J38" s="13" t="s">
        <v>17</v>
      </c>
      <c r="P38" s="5"/>
      <c r="Q38" s="5"/>
      <c r="W38" s="14"/>
      <c r="AA38"/>
    </row>
    <row r="39" spans="1:27" x14ac:dyDescent="0.2">
      <c r="B39" s="65">
        <v>29.594844999999999</v>
      </c>
      <c r="C39" s="65">
        <v>28.522760000000002</v>
      </c>
      <c r="D39" s="65">
        <v>30.700510000000001</v>
      </c>
      <c r="E39" s="65">
        <v>28.19585</v>
      </c>
      <c r="F39" s="65">
        <v>28.110828000000001</v>
      </c>
      <c r="G39" s="65">
        <v>30.544321</v>
      </c>
      <c r="I39" s="12"/>
      <c r="J39" s="5">
        <v>1</v>
      </c>
      <c r="K39" s="5">
        <v>2.5196663197231392E-2</v>
      </c>
      <c r="L39" s="5">
        <v>0.10082914825899332</v>
      </c>
      <c r="M39" s="5">
        <v>0.10804183850134411</v>
      </c>
      <c r="N39" s="5">
        <v>0.12453953188237293</v>
      </c>
      <c r="O39" s="5">
        <v>4.3548333863092988E-2</v>
      </c>
      <c r="P39" s="5">
        <f>SUM(J39:O39)</f>
        <v>1.402155515703035</v>
      </c>
      <c r="Q39" s="5"/>
      <c r="R39" s="15">
        <f>J39/P39*100</f>
        <v>71.318765201205522</v>
      </c>
      <c r="S39" s="15">
        <f>K39/P39*100</f>
        <v>1.7969949064172022</v>
      </c>
      <c r="T39" s="15">
        <f>L39/P39*100</f>
        <v>7.1910103501206857</v>
      </c>
      <c r="U39" s="15">
        <f>M39/P39*100</f>
        <v>7.7054105119839278</v>
      </c>
      <c r="V39" s="15">
        <f>N39/P39*100</f>
        <v>8.8820056325870045</v>
      </c>
      <c r="W39" s="15">
        <f>O39/P39*100</f>
        <v>3.1058133976856364</v>
      </c>
      <c r="AA39"/>
    </row>
    <row r="40" spans="1:27" x14ac:dyDescent="0.2">
      <c r="B40" s="65"/>
      <c r="C40" s="65"/>
      <c r="D40" s="65">
        <v>30.421139</v>
      </c>
      <c r="E40" s="65"/>
      <c r="F40" s="65">
        <v>27.798016000000001</v>
      </c>
      <c r="G40" s="65">
        <v>30.228252000000001</v>
      </c>
      <c r="I40" s="12"/>
      <c r="J40" s="13" t="s">
        <v>0</v>
      </c>
      <c r="P40" s="5"/>
      <c r="Q40" s="5"/>
      <c r="W40" s="14"/>
      <c r="X40" s="16">
        <f>SUM(R39:W39)</f>
        <v>99.999999999999986</v>
      </c>
      <c r="Y40" s="16"/>
      <c r="AA40"/>
    </row>
    <row r="41" spans="1:27" x14ac:dyDescent="0.2">
      <c r="A41" s="17" t="s">
        <v>21</v>
      </c>
      <c r="B41" s="31">
        <f t="shared" ref="B41:G41" si="18">AVERAGE(B38:B40)</f>
        <v>29.6140325</v>
      </c>
      <c r="C41" s="29">
        <f t="shared" si="18"/>
        <v>28.500145000000003</v>
      </c>
      <c r="D41" s="32">
        <f t="shared" si="18"/>
        <v>30.696503000000003</v>
      </c>
      <c r="E41" s="20">
        <f t="shared" si="18"/>
        <v>28.2858865</v>
      </c>
      <c r="F41" s="21">
        <f t="shared" si="18"/>
        <v>28.122180333333333</v>
      </c>
      <c r="G41" s="21">
        <f t="shared" si="18"/>
        <v>30.404419333333333</v>
      </c>
      <c r="I41" s="12" t="s">
        <v>22</v>
      </c>
      <c r="J41" s="5">
        <v>1</v>
      </c>
      <c r="K41" s="5">
        <v>1.1136921547424556</v>
      </c>
      <c r="L41" s="5">
        <v>2.1708095590878522</v>
      </c>
      <c r="M41" s="5">
        <v>2.7172296465053991</v>
      </c>
      <c r="N41" s="5">
        <v>9.6103490658554396</v>
      </c>
      <c r="O41" s="5">
        <v>1.5675243274399926</v>
      </c>
      <c r="P41" s="5">
        <f>SUM(J41:O41)</f>
        <v>18.179604753631139</v>
      </c>
      <c r="Q41" s="5"/>
      <c r="R41" s="15">
        <f>J41/P41*100</f>
        <v>5.5006696435480151</v>
      </c>
      <c r="S41" s="15">
        <f>K41/P41*100</f>
        <v>6.1260526278494041</v>
      </c>
      <c r="T41" s="15">
        <f>L41/P41*100</f>
        <v>11.9409062435984</v>
      </c>
      <c r="U41" s="15">
        <f>M41/P41*100</f>
        <v>14.946582631080954</v>
      </c>
      <c r="V41" s="15">
        <f>N41/P41*100</f>
        <v>52.863355370451039</v>
      </c>
      <c r="W41" s="15">
        <f>O41/P41*100</f>
        <v>8.6224334834721859</v>
      </c>
      <c r="AA41"/>
    </row>
    <row r="42" spans="1:27" ht="16" thickBot="1" x14ac:dyDescent="0.25">
      <c r="A42" s="17" t="s">
        <v>23</v>
      </c>
      <c r="B42" s="5">
        <f>B41-B41</f>
        <v>0</v>
      </c>
      <c r="C42" s="22">
        <f>C41-B41</f>
        <v>-1.113887499999997</v>
      </c>
      <c r="D42" s="22">
        <f>D41-B41</f>
        <v>1.082470500000003</v>
      </c>
      <c r="E42" s="22">
        <f>E41-B41</f>
        <v>-1.3281460000000003</v>
      </c>
      <c r="F42" s="22">
        <f>F41-B41</f>
        <v>-1.4918521666666678</v>
      </c>
      <c r="G42" s="22">
        <f>G41-B41</f>
        <v>0.79038683333333282</v>
      </c>
      <c r="I42" s="23" t="s">
        <v>24</v>
      </c>
      <c r="J42" s="24">
        <f t="shared" ref="J42:O42" si="19">J41/J39</f>
        <v>1</v>
      </c>
      <c r="K42" s="24">
        <f t="shared" si="19"/>
        <v>44.199985768942135</v>
      </c>
      <c r="L42" s="24">
        <f t="shared" si="19"/>
        <v>21.529583424743745</v>
      </c>
      <c r="M42" s="24">
        <f t="shared" si="19"/>
        <v>25.149790897640038</v>
      </c>
      <c r="N42" s="24">
        <f t="shared" si="19"/>
        <v>77.167056280028206</v>
      </c>
      <c r="O42" s="24">
        <f t="shared" si="19"/>
        <v>35.995047075003306</v>
      </c>
      <c r="P42" s="24">
        <f>SUM(J42:O42)</f>
        <v>205.0414634463574</v>
      </c>
      <c r="Q42" s="24"/>
      <c r="R42" s="25">
        <f>J42/P42*100</f>
        <v>0.4877062342376513</v>
      </c>
      <c r="S42" s="25">
        <f>K42/P42*100</f>
        <v>21.556608612728549</v>
      </c>
      <c r="T42" s="25">
        <f>L42/P42*100</f>
        <v>10.500112056787128</v>
      </c>
      <c r="U42" s="25">
        <f>M42/P42*100</f>
        <v>12.265709810552384</v>
      </c>
      <c r="V42" s="25">
        <f>N42/P42*100</f>
        <v>37.634854425537455</v>
      </c>
      <c r="W42" s="25">
        <f>O42/P42*100</f>
        <v>17.55500886015685</v>
      </c>
      <c r="X42" s="16">
        <f>SUM(R41:W41)</f>
        <v>100</v>
      </c>
      <c r="Y42" s="16"/>
      <c r="AA42"/>
    </row>
    <row r="43" spans="1:27" ht="16" thickBot="1" x14ac:dyDescent="0.25">
      <c r="A43" s="17" t="s">
        <v>26</v>
      </c>
      <c r="B43" s="5">
        <f t="shared" ref="B43:G43" si="20">2^-B42</f>
        <v>1</v>
      </c>
      <c r="C43" s="22">
        <f t="shared" si="20"/>
        <v>2.1642805139157297</v>
      </c>
      <c r="D43" s="22">
        <f t="shared" si="20"/>
        <v>0.47221949244830169</v>
      </c>
      <c r="E43" s="22">
        <f t="shared" si="20"/>
        <v>2.5107980611879288</v>
      </c>
      <c r="F43" s="22">
        <f t="shared" si="20"/>
        <v>2.8124981876444499</v>
      </c>
      <c r="G43" s="22">
        <f t="shared" si="20"/>
        <v>0.57818903993154558</v>
      </c>
      <c r="K43" s="5"/>
      <c r="L43" s="5"/>
      <c r="M43" s="5"/>
      <c r="N43" s="5"/>
      <c r="O43" s="5"/>
      <c r="P43" s="5"/>
      <c r="Q43" s="5"/>
      <c r="S43" s="15"/>
      <c r="T43" s="15"/>
      <c r="U43" s="15"/>
      <c r="V43" s="15"/>
      <c r="W43" s="15"/>
      <c r="X43" s="16">
        <f>SUM(R42:W42)</f>
        <v>100.00000000000001</v>
      </c>
      <c r="Y43" s="16"/>
      <c r="AA43"/>
    </row>
    <row r="44" spans="1:27" x14ac:dyDescent="0.2">
      <c r="B44" s="13"/>
      <c r="C44" s="13"/>
      <c r="D44" s="13"/>
      <c r="E44" s="13"/>
      <c r="F44" s="13"/>
      <c r="G44" s="13"/>
      <c r="I44" s="8" t="s">
        <v>29</v>
      </c>
      <c r="J44" s="9">
        <v>1</v>
      </c>
      <c r="K44" s="9">
        <v>2</v>
      </c>
      <c r="L44" s="9">
        <v>3</v>
      </c>
      <c r="M44" s="9">
        <v>4</v>
      </c>
      <c r="N44" s="9">
        <v>5</v>
      </c>
      <c r="O44" s="9">
        <v>6</v>
      </c>
      <c r="P44" s="10" t="s">
        <v>9</v>
      </c>
      <c r="Q44" s="10"/>
      <c r="R44" s="9" t="s">
        <v>10</v>
      </c>
      <c r="S44" s="9" t="s">
        <v>11</v>
      </c>
      <c r="T44" s="9" t="s">
        <v>12</v>
      </c>
      <c r="U44" s="9" t="s">
        <v>13</v>
      </c>
      <c r="V44" s="9" t="s">
        <v>14</v>
      </c>
      <c r="W44" s="11" t="s">
        <v>15</v>
      </c>
      <c r="AA44"/>
    </row>
    <row r="45" spans="1:27" x14ac:dyDescent="0.2">
      <c r="B45" s="6" t="s">
        <v>52</v>
      </c>
      <c r="C45" s="7" t="s">
        <v>53</v>
      </c>
      <c r="D45" s="7" t="s">
        <v>54</v>
      </c>
      <c r="E45" s="7" t="s">
        <v>55</v>
      </c>
      <c r="F45" s="7" t="s">
        <v>56</v>
      </c>
      <c r="G45" s="7" t="s">
        <v>57</v>
      </c>
      <c r="I45" s="12"/>
      <c r="J45" s="13" t="s">
        <v>17</v>
      </c>
      <c r="P45" s="5"/>
      <c r="Q45" s="5"/>
      <c r="W45" s="14"/>
      <c r="AA45"/>
    </row>
    <row r="46" spans="1:27" x14ac:dyDescent="0.2">
      <c r="B46" s="65">
        <v>27.421782</v>
      </c>
      <c r="C46" s="65">
        <v>27.100977</v>
      </c>
      <c r="D46" s="65">
        <v>26.547454999999999</v>
      </c>
      <c r="E46" s="65"/>
      <c r="F46" s="65">
        <v>24.277076999999998</v>
      </c>
      <c r="G46" s="65">
        <v>26.834835000000002</v>
      </c>
      <c r="I46" s="12"/>
      <c r="J46" s="5">
        <v>1</v>
      </c>
      <c r="K46" s="5">
        <v>3.6697849493096645E-2</v>
      </c>
      <c r="L46" s="5">
        <v>3.2065202609204368E-2</v>
      </c>
      <c r="M46" s="5">
        <v>7.3872096551060265E-2</v>
      </c>
      <c r="N46" s="5">
        <v>6.11439825235085E-2</v>
      </c>
      <c r="O46" s="5">
        <v>7.597177470668795E-2</v>
      </c>
      <c r="P46" s="5">
        <f>SUM(J46:O46)</f>
        <v>1.2797509058835577</v>
      </c>
      <c r="Q46" s="5"/>
      <c r="R46" s="15">
        <f>J46/P46*100</f>
        <v>78.140206457567317</v>
      </c>
      <c r="S46" s="15">
        <f>K46/P46*100</f>
        <v>2.8675775359393039</v>
      </c>
      <c r="T46" s="15">
        <f>L46/P46*100</f>
        <v>2.5055815519869555</v>
      </c>
      <c r="U46" s="15">
        <f>M46/P46*100</f>
        <v>5.7723808759531963</v>
      </c>
      <c r="V46" s="15">
        <f>N46/P46*100</f>
        <v>4.7778034180248428</v>
      </c>
      <c r="W46" s="15">
        <f>O46/P46*100</f>
        <v>5.9364501605283868</v>
      </c>
      <c r="AA46"/>
    </row>
    <row r="47" spans="1:27" x14ac:dyDescent="0.2">
      <c r="B47" s="65">
        <v>27.487701000000001</v>
      </c>
      <c r="C47" s="65">
        <v>27.419827000000002</v>
      </c>
      <c r="D47" s="65">
        <v>26.390007000000001</v>
      </c>
      <c r="E47" s="65">
        <v>26.00573</v>
      </c>
      <c r="F47" s="65">
        <v>24.182987000000001</v>
      </c>
      <c r="G47" s="65">
        <v>26.763884000000001</v>
      </c>
      <c r="I47" s="12"/>
      <c r="J47" s="13" t="s">
        <v>0</v>
      </c>
      <c r="P47" s="5"/>
      <c r="Q47" s="5"/>
      <c r="W47" s="14"/>
      <c r="X47" s="16">
        <f>SUM(R46:W46)</f>
        <v>99.999999999999986</v>
      </c>
      <c r="Y47" s="16"/>
      <c r="AA47"/>
    </row>
    <row r="48" spans="1:27" x14ac:dyDescent="0.2">
      <c r="B48" s="65"/>
      <c r="C48" s="65">
        <v>27.377369000000002</v>
      </c>
      <c r="D48" s="65">
        <v>26.072063</v>
      </c>
      <c r="E48" s="65">
        <v>26.019480000000001</v>
      </c>
      <c r="F48" s="65">
        <v>24.110393999999999</v>
      </c>
      <c r="G48" s="65">
        <v>26.820042000000001</v>
      </c>
      <c r="I48" s="12" t="s">
        <v>22</v>
      </c>
      <c r="J48" s="5">
        <v>1</v>
      </c>
      <c r="K48" s="5">
        <v>0.98615842227745842</v>
      </c>
      <c r="L48" s="5">
        <v>0.31736105419657212</v>
      </c>
      <c r="M48" s="5">
        <v>1.3584263353686914</v>
      </c>
      <c r="N48" s="5">
        <v>4.5885754603989337</v>
      </c>
      <c r="O48" s="5">
        <v>1.0539253374367052</v>
      </c>
      <c r="P48" s="5">
        <f>SUM(J48:O48)</f>
        <v>9.3044466096783616</v>
      </c>
      <c r="Q48" s="5"/>
      <c r="R48" s="15">
        <f>J48/P48*100</f>
        <v>10.747549445442713</v>
      </c>
      <c r="S48" s="15">
        <f>K48/P48*100</f>
        <v>10.598786404466759</v>
      </c>
      <c r="T48" s="15">
        <f>L48/P48*100</f>
        <v>3.4108536220354835</v>
      </c>
      <c r="U48" s="15">
        <f>M48/P48*100</f>
        <v>14.599754207366555</v>
      </c>
      <c r="V48" s="15">
        <f>N48/P48*100</f>
        <v>49.315941644782598</v>
      </c>
      <c r="W48" s="15">
        <f>O48/P48*100</f>
        <v>11.327114675905884</v>
      </c>
      <c r="AA48"/>
    </row>
    <row r="49" spans="1:27" ht="16" thickBot="1" x14ac:dyDescent="0.25">
      <c r="A49" s="17" t="s">
        <v>21</v>
      </c>
      <c r="B49" s="18">
        <f t="shared" ref="B49:G49" si="21">AVERAGE(B46:B48)</f>
        <v>27.454741500000001</v>
      </c>
      <c r="C49" s="21">
        <f t="shared" si="21"/>
        <v>27.299391</v>
      </c>
      <c r="D49" s="20">
        <f t="shared" si="21"/>
        <v>26.336508333333331</v>
      </c>
      <c r="E49" s="20">
        <f t="shared" si="21"/>
        <v>26.012605000000001</v>
      </c>
      <c r="F49" s="19">
        <f t="shared" si="21"/>
        <v>24.190152666666666</v>
      </c>
      <c r="G49" s="19">
        <f t="shared" si="21"/>
        <v>26.806253666666667</v>
      </c>
      <c r="I49" s="23" t="s">
        <v>24</v>
      </c>
      <c r="J49" s="24">
        <f t="shared" ref="J49:O49" si="22">J48/J46</f>
        <v>1</v>
      </c>
      <c r="K49" s="24">
        <f t="shared" si="22"/>
        <v>26.872376335375399</v>
      </c>
      <c r="L49" s="24">
        <f t="shared" si="22"/>
        <v>9.8973662528947539</v>
      </c>
      <c r="M49" s="24">
        <f t="shared" si="22"/>
        <v>18.38889646823208</v>
      </c>
      <c r="N49" s="24">
        <f t="shared" si="22"/>
        <v>75.045413645320352</v>
      </c>
      <c r="O49" s="24">
        <f t="shared" si="22"/>
        <v>13.872590728671316</v>
      </c>
      <c r="P49" s="24">
        <f>SUM(J49:O49)</f>
        <v>145.07664343049393</v>
      </c>
      <c r="Q49" s="24"/>
      <c r="R49" s="25">
        <f>J49/P49*100</f>
        <v>0.68929083024939086</v>
      </c>
      <c r="S49" s="25">
        <f>K49/P49*100</f>
        <v>18.522882594984992</v>
      </c>
      <c r="T49" s="25">
        <f>L49/P49*100</f>
        <v>6.8221638017401274</v>
      </c>
      <c r="U49" s="25">
        <f>M49/P49*100</f>
        <v>12.67529771395778</v>
      </c>
      <c r="V49" s="25">
        <f>N49/P49*100</f>
        <v>51.728115477991835</v>
      </c>
      <c r="W49" s="25">
        <f>O49/P49*100</f>
        <v>9.5622495810758537</v>
      </c>
      <c r="X49" s="16">
        <f>SUM(R48:W48)</f>
        <v>100</v>
      </c>
      <c r="Y49" s="16"/>
      <c r="AA49"/>
    </row>
    <row r="50" spans="1:27" x14ac:dyDescent="0.2">
      <c r="A50" s="17" t="s">
        <v>23</v>
      </c>
      <c r="B50" s="5">
        <f>B49-B49</f>
        <v>0</v>
      </c>
      <c r="C50" s="22">
        <f>C49-B49</f>
        <v>-0.15535050000000084</v>
      </c>
      <c r="D50" s="22">
        <f>D49-B49</f>
        <v>-1.1182331666666698</v>
      </c>
      <c r="E50" s="22">
        <f>E49-B49</f>
        <v>-1.4421365000000002</v>
      </c>
      <c r="F50" s="22">
        <f>F49-B49</f>
        <v>-3.2645888333333346</v>
      </c>
      <c r="G50" s="22">
        <f>G49-B49</f>
        <v>-0.64848783333333415</v>
      </c>
      <c r="X50" s="16">
        <f>SUM(R49:W49)</f>
        <v>99.999999999999972</v>
      </c>
      <c r="Y50" s="16"/>
      <c r="AA50"/>
    </row>
    <row r="51" spans="1:27" x14ac:dyDescent="0.2">
      <c r="A51" s="17" t="s">
        <v>26</v>
      </c>
      <c r="B51" s="5">
        <f t="shared" ref="B51:G51" si="23">2^-B50</f>
        <v>1</v>
      </c>
      <c r="C51" s="22">
        <f t="shared" si="23"/>
        <v>1.1136921547424556</v>
      </c>
      <c r="D51" s="22">
        <f t="shared" si="23"/>
        <v>2.1708095590878522</v>
      </c>
      <c r="E51" s="22">
        <f t="shared" si="23"/>
        <v>2.7172296465053991</v>
      </c>
      <c r="F51" s="22">
        <f t="shared" si="23"/>
        <v>9.6103490658554396</v>
      </c>
      <c r="G51" s="22">
        <f t="shared" si="23"/>
        <v>1.5675243274399926</v>
      </c>
      <c r="J51" s="13"/>
      <c r="K51" s="13"/>
      <c r="L51" s="13"/>
      <c r="M51" s="13"/>
      <c r="N51" s="13"/>
      <c r="O51" s="13"/>
      <c r="P51" s="5"/>
      <c r="Q51" s="5"/>
      <c r="R51" s="13"/>
      <c r="S51" s="13"/>
      <c r="T51" s="13"/>
      <c r="U51" s="13"/>
      <c r="V51" s="13"/>
      <c r="W51" s="13"/>
      <c r="AA51"/>
    </row>
    <row r="52" spans="1:27" x14ac:dyDescent="0.2">
      <c r="B52" s="13"/>
      <c r="C52" s="13"/>
      <c r="D52" s="13"/>
      <c r="E52" s="13"/>
      <c r="F52" s="13"/>
      <c r="G52" s="13"/>
      <c r="J52" s="13"/>
      <c r="P52" s="5"/>
      <c r="Q52" s="5"/>
      <c r="AA52"/>
    </row>
    <row r="53" spans="1:27" x14ac:dyDescent="0.2">
      <c r="B53" s="6" t="s">
        <v>58</v>
      </c>
      <c r="C53" s="7" t="s">
        <v>59</v>
      </c>
      <c r="D53" s="7" t="s">
        <v>60</v>
      </c>
      <c r="E53" s="7" t="s">
        <v>61</v>
      </c>
      <c r="F53" s="7" t="s">
        <v>62</v>
      </c>
      <c r="G53" s="7" t="s">
        <v>63</v>
      </c>
      <c r="J53" s="5"/>
      <c r="K53" s="5"/>
      <c r="L53" s="5"/>
      <c r="M53" s="5"/>
      <c r="N53" s="5"/>
      <c r="O53" s="5"/>
      <c r="P53" s="5"/>
      <c r="Q53" s="5"/>
      <c r="R53" s="15"/>
      <c r="S53" s="15"/>
      <c r="T53" s="15"/>
      <c r="U53" s="15"/>
      <c r="V53" s="15"/>
      <c r="W53" s="15"/>
      <c r="AA53"/>
    </row>
    <row r="54" spans="1:27" x14ac:dyDescent="0.2">
      <c r="B54" s="65">
        <v>27.739837999999999</v>
      </c>
      <c r="C54" s="65">
        <v>27.651271999999999</v>
      </c>
      <c r="D54" s="65">
        <v>29.555405</v>
      </c>
      <c r="E54" s="65">
        <v>27.135618000000001</v>
      </c>
      <c r="F54" s="65">
        <v>25.573689999999999</v>
      </c>
      <c r="G54" s="65">
        <v>27.575755999999998</v>
      </c>
      <c r="J54" s="13"/>
      <c r="P54" s="5"/>
      <c r="Q54" s="5"/>
      <c r="X54" s="16"/>
      <c r="Y54" s="16"/>
      <c r="AA54"/>
    </row>
    <row r="55" spans="1:27" x14ac:dyDescent="0.2">
      <c r="B55" s="65">
        <v>27.451339999999998</v>
      </c>
      <c r="C55" s="65">
        <v>27.615479000000001</v>
      </c>
      <c r="D55" s="65" t="s">
        <v>64</v>
      </c>
      <c r="E55" s="65">
        <v>27.035557000000001</v>
      </c>
      <c r="F55" s="65">
        <v>25.350446999999999</v>
      </c>
      <c r="G55" s="65">
        <v>27.580458</v>
      </c>
      <c r="J55" s="5"/>
      <c r="K55" s="5"/>
      <c r="L55" s="5"/>
      <c r="M55" s="5"/>
      <c r="N55" s="5"/>
      <c r="O55" s="5"/>
      <c r="P55" s="5"/>
      <c r="Q55" s="5"/>
      <c r="R55" s="15"/>
      <c r="S55" s="15"/>
      <c r="T55" s="15"/>
      <c r="U55" s="15"/>
      <c r="V55" s="15"/>
      <c r="W55" s="15"/>
      <c r="AA55"/>
    </row>
    <row r="56" spans="1:27" x14ac:dyDescent="0.2">
      <c r="B56" s="65">
        <v>27.616009999999999</v>
      </c>
      <c r="C56" s="65">
        <v>27.600763000000001</v>
      </c>
      <c r="D56" s="65">
        <v>28.960992999999998</v>
      </c>
      <c r="E56" s="65">
        <v>27.310203999999999</v>
      </c>
      <c r="F56" s="65">
        <v>25.288912</v>
      </c>
      <c r="G56" s="65">
        <v>27.423656000000001</v>
      </c>
      <c r="J56" s="5"/>
      <c r="K56" s="5"/>
      <c r="L56" s="5"/>
      <c r="M56" s="5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AA56"/>
    </row>
    <row r="57" spans="1:27" x14ac:dyDescent="0.2">
      <c r="A57" s="17" t="s">
        <v>21</v>
      </c>
      <c r="B57" s="28">
        <f t="shared" ref="B57:G57" si="24">AVERAGE(B54:B56)</f>
        <v>27.602395999999999</v>
      </c>
      <c r="C57" s="29">
        <f t="shared" si="24"/>
        <v>27.622504666666668</v>
      </c>
      <c r="D57" s="30">
        <f t="shared" si="24"/>
        <v>29.258198999999998</v>
      </c>
      <c r="E57" s="20">
        <f t="shared" si="24"/>
        <v>27.160459666666668</v>
      </c>
      <c r="F57" s="19">
        <f t="shared" si="24"/>
        <v>25.404349666666665</v>
      </c>
      <c r="G57" s="19">
        <f t="shared" si="24"/>
        <v>27.526623333333333</v>
      </c>
      <c r="X57" s="16"/>
      <c r="Y57" s="16"/>
      <c r="AA57"/>
    </row>
    <row r="58" spans="1:27" x14ac:dyDescent="0.2">
      <c r="A58" s="17" t="s">
        <v>23</v>
      </c>
      <c r="B58" s="5">
        <f>B57-B57</f>
        <v>0</v>
      </c>
      <c r="C58" s="22">
        <f>C57-B57</f>
        <v>2.0108666666668995E-2</v>
      </c>
      <c r="D58" s="22">
        <f>D57-B57</f>
        <v>1.6558029999999988</v>
      </c>
      <c r="E58" s="22">
        <f>E57-B57</f>
        <v>-0.44193633333333082</v>
      </c>
      <c r="F58" s="22">
        <f>F57-B57</f>
        <v>-2.198046333333334</v>
      </c>
      <c r="G58" s="22">
        <f>G57-B57</f>
        <v>-7.57726666666656E-2</v>
      </c>
      <c r="AA58"/>
    </row>
    <row r="59" spans="1:27" x14ac:dyDescent="0.2">
      <c r="A59" s="17" t="s">
        <v>26</v>
      </c>
      <c r="B59" s="5">
        <f t="shared" ref="B59:G59" si="25">2^-B58</f>
        <v>1</v>
      </c>
      <c r="C59" s="22">
        <f t="shared" si="25"/>
        <v>0.98615842227745842</v>
      </c>
      <c r="D59" s="22">
        <f t="shared" si="25"/>
        <v>0.31736105419657212</v>
      </c>
      <c r="E59" s="22">
        <f t="shared" si="25"/>
        <v>1.3584263353686914</v>
      </c>
      <c r="F59" s="22">
        <f t="shared" si="25"/>
        <v>4.5885754603989337</v>
      </c>
      <c r="G59" s="22">
        <f t="shared" si="25"/>
        <v>1.0539253374367052</v>
      </c>
      <c r="AA59"/>
    </row>
    <row r="60" spans="1:27" x14ac:dyDescent="0.2">
      <c r="AA60"/>
    </row>
    <row r="61" spans="1:27" x14ac:dyDescent="0.2">
      <c r="B61" s="66"/>
      <c r="C61" s="66"/>
      <c r="D61" s="66"/>
      <c r="E61" s="66"/>
      <c r="F61" s="66"/>
      <c r="G61" s="66"/>
      <c r="AA61"/>
    </row>
    <row r="62" spans="1:27" x14ac:dyDescent="0.2">
      <c r="B62" s="67"/>
      <c r="C62" s="67"/>
      <c r="D62" s="67"/>
      <c r="E62" s="67"/>
      <c r="F62" s="67"/>
      <c r="G62" s="67"/>
      <c r="AA62"/>
    </row>
    <row r="63" spans="1:27" x14ac:dyDescent="0.2">
      <c r="B63" s="67"/>
      <c r="C63" s="67"/>
      <c r="D63" s="67"/>
      <c r="E63" s="67"/>
      <c r="F63" s="67"/>
      <c r="G63" s="67"/>
      <c r="AA63"/>
    </row>
    <row r="64" spans="1:27" x14ac:dyDescent="0.2">
      <c r="B64" s="67"/>
      <c r="C64" s="67"/>
      <c r="D64" s="67"/>
      <c r="E64" s="67"/>
      <c r="F64" s="67"/>
      <c r="G64" s="67"/>
      <c r="AA64"/>
    </row>
    <row r="65" spans="1:27" x14ac:dyDescent="0.2">
      <c r="A65" s="17"/>
      <c r="B65" s="31"/>
      <c r="C65" s="68"/>
      <c r="D65" s="68"/>
      <c r="E65" s="18"/>
      <c r="F65" s="68"/>
      <c r="G65" s="68"/>
      <c r="AA65"/>
    </row>
    <row r="66" spans="1:27" x14ac:dyDescent="0.2">
      <c r="A66" s="17"/>
      <c r="B66" s="5"/>
      <c r="C66" s="5"/>
      <c r="D66" s="5"/>
      <c r="E66" s="5"/>
      <c r="F66" s="5"/>
      <c r="G66" s="5"/>
      <c r="AA66"/>
    </row>
    <row r="67" spans="1:27" x14ac:dyDescent="0.2">
      <c r="A67" s="17"/>
      <c r="B67" s="5"/>
      <c r="C67" s="5"/>
      <c r="D67" s="5"/>
      <c r="E67" s="5"/>
      <c r="F67" s="5"/>
      <c r="G67" s="5"/>
      <c r="AA67"/>
    </row>
    <row r="68" spans="1:27" x14ac:dyDescent="0.2">
      <c r="AA68"/>
    </row>
    <row r="69" spans="1:27" x14ac:dyDescent="0.2">
      <c r="AA69"/>
    </row>
    <row r="70" spans="1:27" ht="19" x14ac:dyDescent="0.25">
      <c r="A70" s="1" t="s">
        <v>65</v>
      </c>
      <c r="B70" s="2" t="s">
        <v>1</v>
      </c>
      <c r="AA70"/>
    </row>
    <row r="71" spans="1:27" x14ac:dyDescent="0.2">
      <c r="B71" s="6" t="s">
        <v>2</v>
      </c>
      <c r="C71" s="7" t="s">
        <v>3</v>
      </c>
      <c r="D71" s="7" t="s">
        <v>4</v>
      </c>
      <c r="E71" s="7" t="s">
        <v>5</v>
      </c>
      <c r="F71" s="7" t="s">
        <v>6</v>
      </c>
      <c r="G71" s="7" t="s">
        <v>7</v>
      </c>
      <c r="AA71"/>
    </row>
    <row r="72" spans="1:27" x14ac:dyDescent="0.2">
      <c r="B72" s="3">
        <v>18.285993999999999</v>
      </c>
      <c r="C72" s="3">
        <v>21.694051999999999</v>
      </c>
      <c r="D72" s="3">
        <v>20.262547999999999</v>
      </c>
      <c r="E72" s="3">
        <v>20.876587000000001</v>
      </c>
      <c r="F72" s="3">
        <v>21.356210000000001</v>
      </c>
      <c r="G72" s="3">
        <v>21.558767</v>
      </c>
      <c r="AA72"/>
    </row>
    <row r="73" spans="1:27" x14ac:dyDescent="0.2">
      <c r="B73" s="3">
        <v>18.166810000000002</v>
      </c>
      <c r="C73" s="3">
        <v>21.597035999999999</v>
      </c>
      <c r="D73" s="3">
        <v>20.286238000000001</v>
      </c>
      <c r="E73" s="3">
        <v>20.905560999999999</v>
      </c>
      <c r="F73" s="3">
        <v>21.386322</v>
      </c>
      <c r="G73" s="3">
        <v>21.586096000000001</v>
      </c>
      <c r="AA73"/>
    </row>
    <row r="74" spans="1:27" x14ac:dyDescent="0.2">
      <c r="B74" s="3">
        <v>18.015947000000001</v>
      </c>
      <c r="C74" s="3">
        <v>21.637536999999998</v>
      </c>
      <c r="D74" s="3">
        <v>20.133607999999999</v>
      </c>
      <c r="E74" s="3">
        <v>20.921233999999998</v>
      </c>
      <c r="F74" s="3">
        <v>21.40474</v>
      </c>
      <c r="G74" s="3">
        <v>21.663699999999999</v>
      </c>
      <c r="AA74"/>
    </row>
    <row r="75" spans="1:27" x14ac:dyDescent="0.2">
      <c r="A75" s="17" t="s">
        <v>21</v>
      </c>
      <c r="B75" s="18">
        <f t="shared" ref="B75:G75" si="26">AVERAGE(B72:B74)</f>
        <v>18.156250333333332</v>
      </c>
      <c r="C75" s="29">
        <f t="shared" si="26"/>
        <v>21.642875</v>
      </c>
      <c r="D75" s="30">
        <f t="shared" si="26"/>
        <v>20.227464666666666</v>
      </c>
      <c r="E75" s="30">
        <f t="shared" si="26"/>
        <v>20.901127333333331</v>
      </c>
      <c r="F75" s="21">
        <f t="shared" si="26"/>
        <v>21.382424</v>
      </c>
      <c r="G75" s="21">
        <f t="shared" si="26"/>
        <v>21.60285433333333</v>
      </c>
      <c r="AA75"/>
    </row>
    <row r="76" spans="1:27" x14ac:dyDescent="0.2">
      <c r="A76" s="17" t="s">
        <v>23</v>
      </c>
      <c r="B76" s="5">
        <f>B75-B75</f>
        <v>0</v>
      </c>
      <c r="C76" s="22">
        <f>C75-B75</f>
        <v>3.4866246666666676</v>
      </c>
      <c r="D76" s="22">
        <f>D75-B75</f>
        <v>2.0712143333333337</v>
      </c>
      <c r="E76" s="22">
        <f>E75-B75</f>
        <v>2.7448769999999989</v>
      </c>
      <c r="F76" s="22">
        <f>F75-B75</f>
        <v>3.2261736666666678</v>
      </c>
      <c r="G76" s="22">
        <f>G75-B75</f>
        <v>3.4466039999999971</v>
      </c>
      <c r="AA76"/>
    </row>
    <row r="77" spans="1:27" x14ac:dyDescent="0.2">
      <c r="A77" s="17" t="s">
        <v>26</v>
      </c>
      <c r="B77" s="5">
        <f t="shared" ref="B77:G77" si="27">2^-B76</f>
        <v>1</v>
      </c>
      <c r="C77" s="22">
        <f t="shared" si="27"/>
        <v>8.9211612992551953E-2</v>
      </c>
      <c r="D77" s="22">
        <f t="shared" si="27"/>
        <v>0.2379591222093182</v>
      </c>
      <c r="E77" s="22">
        <f t="shared" si="27"/>
        <v>0.14917968596468703</v>
      </c>
      <c r="F77" s="22">
        <f t="shared" si="27"/>
        <v>0.10686240773314533</v>
      </c>
      <c r="G77" s="22">
        <f t="shared" si="27"/>
        <v>9.1721006713770883E-2</v>
      </c>
      <c r="AA77"/>
    </row>
    <row r="78" spans="1:27" x14ac:dyDescent="0.2">
      <c r="B78" s="5"/>
      <c r="C78" s="5"/>
      <c r="D78" s="5"/>
      <c r="E78" s="5"/>
      <c r="F78" s="5"/>
      <c r="G78" s="5"/>
      <c r="AA78"/>
    </row>
    <row r="79" spans="1:27" x14ac:dyDescent="0.2">
      <c r="B79" s="6" t="s">
        <v>30</v>
      </c>
      <c r="C79" s="7" t="s">
        <v>31</v>
      </c>
      <c r="D79" s="7" t="s">
        <v>32</v>
      </c>
      <c r="E79" s="7" t="s">
        <v>33</v>
      </c>
      <c r="F79" s="7" t="s">
        <v>34</v>
      </c>
      <c r="G79" s="7" t="s">
        <v>7</v>
      </c>
      <c r="AA79"/>
    </row>
    <row r="80" spans="1:27" x14ac:dyDescent="0.2">
      <c r="B80" s="3">
        <v>18.008853999999999</v>
      </c>
      <c r="C80" s="3">
        <v>21.564802</v>
      </c>
      <c r="D80" s="3">
        <v>20.873158</v>
      </c>
      <c r="E80" s="3">
        <v>20.123052999999999</v>
      </c>
      <c r="F80" s="3">
        <v>21.732095999999999</v>
      </c>
      <c r="G80" s="3">
        <v>21.553885000000001</v>
      </c>
      <c r="AA80"/>
    </row>
    <row r="81" spans="1:27" x14ac:dyDescent="0.2">
      <c r="B81" s="3">
        <v>17.98883</v>
      </c>
      <c r="C81" s="3">
        <v>21.686201000000001</v>
      </c>
      <c r="E81" s="3">
        <v>20.125757</v>
      </c>
      <c r="F81" s="3">
        <v>21.760632000000001</v>
      </c>
      <c r="G81" s="3">
        <v>21.672623000000002</v>
      </c>
      <c r="AA81"/>
    </row>
    <row r="82" spans="1:27" x14ac:dyDescent="0.2">
      <c r="B82" s="3">
        <v>17.983238</v>
      </c>
      <c r="C82" s="3">
        <v>21.619741000000001</v>
      </c>
      <c r="D82" s="3">
        <v>20.818072999999998</v>
      </c>
      <c r="E82" s="3">
        <v>20.102266</v>
      </c>
      <c r="F82" s="3">
        <v>21.678673</v>
      </c>
      <c r="G82" s="3">
        <v>21.320460000000001</v>
      </c>
      <c r="AA82"/>
    </row>
    <row r="83" spans="1:27" x14ac:dyDescent="0.2">
      <c r="A83" s="17" t="s">
        <v>21</v>
      </c>
      <c r="B83" s="28">
        <f t="shared" ref="B83:G83" si="28">AVERAGE(B80:B82)</f>
        <v>17.993640666666668</v>
      </c>
      <c r="C83" s="29">
        <f t="shared" si="28"/>
        <v>21.623581333333334</v>
      </c>
      <c r="D83" s="30">
        <f t="shared" si="28"/>
        <v>20.845615500000001</v>
      </c>
      <c r="E83" s="20">
        <f t="shared" si="28"/>
        <v>20.117025333333334</v>
      </c>
      <c r="F83" s="19">
        <f t="shared" si="28"/>
        <v>21.723800333333333</v>
      </c>
      <c r="G83" s="21">
        <f t="shared" si="28"/>
        <v>21.515656000000003</v>
      </c>
      <c r="AA83"/>
    </row>
    <row r="84" spans="1:27" x14ac:dyDescent="0.2">
      <c r="A84" s="17" t="s">
        <v>23</v>
      </c>
      <c r="B84" s="5">
        <f>B83-B83</f>
        <v>0</v>
      </c>
      <c r="C84" s="22">
        <f>C83-B83</f>
        <v>3.6299406666666663</v>
      </c>
      <c r="D84" s="22">
        <f>D83-B83</f>
        <v>2.8519748333333332</v>
      </c>
      <c r="E84" s="22">
        <f>E83-B83</f>
        <v>2.1233846666666665</v>
      </c>
      <c r="F84" s="22">
        <f>F83-B83</f>
        <v>3.7301596666666654</v>
      </c>
      <c r="G84" s="22">
        <f>G83-B83</f>
        <v>3.5220153333333357</v>
      </c>
      <c r="AA84"/>
    </row>
    <row r="85" spans="1:27" x14ac:dyDescent="0.2">
      <c r="A85" s="17" t="s">
        <v>26</v>
      </c>
      <c r="B85" s="5">
        <f t="shared" ref="B85:G85" si="29">2^-B84</f>
        <v>1</v>
      </c>
      <c r="C85" s="22">
        <f t="shared" si="29"/>
        <v>8.077537387374327E-2</v>
      </c>
      <c r="D85" s="22">
        <f t="shared" si="29"/>
        <v>0.13850645959698474</v>
      </c>
      <c r="E85" s="22">
        <f t="shared" si="29"/>
        <v>0.22950783860017565</v>
      </c>
      <c r="F85" s="22">
        <f t="shared" si="29"/>
        <v>7.5354649081780911E-2</v>
      </c>
      <c r="G85" s="22">
        <f t="shared" si="29"/>
        <v>8.70497923493532E-2</v>
      </c>
    </row>
    <row r="86" spans="1:27" x14ac:dyDescent="0.2">
      <c r="B86" s="5"/>
      <c r="C86" s="5"/>
      <c r="D86" s="5"/>
      <c r="E86" s="5"/>
      <c r="F86" s="5"/>
      <c r="G86" s="5"/>
    </row>
    <row r="87" spans="1:27" x14ac:dyDescent="0.2">
      <c r="B87" s="6" t="s">
        <v>39</v>
      </c>
      <c r="C87" s="7" t="s">
        <v>40</v>
      </c>
      <c r="D87" s="7" t="s">
        <v>41</v>
      </c>
      <c r="E87" s="7" t="s">
        <v>42</v>
      </c>
      <c r="F87" s="7" t="s">
        <v>43</v>
      </c>
      <c r="G87" s="7" t="s">
        <v>7</v>
      </c>
    </row>
    <row r="88" spans="1:27" x14ac:dyDescent="0.2">
      <c r="B88" s="3">
        <v>14.776132</v>
      </c>
      <c r="E88" s="3">
        <v>16.314419000000001</v>
      </c>
      <c r="G88" s="3">
        <v>16.899260000000002</v>
      </c>
    </row>
    <row r="89" spans="1:27" x14ac:dyDescent="0.2">
      <c r="B89" s="3">
        <v>14.677187999999999</v>
      </c>
      <c r="C89" s="3">
        <v>18.157033999999999</v>
      </c>
      <c r="D89" s="3">
        <v>18.582932</v>
      </c>
      <c r="E89" s="3">
        <v>16.923601000000001</v>
      </c>
      <c r="F89" s="3">
        <v>17.788720999999999</v>
      </c>
      <c r="G89" s="3">
        <v>16.802209999999999</v>
      </c>
    </row>
    <row r="90" spans="1:27" x14ac:dyDescent="0.2">
      <c r="C90" s="3">
        <v>17.838439999999999</v>
      </c>
      <c r="D90" s="3">
        <v>18.445741999999999</v>
      </c>
      <c r="E90" s="3">
        <v>17.584433000000001</v>
      </c>
      <c r="F90" s="3">
        <v>17.826782000000001</v>
      </c>
    </row>
    <row r="91" spans="1:27" x14ac:dyDescent="0.2">
      <c r="A91" s="17" t="s">
        <v>21</v>
      </c>
      <c r="B91" s="31">
        <f t="shared" ref="B91:G91" si="30">AVERAGE(B88:B90)</f>
        <v>14.726659999999999</v>
      </c>
      <c r="C91" s="21">
        <f t="shared" si="30"/>
        <v>17.997737000000001</v>
      </c>
      <c r="D91" s="30">
        <f t="shared" si="30"/>
        <v>18.514336999999998</v>
      </c>
      <c r="E91" s="32">
        <f t="shared" si="30"/>
        <v>16.940817666666671</v>
      </c>
      <c r="F91" s="29">
        <f t="shared" si="30"/>
        <v>17.807751500000002</v>
      </c>
      <c r="G91" s="21">
        <f t="shared" si="30"/>
        <v>16.850735</v>
      </c>
    </row>
    <row r="92" spans="1:27" x14ac:dyDescent="0.2">
      <c r="A92" s="17" t="s">
        <v>23</v>
      </c>
      <c r="B92" s="5">
        <f>B91-B91</f>
        <v>0</v>
      </c>
      <c r="C92" s="22">
        <f>C91-B91</f>
        <v>3.2710770000000018</v>
      </c>
      <c r="D92" s="22">
        <f>D91-B91</f>
        <v>3.7876769999999986</v>
      </c>
      <c r="E92" s="22">
        <f>E91-B91</f>
        <v>2.2141576666666722</v>
      </c>
      <c r="F92" s="22">
        <f>F91-B91</f>
        <v>3.081091500000003</v>
      </c>
      <c r="G92" s="22">
        <f>G91-B91</f>
        <v>2.1240750000000013</v>
      </c>
    </row>
    <row r="93" spans="1:27" x14ac:dyDescent="0.2">
      <c r="A93" s="17" t="s">
        <v>26</v>
      </c>
      <c r="B93" s="5">
        <f t="shared" ref="B93:G93" si="31">2^-B92</f>
        <v>1</v>
      </c>
      <c r="C93" s="22">
        <f t="shared" si="31"/>
        <v>0.10358758420242752</v>
      </c>
      <c r="D93" s="22">
        <f t="shared" si="31"/>
        <v>7.2409510087158097E-2</v>
      </c>
      <c r="E93" s="22">
        <f t="shared" si="31"/>
        <v>0.21551233244232398</v>
      </c>
      <c r="F93" s="22">
        <f t="shared" si="31"/>
        <v>0.11816776980560705</v>
      </c>
      <c r="G93" s="22">
        <f t="shared" si="31"/>
        <v>0.22939804477225911</v>
      </c>
    </row>
    <row r="94" spans="1:27" x14ac:dyDescent="0.2">
      <c r="B94" s="5"/>
      <c r="C94" s="5"/>
      <c r="D94" s="5"/>
      <c r="E94" s="5"/>
      <c r="F94" s="5"/>
      <c r="G94" s="5"/>
    </row>
    <row r="95" spans="1:27" x14ac:dyDescent="0.2">
      <c r="B95" s="66"/>
      <c r="C95" s="66"/>
      <c r="D95" s="66"/>
      <c r="E95" s="66"/>
      <c r="F95" s="66"/>
      <c r="G95" s="66"/>
    </row>
    <row r="99" spans="1:7" x14ac:dyDescent="0.2">
      <c r="A99" s="69"/>
      <c r="B99" s="70"/>
      <c r="C99" s="71"/>
      <c r="D99" s="72"/>
      <c r="E99" s="72"/>
      <c r="F99" s="72"/>
      <c r="G99" s="72"/>
    </row>
    <row r="100" spans="1:7" x14ac:dyDescent="0.2">
      <c r="A100" s="17"/>
      <c r="B100" s="5"/>
      <c r="C100" s="5"/>
      <c r="D100" s="5"/>
      <c r="E100" s="5"/>
      <c r="F100" s="5"/>
      <c r="G100" s="5"/>
    </row>
    <row r="101" spans="1:7" x14ac:dyDescent="0.2">
      <c r="A101" s="17"/>
      <c r="B101" s="5"/>
      <c r="C101" s="5"/>
      <c r="D101" s="5"/>
      <c r="E101" s="5"/>
      <c r="F101" s="5"/>
      <c r="G101" s="5"/>
    </row>
    <row r="105" spans="1:7" ht="19" x14ac:dyDescent="0.25">
      <c r="A105" s="1"/>
      <c r="B105" s="34" t="s">
        <v>1</v>
      </c>
      <c r="C105" s="13"/>
      <c r="D105" s="13"/>
      <c r="E105" s="13"/>
      <c r="F105" s="13"/>
      <c r="G105" s="13"/>
    </row>
    <row r="106" spans="1:7" x14ac:dyDescent="0.2">
      <c r="B106" s="6" t="s">
        <v>46</v>
      </c>
      <c r="C106" s="7" t="s">
        <v>47</v>
      </c>
      <c r="D106" s="7" t="s">
        <v>48</v>
      </c>
      <c r="E106" s="7" t="s">
        <v>49</v>
      </c>
      <c r="F106" s="7" t="s">
        <v>50</v>
      </c>
      <c r="G106" s="7" t="s">
        <v>51</v>
      </c>
    </row>
    <row r="107" spans="1:7" x14ac:dyDescent="0.2">
      <c r="B107" s="3">
        <v>17.678059999999999</v>
      </c>
      <c r="C107" s="3">
        <v>20.575073</v>
      </c>
      <c r="D107" s="3">
        <v>22.146011000000001</v>
      </c>
      <c r="E107" s="3">
        <v>21.141162999999999</v>
      </c>
      <c r="F107" s="3">
        <v>21.569344000000001</v>
      </c>
      <c r="G107" s="3">
        <v>22.564039999999999</v>
      </c>
    </row>
    <row r="108" spans="1:7" x14ac:dyDescent="0.2">
      <c r="B108" s="3">
        <v>17.684623999999999</v>
      </c>
      <c r="C108" s="3">
        <v>20.403185000000001</v>
      </c>
      <c r="D108" s="3">
        <v>22.174522</v>
      </c>
      <c r="E108" s="3">
        <v>21.329764999999998</v>
      </c>
      <c r="F108" s="3">
        <v>21.535285999999999</v>
      </c>
      <c r="G108" s="3">
        <v>22.704948000000002</v>
      </c>
    </row>
    <row r="109" spans="1:7" x14ac:dyDescent="0.2">
      <c r="B109" s="3">
        <v>17.679531000000001</v>
      </c>
      <c r="C109" s="3">
        <v>20.618684999999999</v>
      </c>
      <c r="E109" s="3">
        <v>21.264948</v>
      </c>
      <c r="F109" s="3">
        <v>21.577269000000001</v>
      </c>
      <c r="G109" s="3">
        <v>22.635515000000002</v>
      </c>
    </row>
    <row r="110" spans="1:7" x14ac:dyDescent="0.2">
      <c r="A110" s="17" t="s">
        <v>21</v>
      </c>
      <c r="B110" s="31">
        <f t="shared" ref="B110:G110" si="32">AVERAGE(B107:B109)</f>
        <v>17.680738333333334</v>
      </c>
      <c r="C110" s="29">
        <f t="shared" si="32"/>
        <v>20.532314333333332</v>
      </c>
      <c r="D110" s="32">
        <f t="shared" si="32"/>
        <v>22.160266499999999</v>
      </c>
      <c r="E110" s="20">
        <f t="shared" si="32"/>
        <v>21.245292000000003</v>
      </c>
      <c r="F110" s="21">
        <f t="shared" si="32"/>
        <v>21.560632999999999</v>
      </c>
      <c r="G110" s="21">
        <f t="shared" si="32"/>
        <v>22.634834333333334</v>
      </c>
    </row>
    <row r="111" spans="1:7" x14ac:dyDescent="0.2">
      <c r="A111" s="17" t="s">
        <v>23</v>
      </c>
      <c r="B111" s="5">
        <f>B110-B110</f>
        <v>0</v>
      </c>
      <c r="C111" s="22">
        <f>C110-B110</f>
        <v>2.8515759999999979</v>
      </c>
      <c r="D111" s="22">
        <f>D110-B110</f>
        <v>4.4795281666666646</v>
      </c>
      <c r="E111" s="22">
        <f>E110-B110</f>
        <v>3.5645536666666686</v>
      </c>
      <c r="F111" s="22">
        <f>F110-B110</f>
        <v>3.8798946666666652</v>
      </c>
      <c r="G111" s="22">
        <f>G110-B110</f>
        <v>4.9540959999999998</v>
      </c>
    </row>
    <row r="112" spans="1:7" x14ac:dyDescent="0.2">
      <c r="A112" s="17" t="s">
        <v>26</v>
      </c>
      <c r="B112" s="5">
        <f t="shared" ref="B112:G112" si="33">2^-B111</f>
        <v>1</v>
      </c>
      <c r="C112" s="22">
        <f t="shared" si="33"/>
        <v>0.13854475502865893</v>
      </c>
      <c r="D112" s="22">
        <f t="shared" si="33"/>
        <v>4.4825759365558417E-2</v>
      </c>
      <c r="E112" s="22">
        <f t="shared" si="33"/>
        <v>8.452057154558372E-2</v>
      </c>
      <c r="F112" s="22">
        <f t="shared" si="33"/>
        <v>6.792588809802147E-2</v>
      </c>
      <c r="G112" s="22">
        <f t="shared" si="33"/>
        <v>3.2260307492874209E-2</v>
      </c>
    </row>
    <row r="113" spans="1:7" x14ac:dyDescent="0.2">
      <c r="B113" s="13"/>
      <c r="C113" s="13"/>
      <c r="D113" s="13"/>
      <c r="E113" s="13"/>
      <c r="F113" s="13"/>
      <c r="G113" s="13"/>
    </row>
    <row r="114" spans="1:7" x14ac:dyDescent="0.2">
      <c r="B114" s="6" t="s">
        <v>52</v>
      </c>
      <c r="C114" s="7" t="s">
        <v>53</v>
      </c>
      <c r="D114" s="7" t="s">
        <v>54</v>
      </c>
      <c r="E114" s="7" t="s">
        <v>55</v>
      </c>
      <c r="F114" s="7" t="s">
        <v>56</v>
      </c>
      <c r="G114" s="7" t="s">
        <v>57</v>
      </c>
    </row>
    <row r="115" spans="1:7" x14ac:dyDescent="0.2">
      <c r="B115" s="3">
        <v>17.000126000000002</v>
      </c>
      <c r="C115" s="3">
        <v>22.246141000000001</v>
      </c>
      <c r="D115" s="3">
        <v>20.325315</v>
      </c>
      <c r="E115" s="3">
        <v>20.274393</v>
      </c>
      <c r="F115" s="3">
        <v>20.079111000000001</v>
      </c>
      <c r="G115" s="3">
        <v>21.515360000000001</v>
      </c>
    </row>
    <row r="116" spans="1:7" x14ac:dyDescent="0.2">
      <c r="B116" s="3">
        <v>16.982092000000002</v>
      </c>
      <c r="C116" s="3">
        <v>22.338035999999999</v>
      </c>
      <c r="D116" s="3">
        <v>20.300528</v>
      </c>
      <c r="E116" s="3">
        <v>20.111456</v>
      </c>
      <c r="F116" s="3">
        <v>19.904630000000001</v>
      </c>
      <c r="G116" s="3">
        <v>21.389336</v>
      </c>
    </row>
    <row r="117" spans="1:7" x14ac:dyDescent="0.2">
      <c r="B117" s="3">
        <v>16.962177000000001</v>
      </c>
      <c r="D117" s="3">
        <v>20.248598000000001</v>
      </c>
      <c r="E117" s="3">
        <v>20.18956</v>
      </c>
      <c r="F117" s="3">
        <v>19.976627000000001</v>
      </c>
      <c r="G117" s="3">
        <v>21.603414999999998</v>
      </c>
    </row>
    <row r="118" spans="1:7" x14ac:dyDescent="0.2">
      <c r="A118" s="17" t="s">
        <v>21</v>
      </c>
      <c r="B118" s="18">
        <f t="shared" ref="B118:G118" si="34">AVERAGE(B115:B117)</f>
        <v>16.981465</v>
      </c>
      <c r="C118" s="21">
        <f t="shared" si="34"/>
        <v>22.292088499999998</v>
      </c>
      <c r="D118" s="20">
        <f t="shared" si="34"/>
        <v>20.291480333333336</v>
      </c>
      <c r="E118" s="20">
        <f t="shared" si="34"/>
        <v>20.191803</v>
      </c>
      <c r="F118" s="19">
        <f t="shared" si="34"/>
        <v>19.986789333333334</v>
      </c>
      <c r="G118" s="19">
        <f t="shared" si="34"/>
        <v>21.502703666666665</v>
      </c>
    </row>
    <row r="119" spans="1:7" x14ac:dyDescent="0.2">
      <c r="A119" s="17" t="s">
        <v>23</v>
      </c>
      <c r="B119" s="5">
        <f>B118-B118</f>
        <v>0</v>
      </c>
      <c r="C119" s="22">
        <f>C118-B118</f>
        <v>5.3106234999999984</v>
      </c>
      <c r="D119" s="22">
        <f>D118-B118</f>
        <v>3.310015333333336</v>
      </c>
      <c r="E119" s="22">
        <f>E118-B118</f>
        <v>3.2103380000000001</v>
      </c>
      <c r="F119" s="22">
        <f>F118-B118</f>
        <v>3.0053243333333342</v>
      </c>
      <c r="G119" s="22">
        <f>G118-B118</f>
        <v>4.5212386666666653</v>
      </c>
    </row>
    <row r="120" spans="1:7" x14ac:dyDescent="0.2">
      <c r="A120" s="17" t="s">
        <v>26</v>
      </c>
      <c r="B120" s="5">
        <f t="shared" ref="B120:G120" si="35">2^-B119</f>
        <v>1</v>
      </c>
      <c r="C120" s="22">
        <f t="shared" si="35"/>
        <v>2.5196663197231392E-2</v>
      </c>
      <c r="D120" s="22">
        <f t="shared" si="35"/>
        <v>0.10082914825899332</v>
      </c>
      <c r="E120" s="22">
        <f t="shared" si="35"/>
        <v>0.10804183850134411</v>
      </c>
      <c r="F120" s="22">
        <f t="shared" si="35"/>
        <v>0.12453953188237293</v>
      </c>
      <c r="G120" s="22">
        <f t="shared" si="35"/>
        <v>4.3548333863092988E-2</v>
      </c>
    </row>
    <row r="121" spans="1:7" x14ac:dyDescent="0.2">
      <c r="B121" s="13"/>
      <c r="C121" s="13"/>
      <c r="D121" s="13"/>
      <c r="E121" s="13"/>
      <c r="F121" s="13"/>
      <c r="G121" s="13"/>
    </row>
    <row r="122" spans="1:7" x14ac:dyDescent="0.2">
      <c r="B122" s="6" t="s">
        <v>58</v>
      </c>
      <c r="C122" s="7" t="s">
        <v>59</v>
      </c>
      <c r="D122" s="7" t="s">
        <v>60</v>
      </c>
      <c r="E122" s="7" t="s">
        <v>61</v>
      </c>
      <c r="F122" s="7" t="s">
        <v>62</v>
      </c>
      <c r="G122" s="7" t="s">
        <v>63</v>
      </c>
    </row>
    <row r="123" spans="1:7" x14ac:dyDescent="0.2">
      <c r="B123" s="3">
        <v>17.546251000000002</v>
      </c>
      <c r="C123" s="3">
        <v>22.346610999999999</v>
      </c>
      <c r="D123" s="3">
        <v>22.487380999999999</v>
      </c>
      <c r="E123" s="3">
        <v>21.32292</v>
      </c>
      <c r="F123" s="3">
        <v>21.561039999999998</v>
      </c>
      <c r="G123" s="3">
        <v>21.1843</v>
      </c>
    </row>
    <row r="124" spans="1:7" x14ac:dyDescent="0.2">
      <c r="B124" s="3">
        <v>17.530971999999998</v>
      </c>
      <c r="C124" s="3">
        <v>22.242846</v>
      </c>
      <c r="D124" s="3">
        <v>22.471827999999999</v>
      </c>
      <c r="E124" s="3">
        <v>21.316922999999999</v>
      </c>
      <c r="F124" s="3">
        <v>21.648690999999999</v>
      </c>
      <c r="G124" s="3">
        <v>21.381585999999999</v>
      </c>
    </row>
    <row r="125" spans="1:7" x14ac:dyDescent="0.2">
      <c r="B125" s="3">
        <v>17.558588</v>
      </c>
      <c r="C125" s="3">
        <v>22.350836000000001</v>
      </c>
      <c r="D125" s="3">
        <v>22.565145000000001</v>
      </c>
      <c r="E125" s="3">
        <v>21.272448000000001</v>
      </c>
      <c r="F125" s="3">
        <v>21.521017000000001</v>
      </c>
      <c r="G125" s="3">
        <v>21.225103000000001</v>
      </c>
    </row>
    <row r="126" spans="1:7" x14ac:dyDescent="0.2">
      <c r="A126" s="17" t="s">
        <v>21</v>
      </c>
      <c r="B126" s="28">
        <f t="shared" ref="B126:G126" si="36">AVERAGE(B123:B125)</f>
        <v>17.545270333333335</v>
      </c>
      <c r="C126" s="29">
        <f t="shared" si="36"/>
        <v>22.313430999999998</v>
      </c>
      <c r="D126" s="30">
        <f t="shared" si="36"/>
        <v>22.508118</v>
      </c>
      <c r="E126" s="20">
        <f t="shared" si="36"/>
        <v>21.304096999999999</v>
      </c>
      <c r="F126" s="19">
        <f t="shared" si="36"/>
        <v>21.576916000000001</v>
      </c>
      <c r="G126" s="19">
        <f t="shared" si="36"/>
        <v>21.263662999999998</v>
      </c>
    </row>
    <row r="127" spans="1:7" x14ac:dyDescent="0.2">
      <c r="A127" s="17" t="s">
        <v>23</v>
      </c>
      <c r="B127" s="5">
        <f>B126-B126</f>
        <v>0</v>
      </c>
      <c r="C127" s="22">
        <f>C126-B126</f>
        <v>4.7681606666666632</v>
      </c>
      <c r="D127" s="22">
        <f>D126-B126</f>
        <v>4.962847666666665</v>
      </c>
      <c r="E127" s="22">
        <f>E126-B126</f>
        <v>3.7588266666666641</v>
      </c>
      <c r="F127" s="22">
        <f>F126-B126</f>
        <v>4.031645666666666</v>
      </c>
      <c r="G127" s="22">
        <f>G126-B126</f>
        <v>3.7183926666666629</v>
      </c>
    </row>
    <row r="128" spans="1:7" x14ac:dyDescent="0.2">
      <c r="A128" s="17" t="s">
        <v>26</v>
      </c>
      <c r="B128" s="5">
        <f t="shared" ref="B128:G128" si="37">2^-B127</f>
        <v>1</v>
      </c>
      <c r="C128" s="22">
        <f t="shared" si="37"/>
        <v>3.6697849493096645E-2</v>
      </c>
      <c r="D128" s="22">
        <f t="shared" si="37"/>
        <v>3.2065202609204368E-2</v>
      </c>
      <c r="E128" s="22">
        <f t="shared" si="37"/>
        <v>7.3872096551060265E-2</v>
      </c>
      <c r="F128" s="22">
        <f t="shared" si="37"/>
        <v>6.11439825235085E-2</v>
      </c>
      <c r="G128" s="22">
        <f t="shared" si="37"/>
        <v>7.597177470668795E-2</v>
      </c>
    </row>
    <row r="130" spans="1:7" x14ac:dyDescent="0.2">
      <c r="B130" s="66"/>
      <c r="C130" s="66"/>
      <c r="D130" s="66"/>
      <c r="E130" s="66"/>
      <c r="F130" s="66"/>
      <c r="G130" s="66"/>
    </row>
    <row r="134" spans="1:7" x14ac:dyDescent="0.2">
      <c r="A134" s="17"/>
      <c r="B134" s="31"/>
      <c r="C134" s="68"/>
      <c r="D134" s="68"/>
      <c r="E134" s="18"/>
      <c r="F134" s="68"/>
      <c r="G134" s="68"/>
    </row>
    <row r="135" spans="1:7" x14ac:dyDescent="0.2">
      <c r="A135" s="17"/>
      <c r="B135" s="5"/>
      <c r="C135" s="5"/>
      <c r="D135" s="5"/>
      <c r="E135" s="5"/>
      <c r="F135" s="5"/>
      <c r="G135" s="5"/>
    </row>
    <row r="136" spans="1:7" x14ac:dyDescent="0.2">
      <c r="A136" s="17"/>
      <c r="B136" s="5"/>
      <c r="C136" s="5"/>
      <c r="D136" s="5"/>
      <c r="E136" s="5"/>
      <c r="F136" s="5"/>
      <c r="G136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6"/>
  <sheetViews>
    <sheetView tabSelected="1" zoomScale="86" zoomScaleNormal="86" workbookViewId="0">
      <selection activeCell="AJ23" sqref="AJ23"/>
    </sheetView>
  </sheetViews>
  <sheetFormatPr baseColWidth="10" defaultColWidth="11.5" defaultRowHeight="15" x14ac:dyDescent="0.2"/>
  <cols>
    <col min="1" max="1" width="11.5" style="3"/>
    <col min="2" max="2" width="11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33" ht="20" thickBot="1" x14ac:dyDescent="0.3">
      <c r="A1" s="1" t="s">
        <v>66</v>
      </c>
      <c r="B1" s="2" t="s">
        <v>1</v>
      </c>
      <c r="I1" s="4"/>
      <c r="P1" s="5"/>
      <c r="Q1" s="5"/>
      <c r="AA1" s="3" t="s">
        <v>67</v>
      </c>
    </row>
    <row r="2" spans="1:33" x14ac:dyDescent="0.2"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I2" s="8" t="s">
        <v>8</v>
      </c>
      <c r="J2" s="9">
        <v>1</v>
      </c>
      <c r="K2" s="9">
        <v>2</v>
      </c>
      <c r="L2" s="9">
        <v>3</v>
      </c>
      <c r="M2" s="9">
        <v>4</v>
      </c>
      <c r="N2" s="9">
        <v>5</v>
      </c>
      <c r="O2" s="9">
        <v>6</v>
      </c>
      <c r="P2" s="10" t="s">
        <v>9</v>
      </c>
      <c r="Q2" s="10"/>
      <c r="R2" s="9" t="s">
        <v>10</v>
      </c>
      <c r="S2" s="9" t="s">
        <v>11</v>
      </c>
      <c r="T2" s="9" t="s">
        <v>12</v>
      </c>
      <c r="U2" s="9" t="s">
        <v>13</v>
      </c>
      <c r="V2" s="9" t="s">
        <v>14</v>
      </c>
      <c r="W2" s="11" t="s">
        <v>15</v>
      </c>
      <c r="AA2" s="3" t="s">
        <v>73</v>
      </c>
      <c r="AB2" s="3" t="s">
        <v>72</v>
      </c>
      <c r="AC2" s="3" t="s">
        <v>74</v>
      </c>
      <c r="AD2" s="3" t="s">
        <v>75</v>
      </c>
      <c r="AE2" s="3" t="s">
        <v>76</v>
      </c>
      <c r="AF2" s="3" t="s">
        <v>77</v>
      </c>
      <c r="AG2" s="3" t="s">
        <v>78</v>
      </c>
    </row>
    <row r="3" spans="1:33" x14ac:dyDescent="0.2">
      <c r="B3" s="65">
        <v>23.837015000000001</v>
      </c>
      <c r="C3" s="65">
        <v>22.701988</v>
      </c>
      <c r="D3" s="65">
        <v>22.600249999999999</v>
      </c>
      <c r="E3" s="65">
        <v>21.46921</v>
      </c>
      <c r="F3" s="65">
        <v>19.332056000000001</v>
      </c>
      <c r="G3" s="65">
        <v>20.260729999999999</v>
      </c>
      <c r="I3" s="12"/>
      <c r="J3" s="13" t="s">
        <v>17</v>
      </c>
      <c r="P3" s="5"/>
      <c r="Q3" s="5"/>
      <c r="W3" s="14"/>
      <c r="Z3" s="3" t="s">
        <v>18</v>
      </c>
      <c r="AA3" s="3">
        <v>0.15144962364984699</v>
      </c>
      <c r="AB3" s="3">
        <v>8.1146145358646482</v>
      </c>
      <c r="AC3" s="3">
        <v>3.0882364823472894</v>
      </c>
      <c r="AD3" s="3">
        <v>12.114689844492668</v>
      </c>
      <c r="AE3" s="3">
        <v>50.228335609297972</v>
      </c>
      <c r="AF3" s="3">
        <v>26.302673904347586</v>
      </c>
      <c r="AG3" s="3">
        <f>AD3+AE3+AF3</f>
        <v>88.645699358138216</v>
      </c>
    </row>
    <row r="4" spans="1:33" x14ac:dyDescent="0.2">
      <c r="B4" s="65">
        <v>23.976120000000002</v>
      </c>
      <c r="C4" s="65">
        <v>21.779319999999998</v>
      </c>
      <c r="D4" s="65">
        <v>21.85575</v>
      </c>
      <c r="E4" s="65" t="s">
        <v>64</v>
      </c>
      <c r="F4" s="65">
        <v>19.279720000000001</v>
      </c>
      <c r="G4" s="65">
        <v>19.973085000000001</v>
      </c>
      <c r="I4" s="12"/>
      <c r="J4" s="5">
        <v>1</v>
      </c>
      <c r="K4" s="5">
        <v>8.9211612992551953E-2</v>
      </c>
      <c r="L4" s="5">
        <v>0.2379591222093182</v>
      </c>
      <c r="M4" s="5">
        <v>0.14917968596468703</v>
      </c>
      <c r="N4" s="5">
        <v>0.10686240773314533</v>
      </c>
      <c r="O4" s="5">
        <v>9.1721006713770883E-2</v>
      </c>
      <c r="P4" s="5">
        <f>SUM(J4:O4)</f>
        <v>1.6749338356134733</v>
      </c>
      <c r="Q4" s="5"/>
      <c r="R4" s="15">
        <f>J4/P4*100</f>
        <v>59.703850906667775</v>
      </c>
      <c r="S4" s="15">
        <f>K4/P4*100</f>
        <v>5.3262768412506674</v>
      </c>
      <c r="T4" s="15">
        <f>L4/P4*100</f>
        <v>14.207075954266671</v>
      </c>
      <c r="U4" s="15">
        <f>M4/P4*100</f>
        <v>8.9066017291391937</v>
      </c>
      <c r="V4" s="15">
        <f>N4/P4*100</f>
        <v>6.3800972588272495</v>
      </c>
      <c r="W4" s="15">
        <f>O4/P4*100</f>
        <v>5.4760973098484511</v>
      </c>
      <c r="Z4" s="3" t="s">
        <v>19</v>
      </c>
      <c r="AA4" s="3">
        <v>1.1998781960307119</v>
      </c>
      <c r="AB4" s="3">
        <v>7.4948674311675987</v>
      </c>
      <c r="AC4" s="3">
        <v>16.75236017036805</v>
      </c>
      <c r="AD4" s="3">
        <v>10.561952306147484</v>
      </c>
      <c r="AE4" s="3">
        <v>57.710528056641955</v>
      </c>
      <c r="AF4" s="3">
        <v>6.2804138396442122</v>
      </c>
      <c r="AG4" s="3">
        <f t="shared" ref="AG4:AG9" si="0">AD4+AE4+AF4</f>
        <v>74.552894202433649</v>
      </c>
    </row>
    <row r="5" spans="1:33" x14ac:dyDescent="0.2">
      <c r="B5" s="65">
        <v>25.792148999999998</v>
      </c>
      <c r="C5" s="65">
        <v>22.353012</v>
      </c>
      <c r="D5" s="65">
        <v>22.313306999999998</v>
      </c>
      <c r="E5" s="65">
        <v>20.447182000000002</v>
      </c>
      <c r="F5" s="65">
        <v>19.551469999999998</v>
      </c>
      <c r="G5" s="65">
        <v>21.390598000000001</v>
      </c>
      <c r="I5" s="12"/>
      <c r="J5" s="13" t="s">
        <v>66</v>
      </c>
      <c r="P5" s="5"/>
      <c r="Q5" s="5"/>
      <c r="W5" s="14"/>
      <c r="X5" s="16">
        <f>SUM(R4:W4)</f>
        <v>100.00000000000001</v>
      </c>
      <c r="Y5" s="16"/>
      <c r="Z5" s="3" t="s">
        <v>20</v>
      </c>
      <c r="AA5" s="3">
        <v>0.47489144870572625</v>
      </c>
      <c r="AB5" s="3">
        <v>5.5836596934871228</v>
      </c>
      <c r="AC5" s="3">
        <v>23.574648411558492</v>
      </c>
      <c r="AD5" s="3">
        <v>16.054513209320614</v>
      </c>
      <c r="AE5" s="3">
        <v>50.615775015569156</v>
      </c>
      <c r="AF5" s="3">
        <v>3.6965122213588892</v>
      </c>
      <c r="AG5" s="3">
        <f t="shared" si="0"/>
        <v>70.366800446248661</v>
      </c>
    </row>
    <row r="6" spans="1:33" x14ac:dyDescent="0.2">
      <c r="A6" s="17" t="s">
        <v>21</v>
      </c>
      <c r="B6" s="18">
        <f t="shared" ref="B6:G6" si="1">AVERAGE(B3:B5)</f>
        <v>24.535094666666666</v>
      </c>
      <c r="C6" s="19">
        <f t="shared" si="1"/>
        <v>22.278106666666663</v>
      </c>
      <c r="D6" s="20">
        <f t="shared" si="1"/>
        <v>22.256435666666665</v>
      </c>
      <c r="E6" s="20">
        <f t="shared" si="1"/>
        <v>20.958196000000001</v>
      </c>
      <c r="F6" s="21">
        <f t="shared" si="1"/>
        <v>19.387748666666667</v>
      </c>
      <c r="G6" s="21">
        <f t="shared" si="1"/>
        <v>20.541471000000001</v>
      </c>
      <c r="I6" s="12" t="s">
        <v>22</v>
      </c>
      <c r="J6" s="5">
        <v>1</v>
      </c>
      <c r="K6" s="5">
        <v>4.7799250609628379</v>
      </c>
      <c r="L6" s="5">
        <v>4.8522672080928348</v>
      </c>
      <c r="M6" s="5">
        <v>11.933114015122381</v>
      </c>
      <c r="N6" s="5">
        <v>35.44096545296027</v>
      </c>
      <c r="O6" s="5">
        <v>15.929440243103755</v>
      </c>
      <c r="P6" s="5">
        <f>SUM(J6:O6)</f>
        <v>73.935711980242075</v>
      </c>
      <c r="Q6" s="5"/>
      <c r="R6" s="15">
        <f>J6/P6*100</f>
        <v>1.352526368133482</v>
      </c>
      <c r="S6" s="15">
        <f>K6/P6*100</f>
        <v>6.4649746826542804</v>
      </c>
      <c r="T6" s="15">
        <f>L6/P6*100</f>
        <v>6.5628193441749927</v>
      </c>
      <c r="U6" s="15">
        <f>M6/P6*100</f>
        <v>16.139851359396229</v>
      </c>
      <c r="V6" s="15">
        <f>N6/P6*100</f>
        <v>47.934840287236561</v>
      </c>
      <c r="W6" s="15">
        <f>O6/P6*100</f>
        <v>21.544987958404455</v>
      </c>
    </row>
    <row r="7" spans="1:33" ht="16" thickBot="1" x14ac:dyDescent="0.25">
      <c r="A7" s="17" t="s">
        <v>23</v>
      </c>
      <c r="B7" s="5">
        <f>B6-B6</f>
        <v>0</v>
      </c>
      <c r="C7" s="22">
        <f>C6-B6</f>
        <v>-2.2569880000000033</v>
      </c>
      <c r="D7" s="22">
        <f>D6-B6</f>
        <v>-2.2786590000000011</v>
      </c>
      <c r="E7" s="22">
        <f>E6-B6</f>
        <v>-3.5768986666666649</v>
      </c>
      <c r="F7" s="22">
        <f>F6-B6</f>
        <v>-5.1473459999999989</v>
      </c>
      <c r="G7" s="22">
        <f>G6-B6</f>
        <v>-3.9936236666666645</v>
      </c>
      <c r="I7" s="23" t="s">
        <v>24</v>
      </c>
      <c r="J7" s="24">
        <f t="shared" ref="J7:O7" si="2">J6/J4</f>
        <v>1</v>
      </c>
      <c r="K7" s="24">
        <f t="shared" si="2"/>
        <v>53.579628263888708</v>
      </c>
      <c r="L7" s="24">
        <f t="shared" si="2"/>
        <v>20.391179640613188</v>
      </c>
      <c r="M7" s="24">
        <f t="shared" si="2"/>
        <v>79.991548031191869</v>
      </c>
      <c r="N7" s="24">
        <f t="shared" si="2"/>
        <v>331.65044850442393</v>
      </c>
      <c r="O7" s="24">
        <f t="shared" si="2"/>
        <v>173.67275844250113</v>
      </c>
      <c r="P7" s="24">
        <f>SUM(J7:O7)</f>
        <v>660.28556288261882</v>
      </c>
      <c r="Q7" s="24"/>
      <c r="R7" s="25">
        <f>J7/P7*100</f>
        <v>0.15144962364984699</v>
      </c>
      <c r="S7" s="25">
        <f>K7/P7*100</f>
        <v>8.1146145358646482</v>
      </c>
      <c r="T7" s="25">
        <f>L7/P7*100</f>
        <v>3.0882364823472894</v>
      </c>
      <c r="U7" s="25">
        <f>M7/P7*100</f>
        <v>12.114689844492668</v>
      </c>
      <c r="V7" s="25">
        <f>N7/P7*100</f>
        <v>50.228335609297972</v>
      </c>
      <c r="W7" s="25">
        <f>O7/P7*100</f>
        <v>26.302673904347586</v>
      </c>
      <c r="X7" s="16">
        <f>SUM(R6:V6)</f>
        <v>78.455012041595552</v>
      </c>
      <c r="Y7" s="16"/>
      <c r="Z7" s="3" t="s">
        <v>25</v>
      </c>
      <c r="AA7" s="3">
        <v>0.46532704370386752</v>
      </c>
      <c r="AB7" s="3">
        <v>6.2194353517158634</v>
      </c>
      <c r="AC7" s="3">
        <v>6.5638386433183431</v>
      </c>
      <c r="AD7" s="3">
        <v>23.330779543898576</v>
      </c>
      <c r="AE7" s="3">
        <v>56.729697813118477</v>
      </c>
      <c r="AF7" s="3">
        <v>6.6909216042448856</v>
      </c>
      <c r="AG7" s="3">
        <f t="shared" si="0"/>
        <v>86.751398961261941</v>
      </c>
    </row>
    <row r="8" spans="1:33" ht="16" thickBot="1" x14ac:dyDescent="0.25">
      <c r="A8" s="17" t="s">
        <v>26</v>
      </c>
      <c r="B8" s="5">
        <f>2^B7</f>
        <v>1</v>
      </c>
      <c r="C8" s="22">
        <f>2^-C7</f>
        <v>4.7799250609628379</v>
      </c>
      <c r="D8" s="22">
        <f>2^-D7</f>
        <v>4.8522672080928348</v>
      </c>
      <c r="E8" s="22">
        <f>2^-E7</f>
        <v>11.933114015122381</v>
      </c>
      <c r="F8" s="22">
        <f>2^-F7</f>
        <v>35.44096545296027</v>
      </c>
      <c r="G8" s="22">
        <f>2^-G7</f>
        <v>15.929440243103755</v>
      </c>
      <c r="P8" s="5"/>
      <c r="Q8" s="5"/>
      <c r="X8" s="16">
        <f>SUM(R7:V7)</f>
        <v>73.697326095652429</v>
      </c>
      <c r="Y8" s="16"/>
      <c r="Z8" s="3" t="s">
        <v>27</v>
      </c>
      <c r="AA8" s="3">
        <v>0.20503642790043894</v>
      </c>
      <c r="AB8" s="3">
        <v>23.226802492977694</v>
      </c>
      <c r="AC8" s="3">
        <v>21.350221833917345</v>
      </c>
      <c r="AD8" s="3">
        <v>16.47205318427843</v>
      </c>
      <c r="AE8" s="3">
        <v>33.455399219892179</v>
      </c>
      <c r="AF8" s="3">
        <v>5.2904868410339159</v>
      </c>
      <c r="AG8" s="3">
        <f t="shared" si="0"/>
        <v>55.217939245204526</v>
      </c>
    </row>
    <row r="9" spans="1:33" x14ac:dyDescent="0.2">
      <c r="B9" s="5"/>
      <c r="C9" s="5"/>
      <c r="D9" s="5"/>
      <c r="E9" s="5"/>
      <c r="F9" s="5"/>
      <c r="G9" s="5"/>
      <c r="I9" s="8" t="s">
        <v>28</v>
      </c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10" t="s">
        <v>9</v>
      </c>
      <c r="Q9" s="10"/>
      <c r="R9" s="9" t="s">
        <v>10</v>
      </c>
      <c r="S9" s="9" t="s">
        <v>11</v>
      </c>
      <c r="T9" s="9" t="s">
        <v>12</v>
      </c>
      <c r="U9" s="9" t="s">
        <v>13</v>
      </c>
      <c r="V9" s="9" t="s">
        <v>14</v>
      </c>
      <c r="W9" s="11" t="s">
        <v>15</v>
      </c>
      <c r="Z9" s="3" t="s">
        <v>29</v>
      </c>
      <c r="AA9" s="3">
        <v>0.60541273373129867</v>
      </c>
      <c r="AB9" s="3">
        <v>15.622505306255837</v>
      </c>
      <c r="AC9" s="3">
        <v>7.0301668265791957</v>
      </c>
      <c r="AD9" s="3">
        <v>12.717759189337368</v>
      </c>
      <c r="AE9" s="3">
        <v>51.426518789804156</v>
      </c>
      <c r="AF9" s="3">
        <v>12.597637154292157</v>
      </c>
      <c r="AG9" s="3">
        <f t="shared" si="0"/>
        <v>76.741915133433679</v>
      </c>
    </row>
    <row r="10" spans="1:33" x14ac:dyDescent="0.2">
      <c r="B10" s="6" t="s">
        <v>30</v>
      </c>
      <c r="C10" s="7" t="s">
        <v>31</v>
      </c>
      <c r="D10" s="7" t="s">
        <v>32</v>
      </c>
      <c r="E10" s="7" t="s">
        <v>33</v>
      </c>
      <c r="F10" s="7" t="s">
        <v>34</v>
      </c>
      <c r="G10" s="7" t="s">
        <v>7</v>
      </c>
      <c r="I10" s="12"/>
      <c r="J10" s="13" t="s">
        <v>17</v>
      </c>
      <c r="P10" s="5"/>
      <c r="Q10" s="5"/>
      <c r="W10" s="14"/>
    </row>
    <row r="11" spans="1:33" x14ac:dyDescent="0.2">
      <c r="B11" s="73">
        <v>27.106808000000001</v>
      </c>
      <c r="C11" s="37">
        <v>27.219975000000002</v>
      </c>
      <c r="D11" s="38">
        <v>25.799582000000001</v>
      </c>
      <c r="E11" s="39">
        <v>23.951635</v>
      </c>
      <c r="F11" s="40">
        <v>24.082920000000001</v>
      </c>
      <c r="G11" s="41">
        <v>27.443826999999999</v>
      </c>
      <c r="I11" s="12"/>
      <c r="J11" s="5">
        <v>1</v>
      </c>
      <c r="K11" s="5">
        <v>8.077537387374327E-2</v>
      </c>
      <c r="L11" s="5">
        <v>0.13850645959698474</v>
      </c>
      <c r="M11" s="5">
        <v>0.22950783860017565</v>
      </c>
      <c r="N11" s="5">
        <v>7.5354649081780911E-2</v>
      </c>
      <c r="O11" s="5">
        <v>8.70497923493532E-2</v>
      </c>
      <c r="P11" s="5">
        <f>SUM(J11:O11)</f>
        <v>1.6111941135020378</v>
      </c>
      <c r="Q11" s="5"/>
      <c r="R11" s="15">
        <f>J11/P11*100</f>
        <v>62.06576796798452</v>
      </c>
      <c r="S11" s="15">
        <f>K11/P11*100</f>
        <v>5.0133856123749494</v>
      </c>
      <c r="T11" s="15">
        <f>L11/P11*100</f>
        <v>8.5965097834134774</v>
      </c>
      <c r="U11" s="15">
        <f>M11/P11*100</f>
        <v>14.244580257392144</v>
      </c>
      <c r="V11" s="15">
        <f>N11/P11*100</f>
        <v>4.6769441652187123</v>
      </c>
      <c r="W11" s="15">
        <f>O11/P11*100</f>
        <v>5.4028122136161896</v>
      </c>
      <c r="Z11" s="26" t="s">
        <v>35</v>
      </c>
      <c r="AA11" s="26">
        <f>AVERAGE(AA3:AA5)</f>
        <v>0.60873975612876174</v>
      </c>
      <c r="AB11" s="26">
        <f t="shared" ref="AB11:AG11" si="3">AVERAGE(AB3:AB5)</f>
        <v>7.0643805535064566</v>
      </c>
      <c r="AC11" s="26">
        <f t="shared" si="3"/>
        <v>14.471748354757944</v>
      </c>
      <c r="AD11" s="3">
        <f t="shared" si="3"/>
        <v>12.910385119986922</v>
      </c>
      <c r="AE11" s="3">
        <f t="shared" si="3"/>
        <v>52.851546227169685</v>
      </c>
      <c r="AF11" s="3">
        <f t="shared" si="3"/>
        <v>12.093199988450229</v>
      </c>
      <c r="AG11" s="26">
        <f t="shared" si="3"/>
        <v>77.855131335606828</v>
      </c>
    </row>
    <row r="12" spans="1:33" x14ac:dyDescent="0.2">
      <c r="B12" s="35">
        <v>25.838857999999998</v>
      </c>
      <c r="C12" s="37">
        <v>27.748128999999999</v>
      </c>
      <c r="D12" s="38">
        <v>25.171576999999999</v>
      </c>
      <c r="E12" s="39">
        <v>24.637222000000001</v>
      </c>
      <c r="F12" s="40">
        <v>24.952787000000001</v>
      </c>
      <c r="G12" s="41">
        <v>27.62351</v>
      </c>
      <c r="I12" s="12"/>
      <c r="J12" s="13" t="s">
        <v>66</v>
      </c>
      <c r="P12" s="5"/>
      <c r="Q12" s="5"/>
      <c r="W12" s="14"/>
      <c r="X12" s="16">
        <f>SUM(R11:W11)</f>
        <v>100</v>
      </c>
      <c r="Y12" s="16"/>
      <c r="Z12" s="26" t="s">
        <v>70</v>
      </c>
      <c r="AA12" s="27">
        <f>AVERAGE(AA7:AA9)</f>
        <v>0.42525873511186835</v>
      </c>
      <c r="AB12" s="27">
        <f t="shared" ref="AB12:AG12" si="4">AVERAGE(AB7:AB9)</f>
        <v>15.022914383649798</v>
      </c>
      <c r="AC12" s="27">
        <f t="shared" si="4"/>
        <v>11.648075767938295</v>
      </c>
      <c r="AD12" s="73">
        <f t="shared" si="4"/>
        <v>17.506863972504792</v>
      </c>
      <c r="AE12" s="73">
        <f t="shared" si="4"/>
        <v>47.203871940938278</v>
      </c>
      <c r="AF12" s="73">
        <f t="shared" si="4"/>
        <v>8.1930151998569869</v>
      </c>
      <c r="AG12" s="36">
        <f t="shared" si="4"/>
        <v>72.903751113300046</v>
      </c>
    </row>
    <row r="13" spans="1:33" x14ac:dyDescent="0.2">
      <c r="B13" s="35">
        <v>26.409697000000001</v>
      </c>
      <c r="C13" s="37">
        <v>27.348036</v>
      </c>
      <c r="D13" s="38">
        <v>25.529914999999999</v>
      </c>
      <c r="E13" s="39">
        <v>27.722909999999999</v>
      </c>
      <c r="F13" s="40">
        <v>24.746511000000002</v>
      </c>
      <c r="G13" s="41">
        <v>27.690156999999999</v>
      </c>
      <c r="I13" s="12" t="s">
        <v>22</v>
      </c>
      <c r="J13" s="5">
        <v>1</v>
      </c>
      <c r="K13" s="5">
        <v>0.50455181275017424</v>
      </c>
      <c r="L13" s="5">
        <v>1.9337880334578799</v>
      </c>
      <c r="M13" s="5">
        <v>2.0202474327819222</v>
      </c>
      <c r="N13" s="5">
        <v>3.6243317066836807</v>
      </c>
      <c r="O13" s="5">
        <v>0.45563684915484481</v>
      </c>
      <c r="P13" s="5">
        <f>SUM(J13:O13)</f>
        <v>9.5385558348285002</v>
      </c>
      <c r="Q13" s="5"/>
      <c r="R13" s="15">
        <f>J13/P13*100</f>
        <v>10.483767326167563</v>
      </c>
      <c r="S13" s="15">
        <f>K13/P13*100</f>
        <v>5.2896038088688915</v>
      </c>
      <c r="T13" s="15">
        <f>L13/P13*100</f>
        <v>20.273383800899548</v>
      </c>
      <c r="U13" s="15">
        <f>M13/P13*100</f>
        <v>21.179804026573017</v>
      </c>
      <c r="V13" s="15">
        <f>N13/P13*100</f>
        <v>37.996650325723493</v>
      </c>
      <c r="W13" s="15">
        <f>O13/P13*100</f>
        <v>4.776790711767501</v>
      </c>
      <c r="Z13" s="3" t="s">
        <v>36</v>
      </c>
      <c r="AA13">
        <f>STDEV(AA3:AA5)</f>
        <v>0.53687721584749071</v>
      </c>
      <c r="AB13" s="65">
        <f t="shared" ref="AB13:AG13" si="5">STDEV(AB3:AB5)</f>
        <v>1.3192506651191795</v>
      </c>
      <c r="AC13" s="65">
        <f t="shared" si="5"/>
        <v>10.431881955019291</v>
      </c>
      <c r="AD13" s="73">
        <f t="shared" si="5"/>
        <v>2.8314138777913436</v>
      </c>
      <c r="AE13" s="73">
        <f t="shared" si="5"/>
        <v>4.2124583840958172</v>
      </c>
      <c r="AF13" s="73">
        <f t="shared" si="5"/>
        <v>12.373398830481866</v>
      </c>
      <c r="AG13" s="65">
        <f t="shared" si="5"/>
        <v>9.5764353451871767</v>
      </c>
    </row>
    <row r="14" spans="1:33" ht="16" thickBot="1" x14ac:dyDescent="0.25">
      <c r="A14" s="17" t="s">
        <v>21</v>
      </c>
      <c r="B14" s="28">
        <f t="shared" ref="B14:G14" si="6">AVERAGE(B11:B13)</f>
        <v>26.451787666666672</v>
      </c>
      <c r="C14" s="29">
        <f t="shared" si="6"/>
        <v>27.438713333333329</v>
      </c>
      <c r="D14" s="30">
        <f t="shared" si="6"/>
        <v>25.500358000000002</v>
      </c>
      <c r="E14" s="20">
        <f t="shared" si="6"/>
        <v>25.437255666666669</v>
      </c>
      <c r="F14" s="19">
        <f t="shared" si="6"/>
        <v>24.594072666666666</v>
      </c>
      <c r="G14" s="21">
        <f t="shared" si="6"/>
        <v>27.585831333333331</v>
      </c>
      <c r="I14" s="23" t="s">
        <v>24</v>
      </c>
      <c r="J14" s="24">
        <f t="shared" ref="J14:O14" si="7">J13/J11</f>
        <v>1</v>
      </c>
      <c r="K14" s="24">
        <f t="shared" si="7"/>
        <v>6.2463568851915046</v>
      </c>
      <c r="L14" s="24">
        <f t="shared" si="7"/>
        <v>13.961717302461308</v>
      </c>
      <c r="M14" s="24">
        <f t="shared" si="7"/>
        <v>8.802520406727302</v>
      </c>
      <c r="N14" s="24">
        <f t="shared" si="7"/>
        <v>48.09698871731544</v>
      </c>
      <c r="O14" s="24">
        <f t="shared" si="7"/>
        <v>5.2342094892800777</v>
      </c>
      <c r="P14" s="24">
        <f>SUM(J14:O14)</f>
        <v>83.341792800975625</v>
      </c>
      <c r="Q14" s="24"/>
      <c r="R14" s="25">
        <f>J14/P14*100</f>
        <v>1.1998781960307119</v>
      </c>
      <c r="S14" s="25">
        <f>K14/P14*100</f>
        <v>7.4948674311675987</v>
      </c>
      <c r="T14" s="25">
        <f>L14/P14*100</f>
        <v>16.75236017036805</v>
      </c>
      <c r="U14" s="25">
        <f>M14/P14*100</f>
        <v>10.561952306147484</v>
      </c>
      <c r="V14" s="25">
        <f>N14/P14*100</f>
        <v>57.710528056641955</v>
      </c>
      <c r="W14" s="25">
        <f>O14/P14*100</f>
        <v>6.2804138396442122</v>
      </c>
      <c r="X14" s="16">
        <f>SUM(R13:W13)</f>
        <v>100.00000000000001</v>
      </c>
      <c r="Y14" s="16"/>
      <c r="Z14" s="3" t="s">
        <v>69</v>
      </c>
      <c r="AA14">
        <f>STDEV(AA7:AA9)</f>
        <v>0.20317332153301862</v>
      </c>
      <c r="AB14">
        <f t="shared" ref="AB14:AG14" si="8">STDEV(AB7:AB9)</f>
        <v>8.519522652430231</v>
      </c>
      <c r="AC14">
        <f t="shared" si="8"/>
        <v>8.4055394953459341</v>
      </c>
      <c r="AD14" s="73">
        <f t="shared" si="8"/>
        <v>5.3816517248103954</v>
      </c>
      <c r="AE14" s="73">
        <f t="shared" si="8"/>
        <v>12.198209030810247</v>
      </c>
      <c r="AF14" s="73">
        <f t="shared" si="8"/>
        <v>3.8782502888057171</v>
      </c>
      <c r="AG14" s="65">
        <f t="shared" si="8"/>
        <v>16.113298783928155</v>
      </c>
    </row>
    <row r="15" spans="1:33" ht="16" thickBot="1" x14ac:dyDescent="0.25">
      <c r="A15" s="17" t="s">
        <v>23</v>
      </c>
      <c r="B15" s="5">
        <f>B14-B14</f>
        <v>0</v>
      </c>
      <c r="C15" s="22">
        <f>C14-B14</f>
        <v>0.98692566666665726</v>
      </c>
      <c r="D15" s="22">
        <f>D14-B14</f>
        <v>-0.9514296666666695</v>
      </c>
      <c r="E15" s="22">
        <f>E14-B14</f>
        <v>-1.0145320000000027</v>
      </c>
      <c r="F15" s="22">
        <f>F14-B14</f>
        <v>-1.857715000000006</v>
      </c>
      <c r="G15" s="22">
        <f>G14-B14</f>
        <v>1.1340436666666598</v>
      </c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6" t="s">
        <v>37</v>
      </c>
      <c r="AA15" s="27">
        <f>AA13/SQRT(3)</f>
        <v>0.30996620509132561</v>
      </c>
      <c r="AB15" s="27">
        <f t="shared" ref="AB15:AG16" si="9">AB13/SQRT(3)</f>
        <v>0.7616697266351512</v>
      </c>
      <c r="AC15" s="27">
        <f t="shared" si="9"/>
        <v>6.0228498548847877</v>
      </c>
      <c r="AD15" s="73">
        <f t="shared" si="9"/>
        <v>1.6347175645300744</v>
      </c>
      <c r="AE15" s="73">
        <f t="shared" si="9"/>
        <v>2.4320639820078163</v>
      </c>
      <c r="AF15" s="73">
        <f t="shared" si="9"/>
        <v>7.1437851455693062</v>
      </c>
      <c r="AG15" s="36">
        <f t="shared" si="9"/>
        <v>5.5289575244208633</v>
      </c>
    </row>
    <row r="16" spans="1:33" x14ac:dyDescent="0.2">
      <c r="A16" s="17" t="s">
        <v>26</v>
      </c>
      <c r="B16" s="5">
        <f t="shared" ref="B16:G16" si="10">2^-B15</f>
        <v>1</v>
      </c>
      <c r="C16" s="22">
        <f t="shared" si="10"/>
        <v>0.50455181275017424</v>
      </c>
      <c r="D16" s="22">
        <f t="shared" si="10"/>
        <v>1.9337880334578799</v>
      </c>
      <c r="E16" s="22">
        <f t="shared" si="10"/>
        <v>2.0202474327819222</v>
      </c>
      <c r="F16" s="22">
        <f t="shared" si="10"/>
        <v>3.6243317066836807</v>
      </c>
      <c r="G16" s="22">
        <f t="shared" si="10"/>
        <v>0.45563684915484481</v>
      </c>
      <c r="I16" s="8" t="s">
        <v>38</v>
      </c>
      <c r="J16" s="9">
        <v>1</v>
      </c>
      <c r="K16" s="9">
        <v>2</v>
      </c>
      <c r="L16" s="9">
        <v>3</v>
      </c>
      <c r="M16" s="9">
        <v>4</v>
      </c>
      <c r="N16" s="9">
        <v>5</v>
      </c>
      <c r="O16" s="9">
        <v>6</v>
      </c>
      <c r="P16" s="10" t="s">
        <v>9</v>
      </c>
      <c r="Q16" s="10"/>
      <c r="R16" s="9" t="s">
        <v>10</v>
      </c>
      <c r="S16" s="9" t="s">
        <v>11</v>
      </c>
      <c r="T16" s="9" t="s">
        <v>12</v>
      </c>
      <c r="U16" s="9" t="s">
        <v>13</v>
      </c>
      <c r="V16" s="9" t="s">
        <v>14</v>
      </c>
      <c r="W16" s="11" t="s">
        <v>15</v>
      </c>
      <c r="Z16" s="26" t="s">
        <v>79</v>
      </c>
      <c r="AA16" s="27">
        <f>AA14/SQRT(3)</f>
        <v>0.11730217187923869</v>
      </c>
      <c r="AB16" s="27">
        <f t="shared" si="9"/>
        <v>4.9187486967477083</v>
      </c>
      <c r="AC16" s="27">
        <f t="shared" si="9"/>
        <v>4.8529404903220064</v>
      </c>
      <c r="AD16" s="73">
        <f t="shared" si="9"/>
        <v>3.1070980720040957</v>
      </c>
      <c r="AE16" s="73">
        <f t="shared" si="9"/>
        <v>7.042639267569621</v>
      </c>
      <c r="AF16" s="73">
        <f t="shared" si="9"/>
        <v>2.2391088482267247</v>
      </c>
      <c r="AG16" s="36">
        <f t="shared" si="9"/>
        <v>9.3030173904337907</v>
      </c>
    </row>
    <row r="17" spans="1:35" x14ac:dyDescent="0.2">
      <c r="B17" s="5"/>
      <c r="C17" s="5"/>
      <c r="D17" s="5"/>
      <c r="E17" s="5"/>
      <c r="F17" s="5"/>
      <c r="G17" s="5"/>
      <c r="I17" s="12"/>
      <c r="J17" s="13" t="s">
        <v>17</v>
      </c>
      <c r="P17" s="5"/>
      <c r="Q17" s="5"/>
      <c r="W17" s="14"/>
      <c r="AA17"/>
    </row>
    <row r="18" spans="1:35" x14ac:dyDescent="0.2">
      <c r="B18" s="6" t="s">
        <v>39</v>
      </c>
      <c r="C18" s="7" t="s">
        <v>40</v>
      </c>
      <c r="D18" s="7" t="s">
        <v>41</v>
      </c>
      <c r="E18" s="7" t="s">
        <v>42</v>
      </c>
      <c r="F18" s="7" t="s">
        <v>43</v>
      </c>
      <c r="G18" s="7" t="s">
        <v>7</v>
      </c>
      <c r="I18" s="12"/>
      <c r="J18" s="5">
        <v>1</v>
      </c>
      <c r="K18" s="5">
        <v>0.10358758420242752</v>
      </c>
      <c r="L18" s="5">
        <v>7.2409510087158097E-2</v>
      </c>
      <c r="M18" s="5">
        <v>0.21551233244232398</v>
      </c>
      <c r="N18" s="5">
        <v>0.11816776980560705</v>
      </c>
      <c r="O18" s="5">
        <v>0.22939804477225911</v>
      </c>
      <c r="P18" s="5">
        <f>SUM(J18:O18)</f>
        <v>1.7390752413097754</v>
      </c>
      <c r="Q18" s="5"/>
      <c r="R18" s="15">
        <f>J18/P18*100</f>
        <v>57.501824892110776</v>
      </c>
      <c r="S18" s="15">
        <f>K18/P18*100</f>
        <v>5.9564751278047678</v>
      </c>
      <c r="T18" s="15">
        <f>L18/P18*100</f>
        <v>4.1636789695552938</v>
      </c>
      <c r="U18" s="15">
        <f>M18/P18*100</f>
        <v>12.392352402188877</v>
      </c>
      <c r="V18" s="15">
        <f>N18/P18*100</f>
        <v>6.7948624072532713</v>
      </c>
      <c r="W18" s="15">
        <f>O18/P18*100</f>
        <v>13.190806201087032</v>
      </c>
      <c r="Z18" s="3" t="s">
        <v>44</v>
      </c>
      <c r="AA18">
        <f>TTEST(AA3:AA5,AA7:AA9,2,2)</f>
        <v>0.60932544331128136</v>
      </c>
      <c r="AB18" s="65">
        <f t="shared" ref="AB18:AG18" si="11">TTEST(AB3:AB5,AB7:AB9,2,2)</f>
        <v>0.18507944688039735</v>
      </c>
      <c r="AC18" s="65">
        <f t="shared" si="11"/>
        <v>0.73354648176644699</v>
      </c>
      <c r="AD18" s="65">
        <f t="shared" si="11"/>
        <v>0.26060584179743351</v>
      </c>
      <c r="AE18" s="65">
        <f t="shared" si="11"/>
        <v>0.49065520750965497</v>
      </c>
      <c r="AF18" s="65">
        <f t="shared" si="11"/>
        <v>0.62990198345764981</v>
      </c>
      <c r="AG18" s="65">
        <f t="shared" si="11"/>
        <v>0.67103924633632428</v>
      </c>
    </row>
    <row r="19" spans="1:35" x14ac:dyDescent="0.2">
      <c r="B19" s="42">
        <v>27.409658</v>
      </c>
      <c r="C19" s="43">
        <v>27.348167</v>
      </c>
      <c r="D19" s="44">
        <v>25.401033000000002</v>
      </c>
      <c r="E19" s="45">
        <v>23.893867</v>
      </c>
      <c r="F19" s="46">
        <v>23.16206</v>
      </c>
      <c r="G19" s="47">
        <v>26.37002</v>
      </c>
      <c r="I19" s="12"/>
      <c r="J19" s="13" t="s">
        <v>66</v>
      </c>
      <c r="P19" s="5"/>
      <c r="Q19" s="5"/>
      <c r="W19" s="14"/>
      <c r="X19" s="16">
        <f>SUM(R18:W18)</f>
        <v>100.00000000000001</v>
      </c>
      <c r="Y19" s="16"/>
      <c r="AA19"/>
      <c r="AB19" s="65"/>
      <c r="AC19" s="65"/>
      <c r="AD19" s="65"/>
      <c r="AE19" s="65"/>
      <c r="AF19" s="65"/>
      <c r="AG19" s="65"/>
      <c r="AI19" s="3" t="s">
        <v>45</v>
      </c>
    </row>
    <row r="20" spans="1:35" x14ac:dyDescent="0.2">
      <c r="B20" s="42">
        <v>26.881862999999999</v>
      </c>
      <c r="C20" s="43">
        <v>25.863067999999998</v>
      </c>
      <c r="D20" s="44">
        <v>24.389078000000001</v>
      </c>
      <c r="E20" s="45">
        <v>23.856625000000001</v>
      </c>
      <c r="F20" s="46">
        <v>23.129293000000001</v>
      </c>
      <c r="G20" s="47">
        <v>25.992343999999999</v>
      </c>
      <c r="I20" s="12" t="s">
        <v>22</v>
      </c>
      <c r="J20" s="5">
        <v>1</v>
      </c>
      <c r="K20" s="5">
        <v>1.2179579569882106</v>
      </c>
      <c r="L20" s="5">
        <v>3.5945661826724882</v>
      </c>
      <c r="M20" s="5">
        <v>7.2857609826341481</v>
      </c>
      <c r="N20" s="5">
        <v>12.594779853108042</v>
      </c>
      <c r="O20" s="5">
        <v>1.7856136983884683</v>
      </c>
      <c r="P20" s="5">
        <f>SUM(J20:O20)</f>
        <v>27.478678673791357</v>
      </c>
      <c r="Q20" s="5"/>
      <c r="R20" s="15">
        <f>J20/P20*100</f>
        <v>3.6391851728801683</v>
      </c>
      <c r="S20" s="15">
        <f>K20/P20*100</f>
        <v>4.4323745382629181</v>
      </c>
      <c r="T20" s="15">
        <f>L20/P20*100</f>
        <v>13.081291954918187</v>
      </c>
      <c r="U20" s="15">
        <f>M20/P20*100</f>
        <v>26.514233341151041</v>
      </c>
      <c r="V20" s="15">
        <f>N20/P20*100</f>
        <v>45.834736097120654</v>
      </c>
      <c r="W20" s="15">
        <f>O20/P20*100</f>
        <v>6.498178895667035</v>
      </c>
      <c r="AA20"/>
      <c r="AB20"/>
      <c r="AC20"/>
      <c r="AD20"/>
      <c r="AE20"/>
      <c r="AF20"/>
    </row>
    <row r="21" spans="1:35" ht="16" thickBot="1" x14ac:dyDescent="0.25">
      <c r="B21" s="42">
        <v>26.224426000000001</v>
      </c>
      <c r="C21" s="43">
        <v>26.451319000000002</v>
      </c>
      <c r="D21" s="44">
        <v>25.188383000000002</v>
      </c>
      <c r="E21" s="45">
        <v>24.170216</v>
      </c>
      <c r="F21" s="46">
        <v>23.260331999999998</v>
      </c>
      <c r="G21" s="47">
        <v>25.644323</v>
      </c>
      <c r="I21" s="23" t="s">
        <v>24</v>
      </c>
      <c r="J21" s="24">
        <f t="shared" ref="J21:O21" si="12">J20/J18</f>
        <v>1</v>
      </c>
      <c r="K21" s="24">
        <f t="shared" si="12"/>
        <v>11.757760028538907</v>
      </c>
      <c r="L21" s="24">
        <f t="shared" si="12"/>
        <v>49.64218344172982</v>
      </c>
      <c r="M21" s="24">
        <f t="shared" si="12"/>
        <v>33.806700990459483</v>
      </c>
      <c r="N21" s="24">
        <f t="shared" si="12"/>
        <v>106.58388386128635</v>
      </c>
      <c r="O21" s="24">
        <f t="shared" si="12"/>
        <v>7.7839098417825783</v>
      </c>
      <c r="P21" s="24">
        <f>SUM(J21:O21)</f>
        <v>210.57443816379714</v>
      </c>
      <c r="Q21" s="24"/>
      <c r="R21" s="25">
        <f>J21/P21*100</f>
        <v>0.47489144870572625</v>
      </c>
      <c r="S21" s="25">
        <f>K21/P21*100</f>
        <v>5.5836596934871228</v>
      </c>
      <c r="T21" s="25">
        <f>L21/P21*100</f>
        <v>23.574648411558492</v>
      </c>
      <c r="U21" s="25">
        <f>M21/P21*100</f>
        <v>16.054513209320614</v>
      </c>
      <c r="V21" s="25">
        <f>N21/P21*100</f>
        <v>50.615775015569156</v>
      </c>
      <c r="W21" s="25">
        <f>O21/P21*100</f>
        <v>3.6965122213588892</v>
      </c>
      <c r="X21" s="16">
        <f>SUM(R20:W20)</f>
        <v>100.00000000000001</v>
      </c>
      <c r="Y21" s="16"/>
      <c r="AA21"/>
      <c r="AB21"/>
      <c r="AC21"/>
      <c r="AD21"/>
      <c r="AE21"/>
      <c r="AF21"/>
    </row>
    <row r="22" spans="1:35" x14ac:dyDescent="0.2">
      <c r="A22" s="17" t="s">
        <v>21</v>
      </c>
      <c r="B22" s="31">
        <f t="shared" ref="B22:G22" si="13">AVERAGE(B19:B21)</f>
        <v>26.838649000000004</v>
      </c>
      <c r="C22" s="21">
        <f t="shared" si="13"/>
        <v>26.554184666666668</v>
      </c>
      <c r="D22" s="30">
        <f t="shared" si="13"/>
        <v>24.992831333333339</v>
      </c>
      <c r="E22" s="32">
        <f t="shared" si="13"/>
        <v>23.973569333333334</v>
      </c>
      <c r="F22" s="29">
        <f t="shared" si="13"/>
        <v>23.183894999999996</v>
      </c>
      <c r="G22" s="21">
        <f t="shared" si="13"/>
        <v>26.002229</v>
      </c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/>
      <c r="AB22"/>
      <c r="AC22"/>
      <c r="AD22"/>
      <c r="AE22"/>
      <c r="AF22"/>
    </row>
    <row r="23" spans="1:35" x14ac:dyDescent="0.2">
      <c r="A23" s="17" t="s">
        <v>23</v>
      </c>
      <c r="B23" s="5">
        <f>B22-B22</f>
        <v>0</v>
      </c>
      <c r="C23" s="22">
        <f>C22-B22</f>
        <v>-0.28446433333333587</v>
      </c>
      <c r="D23" s="22">
        <f>D22-B22</f>
        <v>-1.8458176666666652</v>
      </c>
      <c r="E23" s="22">
        <f>E22-B22</f>
        <v>-2.86507966666667</v>
      </c>
      <c r="F23" s="22">
        <f>F22-B22</f>
        <v>-3.6547540000000076</v>
      </c>
      <c r="G23" s="22">
        <f>G22-B22</f>
        <v>-0.83642000000000394</v>
      </c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</row>
    <row r="24" spans="1:35" x14ac:dyDescent="0.2">
      <c r="A24" s="17" t="s">
        <v>26</v>
      </c>
      <c r="B24" s="5">
        <f t="shared" ref="B24:G24" si="14">2^-B23</f>
        <v>1</v>
      </c>
      <c r="C24" s="22">
        <f t="shared" si="14"/>
        <v>1.2179579569882106</v>
      </c>
      <c r="D24" s="22">
        <f t="shared" si="14"/>
        <v>3.5945661826724882</v>
      </c>
      <c r="E24" s="22">
        <f t="shared" si="14"/>
        <v>7.2857609826341481</v>
      </c>
      <c r="F24" s="22">
        <f t="shared" si="14"/>
        <v>12.594779853108042</v>
      </c>
      <c r="G24" s="22">
        <f t="shared" si="14"/>
        <v>1.7856136983884683</v>
      </c>
      <c r="J24" s="13"/>
      <c r="P24" s="5"/>
      <c r="Q24" s="5"/>
      <c r="AA24"/>
    </row>
    <row r="25" spans="1:35" x14ac:dyDescent="0.2">
      <c r="B25" s="5"/>
      <c r="C25" s="5"/>
      <c r="D25" s="5"/>
      <c r="E25" s="5"/>
      <c r="F25" s="5"/>
      <c r="G25" s="5"/>
      <c r="J25" s="5"/>
      <c r="K25" s="5"/>
      <c r="L25" s="5"/>
      <c r="M25" s="5"/>
      <c r="N25" s="5"/>
      <c r="O25" s="5"/>
      <c r="P25" s="5"/>
      <c r="Q25" s="5"/>
      <c r="R25" s="15"/>
      <c r="S25" s="15"/>
      <c r="T25" s="15"/>
      <c r="U25" s="15"/>
      <c r="V25" s="15"/>
      <c r="W25" s="15"/>
      <c r="AA25"/>
    </row>
    <row r="26" spans="1:35" x14ac:dyDescent="0.2">
      <c r="B26" s="66"/>
      <c r="C26" s="66"/>
      <c r="D26" s="66"/>
      <c r="E26" s="66"/>
      <c r="F26" s="66"/>
      <c r="G26" s="66"/>
      <c r="J26" s="13"/>
      <c r="P26" s="5"/>
      <c r="Q26" s="5"/>
      <c r="X26" s="16"/>
      <c r="Y26" s="16"/>
      <c r="AA26"/>
    </row>
    <row r="27" spans="1:35" x14ac:dyDescent="0.2">
      <c r="B27" s="67"/>
      <c r="C27" s="67"/>
      <c r="D27" s="67"/>
      <c r="E27" s="67"/>
      <c r="F27" s="67"/>
      <c r="G27" s="67"/>
      <c r="J27" s="5"/>
      <c r="K27" s="5"/>
      <c r="L27" s="5"/>
      <c r="M27" s="5"/>
      <c r="N27" s="5"/>
      <c r="O27" s="5"/>
      <c r="P27" s="5"/>
      <c r="Q27" s="5"/>
      <c r="R27" s="15"/>
      <c r="S27" s="15"/>
      <c r="T27" s="15"/>
      <c r="U27" s="15"/>
      <c r="V27" s="15"/>
      <c r="W27" s="15"/>
      <c r="AA27"/>
    </row>
    <row r="28" spans="1:35" x14ac:dyDescent="0.2">
      <c r="B28" s="67"/>
      <c r="C28" s="67"/>
      <c r="D28" s="67"/>
      <c r="E28" s="67"/>
      <c r="F28" s="67"/>
      <c r="G28" s="67"/>
      <c r="J28" s="5"/>
      <c r="K28" s="5"/>
      <c r="L28" s="5"/>
      <c r="M28" s="5"/>
      <c r="N28" s="5"/>
      <c r="O28" s="5"/>
      <c r="P28" s="5"/>
      <c r="Q28" s="5"/>
      <c r="R28" s="15"/>
      <c r="S28" s="15"/>
      <c r="T28" s="15"/>
      <c r="U28" s="15"/>
      <c r="V28" s="15"/>
      <c r="W28" s="15"/>
      <c r="X28" s="16"/>
      <c r="Y28" s="16"/>
      <c r="AA28"/>
    </row>
    <row r="29" spans="1:35" ht="16" thickBot="1" x14ac:dyDescent="0.25">
      <c r="B29" s="67"/>
      <c r="C29" s="67"/>
      <c r="D29" s="67"/>
      <c r="E29" s="67"/>
      <c r="F29" s="67"/>
      <c r="G29" s="67"/>
      <c r="X29" s="16"/>
      <c r="Y29" s="16"/>
      <c r="AA29"/>
    </row>
    <row r="30" spans="1:35" x14ac:dyDescent="0.2">
      <c r="A30" s="17"/>
      <c r="B30" s="18"/>
      <c r="C30" s="31"/>
      <c r="D30" s="68"/>
      <c r="E30" s="68"/>
      <c r="F30" s="68"/>
      <c r="G30" s="68"/>
      <c r="I30" s="8" t="s">
        <v>25</v>
      </c>
      <c r="J30" s="9">
        <v>1</v>
      </c>
      <c r="K30" s="9">
        <v>2</v>
      </c>
      <c r="L30" s="9">
        <v>3</v>
      </c>
      <c r="M30" s="9">
        <v>4</v>
      </c>
      <c r="N30" s="9">
        <v>5</v>
      </c>
      <c r="O30" s="9">
        <v>6</v>
      </c>
      <c r="P30" s="10" t="s">
        <v>9</v>
      </c>
      <c r="Q30" s="10"/>
      <c r="R30" s="9" t="s">
        <v>10</v>
      </c>
      <c r="S30" s="9" t="s">
        <v>11</v>
      </c>
      <c r="T30" s="9" t="s">
        <v>12</v>
      </c>
      <c r="U30" s="9" t="s">
        <v>13</v>
      </c>
      <c r="V30" s="9" t="s">
        <v>14</v>
      </c>
      <c r="W30" s="11" t="s">
        <v>15</v>
      </c>
      <c r="AA30"/>
    </row>
    <row r="31" spans="1:35" x14ac:dyDescent="0.2">
      <c r="A31" s="17"/>
      <c r="B31" s="5"/>
      <c r="C31" s="5"/>
      <c r="D31" s="5"/>
      <c r="E31" s="5"/>
      <c r="F31" s="5"/>
      <c r="G31" s="5"/>
      <c r="I31" s="12"/>
      <c r="J31" s="13" t="s">
        <v>17</v>
      </c>
      <c r="P31" s="5"/>
      <c r="Q31" s="5"/>
      <c r="W31" s="14"/>
      <c r="AA31"/>
    </row>
    <row r="32" spans="1:35" x14ac:dyDescent="0.2">
      <c r="A32" s="17"/>
      <c r="B32" s="5"/>
      <c r="C32" s="5"/>
      <c r="D32" s="5"/>
      <c r="E32" s="5"/>
      <c r="F32" s="5"/>
      <c r="G32" s="5"/>
      <c r="I32" s="12"/>
      <c r="J32" s="5">
        <v>1</v>
      </c>
      <c r="K32" s="5">
        <v>0.13854475502865893</v>
      </c>
      <c r="L32" s="5">
        <v>4.4825759365558417E-2</v>
      </c>
      <c r="M32" s="5">
        <v>8.452057154558372E-2</v>
      </c>
      <c r="N32" s="5">
        <v>6.792588809802147E-2</v>
      </c>
      <c r="O32" s="5">
        <v>3.2260307492874209E-2</v>
      </c>
      <c r="P32" s="5">
        <f>SUM(J32:O32)</f>
        <v>1.3680772815306965</v>
      </c>
      <c r="Q32" s="5"/>
      <c r="R32" s="15">
        <f>J32/P32*100</f>
        <v>73.095285880424314</v>
      </c>
      <c r="S32" s="15">
        <f>K32/P32*100</f>
        <v>10.126968476053179</v>
      </c>
      <c r="T32" s="15">
        <f>L32/P32*100</f>
        <v>3.2765516956326</v>
      </c>
      <c r="U32" s="15">
        <f>M32/P32*100</f>
        <v>6.1780553399012987</v>
      </c>
      <c r="V32" s="15">
        <f>N32/P32*100</f>
        <v>4.9650622092065912</v>
      </c>
      <c r="W32" s="15">
        <f>O32/P32*100</f>
        <v>2.3580763987820346</v>
      </c>
      <c r="AA32"/>
    </row>
    <row r="33" spans="1:27" x14ac:dyDescent="0.2">
      <c r="I33" s="12"/>
      <c r="J33" s="13" t="s">
        <v>66</v>
      </c>
      <c r="P33" s="5"/>
      <c r="Q33" s="5"/>
      <c r="W33" s="14"/>
      <c r="X33" s="16">
        <f>SUM(R32:W32)</f>
        <v>100.00000000000003</v>
      </c>
      <c r="Y33" s="16"/>
      <c r="AA33"/>
    </row>
    <row r="34" spans="1:27" x14ac:dyDescent="0.2">
      <c r="A34" s="33"/>
      <c r="B34" s="33"/>
      <c r="C34" s="33"/>
      <c r="D34" s="33"/>
      <c r="E34" s="33"/>
      <c r="F34" s="33"/>
      <c r="G34" s="33"/>
      <c r="I34" s="12" t="s">
        <v>22</v>
      </c>
      <c r="J34" s="5">
        <v>1</v>
      </c>
      <c r="K34" s="5">
        <v>1.8517517064157984</v>
      </c>
      <c r="L34" s="5">
        <v>0.63230593519294309</v>
      </c>
      <c r="M34" s="5">
        <v>4.2377309643521395</v>
      </c>
      <c r="N34" s="5">
        <v>8.2810899508792755</v>
      </c>
      <c r="O34" s="5">
        <v>0.46386985515723034</v>
      </c>
      <c r="P34" s="5">
        <f>SUM(J34:O34)</f>
        <v>16.46674841199739</v>
      </c>
      <c r="Q34" s="5"/>
      <c r="R34" s="15">
        <f>J34/P34*100</f>
        <v>6.0728443465585302</v>
      </c>
      <c r="S34" s="15">
        <f>K34/P34*100</f>
        <v>11.245399881537292</v>
      </c>
      <c r="T34" s="15">
        <f>L34/P34*100</f>
        <v>3.8398955238318688</v>
      </c>
      <c r="U34" s="15">
        <f>M34/P34*100</f>
        <v>25.735080529101918</v>
      </c>
      <c r="V34" s="15">
        <f>N34/P34*100</f>
        <v>50.28977029153986</v>
      </c>
      <c r="W34" s="15">
        <f>O34/P34*100</f>
        <v>2.8170094274305102</v>
      </c>
      <c r="AA34"/>
    </row>
    <row r="35" spans="1:27" ht="16" thickBot="1" x14ac:dyDescent="0.25">
      <c r="I35" s="23" t="s">
        <v>24</v>
      </c>
      <c r="J35" s="24">
        <f t="shared" ref="J35:O35" si="15">J34/J32</f>
        <v>1</v>
      </c>
      <c r="K35" s="24">
        <f t="shared" si="15"/>
        <v>13.365729406593205</v>
      </c>
      <c r="L35" s="24">
        <f t="shared" si="15"/>
        <v>14.10586109733082</v>
      </c>
      <c r="M35" s="24">
        <f t="shared" si="15"/>
        <v>50.138456080679035</v>
      </c>
      <c r="N35" s="24">
        <f t="shared" si="15"/>
        <v>121.91360588365255</v>
      </c>
      <c r="O35" s="24">
        <f t="shared" si="15"/>
        <v>14.378965707617382</v>
      </c>
      <c r="P35" s="24">
        <f>SUM(J35:O35)</f>
        <v>214.90261817587299</v>
      </c>
      <c r="Q35" s="24"/>
      <c r="R35" s="25">
        <f>J35/P35*100</f>
        <v>0.46532704370386752</v>
      </c>
      <c r="S35" s="25">
        <f>K35/P35*100</f>
        <v>6.2194353517158634</v>
      </c>
      <c r="T35" s="25">
        <f>L35/P35*100</f>
        <v>6.5638386433183431</v>
      </c>
      <c r="U35" s="25">
        <f>M35/P35*100</f>
        <v>23.330779543898576</v>
      </c>
      <c r="V35" s="25">
        <f>N35/P35*100</f>
        <v>56.729697813118477</v>
      </c>
      <c r="W35" s="25">
        <f>O35/P35*100</f>
        <v>6.6909216042448856</v>
      </c>
      <c r="X35" s="16">
        <f>SUM(R34:W34)</f>
        <v>99.999999999999986</v>
      </c>
      <c r="Y35" s="16"/>
      <c r="AA35"/>
    </row>
    <row r="36" spans="1:27" ht="20" thickBot="1" x14ac:dyDescent="0.3">
      <c r="A36" s="1"/>
      <c r="B36" s="34" t="s">
        <v>1</v>
      </c>
      <c r="C36" s="13"/>
      <c r="D36" s="13"/>
      <c r="E36" s="13"/>
      <c r="F36" s="13"/>
      <c r="G36" s="13"/>
      <c r="K36" s="5"/>
      <c r="L36" s="5"/>
      <c r="M36" s="5"/>
      <c r="N36" s="5"/>
      <c r="O36" s="5"/>
      <c r="P36" s="5"/>
      <c r="Q36" s="5"/>
      <c r="S36" s="15"/>
      <c r="T36" s="15"/>
      <c r="U36" s="15"/>
      <c r="V36" s="15"/>
      <c r="W36" s="15"/>
      <c r="X36" s="16">
        <f>SUM(R35:W35)</f>
        <v>100.00000000000001</v>
      </c>
      <c r="Y36" s="16"/>
      <c r="AA36"/>
    </row>
    <row r="37" spans="1:27" x14ac:dyDescent="0.2">
      <c r="B37" s="6" t="s">
        <v>46</v>
      </c>
      <c r="C37" s="7" t="s">
        <v>47</v>
      </c>
      <c r="D37" s="7" t="s">
        <v>48</v>
      </c>
      <c r="E37" s="7" t="s">
        <v>49</v>
      </c>
      <c r="F37" s="7" t="s">
        <v>50</v>
      </c>
      <c r="G37" s="7" t="s">
        <v>51</v>
      </c>
      <c r="I37" s="8" t="s">
        <v>27</v>
      </c>
      <c r="J37" s="9">
        <v>1</v>
      </c>
      <c r="K37" s="9">
        <v>2</v>
      </c>
      <c r="L37" s="9">
        <v>3</v>
      </c>
      <c r="M37" s="9">
        <v>4</v>
      </c>
      <c r="N37" s="9">
        <v>5</v>
      </c>
      <c r="O37" s="9">
        <v>6</v>
      </c>
      <c r="P37" s="10" t="s">
        <v>9</v>
      </c>
      <c r="Q37" s="10"/>
      <c r="R37" s="9" t="s">
        <v>10</v>
      </c>
      <c r="S37" s="9" t="s">
        <v>11</v>
      </c>
      <c r="T37" s="9" t="s">
        <v>12</v>
      </c>
      <c r="U37" s="9" t="s">
        <v>13</v>
      </c>
      <c r="V37" s="9" t="s">
        <v>14</v>
      </c>
      <c r="W37" s="11" t="s">
        <v>15</v>
      </c>
      <c r="AA37"/>
    </row>
    <row r="38" spans="1:27" x14ac:dyDescent="0.2">
      <c r="B38" s="48">
        <v>27.689163000000001</v>
      </c>
      <c r="C38" s="49">
        <v>27.575298</v>
      </c>
      <c r="D38" s="50">
        <v>29.122536</v>
      </c>
      <c r="E38" s="51">
        <v>26.859072000000001</v>
      </c>
      <c r="F38" s="52">
        <v>25.619931999999999</v>
      </c>
      <c r="G38" s="53">
        <v>29.392489999999999</v>
      </c>
      <c r="I38" s="12"/>
      <c r="J38" s="13" t="s">
        <v>17</v>
      </c>
      <c r="P38" s="5"/>
      <c r="Q38" s="5"/>
      <c r="W38" s="14"/>
      <c r="AA38"/>
    </row>
    <row r="39" spans="1:27" x14ac:dyDescent="0.2">
      <c r="B39" s="48">
        <v>29.347359000000001</v>
      </c>
      <c r="C39" s="49">
        <v>27.125128</v>
      </c>
      <c r="D39" s="50">
        <v>28.633623</v>
      </c>
      <c r="E39" s="51">
        <v>25.866576999999999</v>
      </c>
      <c r="F39" s="52">
        <v>25.334873000000002</v>
      </c>
      <c r="G39" s="53">
        <v>29.01773</v>
      </c>
      <c r="I39" s="12"/>
      <c r="J39" s="5">
        <v>1</v>
      </c>
      <c r="K39" s="5">
        <v>2.5196663197231392E-2</v>
      </c>
      <c r="L39" s="5">
        <v>0.10082914825899332</v>
      </c>
      <c r="M39" s="5">
        <v>0.10804183850134411</v>
      </c>
      <c r="N39" s="5">
        <v>0.12453953188237293</v>
      </c>
      <c r="O39" s="5">
        <v>4.3548333863092988E-2</v>
      </c>
      <c r="P39" s="5">
        <f>SUM(J39:O39)</f>
        <v>1.402155515703035</v>
      </c>
      <c r="Q39" s="5"/>
      <c r="R39" s="15">
        <f>J39/P39*100</f>
        <v>71.318765201205522</v>
      </c>
      <c r="S39" s="15">
        <f>K39/P39*100</f>
        <v>1.7969949064172022</v>
      </c>
      <c r="T39" s="15">
        <f>L39/P39*100</f>
        <v>7.1910103501206857</v>
      </c>
      <c r="U39" s="15">
        <f>M39/P39*100</f>
        <v>7.7054105119839278</v>
      </c>
      <c r="V39" s="15">
        <f>N39/P39*100</f>
        <v>8.8820056325870045</v>
      </c>
      <c r="W39" s="15">
        <f>O39/P39*100</f>
        <v>3.1058133976856364</v>
      </c>
      <c r="AA39"/>
    </row>
    <row r="40" spans="1:27" x14ac:dyDescent="0.2">
      <c r="B40" s="48">
        <v>28.247278000000001</v>
      </c>
      <c r="C40" s="49">
        <v>27.916702000000001</v>
      </c>
      <c r="D40" s="50">
        <v>29.511557</v>
      </c>
      <c r="E40" s="51">
        <v>26.308274999999998</v>
      </c>
      <c r="F40" s="52">
        <v>25.179532999999999</v>
      </c>
      <c r="G40" s="53">
        <v>30.198204</v>
      </c>
      <c r="I40" s="12"/>
      <c r="J40" s="13" t="s">
        <v>66</v>
      </c>
      <c r="P40" s="5"/>
      <c r="Q40" s="5"/>
      <c r="W40" s="14"/>
      <c r="X40" s="16">
        <f>SUM(R39:W39)</f>
        <v>99.999999999999986</v>
      </c>
      <c r="Y40" s="16"/>
      <c r="AA40"/>
    </row>
    <row r="41" spans="1:27" x14ac:dyDescent="0.2">
      <c r="A41" s="17" t="s">
        <v>21</v>
      </c>
      <c r="B41" s="31">
        <f t="shared" ref="B41:G41" si="16">AVERAGE(B38:B40)</f>
        <v>28.427933333333339</v>
      </c>
      <c r="C41" s="29">
        <f t="shared" si="16"/>
        <v>27.539042666666671</v>
      </c>
      <c r="D41" s="32">
        <f t="shared" si="16"/>
        <v>29.089238666666663</v>
      </c>
      <c r="E41" s="20">
        <f t="shared" si="16"/>
        <v>26.344641333333332</v>
      </c>
      <c r="F41" s="21">
        <f t="shared" si="16"/>
        <v>25.378112666666667</v>
      </c>
      <c r="G41" s="21">
        <f t="shared" si="16"/>
        <v>29.536141333333333</v>
      </c>
      <c r="I41" s="12" t="s">
        <v>22</v>
      </c>
      <c r="J41" s="5">
        <v>1</v>
      </c>
      <c r="K41" s="5">
        <v>2.8543119169455675</v>
      </c>
      <c r="L41" s="5">
        <v>10.499230330425787</v>
      </c>
      <c r="M41" s="5">
        <v>8.6797791404439089</v>
      </c>
      <c r="N41" s="5">
        <v>20.320875663159939</v>
      </c>
      <c r="O41" s="5">
        <v>1.1236631929791434</v>
      </c>
      <c r="P41" s="5">
        <f>SUM(J41:O41)</f>
        <v>44.477860243954346</v>
      </c>
      <c r="Q41" s="5"/>
      <c r="R41" s="15">
        <f>J41/P41*100</f>
        <v>2.2483095960892698</v>
      </c>
      <c r="S41" s="15">
        <f>K41/P41*100</f>
        <v>6.4173768731006788</v>
      </c>
      <c r="T41" s="15">
        <f>L41/P41*100</f>
        <v>23.605520303447815</v>
      </c>
      <c r="U41" s="15">
        <f>M41/P41*100</f>
        <v>19.514830733395517</v>
      </c>
      <c r="V41" s="15">
        <f>N41/P41*100</f>
        <v>45.687619754419401</v>
      </c>
      <c r="W41" s="15">
        <f>O41/P41*100</f>
        <v>2.5263427395473173</v>
      </c>
      <c r="AA41"/>
    </row>
    <row r="42" spans="1:27" ht="16" thickBot="1" x14ac:dyDescent="0.25">
      <c r="A42" s="17" t="s">
        <v>23</v>
      </c>
      <c r="B42" s="5">
        <f>B41-B41</f>
        <v>0</v>
      </c>
      <c r="C42" s="22">
        <f>C41-B41</f>
        <v>-0.88889066666666849</v>
      </c>
      <c r="D42" s="22">
        <f>D41-B41</f>
        <v>0.66130533333332409</v>
      </c>
      <c r="E42" s="22">
        <f>E41-B41</f>
        <v>-2.0832920000000072</v>
      </c>
      <c r="F42" s="22">
        <f>F41-B41</f>
        <v>-3.0498206666666725</v>
      </c>
      <c r="G42" s="22">
        <f>G41-B41</f>
        <v>1.1082079999999941</v>
      </c>
      <c r="I42" s="23" t="s">
        <v>24</v>
      </c>
      <c r="J42" s="24">
        <f t="shared" ref="J42:O42" si="17">J41/J39</f>
        <v>1</v>
      </c>
      <c r="K42" s="24">
        <f t="shared" si="17"/>
        <v>113.28134581166283</v>
      </c>
      <c r="L42" s="24">
        <f t="shared" si="17"/>
        <v>104.12892017551405</v>
      </c>
      <c r="M42" s="24">
        <f t="shared" si="17"/>
        <v>80.337203261641335</v>
      </c>
      <c r="N42" s="24">
        <f t="shared" si="17"/>
        <v>163.16807487563804</v>
      </c>
      <c r="O42" s="24">
        <f t="shared" si="17"/>
        <v>25.802667824484619</v>
      </c>
      <c r="P42" s="24">
        <f>SUM(J42:O42)</f>
        <v>487.71821194894085</v>
      </c>
      <c r="Q42" s="24"/>
      <c r="R42" s="25">
        <f>J42/P42*100</f>
        <v>0.20503642790043894</v>
      </c>
      <c r="S42" s="25">
        <f>K42/P42*100</f>
        <v>23.226802492977694</v>
      </c>
      <c r="T42" s="25">
        <f>L42/P42*100</f>
        <v>21.350221833917345</v>
      </c>
      <c r="U42" s="25">
        <f>M42/P42*100</f>
        <v>16.47205318427843</v>
      </c>
      <c r="V42" s="25">
        <f>N42/P42*100</f>
        <v>33.455399219892179</v>
      </c>
      <c r="W42" s="25">
        <f>O42/P42*100</f>
        <v>5.2904868410339159</v>
      </c>
      <c r="X42" s="16">
        <f>SUM(R41:W41)</f>
        <v>100</v>
      </c>
      <c r="Y42" s="16"/>
      <c r="AA42"/>
    </row>
    <row r="43" spans="1:27" ht="16" thickBot="1" x14ac:dyDescent="0.25">
      <c r="A43" s="17" t="s">
        <v>26</v>
      </c>
      <c r="B43" s="5">
        <f t="shared" ref="B43:G43" si="18">2^-B42</f>
        <v>1</v>
      </c>
      <c r="C43" s="22">
        <f t="shared" si="18"/>
        <v>1.8517517064157984</v>
      </c>
      <c r="D43" s="22">
        <f t="shared" si="18"/>
        <v>0.63230593519294309</v>
      </c>
      <c r="E43" s="22">
        <f t="shared" si="18"/>
        <v>4.2377309643521395</v>
      </c>
      <c r="F43" s="22">
        <f t="shared" si="18"/>
        <v>8.2810899508792755</v>
      </c>
      <c r="G43" s="22">
        <f t="shared" si="18"/>
        <v>0.46386985515723034</v>
      </c>
      <c r="K43" s="5"/>
      <c r="L43" s="5"/>
      <c r="M43" s="5"/>
      <c r="N43" s="5"/>
      <c r="O43" s="5"/>
      <c r="P43" s="5"/>
      <c r="Q43" s="5"/>
      <c r="S43" s="15"/>
      <c r="T43" s="15"/>
      <c r="U43" s="15"/>
      <c r="V43" s="15"/>
      <c r="W43" s="15"/>
      <c r="X43" s="16">
        <f>SUM(R42:W42)</f>
        <v>100</v>
      </c>
      <c r="Y43" s="16"/>
      <c r="AA43"/>
    </row>
    <row r="44" spans="1:27" x14ac:dyDescent="0.2">
      <c r="B44" s="13"/>
      <c r="C44" s="13"/>
      <c r="D44" s="13"/>
      <c r="E44" s="13"/>
      <c r="F44" s="13"/>
      <c r="G44" s="13"/>
      <c r="I44" s="8" t="s">
        <v>29</v>
      </c>
      <c r="J44" s="9">
        <v>1</v>
      </c>
      <c r="K44" s="9">
        <v>2</v>
      </c>
      <c r="L44" s="9">
        <v>3</v>
      </c>
      <c r="M44" s="9">
        <v>4</v>
      </c>
      <c r="N44" s="9">
        <v>5</v>
      </c>
      <c r="O44" s="9">
        <v>6</v>
      </c>
      <c r="P44" s="10" t="s">
        <v>9</v>
      </c>
      <c r="Q44" s="10"/>
      <c r="R44" s="9" t="s">
        <v>10</v>
      </c>
      <c r="S44" s="9" t="s">
        <v>11</v>
      </c>
      <c r="T44" s="9" t="s">
        <v>12</v>
      </c>
      <c r="U44" s="9" t="s">
        <v>13</v>
      </c>
      <c r="V44" s="9" t="s">
        <v>14</v>
      </c>
      <c r="W44" s="11" t="s">
        <v>15</v>
      </c>
      <c r="AA44"/>
    </row>
    <row r="45" spans="1:27" x14ac:dyDescent="0.2">
      <c r="B45" s="6" t="s">
        <v>52</v>
      </c>
      <c r="C45" s="7" t="s">
        <v>53</v>
      </c>
      <c r="D45" s="7" t="s">
        <v>54</v>
      </c>
      <c r="E45" s="7" t="s">
        <v>55</v>
      </c>
      <c r="F45" s="7" t="s">
        <v>56</v>
      </c>
      <c r="G45" s="7" t="s">
        <v>57</v>
      </c>
      <c r="I45" s="12"/>
      <c r="J45" s="13" t="s">
        <v>17</v>
      </c>
      <c r="P45" s="5"/>
      <c r="Q45" s="5"/>
      <c r="W45" s="14"/>
      <c r="AA45"/>
    </row>
    <row r="46" spans="1:27" x14ac:dyDescent="0.2">
      <c r="B46">
        <v>27.421782</v>
      </c>
      <c r="C46" s="54">
        <v>25.726977999999999</v>
      </c>
      <c r="D46" s="55">
        <v>24.498196</v>
      </c>
      <c r="E46" s="56">
        <v>23.736214</v>
      </c>
      <c r="F46" s="57">
        <v>23.231656999999998</v>
      </c>
      <c r="G46" s="58">
        <v>27.294689999999999</v>
      </c>
      <c r="I46" s="12"/>
      <c r="J46" s="5">
        <v>1</v>
      </c>
      <c r="K46" s="5">
        <v>3.6697849493096645E-2</v>
      </c>
      <c r="L46" s="5">
        <v>3.2065202609204368E-2</v>
      </c>
      <c r="M46" s="5">
        <v>7.3872096551060265E-2</v>
      </c>
      <c r="N46" s="5">
        <v>6.11439825235085E-2</v>
      </c>
      <c r="O46" s="5">
        <v>7.597177470668795E-2</v>
      </c>
      <c r="P46" s="5">
        <f>SUM(J46:O46)</f>
        <v>1.2797509058835577</v>
      </c>
      <c r="Q46" s="5"/>
      <c r="R46" s="15">
        <f>J46/P46*100</f>
        <v>78.140206457567317</v>
      </c>
      <c r="S46" s="15">
        <f>K46/P46*100</f>
        <v>2.8675775359393039</v>
      </c>
      <c r="T46" s="15">
        <f>L46/P46*100</f>
        <v>2.5055815519869555</v>
      </c>
      <c r="U46" s="15">
        <f>M46/P46*100</f>
        <v>5.7723808759531963</v>
      </c>
      <c r="V46" s="15">
        <f>N46/P46*100</f>
        <v>4.7778034180248428</v>
      </c>
      <c r="W46" s="15">
        <f>O46/P46*100</f>
        <v>5.9364501605283868</v>
      </c>
      <c r="AA46"/>
    </row>
    <row r="47" spans="1:27" x14ac:dyDescent="0.2">
      <c r="B47">
        <v>27.487701000000001</v>
      </c>
      <c r="C47" s="54">
        <v>26.800585000000002</v>
      </c>
      <c r="D47" s="55">
        <v>24.104220000000002</v>
      </c>
      <c r="E47" s="56">
        <v>24.900597000000001</v>
      </c>
      <c r="F47" s="57">
        <v>23.148803999999998</v>
      </c>
      <c r="G47" s="58">
        <v>27.616630000000001</v>
      </c>
      <c r="I47" s="12"/>
      <c r="J47" s="13" t="s">
        <v>66</v>
      </c>
      <c r="P47" s="5"/>
      <c r="Q47" s="5"/>
      <c r="W47" s="14"/>
      <c r="X47" s="16">
        <f>SUM(R46:W46)</f>
        <v>99.999999999999986</v>
      </c>
      <c r="Y47" s="16"/>
      <c r="AA47"/>
    </row>
    <row r="48" spans="1:27" x14ac:dyDescent="0.2">
      <c r="B48">
        <v>27.799697999999999</v>
      </c>
      <c r="C48" s="54">
        <v>25.642188999999998</v>
      </c>
      <c r="D48" s="55">
        <v>23.930129999999998</v>
      </c>
      <c r="E48" s="56">
        <v>24.719394999999999</v>
      </c>
      <c r="F48" s="57">
        <v>23.294048</v>
      </c>
      <c r="G48" s="58">
        <v>27.293232</v>
      </c>
      <c r="I48" s="12" t="s">
        <v>22</v>
      </c>
      <c r="J48" s="5">
        <v>1</v>
      </c>
      <c r="K48" s="5">
        <v>0.94697768396879245</v>
      </c>
      <c r="L48" s="5">
        <v>0.37234717922338811</v>
      </c>
      <c r="M48" s="5">
        <v>1.5518133042190656</v>
      </c>
      <c r="N48" s="5">
        <v>5.1938487430696503</v>
      </c>
      <c r="O48" s="5">
        <v>1.5808469138464816</v>
      </c>
      <c r="P48" s="5">
        <f>SUM(J48:O48)</f>
        <v>10.645833824327379</v>
      </c>
      <c r="Q48" s="5"/>
      <c r="R48" s="15">
        <f>J48/P48*100</f>
        <v>9.3933459464193874</v>
      </c>
      <c r="S48" s="15">
        <f>K48/P48*100</f>
        <v>8.8952889890578763</v>
      </c>
      <c r="T48" s="15">
        <f>L48/P48*100</f>
        <v>3.4975858666187061</v>
      </c>
      <c r="U48" s="15">
        <f>M48/P48*100</f>
        <v>14.576719210785836</v>
      </c>
      <c r="V48" s="15">
        <f>N48/P48*100</f>
        <v>48.787618037028736</v>
      </c>
      <c r="W48" s="15">
        <f>O48/P48*100</f>
        <v>14.849441950089448</v>
      </c>
      <c r="AA48"/>
    </row>
    <row r="49" spans="1:27" ht="16" thickBot="1" x14ac:dyDescent="0.25">
      <c r="A49" s="17" t="s">
        <v>21</v>
      </c>
      <c r="B49" s="18">
        <f t="shared" ref="B49:G49" si="19">AVERAGE(B46:B48)</f>
        <v>27.569727</v>
      </c>
      <c r="C49" s="21">
        <f t="shared" si="19"/>
        <v>26.056584000000001</v>
      </c>
      <c r="D49" s="20">
        <f t="shared" si="19"/>
        <v>24.177515333333332</v>
      </c>
      <c r="E49" s="20">
        <f t="shared" si="19"/>
        <v>24.452068666666666</v>
      </c>
      <c r="F49" s="19">
        <f t="shared" si="19"/>
        <v>23.224836333333332</v>
      </c>
      <c r="G49" s="19">
        <f t="shared" si="19"/>
        <v>27.401517333333334</v>
      </c>
      <c r="I49" s="23" t="s">
        <v>24</v>
      </c>
      <c r="J49" s="24">
        <f t="shared" ref="J49:O49" si="20">J48/J46</f>
        <v>1</v>
      </c>
      <c r="K49" s="24">
        <f t="shared" si="20"/>
        <v>25.80471872464711</v>
      </c>
      <c r="L49" s="24">
        <f t="shared" si="20"/>
        <v>11.612188569689724</v>
      </c>
      <c r="M49" s="24">
        <f t="shared" si="20"/>
        <v>21.006758663556475</v>
      </c>
      <c r="N49" s="24">
        <f t="shared" si="20"/>
        <v>84.944560833484005</v>
      </c>
      <c r="O49" s="24">
        <f t="shared" si="20"/>
        <v>20.808345203857879</v>
      </c>
      <c r="P49" s="24">
        <f>SUM(J49:O49)</f>
        <v>165.17657199523518</v>
      </c>
      <c r="Q49" s="24"/>
      <c r="R49" s="25">
        <f>J49/P49*100</f>
        <v>0.60541273373129867</v>
      </c>
      <c r="S49" s="25">
        <f>K49/P49*100</f>
        <v>15.622505306255837</v>
      </c>
      <c r="T49" s="25">
        <f>L49/P49*100</f>
        <v>7.0301668265791957</v>
      </c>
      <c r="U49" s="25">
        <f>M49/P49*100</f>
        <v>12.717759189337368</v>
      </c>
      <c r="V49" s="25">
        <f>N49/P49*100</f>
        <v>51.426518789804156</v>
      </c>
      <c r="W49" s="25">
        <f>O49/P49*100</f>
        <v>12.597637154292157</v>
      </c>
      <c r="X49" s="16">
        <f>SUM(R48:W48)</f>
        <v>99.999999999999986</v>
      </c>
      <c r="Y49" s="16"/>
      <c r="AA49"/>
    </row>
    <row r="50" spans="1:27" x14ac:dyDescent="0.2">
      <c r="A50" s="17" t="s">
        <v>23</v>
      </c>
      <c r="B50" s="5">
        <f>B49-B49</f>
        <v>0</v>
      </c>
      <c r="C50" s="22">
        <f>C49-B49</f>
        <v>-1.5131429999999995</v>
      </c>
      <c r="D50" s="22">
        <f>D49-B49</f>
        <v>-3.3922116666666682</v>
      </c>
      <c r="E50" s="22">
        <f>E49-B49</f>
        <v>-3.1176583333333348</v>
      </c>
      <c r="F50" s="22">
        <f>F49-B49</f>
        <v>-4.344890666666668</v>
      </c>
      <c r="G50" s="22">
        <f>G49-B49</f>
        <v>-0.16820966666666592</v>
      </c>
      <c r="X50" s="16">
        <f>SUM(R49:W49)</f>
        <v>100</v>
      </c>
      <c r="Y50" s="16"/>
      <c r="AA50"/>
    </row>
    <row r="51" spans="1:27" x14ac:dyDescent="0.2">
      <c r="A51" s="17" t="s">
        <v>26</v>
      </c>
      <c r="B51" s="5">
        <f t="shared" ref="B51:G51" si="21">2^-B50</f>
        <v>1</v>
      </c>
      <c r="C51" s="22">
        <f t="shared" si="21"/>
        <v>2.8543119169455675</v>
      </c>
      <c r="D51" s="22">
        <f t="shared" si="21"/>
        <v>10.499230330425787</v>
      </c>
      <c r="E51" s="22">
        <f t="shared" si="21"/>
        <v>8.6797791404439089</v>
      </c>
      <c r="F51" s="22">
        <f t="shared" si="21"/>
        <v>20.320875663159939</v>
      </c>
      <c r="G51" s="22">
        <f t="shared" si="21"/>
        <v>1.1236631929791434</v>
      </c>
      <c r="J51" s="13"/>
      <c r="K51" s="13"/>
      <c r="L51" s="13"/>
      <c r="M51" s="13"/>
      <c r="N51" s="13"/>
      <c r="O51" s="13"/>
      <c r="P51" s="5"/>
      <c r="Q51" s="5"/>
      <c r="R51" s="13"/>
      <c r="S51" s="13"/>
      <c r="T51" s="13"/>
      <c r="U51" s="13"/>
      <c r="V51" s="13"/>
      <c r="W51" s="13"/>
      <c r="AA51"/>
    </row>
    <row r="52" spans="1:27" x14ac:dyDescent="0.2">
      <c r="B52" s="13"/>
      <c r="C52" s="13"/>
      <c r="D52" s="13"/>
      <c r="E52" s="13"/>
      <c r="F52" s="13"/>
      <c r="G52" s="13"/>
      <c r="J52" s="13"/>
      <c r="P52" s="5"/>
      <c r="Q52" s="5"/>
      <c r="AA52"/>
    </row>
    <row r="53" spans="1:27" x14ac:dyDescent="0.2">
      <c r="B53" s="6" t="s">
        <v>58</v>
      </c>
      <c r="C53" s="7" t="s">
        <v>59</v>
      </c>
      <c r="D53" s="7" t="s">
        <v>60</v>
      </c>
      <c r="E53" s="7" t="s">
        <v>61</v>
      </c>
      <c r="F53" s="7" t="s">
        <v>62</v>
      </c>
      <c r="G53" s="7" t="s">
        <v>63</v>
      </c>
      <c r="J53" s="5"/>
      <c r="K53" s="5"/>
      <c r="L53" s="5"/>
      <c r="M53" s="5"/>
      <c r="N53" s="5"/>
      <c r="O53" s="5"/>
      <c r="P53" s="5"/>
      <c r="Q53" s="5"/>
      <c r="R53" s="15"/>
      <c r="S53" s="15"/>
      <c r="T53" s="15"/>
      <c r="U53" s="15"/>
      <c r="V53" s="15"/>
      <c r="W53" s="15"/>
      <c r="AA53"/>
    </row>
    <row r="54" spans="1:27" x14ac:dyDescent="0.2">
      <c r="B54" s="59">
        <v>27.438510000000001</v>
      </c>
      <c r="C54" s="60">
        <v>27.495214000000001</v>
      </c>
      <c r="D54" s="61">
        <v>28.674956999999999</v>
      </c>
      <c r="E54" s="62">
        <v>26.378899000000001</v>
      </c>
      <c r="F54" s="63">
        <v>25.005852000000001</v>
      </c>
      <c r="G54" s="64">
        <v>26.464697000000001</v>
      </c>
      <c r="J54" s="13"/>
      <c r="P54" s="5"/>
      <c r="Q54" s="5"/>
      <c r="X54" s="16"/>
      <c r="Y54" s="16"/>
      <c r="AA54"/>
    </row>
    <row r="55" spans="1:27" x14ac:dyDescent="0.2">
      <c r="B55" s="59">
        <v>27.640196</v>
      </c>
      <c r="C55" s="60">
        <v>26.896826000000001</v>
      </c>
      <c r="D55" s="61">
        <v>28.383375000000001</v>
      </c>
      <c r="E55" s="62">
        <v>26.317699999999999</v>
      </c>
      <c r="F55" s="63">
        <v>24.569092000000001</v>
      </c>
      <c r="G55" s="64">
        <v>26.393108000000002</v>
      </c>
      <c r="J55" s="5"/>
      <c r="K55" s="5"/>
      <c r="L55" s="5"/>
      <c r="M55" s="5"/>
      <c r="N55" s="5"/>
      <c r="O55" s="5"/>
      <c r="P55" s="5"/>
      <c r="Q55" s="5"/>
      <c r="R55" s="15"/>
      <c r="S55" s="15"/>
      <c r="T55" s="15"/>
      <c r="U55" s="15"/>
      <c r="V55" s="15"/>
      <c r="W55" s="15"/>
      <c r="AA55"/>
    </row>
    <row r="56" spans="1:27" x14ac:dyDescent="0.2">
      <c r="B56" s="59">
        <v>26.315360999999999</v>
      </c>
      <c r="C56" s="60">
        <v>27.237819999999999</v>
      </c>
      <c r="D56" s="61">
        <v>28.611574000000001</v>
      </c>
      <c r="E56" s="62">
        <v>26.795603</v>
      </c>
      <c r="F56" s="63">
        <v>24.688711000000001</v>
      </c>
      <c r="G56" s="64">
        <v>26.554169000000002</v>
      </c>
      <c r="J56" s="5"/>
      <c r="K56" s="5"/>
      <c r="L56" s="5"/>
      <c r="M56" s="5"/>
      <c r="N56" s="5"/>
      <c r="O56" s="5"/>
      <c r="P56" s="5"/>
      <c r="Q56" s="5"/>
      <c r="R56" s="15"/>
      <c r="S56" s="15"/>
      <c r="T56" s="15"/>
      <c r="U56" s="15"/>
      <c r="V56" s="15"/>
      <c r="W56" s="15"/>
      <c r="X56" s="16"/>
      <c r="Y56" s="16"/>
      <c r="AA56"/>
    </row>
    <row r="57" spans="1:27" x14ac:dyDescent="0.2">
      <c r="A57" s="17" t="s">
        <v>21</v>
      </c>
      <c r="B57" s="28">
        <f t="shared" ref="B57:G57" si="22">AVERAGE(B54:B56)</f>
        <v>27.131355666666664</v>
      </c>
      <c r="C57" s="29">
        <f t="shared" si="22"/>
        <v>27.209953333333335</v>
      </c>
      <c r="D57" s="30">
        <f t="shared" si="22"/>
        <v>28.556635333333332</v>
      </c>
      <c r="E57" s="20">
        <f t="shared" si="22"/>
        <v>26.497400666666664</v>
      </c>
      <c r="F57" s="19">
        <f t="shared" si="22"/>
        <v>24.754551666666668</v>
      </c>
      <c r="G57" s="19">
        <f t="shared" si="22"/>
        <v>26.470658</v>
      </c>
      <c r="X57" s="16"/>
      <c r="Y57" s="16"/>
      <c r="AA57"/>
    </row>
    <row r="58" spans="1:27" x14ac:dyDescent="0.2">
      <c r="A58" s="17" t="s">
        <v>23</v>
      </c>
      <c r="B58" s="5">
        <f>B57-B57</f>
        <v>0</v>
      </c>
      <c r="C58" s="22">
        <f>C57-B57</f>
        <v>7.8597666666670563E-2</v>
      </c>
      <c r="D58" s="22">
        <f>D57-B57</f>
        <v>1.4252796666666683</v>
      </c>
      <c r="E58" s="22">
        <f>E57-B57</f>
        <v>-0.63395500000000027</v>
      </c>
      <c r="F58" s="22">
        <f>F57-B57</f>
        <v>-2.3768039999999964</v>
      </c>
      <c r="G58" s="22">
        <f>G57-B57</f>
        <v>-0.66069766666666396</v>
      </c>
      <c r="AA58"/>
    </row>
    <row r="59" spans="1:27" x14ac:dyDescent="0.2">
      <c r="A59" s="17" t="s">
        <v>26</v>
      </c>
      <c r="B59" s="5">
        <f t="shared" ref="B59:G59" si="23">2^-B58</f>
        <v>1</v>
      </c>
      <c r="C59" s="22">
        <f t="shared" si="23"/>
        <v>0.94697768396879245</v>
      </c>
      <c r="D59" s="22">
        <f t="shared" si="23"/>
        <v>0.37234717922338811</v>
      </c>
      <c r="E59" s="22">
        <f t="shared" si="23"/>
        <v>1.5518133042190656</v>
      </c>
      <c r="F59" s="22">
        <f t="shared" si="23"/>
        <v>5.1938487430696503</v>
      </c>
      <c r="G59" s="22">
        <f t="shared" si="23"/>
        <v>1.5808469138464816</v>
      </c>
      <c r="AA59"/>
    </row>
    <row r="60" spans="1:27" x14ac:dyDescent="0.2">
      <c r="AA60"/>
    </row>
    <row r="61" spans="1:27" x14ac:dyDescent="0.2">
      <c r="B61" s="66"/>
      <c r="C61" s="66"/>
      <c r="D61" s="66"/>
      <c r="E61" s="66"/>
      <c r="F61" s="66"/>
      <c r="G61" s="66"/>
      <c r="AA61"/>
    </row>
    <row r="62" spans="1:27" x14ac:dyDescent="0.2">
      <c r="B62" s="67"/>
      <c r="C62" s="67"/>
      <c r="D62" s="67"/>
      <c r="E62" s="67"/>
      <c r="F62" s="67"/>
      <c r="G62" s="67"/>
      <c r="AA62"/>
    </row>
    <row r="63" spans="1:27" x14ac:dyDescent="0.2">
      <c r="B63" s="67"/>
      <c r="C63" s="67"/>
      <c r="D63" s="67"/>
      <c r="E63" s="67"/>
      <c r="F63" s="67"/>
      <c r="G63" s="67"/>
      <c r="AA63"/>
    </row>
    <row r="64" spans="1:27" x14ac:dyDescent="0.2">
      <c r="B64" s="67"/>
      <c r="C64" s="67"/>
      <c r="D64" s="67"/>
      <c r="E64" s="67"/>
      <c r="F64" s="67"/>
      <c r="G64" s="67"/>
      <c r="AA64"/>
    </row>
    <row r="65" spans="1:27" x14ac:dyDescent="0.2">
      <c r="A65" s="17"/>
      <c r="B65" s="31"/>
      <c r="C65" s="68"/>
      <c r="D65" s="68"/>
      <c r="E65" s="18"/>
      <c r="F65" s="68"/>
      <c r="G65" s="68"/>
      <c r="AA65"/>
    </row>
    <row r="66" spans="1:27" x14ac:dyDescent="0.2">
      <c r="A66" s="17"/>
      <c r="B66" s="5"/>
      <c r="C66" s="5"/>
      <c r="D66" s="5"/>
      <c r="E66" s="5"/>
      <c r="F66" s="5"/>
      <c r="G66" s="5"/>
      <c r="AA66"/>
    </row>
    <row r="67" spans="1:27" x14ac:dyDescent="0.2">
      <c r="A67" s="17"/>
      <c r="B67" s="5"/>
      <c r="C67" s="5"/>
      <c r="D67" s="5"/>
      <c r="E67" s="5"/>
      <c r="F67" s="5"/>
      <c r="G67" s="5"/>
      <c r="AA67"/>
    </row>
    <row r="68" spans="1:27" x14ac:dyDescent="0.2">
      <c r="AA68"/>
    </row>
    <row r="69" spans="1:27" x14ac:dyDescent="0.2">
      <c r="AA69"/>
    </row>
    <row r="70" spans="1:27" ht="19" x14ac:dyDescent="0.25">
      <c r="A70" s="1" t="s">
        <v>65</v>
      </c>
      <c r="B70" s="2" t="s">
        <v>1</v>
      </c>
      <c r="AA70"/>
    </row>
    <row r="71" spans="1:27" x14ac:dyDescent="0.2">
      <c r="B71" s="6" t="s">
        <v>2</v>
      </c>
      <c r="C71" s="7" t="s">
        <v>3</v>
      </c>
      <c r="D71" s="7" t="s">
        <v>4</v>
      </c>
      <c r="E71" s="7" t="s">
        <v>5</v>
      </c>
      <c r="F71" s="7" t="s">
        <v>6</v>
      </c>
      <c r="G71" s="7" t="s">
        <v>7</v>
      </c>
      <c r="AA71"/>
    </row>
    <row r="72" spans="1:27" x14ac:dyDescent="0.2">
      <c r="B72" s="3">
        <v>18.285993999999999</v>
      </c>
      <c r="C72" s="3">
        <v>21.694051999999999</v>
      </c>
      <c r="D72" s="3">
        <v>20.262547999999999</v>
      </c>
      <c r="E72" s="3">
        <v>20.876587000000001</v>
      </c>
      <c r="F72" s="3">
        <v>21.356210000000001</v>
      </c>
      <c r="G72" s="3">
        <v>21.558767</v>
      </c>
      <c r="AA72"/>
    </row>
    <row r="73" spans="1:27" x14ac:dyDescent="0.2">
      <c r="B73" s="3">
        <v>18.166810000000002</v>
      </c>
      <c r="C73" s="3">
        <v>21.597035999999999</v>
      </c>
      <c r="D73" s="3">
        <v>20.286238000000001</v>
      </c>
      <c r="E73" s="3">
        <v>20.905560999999999</v>
      </c>
      <c r="F73" s="3">
        <v>21.386322</v>
      </c>
      <c r="G73" s="3">
        <v>21.586096000000001</v>
      </c>
      <c r="AA73"/>
    </row>
    <row r="74" spans="1:27" x14ac:dyDescent="0.2">
      <c r="B74" s="3">
        <v>18.015947000000001</v>
      </c>
      <c r="C74" s="3">
        <v>21.637536999999998</v>
      </c>
      <c r="D74" s="3">
        <v>20.133607999999999</v>
      </c>
      <c r="E74" s="3">
        <v>20.921233999999998</v>
      </c>
      <c r="F74" s="3">
        <v>21.40474</v>
      </c>
      <c r="G74" s="3">
        <v>21.663699999999999</v>
      </c>
      <c r="AA74"/>
    </row>
    <row r="75" spans="1:27" x14ac:dyDescent="0.2">
      <c r="A75" s="17" t="s">
        <v>21</v>
      </c>
      <c r="B75" s="18">
        <f t="shared" ref="B75:G75" si="24">AVERAGE(B72:B74)</f>
        <v>18.156250333333332</v>
      </c>
      <c r="C75" s="29">
        <f t="shared" si="24"/>
        <v>21.642875</v>
      </c>
      <c r="D75" s="30">
        <f t="shared" si="24"/>
        <v>20.227464666666666</v>
      </c>
      <c r="E75" s="30">
        <f t="shared" si="24"/>
        <v>20.901127333333331</v>
      </c>
      <c r="F75" s="21">
        <f t="shared" si="24"/>
        <v>21.382424</v>
      </c>
      <c r="G75" s="21">
        <f t="shared" si="24"/>
        <v>21.60285433333333</v>
      </c>
      <c r="AA75"/>
    </row>
    <row r="76" spans="1:27" x14ac:dyDescent="0.2">
      <c r="A76" s="17" t="s">
        <v>23</v>
      </c>
      <c r="B76" s="5">
        <f>B75-B75</f>
        <v>0</v>
      </c>
      <c r="C76" s="22">
        <f>C75-B75</f>
        <v>3.4866246666666676</v>
      </c>
      <c r="D76" s="22">
        <f>D75-B75</f>
        <v>2.0712143333333337</v>
      </c>
      <c r="E76" s="22">
        <f>E75-B75</f>
        <v>2.7448769999999989</v>
      </c>
      <c r="F76" s="22">
        <f>F75-B75</f>
        <v>3.2261736666666678</v>
      </c>
      <c r="G76" s="22">
        <f>G75-B75</f>
        <v>3.4466039999999971</v>
      </c>
      <c r="AA76"/>
    </row>
    <row r="77" spans="1:27" x14ac:dyDescent="0.2">
      <c r="A77" s="17" t="s">
        <v>26</v>
      </c>
      <c r="B77" s="5">
        <f t="shared" ref="B77:G77" si="25">2^-B76</f>
        <v>1</v>
      </c>
      <c r="C77" s="22">
        <f t="shared" si="25"/>
        <v>8.9211612992551953E-2</v>
      </c>
      <c r="D77" s="22">
        <f t="shared" si="25"/>
        <v>0.2379591222093182</v>
      </c>
      <c r="E77" s="22">
        <f t="shared" si="25"/>
        <v>0.14917968596468703</v>
      </c>
      <c r="F77" s="22">
        <f t="shared" si="25"/>
        <v>0.10686240773314533</v>
      </c>
      <c r="G77" s="22">
        <f t="shared" si="25"/>
        <v>9.1721006713770883E-2</v>
      </c>
      <c r="AA77"/>
    </row>
    <row r="78" spans="1:27" x14ac:dyDescent="0.2">
      <c r="B78" s="5"/>
      <c r="C78" s="5"/>
      <c r="D78" s="5"/>
      <c r="E78" s="5"/>
      <c r="F78" s="5"/>
      <c r="G78" s="5"/>
      <c r="AA78"/>
    </row>
    <row r="79" spans="1:27" x14ac:dyDescent="0.2">
      <c r="B79" s="6" t="s">
        <v>30</v>
      </c>
      <c r="C79" s="7" t="s">
        <v>31</v>
      </c>
      <c r="D79" s="7" t="s">
        <v>32</v>
      </c>
      <c r="E79" s="7" t="s">
        <v>33</v>
      </c>
      <c r="F79" s="7" t="s">
        <v>34</v>
      </c>
      <c r="G79" s="7" t="s">
        <v>7</v>
      </c>
      <c r="AA79"/>
    </row>
    <row r="80" spans="1:27" x14ac:dyDescent="0.2">
      <c r="B80" s="3">
        <v>18.008853999999999</v>
      </c>
      <c r="C80" s="3">
        <v>21.564802</v>
      </c>
      <c r="D80" s="3">
        <v>20.873158</v>
      </c>
      <c r="E80" s="3">
        <v>20.123052999999999</v>
      </c>
      <c r="F80" s="3">
        <v>21.732095999999999</v>
      </c>
      <c r="G80" s="3">
        <v>21.553885000000001</v>
      </c>
      <c r="AA80"/>
    </row>
    <row r="81" spans="1:27" x14ac:dyDescent="0.2">
      <c r="B81" s="3">
        <v>17.98883</v>
      </c>
      <c r="C81" s="3">
        <v>21.686201000000001</v>
      </c>
      <c r="E81" s="3">
        <v>20.125757</v>
      </c>
      <c r="F81" s="3">
        <v>21.760632000000001</v>
      </c>
      <c r="G81" s="3">
        <v>21.672623000000002</v>
      </c>
      <c r="AA81"/>
    </row>
    <row r="82" spans="1:27" x14ac:dyDescent="0.2">
      <c r="B82" s="3">
        <v>17.983238</v>
      </c>
      <c r="C82" s="3">
        <v>21.619741000000001</v>
      </c>
      <c r="D82" s="3">
        <v>20.818072999999998</v>
      </c>
      <c r="E82" s="3">
        <v>20.102266</v>
      </c>
      <c r="F82" s="3">
        <v>21.678673</v>
      </c>
      <c r="G82" s="3">
        <v>21.320460000000001</v>
      </c>
      <c r="AA82"/>
    </row>
    <row r="83" spans="1:27" x14ac:dyDescent="0.2">
      <c r="A83" s="17" t="s">
        <v>21</v>
      </c>
      <c r="B83" s="28">
        <f t="shared" ref="B83:G83" si="26">AVERAGE(B80:B82)</f>
        <v>17.993640666666668</v>
      </c>
      <c r="C83" s="29">
        <f t="shared" si="26"/>
        <v>21.623581333333334</v>
      </c>
      <c r="D83" s="30">
        <f t="shared" si="26"/>
        <v>20.845615500000001</v>
      </c>
      <c r="E83" s="20">
        <f t="shared" si="26"/>
        <v>20.117025333333334</v>
      </c>
      <c r="F83" s="19">
        <f t="shared" si="26"/>
        <v>21.723800333333333</v>
      </c>
      <c r="G83" s="21">
        <f t="shared" si="26"/>
        <v>21.515656000000003</v>
      </c>
      <c r="AA83"/>
    </row>
    <row r="84" spans="1:27" x14ac:dyDescent="0.2">
      <c r="A84" s="17" t="s">
        <v>23</v>
      </c>
      <c r="B84" s="5">
        <f>B83-B83</f>
        <v>0</v>
      </c>
      <c r="C84" s="22">
        <f>C83-B83</f>
        <v>3.6299406666666663</v>
      </c>
      <c r="D84" s="22">
        <f>D83-B83</f>
        <v>2.8519748333333332</v>
      </c>
      <c r="E84" s="22">
        <f>E83-B83</f>
        <v>2.1233846666666665</v>
      </c>
      <c r="F84" s="22">
        <f>F83-B83</f>
        <v>3.7301596666666654</v>
      </c>
      <c r="G84" s="22">
        <f>G83-B83</f>
        <v>3.5220153333333357</v>
      </c>
      <c r="AA84"/>
    </row>
    <row r="85" spans="1:27" x14ac:dyDescent="0.2">
      <c r="A85" s="17" t="s">
        <v>26</v>
      </c>
      <c r="B85" s="5">
        <f t="shared" ref="B85:G85" si="27">2^-B84</f>
        <v>1</v>
      </c>
      <c r="C85" s="22">
        <f t="shared" si="27"/>
        <v>8.077537387374327E-2</v>
      </c>
      <c r="D85" s="22">
        <f t="shared" si="27"/>
        <v>0.13850645959698474</v>
      </c>
      <c r="E85" s="22">
        <f t="shared" si="27"/>
        <v>0.22950783860017565</v>
      </c>
      <c r="F85" s="22">
        <f t="shared" si="27"/>
        <v>7.5354649081780911E-2</v>
      </c>
      <c r="G85" s="22">
        <f t="shared" si="27"/>
        <v>8.70497923493532E-2</v>
      </c>
    </row>
    <row r="86" spans="1:27" x14ac:dyDescent="0.2">
      <c r="B86" s="5"/>
      <c r="C86" s="5"/>
      <c r="D86" s="5"/>
      <c r="E86" s="5"/>
      <c r="F86" s="5"/>
      <c r="G86" s="5"/>
    </row>
    <row r="87" spans="1:27" x14ac:dyDescent="0.2">
      <c r="B87" s="6" t="s">
        <v>39</v>
      </c>
      <c r="C87" s="7" t="s">
        <v>40</v>
      </c>
      <c r="D87" s="7" t="s">
        <v>41</v>
      </c>
      <c r="E87" s="7" t="s">
        <v>42</v>
      </c>
      <c r="F87" s="7" t="s">
        <v>43</v>
      </c>
      <c r="G87" s="7" t="s">
        <v>7</v>
      </c>
    </row>
    <row r="88" spans="1:27" x14ac:dyDescent="0.2">
      <c r="B88" s="3">
        <v>14.776132</v>
      </c>
      <c r="E88" s="3">
        <v>16.314419000000001</v>
      </c>
      <c r="G88" s="3">
        <v>16.899260000000002</v>
      </c>
    </row>
    <row r="89" spans="1:27" x14ac:dyDescent="0.2">
      <c r="B89" s="3">
        <v>14.677187999999999</v>
      </c>
      <c r="C89" s="3">
        <v>18.157033999999999</v>
      </c>
      <c r="D89" s="3">
        <v>18.582932</v>
      </c>
      <c r="E89" s="3">
        <v>16.923601000000001</v>
      </c>
      <c r="F89" s="3">
        <v>17.788720999999999</v>
      </c>
      <c r="G89" s="3">
        <v>16.802209999999999</v>
      </c>
    </row>
    <row r="90" spans="1:27" x14ac:dyDescent="0.2">
      <c r="C90" s="3">
        <v>17.838439999999999</v>
      </c>
      <c r="D90" s="3">
        <v>18.445741999999999</v>
      </c>
      <c r="E90" s="3">
        <v>17.584433000000001</v>
      </c>
      <c r="F90" s="3">
        <v>17.826782000000001</v>
      </c>
    </row>
    <row r="91" spans="1:27" x14ac:dyDescent="0.2">
      <c r="A91" s="17" t="s">
        <v>21</v>
      </c>
      <c r="B91" s="31">
        <f t="shared" ref="B91:G91" si="28">AVERAGE(B88:B90)</f>
        <v>14.726659999999999</v>
      </c>
      <c r="C91" s="21">
        <f t="shared" si="28"/>
        <v>17.997737000000001</v>
      </c>
      <c r="D91" s="30">
        <f t="shared" si="28"/>
        <v>18.514336999999998</v>
      </c>
      <c r="E91" s="32">
        <f t="shared" si="28"/>
        <v>16.940817666666671</v>
      </c>
      <c r="F91" s="29">
        <f t="shared" si="28"/>
        <v>17.807751500000002</v>
      </c>
      <c r="G91" s="21">
        <f t="shared" si="28"/>
        <v>16.850735</v>
      </c>
    </row>
    <row r="92" spans="1:27" x14ac:dyDescent="0.2">
      <c r="A92" s="17" t="s">
        <v>23</v>
      </c>
      <c r="B92" s="5">
        <f>B91-B91</f>
        <v>0</v>
      </c>
      <c r="C92" s="22">
        <f>C91-B91</f>
        <v>3.2710770000000018</v>
      </c>
      <c r="D92" s="22">
        <f>D91-B91</f>
        <v>3.7876769999999986</v>
      </c>
      <c r="E92" s="22">
        <f>E91-B91</f>
        <v>2.2141576666666722</v>
      </c>
      <c r="F92" s="22">
        <f>F91-B91</f>
        <v>3.081091500000003</v>
      </c>
      <c r="G92" s="22">
        <f>G91-B91</f>
        <v>2.1240750000000013</v>
      </c>
    </row>
    <row r="93" spans="1:27" x14ac:dyDescent="0.2">
      <c r="A93" s="17" t="s">
        <v>26</v>
      </c>
      <c r="B93" s="5">
        <f t="shared" ref="B93:G93" si="29">2^-B92</f>
        <v>1</v>
      </c>
      <c r="C93" s="22">
        <f t="shared" si="29"/>
        <v>0.10358758420242752</v>
      </c>
      <c r="D93" s="22">
        <f t="shared" si="29"/>
        <v>7.2409510087158097E-2</v>
      </c>
      <c r="E93" s="22">
        <f t="shared" si="29"/>
        <v>0.21551233244232398</v>
      </c>
      <c r="F93" s="22">
        <f t="shared" si="29"/>
        <v>0.11816776980560705</v>
      </c>
      <c r="G93" s="22">
        <f t="shared" si="29"/>
        <v>0.22939804477225911</v>
      </c>
    </row>
    <row r="94" spans="1:27" x14ac:dyDescent="0.2">
      <c r="B94" s="5"/>
      <c r="C94" s="5"/>
      <c r="D94" s="5"/>
      <c r="E94" s="5"/>
      <c r="F94" s="5"/>
      <c r="G94" s="5"/>
    </row>
    <row r="95" spans="1:27" x14ac:dyDescent="0.2">
      <c r="B95" s="66"/>
      <c r="C95" s="66"/>
      <c r="D95" s="66"/>
      <c r="E95" s="66"/>
      <c r="F95" s="66"/>
      <c r="G95" s="66"/>
    </row>
    <row r="99" spans="1:7" x14ac:dyDescent="0.2">
      <c r="A99" s="69"/>
      <c r="B99" s="70"/>
      <c r="C99" s="71"/>
      <c r="D99" s="72"/>
      <c r="E99" s="72"/>
      <c r="F99" s="72"/>
      <c r="G99" s="72"/>
    </row>
    <row r="100" spans="1:7" x14ac:dyDescent="0.2">
      <c r="A100" s="17"/>
      <c r="B100" s="5"/>
      <c r="C100" s="5"/>
      <c r="D100" s="5"/>
      <c r="E100" s="5"/>
      <c r="F100" s="5"/>
      <c r="G100" s="5"/>
    </row>
    <row r="101" spans="1:7" x14ac:dyDescent="0.2">
      <c r="A101" s="17"/>
      <c r="B101" s="5"/>
      <c r="C101" s="5"/>
      <c r="D101" s="5"/>
      <c r="E101" s="5"/>
      <c r="F101" s="5"/>
      <c r="G101" s="5"/>
    </row>
    <row r="105" spans="1:7" ht="19" x14ac:dyDescent="0.25">
      <c r="A105" s="1"/>
      <c r="B105" s="34" t="s">
        <v>1</v>
      </c>
      <c r="C105" s="13"/>
      <c r="D105" s="13"/>
      <c r="E105" s="13"/>
      <c r="F105" s="13"/>
      <c r="G105" s="13"/>
    </row>
    <row r="106" spans="1:7" x14ac:dyDescent="0.2">
      <c r="B106" s="6" t="s">
        <v>46</v>
      </c>
      <c r="C106" s="7" t="s">
        <v>47</v>
      </c>
      <c r="D106" s="7" t="s">
        <v>48</v>
      </c>
      <c r="E106" s="7" t="s">
        <v>49</v>
      </c>
      <c r="F106" s="7" t="s">
        <v>50</v>
      </c>
      <c r="G106" s="7" t="s">
        <v>51</v>
      </c>
    </row>
    <row r="107" spans="1:7" x14ac:dyDescent="0.2">
      <c r="B107" s="3">
        <v>17.678059999999999</v>
      </c>
      <c r="C107" s="3">
        <v>20.575073</v>
      </c>
      <c r="D107" s="3">
        <v>22.146011000000001</v>
      </c>
      <c r="E107" s="3">
        <v>21.141162999999999</v>
      </c>
      <c r="F107" s="3">
        <v>21.569344000000001</v>
      </c>
      <c r="G107" s="3">
        <v>22.564039999999999</v>
      </c>
    </row>
    <row r="108" spans="1:7" x14ac:dyDescent="0.2">
      <c r="B108" s="3">
        <v>17.684623999999999</v>
      </c>
      <c r="C108" s="3">
        <v>20.403185000000001</v>
      </c>
      <c r="D108" s="3">
        <v>22.174522</v>
      </c>
      <c r="E108" s="3">
        <v>21.329764999999998</v>
      </c>
      <c r="F108" s="3">
        <v>21.535285999999999</v>
      </c>
      <c r="G108" s="3">
        <v>22.704948000000002</v>
      </c>
    </row>
    <row r="109" spans="1:7" x14ac:dyDescent="0.2">
      <c r="B109" s="3">
        <v>17.679531000000001</v>
      </c>
      <c r="C109" s="3">
        <v>20.618684999999999</v>
      </c>
      <c r="E109" s="3">
        <v>21.264948</v>
      </c>
      <c r="F109" s="3">
        <v>21.577269000000001</v>
      </c>
      <c r="G109" s="3">
        <v>22.635515000000002</v>
      </c>
    </row>
    <row r="110" spans="1:7" x14ac:dyDescent="0.2">
      <c r="A110" s="17" t="s">
        <v>21</v>
      </c>
      <c r="B110" s="31">
        <f t="shared" ref="B110:G110" si="30">AVERAGE(B107:B109)</f>
        <v>17.680738333333334</v>
      </c>
      <c r="C110" s="29">
        <f t="shared" si="30"/>
        <v>20.532314333333332</v>
      </c>
      <c r="D110" s="32">
        <f t="shared" si="30"/>
        <v>22.160266499999999</v>
      </c>
      <c r="E110" s="20">
        <f t="shared" si="30"/>
        <v>21.245292000000003</v>
      </c>
      <c r="F110" s="21">
        <f t="shared" si="30"/>
        <v>21.560632999999999</v>
      </c>
      <c r="G110" s="21">
        <f t="shared" si="30"/>
        <v>22.634834333333334</v>
      </c>
    </row>
    <row r="111" spans="1:7" x14ac:dyDescent="0.2">
      <c r="A111" s="17" t="s">
        <v>23</v>
      </c>
      <c r="B111" s="5">
        <f>B110-B110</f>
        <v>0</v>
      </c>
      <c r="C111" s="22">
        <f>C110-B110</f>
        <v>2.8515759999999979</v>
      </c>
      <c r="D111" s="22">
        <f>D110-B110</f>
        <v>4.4795281666666646</v>
      </c>
      <c r="E111" s="22">
        <f>E110-B110</f>
        <v>3.5645536666666686</v>
      </c>
      <c r="F111" s="22">
        <f>F110-B110</f>
        <v>3.8798946666666652</v>
      </c>
      <c r="G111" s="22">
        <f>G110-B110</f>
        <v>4.9540959999999998</v>
      </c>
    </row>
    <row r="112" spans="1:7" x14ac:dyDescent="0.2">
      <c r="A112" s="17" t="s">
        <v>26</v>
      </c>
      <c r="B112" s="5">
        <f t="shared" ref="B112:G112" si="31">2^-B111</f>
        <v>1</v>
      </c>
      <c r="C112" s="22">
        <f t="shared" si="31"/>
        <v>0.13854475502865893</v>
      </c>
      <c r="D112" s="22">
        <f t="shared" si="31"/>
        <v>4.4825759365558417E-2</v>
      </c>
      <c r="E112" s="22">
        <f t="shared" si="31"/>
        <v>8.452057154558372E-2</v>
      </c>
      <c r="F112" s="22">
        <f t="shared" si="31"/>
        <v>6.792588809802147E-2</v>
      </c>
      <c r="G112" s="22">
        <f t="shared" si="31"/>
        <v>3.2260307492874209E-2</v>
      </c>
    </row>
    <row r="113" spans="1:7" x14ac:dyDescent="0.2">
      <c r="B113" s="13"/>
      <c r="C113" s="13"/>
      <c r="D113" s="13"/>
      <c r="E113" s="13"/>
      <c r="F113" s="13"/>
      <c r="G113" s="13"/>
    </row>
    <row r="114" spans="1:7" x14ac:dyDescent="0.2">
      <c r="B114" s="6" t="s">
        <v>52</v>
      </c>
      <c r="C114" s="7" t="s">
        <v>53</v>
      </c>
      <c r="D114" s="7" t="s">
        <v>54</v>
      </c>
      <c r="E114" s="7" t="s">
        <v>55</v>
      </c>
      <c r="F114" s="7" t="s">
        <v>56</v>
      </c>
      <c r="G114" s="7" t="s">
        <v>57</v>
      </c>
    </row>
    <row r="115" spans="1:7" x14ac:dyDescent="0.2">
      <c r="B115" s="3">
        <v>17.000126000000002</v>
      </c>
      <c r="C115" s="3">
        <v>22.246141000000001</v>
      </c>
      <c r="D115" s="3">
        <v>20.325315</v>
      </c>
      <c r="E115" s="3">
        <v>20.274393</v>
      </c>
      <c r="F115" s="3">
        <v>20.079111000000001</v>
      </c>
      <c r="G115" s="3">
        <v>21.515360000000001</v>
      </c>
    </row>
    <row r="116" spans="1:7" x14ac:dyDescent="0.2">
      <c r="B116" s="3">
        <v>16.982092000000002</v>
      </c>
      <c r="C116" s="3">
        <v>22.338035999999999</v>
      </c>
      <c r="D116" s="3">
        <v>20.300528</v>
      </c>
      <c r="E116" s="3">
        <v>20.111456</v>
      </c>
      <c r="F116" s="3">
        <v>19.904630000000001</v>
      </c>
      <c r="G116" s="3">
        <v>21.389336</v>
      </c>
    </row>
    <row r="117" spans="1:7" x14ac:dyDescent="0.2">
      <c r="B117" s="3">
        <v>16.962177000000001</v>
      </c>
      <c r="D117" s="3">
        <v>20.248598000000001</v>
      </c>
      <c r="E117" s="3">
        <v>20.18956</v>
      </c>
      <c r="F117" s="3">
        <v>19.976627000000001</v>
      </c>
      <c r="G117" s="3">
        <v>21.603414999999998</v>
      </c>
    </row>
    <row r="118" spans="1:7" x14ac:dyDescent="0.2">
      <c r="A118" s="17" t="s">
        <v>21</v>
      </c>
      <c r="B118" s="18">
        <f t="shared" ref="B118:G118" si="32">AVERAGE(B115:B117)</f>
        <v>16.981465</v>
      </c>
      <c r="C118" s="21">
        <f t="shared" si="32"/>
        <v>22.292088499999998</v>
      </c>
      <c r="D118" s="20">
        <f t="shared" si="32"/>
        <v>20.291480333333336</v>
      </c>
      <c r="E118" s="20">
        <f t="shared" si="32"/>
        <v>20.191803</v>
      </c>
      <c r="F118" s="19">
        <f t="shared" si="32"/>
        <v>19.986789333333334</v>
      </c>
      <c r="G118" s="19">
        <f t="shared" si="32"/>
        <v>21.502703666666665</v>
      </c>
    </row>
    <row r="119" spans="1:7" x14ac:dyDescent="0.2">
      <c r="A119" s="17" t="s">
        <v>23</v>
      </c>
      <c r="B119" s="5">
        <f>B118-B118</f>
        <v>0</v>
      </c>
      <c r="C119" s="22">
        <f>C118-B118</f>
        <v>5.3106234999999984</v>
      </c>
      <c r="D119" s="22">
        <f>D118-B118</f>
        <v>3.310015333333336</v>
      </c>
      <c r="E119" s="22">
        <f>E118-B118</f>
        <v>3.2103380000000001</v>
      </c>
      <c r="F119" s="22">
        <f>F118-B118</f>
        <v>3.0053243333333342</v>
      </c>
      <c r="G119" s="22">
        <f>G118-B118</f>
        <v>4.5212386666666653</v>
      </c>
    </row>
    <row r="120" spans="1:7" x14ac:dyDescent="0.2">
      <c r="A120" s="17" t="s">
        <v>26</v>
      </c>
      <c r="B120" s="5">
        <f t="shared" ref="B120:G120" si="33">2^-B119</f>
        <v>1</v>
      </c>
      <c r="C120" s="22">
        <f t="shared" si="33"/>
        <v>2.5196663197231392E-2</v>
      </c>
      <c r="D120" s="22">
        <f t="shared" si="33"/>
        <v>0.10082914825899332</v>
      </c>
      <c r="E120" s="22">
        <f t="shared" si="33"/>
        <v>0.10804183850134411</v>
      </c>
      <c r="F120" s="22">
        <f t="shared" si="33"/>
        <v>0.12453953188237293</v>
      </c>
      <c r="G120" s="22">
        <f t="shared" si="33"/>
        <v>4.3548333863092988E-2</v>
      </c>
    </row>
    <row r="121" spans="1:7" x14ac:dyDescent="0.2">
      <c r="B121" s="13"/>
      <c r="C121" s="13"/>
      <c r="D121" s="13"/>
      <c r="E121" s="13"/>
      <c r="F121" s="13"/>
      <c r="G121" s="13"/>
    </row>
    <row r="122" spans="1:7" x14ac:dyDescent="0.2">
      <c r="B122" s="6" t="s">
        <v>58</v>
      </c>
      <c r="C122" s="7" t="s">
        <v>59</v>
      </c>
      <c r="D122" s="7" t="s">
        <v>60</v>
      </c>
      <c r="E122" s="7" t="s">
        <v>61</v>
      </c>
      <c r="F122" s="7" t="s">
        <v>62</v>
      </c>
      <c r="G122" s="7" t="s">
        <v>63</v>
      </c>
    </row>
    <row r="123" spans="1:7" x14ac:dyDescent="0.2">
      <c r="B123" s="3">
        <v>17.546251000000002</v>
      </c>
      <c r="C123" s="3">
        <v>22.346610999999999</v>
      </c>
      <c r="D123" s="3">
        <v>22.487380999999999</v>
      </c>
      <c r="E123" s="3">
        <v>21.32292</v>
      </c>
      <c r="F123" s="3">
        <v>21.561039999999998</v>
      </c>
      <c r="G123" s="3">
        <v>21.1843</v>
      </c>
    </row>
    <row r="124" spans="1:7" x14ac:dyDescent="0.2">
      <c r="B124" s="3">
        <v>17.530971999999998</v>
      </c>
      <c r="C124" s="3">
        <v>22.242846</v>
      </c>
      <c r="D124" s="3">
        <v>22.471827999999999</v>
      </c>
      <c r="E124" s="3">
        <v>21.316922999999999</v>
      </c>
      <c r="F124" s="3">
        <v>21.648690999999999</v>
      </c>
      <c r="G124" s="3">
        <v>21.381585999999999</v>
      </c>
    </row>
    <row r="125" spans="1:7" x14ac:dyDescent="0.2">
      <c r="B125" s="3">
        <v>17.558588</v>
      </c>
      <c r="C125" s="3">
        <v>22.350836000000001</v>
      </c>
      <c r="D125" s="3">
        <v>22.565145000000001</v>
      </c>
      <c r="E125" s="3">
        <v>21.272448000000001</v>
      </c>
      <c r="F125" s="3">
        <v>21.521017000000001</v>
      </c>
      <c r="G125" s="3">
        <v>21.225103000000001</v>
      </c>
    </row>
    <row r="126" spans="1:7" x14ac:dyDescent="0.2">
      <c r="A126" s="17" t="s">
        <v>21</v>
      </c>
      <c r="B126" s="28">
        <f t="shared" ref="B126:G126" si="34">AVERAGE(B123:B125)</f>
        <v>17.545270333333335</v>
      </c>
      <c r="C126" s="29">
        <f t="shared" si="34"/>
        <v>22.313430999999998</v>
      </c>
      <c r="D126" s="30">
        <f t="shared" si="34"/>
        <v>22.508118</v>
      </c>
      <c r="E126" s="20">
        <f t="shared" si="34"/>
        <v>21.304096999999999</v>
      </c>
      <c r="F126" s="19">
        <f t="shared" si="34"/>
        <v>21.576916000000001</v>
      </c>
      <c r="G126" s="19">
        <f t="shared" si="34"/>
        <v>21.263662999999998</v>
      </c>
    </row>
    <row r="127" spans="1:7" x14ac:dyDescent="0.2">
      <c r="A127" s="17" t="s">
        <v>23</v>
      </c>
      <c r="B127" s="5">
        <f>B126-B126</f>
        <v>0</v>
      </c>
      <c r="C127" s="22">
        <f>C126-B126</f>
        <v>4.7681606666666632</v>
      </c>
      <c r="D127" s="22">
        <f>D126-B126</f>
        <v>4.962847666666665</v>
      </c>
      <c r="E127" s="22">
        <f>E126-B126</f>
        <v>3.7588266666666641</v>
      </c>
      <c r="F127" s="22">
        <f>F126-B126</f>
        <v>4.031645666666666</v>
      </c>
      <c r="G127" s="22">
        <f>G126-B126</f>
        <v>3.7183926666666629</v>
      </c>
    </row>
    <row r="128" spans="1:7" x14ac:dyDescent="0.2">
      <c r="A128" s="17" t="s">
        <v>26</v>
      </c>
      <c r="B128" s="5">
        <f t="shared" ref="B128:G128" si="35">2^-B127</f>
        <v>1</v>
      </c>
      <c r="C128" s="22">
        <f t="shared" si="35"/>
        <v>3.6697849493096645E-2</v>
      </c>
      <c r="D128" s="22">
        <f t="shared" si="35"/>
        <v>3.2065202609204368E-2</v>
      </c>
      <c r="E128" s="22">
        <f t="shared" si="35"/>
        <v>7.3872096551060265E-2</v>
      </c>
      <c r="F128" s="22">
        <f t="shared" si="35"/>
        <v>6.11439825235085E-2</v>
      </c>
      <c r="G128" s="22">
        <f t="shared" si="35"/>
        <v>7.597177470668795E-2</v>
      </c>
    </row>
    <row r="130" spans="1:7" x14ac:dyDescent="0.2">
      <c r="B130" s="66"/>
      <c r="C130" s="66"/>
      <c r="D130" s="66"/>
      <c r="E130" s="66"/>
      <c r="F130" s="66"/>
      <c r="G130" s="66"/>
    </row>
    <row r="134" spans="1:7" x14ac:dyDescent="0.2">
      <c r="A134" s="17"/>
      <c r="B134" s="31"/>
      <c r="C134" s="68"/>
      <c r="D134" s="68"/>
      <c r="E134" s="18"/>
      <c r="F134" s="68"/>
      <c r="G134" s="68"/>
    </row>
    <row r="135" spans="1:7" x14ac:dyDescent="0.2">
      <c r="A135" s="17"/>
      <c r="B135" s="5"/>
      <c r="C135" s="5"/>
      <c r="D135" s="5"/>
      <c r="E135" s="5"/>
      <c r="F135" s="5"/>
      <c r="G135" s="5"/>
    </row>
    <row r="136" spans="1:7" x14ac:dyDescent="0.2">
      <c r="A136" s="17"/>
      <c r="B136" s="5"/>
      <c r="C136" s="5"/>
      <c r="D136" s="5"/>
      <c r="E136" s="5"/>
      <c r="F136" s="5"/>
      <c r="G13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Sox5</vt:lpstr>
      <vt:lpstr>Ctip2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2017-11-23T17:09:26Z</dcterms:created>
  <dcterms:modified xsi:type="dcterms:W3CDTF">2021-10-01T09:12:31Z</dcterms:modified>
</cp:coreProperties>
</file>