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908"/>
  <workbookPr/>
  <mc:AlternateContent xmlns:mc="http://schemas.openxmlformats.org/markup-compatibility/2006">
    <mc:Choice Requires="x15">
      <x15ac:absPath xmlns:x15ac="http://schemas.microsoft.com/office/spreadsheetml/2010/11/ac" url="/Users/kawthar/Desktop/Fig related source data for Elife 2/fig9/"/>
    </mc:Choice>
  </mc:AlternateContent>
  <bookViews>
    <workbookView xWindow="80" yWindow="1300" windowWidth="24920" windowHeight="12400" activeTab="2"/>
  </bookViews>
  <sheets>
    <sheet name="Sox5" sheetId="1" r:id="rId1"/>
    <sheet name="Ctip2" sheetId="2" r:id="rId2"/>
    <sheet name="Rorb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A18" i="1" l="1"/>
  <c r="AG3" i="3"/>
  <c r="AG4" i="3"/>
  <c r="AG5" i="3"/>
  <c r="AG13" i="3"/>
  <c r="AG15" i="3"/>
  <c r="AG7" i="3"/>
  <c r="AG8" i="3"/>
  <c r="AG9" i="3"/>
  <c r="AG12" i="3"/>
  <c r="AG14" i="3"/>
  <c r="AG16" i="3"/>
  <c r="AG11" i="3"/>
  <c r="AG7" i="2"/>
  <c r="AG8" i="2"/>
  <c r="AG9" i="2"/>
  <c r="AG14" i="2"/>
  <c r="AG16" i="2"/>
  <c r="AG3" i="2"/>
  <c r="AG4" i="2"/>
  <c r="AG5" i="2"/>
  <c r="AG13" i="2"/>
  <c r="AG15" i="2"/>
  <c r="AG12" i="2"/>
  <c r="AG11" i="2"/>
  <c r="B59" i="1"/>
  <c r="B60" i="1"/>
  <c r="B61" i="1"/>
  <c r="AG7" i="1"/>
  <c r="AG8" i="1"/>
  <c r="AG9" i="1"/>
  <c r="AG14" i="1"/>
  <c r="AG16" i="1"/>
  <c r="AG3" i="1"/>
  <c r="AG4" i="1"/>
  <c r="AG5" i="1"/>
  <c r="AG13" i="1"/>
  <c r="AG15" i="1"/>
  <c r="AG12" i="1"/>
  <c r="AG11" i="1"/>
  <c r="AG18" i="3"/>
  <c r="P42" i="2"/>
  <c r="P35" i="2"/>
  <c r="P28" i="2"/>
  <c r="P20" i="2"/>
  <c r="P13" i="2"/>
  <c r="P6" i="2"/>
  <c r="C102" i="2"/>
  <c r="B102" i="2"/>
  <c r="C103" i="2"/>
  <c r="C104" i="2"/>
  <c r="G102" i="2"/>
  <c r="G103" i="2"/>
  <c r="G104" i="2"/>
  <c r="F102" i="2"/>
  <c r="F103" i="2"/>
  <c r="F104" i="2"/>
  <c r="E102" i="2"/>
  <c r="D102" i="2"/>
  <c r="B103" i="2"/>
  <c r="B104" i="2"/>
  <c r="G94" i="2"/>
  <c r="B94" i="2"/>
  <c r="G95" i="2"/>
  <c r="G96" i="2"/>
  <c r="F94" i="2"/>
  <c r="F95" i="2"/>
  <c r="F96" i="2"/>
  <c r="E94" i="2"/>
  <c r="E95" i="2"/>
  <c r="E96" i="2"/>
  <c r="B95" i="2"/>
  <c r="B96" i="2"/>
  <c r="D94" i="2"/>
  <c r="D95" i="2"/>
  <c r="D96" i="2"/>
  <c r="C94" i="2"/>
  <c r="C95" i="2"/>
  <c r="C96" i="2"/>
  <c r="G86" i="2"/>
  <c r="B86" i="2"/>
  <c r="G87" i="2"/>
  <c r="G88" i="2"/>
  <c r="F86" i="2"/>
  <c r="F87" i="2"/>
  <c r="F88" i="2"/>
  <c r="E86" i="2"/>
  <c r="E87" i="2"/>
  <c r="E88" i="2"/>
  <c r="D86" i="2"/>
  <c r="C86" i="2"/>
  <c r="C87" i="2"/>
  <c r="C88" i="2"/>
  <c r="D87" i="2"/>
  <c r="D88" i="2"/>
  <c r="C75" i="2"/>
  <c r="B75" i="2"/>
  <c r="C76" i="2"/>
  <c r="C77" i="2"/>
  <c r="B76" i="2"/>
  <c r="B77" i="2"/>
  <c r="G75" i="2"/>
  <c r="G76" i="2"/>
  <c r="G77" i="2"/>
  <c r="F75" i="2"/>
  <c r="E75" i="2"/>
  <c r="E76" i="2"/>
  <c r="E77" i="2"/>
  <c r="D75" i="2"/>
  <c r="D76" i="2"/>
  <c r="D77" i="2"/>
  <c r="F76" i="2"/>
  <c r="F77" i="2"/>
  <c r="C67" i="2"/>
  <c r="B67" i="2"/>
  <c r="C68" i="2"/>
  <c r="C69" i="2"/>
  <c r="G67" i="2"/>
  <c r="F67" i="2"/>
  <c r="F68" i="2"/>
  <c r="F69" i="2"/>
  <c r="E67" i="2"/>
  <c r="D67" i="2"/>
  <c r="B68" i="2"/>
  <c r="B69" i="2"/>
  <c r="G59" i="2"/>
  <c r="B59" i="2"/>
  <c r="G60" i="2"/>
  <c r="G61" i="2"/>
  <c r="B60" i="2"/>
  <c r="B61" i="2"/>
  <c r="F59" i="2"/>
  <c r="F60" i="2"/>
  <c r="F61" i="2"/>
  <c r="E59" i="2"/>
  <c r="E60" i="2"/>
  <c r="E61" i="2"/>
  <c r="D59" i="2"/>
  <c r="D60" i="2"/>
  <c r="D61" i="2"/>
  <c r="C59" i="2"/>
  <c r="C60" i="2"/>
  <c r="C61" i="2"/>
  <c r="B87" i="2"/>
  <c r="B88" i="2"/>
  <c r="D68" i="2"/>
  <c r="D69" i="2"/>
  <c r="D103" i="2"/>
  <c r="D104" i="2"/>
  <c r="E68" i="2"/>
  <c r="E69" i="2"/>
  <c r="G68" i="2"/>
  <c r="G69" i="2"/>
  <c r="E103" i="2"/>
  <c r="E104" i="2"/>
  <c r="B102" i="3"/>
  <c r="B103" i="3"/>
  <c r="B104" i="3"/>
  <c r="G102" i="3"/>
  <c r="F102" i="3"/>
  <c r="F103" i="3"/>
  <c r="F104" i="3"/>
  <c r="E102" i="3"/>
  <c r="D102" i="3"/>
  <c r="C102" i="3"/>
  <c r="C94" i="3"/>
  <c r="B94" i="3"/>
  <c r="C95" i="3"/>
  <c r="C96" i="3"/>
  <c r="B95" i="3"/>
  <c r="B96" i="3"/>
  <c r="G94" i="3"/>
  <c r="F94" i="3"/>
  <c r="F95" i="3"/>
  <c r="F96" i="3"/>
  <c r="E94" i="3"/>
  <c r="D94" i="3"/>
  <c r="D95" i="3"/>
  <c r="D96" i="3"/>
  <c r="G86" i="3"/>
  <c r="B86" i="3"/>
  <c r="G87" i="3"/>
  <c r="G88" i="3"/>
  <c r="F86" i="3"/>
  <c r="E86" i="3"/>
  <c r="D86" i="3"/>
  <c r="C86" i="3"/>
  <c r="C87" i="3"/>
  <c r="C88" i="3"/>
  <c r="G75" i="3"/>
  <c r="B75" i="3"/>
  <c r="G76" i="3"/>
  <c r="G77" i="3"/>
  <c r="F75" i="3"/>
  <c r="F76" i="3"/>
  <c r="F77" i="3"/>
  <c r="E75" i="3"/>
  <c r="E76" i="3"/>
  <c r="E77" i="3"/>
  <c r="D75" i="3"/>
  <c r="D76" i="3"/>
  <c r="D77" i="3"/>
  <c r="C75" i="3"/>
  <c r="C76" i="3"/>
  <c r="C77" i="3"/>
  <c r="B76" i="3"/>
  <c r="B77" i="3"/>
  <c r="B67" i="3"/>
  <c r="B68" i="3"/>
  <c r="B69" i="3"/>
  <c r="G67" i="3"/>
  <c r="G68" i="3"/>
  <c r="G69" i="3"/>
  <c r="F67" i="3"/>
  <c r="F68" i="3"/>
  <c r="F69" i="3"/>
  <c r="E67" i="3"/>
  <c r="E68" i="3"/>
  <c r="E69" i="3"/>
  <c r="D67" i="3"/>
  <c r="D68" i="3"/>
  <c r="D69" i="3"/>
  <c r="C67" i="3"/>
  <c r="C68" i="3"/>
  <c r="C69" i="3"/>
  <c r="B59" i="3"/>
  <c r="B60" i="3"/>
  <c r="B61" i="3"/>
  <c r="G59" i="3"/>
  <c r="G60" i="3"/>
  <c r="G61" i="3"/>
  <c r="F59" i="3"/>
  <c r="F60" i="3"/>
  <c r="F61" i="3"/>
  <c r="E59" i="3"/>
  <c r="E60" i="3"/>
  <c r="E61" i="3"/>
  <c r="D59" i="3"/>
  <c r="C59" i="3"/>
  <c r="C60" i="3"/>
  <c r="C61" i="3"/>
  <c r="G50" i="3"/>
  <c r="F50" i="3"/>
  <c r="E50" i="3"/>
  <c r="D50" i="3"/>
  <c r="C50" i="3"/>
  <c r="B50" i="3"/>
  <c r="O43" i="3"/>
  <c r="N43" i="3"/>
  <c r="M43" i="3"/>
  <c r="L43" i="3"/>
  <c r="K43" i="3"/>
  <c r="J43" i="3"/>
  <c r="P42" i="3"/>
  <c r="U42" i="3"/>
  <c r="G42" i="3"/>
  <c r="B42" i="3"/>
  <c r="G43" i="3"/>
  <c r="G44" i="3"/>
  <c r="F42" i="3"/>
  <c r="E42" i="3"/>
  <c r="D42" i="3"/>
  <c r="C42" i="3"/>
  <c r="P40" i="3"/>
  <c r="V40" i="3"/>
  <c r="O36" i="3"/>
  <c r="N36" i="3"/>
  <c r="M36" i="3"/>
  <c r="L36" i="3"/>
  <c r="K36" i="3"/>
  <c r="J36" i="3"/>
  <c r="P35" i="3"/>
  <c r="W35" i="3"/>
  <c r="V35" i="3"/>
  <c r="U35" i="3"/>
  <c r="S35" i="3"/>
  <c r="R35" i="3"/>
  <c r="G34" i="3"/>
  <c r="F34" i="3"/>
  <c r="E34" i="3"/>
  <c r="D34" i="3"/>
  <c r="C34" i="3"/>
  <c r="B34" i="3"/>
  <c r="P33" i="3"/>
  <c r="V33" i="3"/>
  <c r="O29" i="3"/>
  <c r="N29" i="3"/>
  <c r="M29" i="3"/>
  <c r="L29" i="3"/>
  <c r="K29" i="3"/>
  <c r="J29" i="3"/>
  <c r="P29" i="3"/>
  <c r="S29" i="3"/>
  <c r="P28" i="3"/>
  <c r="T28" i="3"/>
  <c r="P26" i="3"/>
  <c r="W26" i="3"/>
  <c r="T26" i="3"/>
  <c r="G22" i="3"/>
  <c r="F22" i="3"/>
  <c r="E22" i="3"/>
  <c r="D22" i="3"/>
  <c r="C22" i="3"/>
  <c r="B22" i="3"/>
  <c r="B23" i="3"/>
  <c r="B24" i="3"/>
  <c r="O21" i="3"/>
  <c r="N21" i="3"/>
  <c r="M21" i="3"/>
  <c r="L21" i="3"/>
  <c r="K21" i="3"/>
  <c r="J21" i="3"/>
  <c r="P20" i="3"/>
  <c r="V20" i="3"/>
  <c r="U20" i="3"/>
  <c r="S20" i="3"/>
  <c r="R20" i="3"/>
  <c r="AF18" i="3"/>
  <c r="AE18" i="3"/>
  <c r="AD18" i="3"/>
  <c r="AC18" i="3"/>
  <c r="AB18" i="3"/>
  <c r="AA18" i="3"/>
  <c r="P18" i="3"/>
  <c r="S18" i="3"/>
  <c r="U18" i="3"/>
  <c r="AF14" i="3"/>
  <c r="AF16" i="3"/>
  <c r="AE14" i="3"/>
  <c r="AE16" i="3"/>
  <c r="AD14" i="3"/>
  <c r="AD16" i="3"/>
  <c r="AC14" i="3"/>
  <c r="AC16" i="3"/>
  <c r="AB14" i="3"/>
  <c r="AB16" i="3"/>
  <c r="AA14" i="3"/>
  <c r="AA16" i="3"/>
  <c r="O14" i="3"/>
  <c r="N14" i="3"/>
  <c r="M14" i="3"/>
  <c r="L14" i="3"/>
  <c r="K14" i="3"/>
  <c r="J14" i="3"/>
  <c r="G14" i="3"/>
  <c r="F14" i="3"/>
  <c r="E14" i="3"/>
  <c r="D14" i="3"/>
  <c r="C14" i="3"/>
  <c r="B14" i="3"/>
  <c r="AF13" i="3"/>
  <c r="AF15" i="3"/>
  <c r="AE13" i="3"/>
  <c r="AE15" i="3"/>
  <c r="AD13" i="3"/>
  <c r="AD15" i="3"/>
  <c r="AC13" i="3"/>
  <c r="AC15" i="3"/>
  <c r="AB13" i="3"/>
  <c r="AB15" i="3"/>
  <c r="AA13" i="3"/>
  <c r="AA15" i="3"/>
  <c r="P13" i="3"/>
  <c r="W13" i="3"/>
  <c r="AF12" i="3"/>
  <c r="AE12" i="3"/>
  <c r="AD12" i="3"/>
  <c r="AC12" i="3"/>
  <c r="AB12" i="3"/>
  <c r="AA12" i="3"/>
  <c r="AF11" i="3"/>
  <c r="AE11" i="3"/>
  <c r="AD11" i="3"/>
  <c r="AC11" i="3"/>
  <c r="AB11" i="3"/>
  <c r="AA11" i="3"/>
  <c r="P11" i="3"/>
  <c r="W11" i="3"/>
  <c r="T11" i="3"/>
  <c r="O7" i="3"/>
  <c r="N7" i="3"/>
  <c r="M7" i="3"/>
  <c r="L7" i="3"/>
  <c r="K7" i="3"/>
  <c r="J7" i="3"/>
  <c r="P6" i="3"/>
  <c r="U6" i="3"/>
  <c r="G6" i="3"/>
  <c r="F6" i="3"/>
  <c r="E6" i="3"/>
  <c r="B6" i="3"/>
  <c r="E7" i="3"/>
  <c r="E8" i="3"/>
  <c r="D6" i="3"/>
  <c r="D7" i="3"/>
  <c r="D8" i="3"/>
  <c r="C6" i="3"/>
  <c r="C7" i="3"/>
  <c r="C8" i="3"/>
  <c r="B7" i="3"/>
  <c r="P4" i="3"/>
  <c r="W4" i="3"/>
  <c r="R4" i="3"/>
  <c r="G50" i="2"/>
  <c r="F50" i="2"/>
  <c r="E50" i="2"/>
  <c r="D50" i="2"/>
  <c r="C50" i="2"/>
  <c r="B50" i="2"/>
  <c r="O43" i="2"/>
  <c r="N43" i="2"/>
  <c r="M43" i="2"/>
  <c r="L43" i="2"/>
  <c r="K43" i="2"/>
  <c r="J43" i="2"/>
  <c r="P43" i="2"/>
  <c r="W43" i="2"/>
  <c r="U42" i="2"/>
  <c r="T42" i="2"/>
  <c r="S42" i="2"/>
  <c r="R42" i="2"/>
  <c r="W42" i="2"/>
  <c r="G42" i="2"/>
  <c r="F42" i="2"/>
  <c r="E42" i="2"/>
  <c r="D42" i="2"/>
  <c r="C42" i="2"/>
  <c r="B42" i="2"/>
  <c r="E43" i="2"/>
  <c r="E44" i="2"/>
  <c r="P40" i="2"/>
  <c r="S40" i="2"/>
  <c r="V40" i="2"/>
  <c r="O36" i="2"/>
  <c r="N36" i="2"/>
  <c r="M36" i="2"/>
  <c r="L36" i="2"/>
  <c r="K36" i="2"/>
  <c r="J36" i="2"/>
  <c r="W35" i="2"/>
  <c r="V35" i="2"/>
  <c r="U35" i="2"/>
  <c r="T35" i="2"/>
  <c r="S35" i="2"/>
  <c r="R35" i="2"/>
  <c r="G34" i="2"/>
  <c r="B34" i="2"/>
  <c r="G35" i="2"/>
  <c r="G36" i="2"/>
  <c r="F34" i="2"/>
  <c r="E34" i="2"/>
  <c r="E35" i="2"/>
  <c r="E36" i="2"/>
  <c r="D34" i="2"/>
  <c r="C34" i="2"/>
  <c r="B35" i="2"/>
  <c r="B36" i="2"/>
  <c r="P33" i="2"/>
  <c r="T33" i="2"/>
  <c r="S33" i="2"/>
  <c r="V33" i="2"/>
  <c r="O29" i="2"/>
  <c r="N29" i="2"/>
  <c r="M29" i="2"/>
  <c r="L29" i="2"/>
  <c r="K29" i="2"/>
  <c r="J29" i="2"/>
  <c r="T28" i="2"/>
  <c r="P26" i="2"/>
  <c r="T26" i="2"/>
  <c r="G22" i="2"/>
  <c r="F22" i="2"/>
  <c r="E22" i="2"/>
  <c r="D22" i="2"/>
  <c r="C22" i="2"/>
  <c r="B22" i="2"/>
  <c r="B23" i="2"/>
  <c r="B24" i="2"/>
  <c r="O21" i="2"/>
  <c r="N21" i="2"/>
  <c r="M21" i="2"/>
  <c r="L21" i="2"/>
  <c r="K21" i="2"/>
  <c r="J21" i="2"/>
  <c r="W20" i="2"/>
  <c r="U20" i="2"/>
  <c r="R20" i="2"/>
  <c r="AF18" i="2"/>
  <c r="AE18" i="2"/>
  <c r="AD18" i="2"/>
  <c r="AC18" i="2"/>
  <c r="AB18" i="2"/>
  <c r="AA18" i="2"/>
  <c r="P18" i="2"/>
  <c r="W18" i="2"/>
  <c r="V18" i="2"/>
  <c r="U18" i="2"/>
  <c r="S18" i="2"/>
  <c r="T18" i="2"/>
  <c r="AF14" i="2"/>
  <c r="AF16" i="2"/>
  <c r="AE14" i="2"/>
  <c r="AE16" i="2"/>
  <c r="AD14" i="2"/>
  <c r="AD16" i="2"/>
  <c r="AC14" i="2"/>
  <c r="AC16" i="2"/>
  <c r="AB14" i="2"/>
  <c r="AB16" i="2"/>
  <c r="AA14" i="2"/>
  <c r="AA16" i="2"/>
  <c r="O14" i="2"/>
  <c r="N14" i="2"/>
  <c r="M14" i="2"/>
  <c r="L14" i="2"/>
  <c r="K14" i="2"/>
  <c r="J14" i="2"/>
  <c r="G14" i="2"/>
  <c r="B14" i="2"/>
  <c r="G15" i="2"/>
  <c r="G16" i="2"/>
  <c r="F14" i="2"/>
  <c r="E14" i="2"/>
  <c r="E15" i="2"/>
  <c r="E16" i="2"/>
  <c r="D14" i="2"/>
  <c r="C14" i="2"/>
  <c r="B15" i="2"/>
  <c r="B16" i="2"/>
  <c r="AF13" i="2"/>
  <c r="AF15" i="2"/>
  <c r="AE13" i="2"/>
  <c r="AE15" i="2"/>
  <c r="AD13" i="2"/>
  <c r="AD15" i="2"/>
  <c r="AC13" i="2"/>
  <c r="AC15" i="2"/>
  <c r="AB13" i="2"/>
  <c r="AB15" i="2"/>
  <c r="AA13" i="2"/>
  <c r="AA15" i="2"/>
  <c r="W13" i="2"/>
  <c r="V13" i="2"/>
  <c r="U13" i="2"/>
  <c r="S13" i="2"/>
  <c r="T13" i="2"/>
  <c r="AF12" i="2"/>
  <c r="AE12" i="2"/>
  <c r="AD12" i="2"/>
  <c r="AC12" i="2"/>
  <c r="AB12" i="2"/>
  <c r="AA12" i="2"/>
  <c r="AF11" i="2"/>
  <c r="AE11" i="2"/>
  <c r="AD11" i="2"/>
  <c r="AC11" i="2"/>
  <c r="AB11" i="2"/>
  <c r="AA11" i="2"/>
  <c r="P11" i="2"/>
  <c r="S11" i="2"/>
  <c r="O7" i="2"/>
  <c r="N7" i="2"/>
  <c r="M7" i="2"/>
  <c r="L7" i="2"/>
  <c r="K7" i="2"/>
  <c r="J7" i="2"/>
  <c r="V6" i="2"/>
  <c r="U6" i="2"/>
  <c r="T6" i="2"/>
  <c r="S6" i="2"/>
  <c r="R6" i="2"/>
  <c r="W6" i="2"/>
  <c r="G6" i="2"/>
  <c r="F6" i="2"/>
  <c r="E6" i="2"/>
  <c r="D6" i="2"/>
  <c r="C6" i="2"/>
  <c r="B6" i="2"/>
  <c r="E7" i="2"/>
  <c r="E8" i="2"/>
  <c r="P4" i="2"/>
  <c r="V4" i="2"/>
  <c r="W4" i="2"/>
  <c r="X42" i="2"/>
  <c r="P21" i="2"/>
  <c r="P14" i="2"/>
  <c r="U14" i="2"/>
  <c r="F35" i="2"/>
  <c r="F36" i="2"/>
  <c r="C35" i="2"/>
  <c r="C36" i="2"/>
  <c r="D23" i="2"/>
  <c r="D24" i="2"/>
  <c r="F23" i="2"/>
  <c r="F24" i="2"/>
  <c r="D43" i="2"/>
  <c r="D44" i="2"/>
  <c r="G43" i="2"/>
  <c r="G44" i="2"/>
  <c r="C43" i="2"/>
  <c r="C44" i="2"/>
  <c r="F43" i="2"/>
  <c r="F44" i="2"/>
  <c r="D35" i="2"/>
  <c r="D36" i="2"/>
  <c r="F51" i="2"/>
  <c r="F52" i="2"/>
  <c r="G51" i="2"/>
  <c r="G52" i="2"/>
  <c r="C51" i="2"/>
  <c r="C52" i="2"/>
  <c r="D51" i="2"/>
  <c r="D52" i="2"/>
  <c r="G23" i="2"/>
  <c r="G24" i="2"/>
  <c r="E23" i="2"/>
  <c r="E24" i="2"/>
  <c r="F15" i="2"/>
  <c r="F16" i="2"/>
  <c r="D15" i="2"/>
  <c r="D16" i="2"/>
  <c r="D7" i="2"/>
  <c r="D8" i="2"/>
  <c r="D51" i="3"/>
  <c r="D52" i="3"/>
  <c r="U28" i="3"/>
  <c r="P36" i="3"/>
  <c r="S36" i="3"/>
  <c r="G95" i="3"/>
  <c r="G96" i="3"/>
  <c r="G103" i="3"/>
  <c r="G104" i="3"/>
  <c r="F15" i="3"/>
  <c r="F16" i="3"/>
  <c r="S4" i="3"/>
  <c r="F7" i="3"/>
  <c r="F8" i="3"/>
  <c r="C15" i="3"/>
  <c r="C16" i="3"/>
  <c r="C103" i="3"/>
  <c r="C104" i="3"/>
  <c r="T4" i="3"/>
  <c r="U4" i="3"/>
  <c r="V4" i="3"/>
  <c r="X5" i="3"/>
  <c r="G7" i="3"/>
  <c r="G8" i="3"/>
  <c r="U26" i="3"/>
  <c r="D60" i="3"/>
  <c r="D61" i="3"/>
  <c r="F87" i="3"/>
  <c r="F88" i="3"/>
  <c r="D103" i="3"/>
  <c r="D104" i="3"/>
  <c r="U11" i="3"/>
  <c r="E15" i="3"/>
  <c r="E16" i="3"/>
  <c r="E95" i="3"/>
  <c r="E96" i="3"/>
  <c r="E103" i="3"/>
  <c r="E104" i="3"/>
  <c r="T43" i="2"/>
  <c r="R43" i="2"/>
  <c r="U43" i="2"/>
  <c r="S43" i="2"/>
  <c r="V43" i="2"/>
  <c r="S21" i="2"/>
  <c r="V21" i="2"/>
  <c r="E51" i="2"/>
  <c r="E52" i="2"/>
  <c r="C23" i="2"/>
  <c r="C24" i="2"/>
  <c r="C15" i="2"/>
  <c r="C16" i="2"/>
  <c r="C7" i="2"/>
  <c r="C8" i="2"/>
  <c r="B7" i="2"/>
  <c r="G7" i="2"/>
  <c r="G8" i="2"/>
  <c r="S42" i="3"/>
  <c r="T42" i="3"/>
  <c r="T35" i="3"/>
  <c r="X42" i="3"/>
  <c r="V36" i="3"/>
  <c r="U29" i="3"/>
  <c r="T29" i="3"/>
  <c r="V29" i="3"/>
  <c r="W28" i="3"/>
  <c r="P21" i="3"/>
  <c r="S21" i="3"/>
  <c r="W20" i="3"/>
  <c r="P14" i="3"/>
  <c r="S14" i="3"/>
  <c r="S13" i="3"/>
  <c r="V6" i="3"/>
  <c r="C43" i="3"/>
  <c r="C44" i="3"/>
  <c r="D43" i="3"/>
  <c r="D44" i="3"/>
  <c r="F35" i="3"/>
  <c r="F36" i="3"/>
  <c r="G23" i="3"/>
  <c r="G24" i="3"/>
  <c r="C23" i="3"/>
  <c r="C24" i="3"/>
  <c r="D23" i="3"/>
  <c r="D24" i="3"/>
  <c r="E23" i="3"/>
  <c r="E24" i="3"/>
  <c r="F23" i="3"/>
  <c r="F24" i="3"/>
  <c r="G51" i="3"/>
  <c r="G52" i="3"/>
  <c r="C51" i="3"/>
  <c r="C52" i="3"/>
  <c r="G35" i="3"/>
  <c r="G36" i="3"/>
  <c r="C35" i="3"/>
  <c r="C36" i="3"/>
  <c r="B15" i="3"/>
  <c r="B16" i="3"/>
  <c r="G15" i="3"/>
  <c r="G16" i="3"/>
  <c r="D15" i="3"/>
  <c r="D16" i="3"/>
  <c r="U21" i="3"/>
  <c r="R21" i="3"/>
  <c r="T21" i="3"/>
  <c r="P43" i="3"/>
  <c r="R43" i="3"/>
  <c r="W29" i="3"/>
  <c r="W33" i="3"/>
  <c r="B35" i="3"/>
  <c r="B36" i="3"/>
  <c r="W36" i="3"/>
  <c r="W40" i="3"/>
  <c r="B43" i="3"/>
  <c r="B44" i="3"/>
  <c r="B51" i="3"/>
  <c r="B52" i="3"/>
  <c r="B87" i="3"/>
  <c r="B88" i="3"/>
  <c r="W6" i="3"/>
  <c r="V11" i="3"/>
  <c r="R13" i="3"/>
  <c r="T13" i="3"/>
  <c r="U13" i="3"/>
  <c r="V13" i="3"/>
  <c r="X14" i="3"/>
  <c r="R18" i="3"/>
  <c r="T20" i="3"/>
  <c r="V26" i="3"/>
  <c r="V28" i="3"/>
  <c r="R42" i="3"/>
  <c r="R29" i="3"/>
  <c r="R40" i="3"/>
  <c r="E43" i="3"/>
  <c r="E44" i="3"/>
  <c r="S40" i="3"/>
  <c r="T43" i="3"/>
  <c r="S6" i="3"/>
  <c r="R11" i="3"/>
  <c r="V18" i="3"/>
  <c r="R26" i="3"/>
  <c r="R28" i="3"/>
  <c r="T33" i="3"/>
  <c r="T40" i="3"/>
  <c r="V42" i="3"/>
  <c r="R33" i="3"/>
  <c r="E35" i="3"/>
  <c r="E36" i="3"/>
  <c r="E51" i="3"/>
  <c r="E52" i="3"/>
  <c r="E87" i="3"/>
  <c r="E88" i="3"/>
  <c r="R6" i="3"/>
  <c r="F43" i="3"/>
  <c r="F44" i="3"/>
  <c r="F51" i="3"/>
  <c r="F52" i="3"/>
  <c r="T6" i="3"/>
  <c r="P7" i="3"/>
  <c r="S11" i="3"/>
  <c r="W18" i="3"/>
  <c r="S26" i="3"/>
  <c r="S28" i="3"/>
  <c r="U33" i="3"/>
  <c r="U40" i="3"/>
  <c r="W42" i="3"/>
  <c r="D35" i="3"/>
  <c r="D36" i="3"/>
  <c r="D87" i="3"/>
  <c r="D88" i="3"/>
  <c r="T18" i="3"/>
  <c r="S33" i="3"/>
  <c r="X7" i="2"/>
  <c r="W21" i="2"/>
  <c r="T21" i="2"/>
  <c r="R21" i="2"/>
  <c r="U21" i="2"/>
  <c r="W14" i="2"/>
  <c r="R14" i="2"/>
  <c r="T14" i="2"/>
  <c r="V14" i="2"/>
  <c r="S14" i="2"/>
  <c r="R11" i="2"/>
  <c r="R28" i="2"/>
  <c r="R4" i="2"/>
  <c r="P7" i="2"/>
  <c r="T7" i="2"/>
  <c r="S20" i="2"/>
  <c r="T20" i="2"/>
  <c r="V20" i="2"/>
  <c r="X21" i="2"/>
  <c r="U26" i="2"/>
  <c r="U28" i="2"/>
  <c r="W33" i="2"/>
  <c r="W40" i="2"/>
  <c r="B43" i="2"/>
  <c r="B44" i="2"/>
  <c r="B51" i="2"/>
  <c r="B52" i="2"/>
  <c r="R26" i="2"/>
  <c r="F7" i="2"/>
  <c r="F8" i="2"/>
  <c r="S4" i="2"/>
  <c r="T11" i="2"/>
  <c r="T4" i="2"/>
  <c r="U11" i="2"/>
  <c r="U4" i="2"/>
  <c r="V11" i="2"/>
  <c r="R13" i="2"/>
  <c r="X14" i="2"/>
  <c r="R18" i="2"/>
  <c r="X19" i="2"/>
  <c r="V26" i="2"/>
  <c r="V28" i="2"/>
  <c r="W11" i="2"/>
  <c r="W26" i="2"/>
  <c r="W28" i="2"/>
  <c r="P29" i="2"/>
  <c r="W29" i="2"/>
  <c r="P36" i="2"/>
  <c r="T36" i="2"/>
  <c r="R33" i="2"/>
  <c r="R40" i="2"/>
  <c r="T40" i="2"/>
  <c r="V42" i="2"/>
  <c r="S26" i="2"/>
  <c r="S28" i="2"/>
  <c r="U33" i="2"/>
  <c r="U40" i="2"/>
  <c r="AA13" i="1"/>
  <c r="AA15" i="1"/>
  <c r="G102" i="1"/>
  <c r="F102" i="1"/>
  <c r="E102" i="1"/>
  <c r="D102" i="1"/>
  <c r="C102" i="1"/>
  <c r="B102" i="1"/>
  <c r="G94" i="1"/>
  <c r="F94" i="1"/>
  <c r="E94" i="1"/>
  <c r="D94" i="1"/>
  <c r="C94" i="1"/>
  <c r="B94" i="1"/>
  <c r="E95" i="1"/>
  <c r="E96" i="1"/>
  <c r="G86" i="1"/>
  <c r="F86" i="1"/>
  <c r="E86" i="1"/>
  <c r="D86" i="1"/>
  <c r="C86" i="1"/>
  <c r="B86" i="1"/>
  <c r="B87" i="1"/>
  <c r="B88" i="1"/>
  <c r="G75" i="1"/>
  <c r="B75" i="1"/>
  <c r="G76" i="1"/>
  <c r="G77" i="1"/>
  <c r="F75" i="1"/>
  <c r="F76" i="1"/>
  <c r="F77" i="1"/>
  <c r="E75" i="1"/>
  <c r="D75" i="1"/>
  <c r="C75" i="1"/>
  <c r="C76" i="1"/>
  <c r="C77" i="1"/>
  <c r="B76" i="1"/>
  <c r="B77" i="1"/>
  <c r="G67" i="1"/>
  <c r="F67" i="1"/>
  <c r="E67" i="1"/>
  <c r="B67" i="1"/>
  <c r="E68" i="1"/>
  <c r="E69" i="1"/>
  <c r="D67" i="1"/>
  <c r="D68" i="1"/>
  <c r="D69" i="1"/>
  <c r="C67" i="1"/>
  <c r="C68" i="1"/>
  <c r="C69" i="1"/>
  <c r="G59" i="1"/>
  <c r="F59" i="1"/>
  <c r="E59" i="1"/>
  <c r="D59" i="1"/>
  <c r="C59" i="1"/>
  <c r="G60" i="1"/>
  <c r="G61" i="1"/>
  <c r="G50" i="1"/>
  <c r="F50" i="1"/>
  <c r="E50" i="1"/>
  <c r="D50" i="1"/>
  <c r="C50" i="1"/>
  <c r="B50" i="1"/>
  <c r="O43" i="1"/>
  <c r="N43" i="1"/>
  <c r="M43" i="1"/>
  <c r="L43" i="1"/>
  <c r="K43" i="1"/>
  <c r="J43" i="1"/>
  <c r="P42" i="1"/>
  <c r="W42" i="1"/>
  <c r="G42" i="1"/>
  <c r="F42" i="1"/>
  <c r="B42" i="1"/>
  <c r="F43" i="1"/>
  <c r="F44" i="1"/>
  <c r="E42" i="1"/>
  <c r="E43" i="1"/>
  <c r="E44" i="1"/>
  <c r="D42" i="1"/>
  <c r="C42" i="1"/>
  <c r="D43" i="1"/>
  <c r="D44" i="1"/>
  <c r="P40" i="1"/>
  <c r="S40" i="1"/>
  <c r="O36" i="1"/>
  <c r="N36" i="1"/>
  <c r="M36" i="1"/>
  <c r="L36" i="1"/>
  <c r="K36" i="1"/>
  <c r="J36" i="1"/>
  <c r="P35" i="1"/>
  <c r="T35" i="1"/>
  <c r="G34" i="1"/>
  <c r="F34" i="1"/>
  <c r="E34" i="1"/>
  <c r="B34" i="1"/>
  <c r="E35" i="1"/>
  <c r="E36" i="1"/>
  <c r="D34" i="1"/>
  <c r="D35" i="1"/>
  <c r="D36" i="1"/>
  <c r="C34" i="1"/>
  <c r="C35" i="1"/>
  <c r="C36" i="1"/>
  <c r="P33" i="1"/>
  <c r="R33" i="1"/>
  <c r="O29" i="1"/>
  <c r="N29" i="1"/>
  <c r="M29" i="1"/>
  <c r="L29" i="1"/>
  <c r="K29" i="1"/>
  <c r="J29" i="1"/>
  <c r="P28" i="1"/>
  <c r="S28" i="1"/>
  <c r="P26" i="1"/>
  <c r="R26" i="1"/>
  <c r="G22" i="1"/>
  <c r="F22" i="1"/>
  <c r="E22" i="1"/>
  <c r="D22" i="1"/>
  <c r="C22" i="1"/>
  <c r="B22" i="1"/>
  <c r="B23" i="1"/>
  <c r="B24" i="1"/>
  <c r="O21" i="1"/>
  <c r="N21" i="1"/>
  <c r="M21" i="1"/>
  <c r="L21" i="1"/>
  <c r="K21" i="1"/>
  <c r="J21" i="1"/>
  <c r="P20" i="1"/>
  <c r="W20" i="1"/>
  <c r="AF18" i="1"/>
  <c r="AE18" i="1"/>
  <c r="AD18" i="1"/>
  <c r="AC18" i="1"/>
  <c r="AB18" i="1"/>
  <c r="P18" i="1"/>
  <c r="T18" i="1"/>
  <c r="AF14" i="1"/>
  <c r="AF16" i="1"/>
  <c r="AE14" i="1"/>
  <c r="AE16" i="1"/>
  <c r="AD14" i="1"/>
  <c r="AD16" i="1"/>
  <c r="AC14" i="1"/>
  <c r="AC16" i="1"/>
  <c r="AB14" i="1"/>
  <c r="AB16" i="1"/>
  <c r="AA14" i="1"/>
  <c r="AA16" i="1"/>
  <c r="O14" i="1"/>
  <c r="N14" i="1"/>
  <c r="M14" i="1"/>
  <c r="L14" i="1"/>
  <c r="K14" i="1"/>
  <c r="J14" i="1"/>
  <c r="G14" i="1"/>
  <c r="F14" i="1"/>
  <c r="E14" i="1"/>
  <c r="D14" i="1"/>
  <c r="C14" i="1"/>
  <c r="B14" i="1"/>
  <c r="B15" i="1"/>
  <c r="B16" i="1"/>
  <c r="AF13" i="1"/>
  <c r="AF15" i="1"/>
  <c r="AE13" i="1"/>
  <c r="AE15" i="1"/>
  <c r="AD13" i="1"/>
  <c r="AD15" i="1"/>
  <c r="AC13" i="1"/>
  <c r="AC15" i="1"/>
  <c r="AB13" i="1"/>
  <c r="AB15" i="1"/>
  <c r="P13" i="1"/>
  <c r="S13" i="1"/>
  <c r="V13" i="1"/>
  <c r="AF12" i="1"/>
  <c r="AE12" i="1"/>
  <c r="AD12" i="1"/>
  <c r="AC12" i="1"/>
  <c r="AB12" i="1"/>
  <c r="AA12" i="1"/>
  <c r="AF11" i="1"/>
  <c r="AE11" i="1"/>
  <c r="AD11" i="1"/>
  <c r="AC11" i="1"/>
  <c r="AB11" i="1"/>
  <c r="AA11" i="1"/>
  <c r="P11" i="1"/>
  <c r="S11" i="1"/>
  <c r="O7" i="1"/>
  <c r="N7" i="1"/>
  <c r="M7" i="1"/>
  <c r="L7" i="1"/>
  <c r="K7" i="1"/>
  <c r="J7" i="1"/>
  <c r="P6" i="1"/>
  <c r="W6" i="1"/>
  <c r="G6" i="1"/>
  <c r="F6" i="1"/>
  <c r="E6" i="1"/>
  <c r="B6" i="1"/>
  <c r="E7" i="1"/>
  <c r="E8" i="1"/>
  <c r="D6" i="1"/>
  <c r="C6" i="1"/>
  <c r="B7" i="1"/>
  <c r="P4" i="1"/>
  <c r="W4" i="1"/>
  <c r="U28" i="1"/>
  <c r="W13" i="1"/>
  <c r="U33" i="1"/>
  <c r="W26" i="1"/>
  <c r="E87" i="1"/>
  <c r="E88" i="1"/>
  <c r="E76" i="1"/>
  <c r="E77" i="1"/>
  <c r="B35" i="1"/>
  <c r="B36" i="1"/>
  <c r="R13" i="1"/>
  <c r="T13" i="1"/>
  <c r="U13" i="1"/>
  <c r="X12" i="2"/>
  <c r="V21" i="3"/>
  <c r="X21" i="3"/>
  <c r="W21" i="3"/>
  <c r="W14" i="3"/>
  <c r="R36" i="3"/>
  <c r="T36" i="3"/>
  <c r="U36" i="3"/>
  <c r="X43" i="3"/>
  <c r="X19" i="3"/>
  <c r="R14" i="3"/>
  <c r="G15" i="1"/>
  <c r="G16" i="1"/>
  <c r="D51" i="1"/>
  <c r="D52" i="1"/>
  <c r="E15" i="1"/>
  <c r="E16" i="1"/>
  <c r="F35" i="1"/>
  <c r="F36" i="1"/>
  <c r="C15" i="1"/>
  <c r="C16" i="1"/>
  <c r="B51" i="1"/>
  <c r="B52" i="1"/>
  <c r="C43" i="1"/>
  <c r="C44" i="1"/>
  <c r="D76" i="1"/>
  <c r="D77" i="1"/>
  <c r="F15" i="1"/>
  <c r="F16" i="1"/>
  <c r="U4" i="1"/>
  <c r="W36" i="2"/>
  <c r="X22" i="3"/>
  <c r="T14" i="3"/>
  <c r="U14" i="3"/>
  <c r="V14" i="3"/>
  <c r="X7" i="3"/>
  <c r="X26" i="3"/>
  <c r="X33" i="3"/>
  <c r="W43" i="3"/>
  <c r="U43" i="3"/>
  <c r="X28" i="3"/>
  <c r="X35" i="3"/>
  <c r="W7" i="3"/>
  <c r="V7" i="3"/>
  <c r="S7" i="3"/>
  <c r="U7" i="3"/>
  <c r="X40" i="3"/>
  <c r="T7" i="3"/>
  <c r="X36" i="3"/>
  <c r="X29" i="3"/>
  <c r="X12" i="3"/>
  <c r="S43" i="3"/>
  <c r="V43" i="3"/>
  <c r="R7" i="3"/>
  <c r="U36" i="2"/>
  <c r="X40" i="2"/>
  <c r="X35" i="2"/>
  <c r="X28" i="2"/>
  <c r="X15" i="2"/>
  <c r="R36" i="2"/>
  <c r="V29" i="2"/>
  <c r="T29" i="2"/>
  <c r="S29" i="2"/>
  <c r="X26" i="2"/>
  <c r="X33" i="2"/>
  <c r="R29" i="2"/>
  <c r="U29" i="2"/>
  <c r="U7" i="2"/>
  <c r="S7" i="2"/>
  <c r="R7" i="2"/>
  <c r="W7" i="2"/>
  <c r="V36" i="2"/>
  <c r="S36" i="2"/>
  <c r="X22" i="2"/>
  <c r="X5" i="2"/>
  <c r="V7" i="2"/>
  <c r="F51" i="1"/>
  <c r="F52" i="1"/>
  <c r="G51" i="1"/>
  <c r="G52" i="1"/>
  <c r="C51" i="1"/>
  <c r="C52" i="1"/>
  <c r="E51" i="1"/>
  <c r="E52" i="1"/>
  <c r="U18" i="1"/>
  <c r="T4" i="1"/>
  <c r="T6" i="1"/>
  <c r="V6" i="1"/>
  <c r="E103" i="1"/>
  <c r="E104" i="1"/>
  <c r="F103" i="1"/>
  <c r="F104" i="1"/>
  <c r="G87" i="1"/>
  <c r="G88" i="1"/>
  <c r="F68" i="1"/>
  <c r="F69" i="1"/>
  <c r="B68" i="1"/>
  <c r="B69" i="1"/>
  <c r="D60" i="1"/>
  <c r="D61" i="1"/>
  <c r="G35" i="1"/>
  <c r="G36" i="1"/>
  <c r="D15" i="1"/>
  <c r="D16" i="1"/>
  <c r="D7" i="1"/>
  <c r="D8" i="1"/>
  <c r="C7" i="1"/>
  <c r="C8" i="1"/>
  <c r="R40" i="1"/>
  <c r="P29" i="1"/>
  <c r="T29" i="1"/>
  <c r="W11" i="1"/>
  <c r="P43" i="1"/>
  <c r="V43" i="1"/>
  <c r="P36" i="1"/>
  <c r="W36" i="1"/>
  <c r="V20" i="1"/>
  <c r="G103" i="1"/>
  <c r="G104" i="1"/>
  <c r="C103" i="1"/>
  <c r="C104" i="1"/>
  <c r="D103" i="1"/>
  <c r="D104" i="1"/>
  <c r="C95" i="1"/>
  <c r="C96" i="1"/>
  <c r="F87" i="1"/>
  <c r="F88" i="1"/>
  <c r="C87" i="1"/>
  <c r="C88" i="1"/>
  <c r="D87" i="1"/>
  <c r="D88" i="1"/>
  <c r="G68" i="1"/>
  <c r="G69" i="1"/>
  <c r="F60" i="1"/>
  <c r="F61" i="1"/>
  <c r="G43" i="1"/>
  <c r="G44" i="1"/>
  <c r="C23" i="1"/>
  <c r="C24" i="1"/>
  <c r="W35" i="1"/>
  <c r="P14" i="1"/>
  <c r="U35" i="1"/>
  <c r="V28" i="1"/>
  <c r="C60" i="1"/>
  <c r="C61" i="1"/>
  <c r="G95" i="1"/>
  <c r="G96" i="1"/>
  <c r="V33" i="1"/>
  <c r="W28" i="1"/>
  <c r="P7" i="1"/>
  <c r="S33" i="1"/>
  <c r="T42" i="1"/>
  <c r="V11" i="1"/>
  <c r="S18" i="1"/>
  <c r="V26" i="1"/>
  <c r="W18" i="1"/>
  <c r="W33" i="1"/>
  <c r="R6" i="1"/>
  <c r="T28" i="1"/>
  <c r="V18" i="1"/>
  <c r="R20" i="1"/>
  <c r="R28" i="1"/>
  <c r="T33" i="1"/>
  <c r="R35" i="1"/>
  <c r="T40" i="1"/>
  <c r="V42" i="1"/>
  <c r="V35" i="1"/>
  <c r="U11" i="1"/>
  <c r="R18" i="1"/>
  <c r="S35" i="1"/>
  <c r="P21" i="1"/>
  <c r="W21" i="1"/>
  <c r="W40" i="1"/>
  <c r="F23" i="1"/>
  <c r="F24" i="1"/>
  <c r="V4" i="1"/>
  <c r="S42" i="1"/>
  <c r="R11" i="1"/>
  <c r="T11" i="1"/>
  <c r="S26" i="1"/>
  <c r="V40" i="1"/>
  <c r="T20" i="1"/>
  <c r="U42" i="1"/>
  <c r="R4" i="1"/>
  <c r="R42" i="1"/>
  <c r="S4" i="1"/>
  <c r="B43" i="1"/>
  <c r="B44" i="1"/>
  <c r="F95" i="1"/>
  <c r="F96" i="1"/>
  <c r="B103" i="1"/>
  <c r="B104" i="1"/>
  <c r="T26" i="1"/>
  <c r="S6" i="1"/>
  <c r="U20" i="1"/>
  <c r="G7" i="1"/>
  <c r="G8" i="1"/>
  <c r="E60" i="1"/>
  <c r="E61" i="1"/>
  <c r="D95" i="1"/>
  <c r="D96" i="1"/>
  <c r="B95" i="1"/>
  <c r="B96" i="1"/>
  <c r="U40" i="1"/>
  <c r="S20" i="1"/>
  <c r="U26" i="1"/>
  <c r="U6" i="1"/>
  <c r="E23" i="1"/>
  <c r="E24" i="1"/>
  <c r="G23" i="1"/>
  <c r="G24" i="1"/>
  <c r="D23" i="1"/>
  <c r="D24" i="1"/>
  <c r="F7" i="1"/>
  <c r="F8" i="1"/>
  <c r="X15" i="3"/>
  <c r="X8" i="3"/>
  <c r="X8" i="2"/>
  <c r="X43" i="2"/>
  <c r="X36" i="2"/>
  <c r="X29" i="2"/>
  <c r="V36" i="1"/>
  <c r="V29" i="1"/>
  <c r="R29" i="1"/>
  <c r="S29" i="1"/>
  <c r="U29" i="1"/>
  <c r="W29" i="1"/>
  <c r="S36" i="1"/>
  <c r="W43" i="1"/>
  <c r="T36" i="1"/>
  <c r="R36" i="1"/>
  <c r="U36" i="1"/>
  <c r="T43" i="1"/>
  <c r="R43" i="1"/>
  <c r="U43" i="1"/>
  <c r="S43" i="1"/>
  <c r="R14" i="1"/>
  <c r="T14" i="1"/>
  <c r="W14" i="1"/>
  <c r="R7" i="1"/>
  <c r="W7" i="1"/>
  <c r="V7" i="1"/>
  <c r="U7" i="1"/>
  <c r="V14" i="1"/>
  <c r="U14" i="1"/>
  <c r="S14" i="1"/>
  <c r="T7" i="1"/>
  <c r="T21" i="1"/>
  <c r="V21" i="1"/>
  <c r="U21" i="1"/>
  <c r="R21" i="1"/>
  <c r="S21" i="1"/>
  <c r="S7" i="1"/>
  <c r="AG18" i="1"/>
  <c r="AG18" i="2"/>
</calcChain>
</file>

<file path=xl/sharedStrings.xml><?xml version="1.0" encoding="utf-8"?>
<sst xmlns="http://schemas.openxmlformats.org/spreadsheetml/2006/main" count="624" uniqueCount="83">
  <si>
    <t>CTs</t>
  </si>
  <si>
    <t>WT1 F-1</t>
  </si>
  <si>
    <t>WT1 F-2</t>
  </si>
  <si>
    <t>WT1 F-3</t>
  </si>
  <si>
    <t>WT1 F-4</t>
  </si>
  <si>
    <t>WT1 F-5</t>
  </si>
  <si>
    <t>WT1 F-6</t>
  </si>
  <si>
    <t>WT1</t>
  </si>
  <si>
    <t>Total</t>
  </si>
  <si>
    <t>% in 1/6</t>
  </si>
  <si>
    <t>% in 2/6</t>
  </si>
  <si>
    <t>% in 3/6</t>
  </si>
  <si>
    <t>% in 4/6</t>
  </si>
  <si>
    <t>% in 5/6</t>
  </si>
  <si>
    <t>% in 6/6</t>
  </si>
  <si>
    <t>Rluc</t>
  </si>
  <si>
    <t>wt1</t>
  </si>
  <si>
    <t>wt2</t>
  </si>
  <si>
    <t>wt3</t>
  </si>
  <si>
    <t>Mean</t>
  </si>
  <si>
    <t>raw</t>
  </si>
  <si>
    <t xml:space="preserve"> ∆ CT</t>
  </si>
  <si>
    <t>norm.</t>
  </si>
  <si>
    <t>fold change</t>
  </si>
  <si>
    <t>WT2</t>
  </si>
  <si>
    <t>WT2 F-1</t>
  </si>
  <si>
    <t>WT2 F-2</t>
  </si>
  <si>
    <t>WT2 F-3</t>
  </si>
  <si>
    <t>WT2 F-4</t>
  </si>
  <si>
    <t>WT2 F-5</t>
  </si>
  <si>
    <t>stdevwt</t>
  </si>
  <si>
    <t>std error wt</t>
  </si>
  <si>
    <t>WT3</t>
  </si>
  <si>
    <t>WT3 F-1</t>
  </si>
  <si>
    <t>WT3 F-2</t>
  </si>
  <si>
    <t>WT3 F-3</t>
  </si>
  <si>
    <t>WT3 F-4</t>
  </si>
  <si>
    <t>WT3 F-5</t>
  </si>
  <si>
    <t>T-Test</t>
  </si>
  <si>
    <t>Undetermined</t>
  </si>
  <si>
    <t>Sox5</t>
  </si>
  <si>
    <t>Normalized % Sox5</t>
  </si>
  <si>
    <t>Average wt sox5/Rluc</t>
  </si>
  <si>
    <t>Average wt Ctip2/Rluc</t>
  </si>
  <si>
    <t>CKO1 F-1</t>
  </si>
  <si>
    <t>CKO1 F-2</t>
  </si>
  <si>
    <t>CKO1 F-3</t>
  </si>
  <si>
    <t>CKO1 F-4</t>
  </si>
  <si>
    <t>CKO1 F-5</t>
  </si>
  <si>
    <t>CKO1 F-6</t>
  </si>
  <si>
    <t>CKO2 F-4</t>
  </si>
  <si>
    <t>CKO2 F-5</t>
  </si>
  <si>
    <t>CKO2 F-6</t>
  </si>
  <si>
    <t>CKO3 F-1</t>
  </si>
  <si>
    <t>CKO3 F-2</t>
  </si>
  <si>
    <t>CKO3 F-3</t>
  </si>
  <si>
    <t>CKO3 F-4</t>
  </si>
  <si>
    <t>CKO3 F-5</t>
  </si>
  <si>
    <t>CKO3 F-6</t>
  </si>
  <si>
    <t>CKO2 F-1</t>
  </si>
  <si>
    <t>CKO2 F-2</t>
  </si>
  <si>
    <t>CKO2 F-3</t>
  </si>
  <si>
    <t>CKO1</t>
  </si>
  <si>
    <t>CKO2</t>
  </si>
  <si>
    <t>CKO3</t>
  </si>
  <si>
    <t>std erro CKO</t>
  </si>
  <si>
    <t>Stdev cko</t>
  </si>
  <si>
    <t>Average CKO sox5/Rluc</t>
  </si>
  <si>
    <t>Ctip2</t>
  </si>
  <si>
    <t>Normalized % Ctip2</t>
  </si>
  <si>
    <t>Average CKO Ctip2/Rluc</t>
  </si>
  <si>
    <t>Rorb</t>
  </si>
  <si>
    <t>Normalized % Rorb</t>
  </si>
  <si>
    <t>Average wt Rorb/Rluc</t>
  </si>
  <si>
    <t>Average CKO Rorb/Rluc</t>
  </si>
  <si>
    <t>F1 (0 r)</t>
  </si>
  <si>
    <t>F2 (1r)</t>
  </si>
  <si>
    <t>F3 (2&amp;3)</t>
  </si>
  <si>
    <t>F4 (4,5,6)</t>
  </si>
  <si>
    <t>F5 (7-x)</t>
  </si>
  <si>
    <t>F6 (x-y)</t>
  </si>
  <si>
    <t>New F4 (&gt;4)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</si>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</sst>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#,##0.000"/>
  </numFmts>
  <fonts count="11" x14ac:knownFonts="1">
    <font>
      <sz val="11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1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9"/>
      <name val="Calibri"/>
      <family val="2"/>
    </font>
    <font>
      <b/>
      <sz val="9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1"/>
      <color theme="1" tint="0.499984740745262"/>
      <name val="Calibri"/>
      <family val="2"/>
    </font>
    <font>
      <sz val="11"/>
      <color theme="1" tint="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164" fontId="3" fillId="0" borderId="0" xfId="0" applyNumberFormat="1" applyFont="1" applyFill="1" applyBorder="1" applyAlignment="1" applyProtection="1">
      <alignment horizontal="center"/>
    </xf>
    <xf numFmtId="164" fontId="5" fillId="0" borderId="1" xfId="0" applyNumberFormat="1" applyFont="1" applyFill="1" applyBorder="1" applyAlignment="1" applyProtection="1">
      <alignment horizontal="center"/>
    </xf>
    <xf numFmtId="164" fontId="5" fillId="0" borderId="2" xfId="0" applyNumberFormat="1" applyFont="1" applyFill="1" applyBorder="1" applyAlignment="1" applyProtection="1">
      <alignment horizontal="center"/>
    </xf>
    <xf numFmtId="0" fontId="3" fillId="0" borderId="3" xfId="0" applyNumberFormat="1" applyFont="1" applyFill="1" applyBorder="1" applyAlignment="1" applyProtection="1"/>
    <xf numFmtId="0" fontId="3" fillId="0" borderId="4" xfId="0" applyNumberFormat="1" applyFont="1" applyFill="1" applyBorder="1" applyAlignment="1" applyProtection="1">
      <alignment horizontal="center"/>
    </xf>
    <xf numFmtId="164" fontId="3" fillId="0" borderId="4" xfId="0" applyNumberFormat="1" applyFont="1" applyFill="1" applyBorder="1" applyAlignment="1" applyProtection="1">
      <alignment horizontal="center"/>
    </xf>
    <xf numFmtId="0" fontId="3" fillId="0" borderId="5" xfId="0" applyNumberFormat="1" applyFont="1" applyFill="1" applyBorder="1" applyAlignment="1" applyProtection="1">
      <alignment horizontal="center"/>
    </xf>
    <xf numFmtId="0" fontId="3" fillId="0" borderId="6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7" xfId="0" applyNumberFormat="1" applyFont="1" applyFill="1" applyBorder="1" applyAlignment="1" applyProtection="1"/>
    <xf numFmtId="2" fontId="3" fillId="0" borderId="0" xfId="0" applyNumberFormat="1" applyFont="1" applyFill="1" applyBorder="1" applyAlignment="1" applyProtection="1">
      <alignment horizontal="center"/>
    </xf>
    <xf numFmtId="2" fontId="3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165" fontId="3" fillId="0" borderId="0" xfId="0" applyNumberFormat="1" applyFont="1" applyFill="1" applyBorder="1" applyAlignment="1" applyProtection="1">
      <alignment horizontal="center"/>
    </xf>
    <xf numFmtId="165" fontId="3" fillId="0" borderId="8" xfId="0" applyNumberFormat="1" applyFont="1" applyFill="1" applyBorder="1" applyAlignment="1" applyProtection="1">
      <alignment horizontal="center"/>
    </xf>
    <xf numFmtId="165" fontId="3" fillId="0" borderId="9" xfId="0" applyNumberFormat="1" applyFont="1" applyFill="1" applyBorder="1" applyAlignment="1" applyProtection="1">
      <alignment horizontal="center"/>
    </xf>
    <xf numFmtId="165" fontId="7" fillId="2" borderId="8" xfId="0" applyNumberFormat="1" applyFont="1" applyFill="1" applyBorder="1" applyAlignment="1" applyProtection="1">
      <alignment horizontal="center"/>
    </xf>
    <xf numFmtId="164" fontId="3" fillId="0" borderId="10" xfId="0" applyNumberFormat="1" applyFont="1" applyFill="1" applyBorder="1" applyAlignment="1" applyProtection="1">
      <alignment horizontal="center"/>
    </xf>
    <xf numFmtId="0" fontId="3" fillId="0" borderId="11" xfId="0" applyNumberFormat="1" applyFont="1" applyFill="1" applyBorder="1" applyAlignment="1" applyProtection="1"/>
    <xf numFmtId="164" fontId="3" fillId="0" borderId="12" xfId="0" applyNumberFormat="1" applyFont="1" applyFill="1" applyBorder="1" applyAlignment="1" applyProtection="1">
      <alignment horizontal="center"/>
    </xf>
    <xf numFmtId="2" fontId="3" fillId="3" borderId="12" xfId="0" applyNumberFormat="1" applyFont="1" applyFill="1" applyBorder="1" applyAlignment="1" applyProtection="1">
      <alignment horizontal="center"/>
    </xf>
    <xf numFmtId="0" fontId="3" fillId="3" borderId="0" xfId="0" applyNumberFormat="1" applyFont="1" applyFill="1" applyBorder="1" applyAlignment="1" applyProtection="1"/>
    <xf numFmtId="0" fontId="0" fillId="3" borderId="0" xfId="0" applyFill="1"/>
    <xf numFmtId="165" fontId="7" fillId="2" borderId="0" xfId="0" applyNumberFormat="1" applyFont="1" applyFill="1" applyBorder="1" applyAlignment="1" applyProtection="1">
      <alignment horizontal="center"/>
    </xf>
    <xf numFmtId="165" fontId="8" fillId="0" borderId="8" xfId="0" applyNumberFormat="1" applyFont="1" applyFill="1" applyBorder="1" applyAlignment="1" applyProtection="1">
      <alignment horizontal="center"/>
    </xf>
    <xf numFmtId="165" fontId="7" fillId="2" borderId="9" xfId="0" applyNumberFormat="1" applyFont="1" applyFill="1" applyBorder="1" applyAlignment="1" applyProtection="1">
      <alignment horizontal="center"/>
    </xf>
    <xf numFmtId="165" fontId="8" fillId="0" borderId="0" xfId="0" applyNumberFormat="1" applyFont="1" applyFill="1" applyBorder="1" applyAlignment="1" applyProtection="1">
      <alignment horizontal="center"/>
    </xf>
    <xf numFmtId="165" fontId="8" fillId="0" borderId="9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0" fontId="3" fillId="4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  <xf numFmtId="165" fontId="7" fillId="0" borderId="0" xfId="0" applyNumberFormat="1" applyFont="1" applyFill="1" applyBorder="1" applyAlignment="1" applyProtection="1">
      <alignment horizontal="center"/>
    </xf>
    <xf numFmtId="166" fontId="0" fillId="0" borderId="0" xfId="0" applyNumberFormat="1"/>
    <xf numFmtId="2" fontId="9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/>
    <xf numFmtId="0" fontId="0" fillId="0" borderId="0" xfId="0" applyFill="1"/>
    <xf numFmtId="0" fontId="10" fillId="0" borderId="0" xfId="0" applyFont="1" applyFill="1"/>
    <xf numFmtId="166" fontId="0" fillId="0" borderId="0" xfId="0" applyNumberFormat="1" applyFill="1"/>
    <xf numFmtId="2" fontId="8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/>
    <xf numFmtId="0" fontId="0" fillId="0" borderId="0" xfId="0" applyFont="1" applyFill="1"/>
    <xf numFmtId="0" fontId="8" fillId="3" borderId="0" xfId="0" applyNumberFormat="1" applyFont="1" applyFill="1" applyBorder="1" applyAlignment="1" applyProtection="1"/>
    <xf numFmtId="0" fontId="0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'Sox5'!$Z$11</c:f>
              <c:strCache>
                <c:ptCount val="1"/>
                <c:pt idx="0">
                  <c:v>Average wt sox5/Rluc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'Sox5'!$AA$15:$AF$15</c:f>
                <c:numCache>
                  <c:formatCode>General</c:formatCode>
                  <c:ptCount val="6"/>
                  <c:pt idx="0">
                    <c:v>0.604828335814798</c:v>
                  </c:pt>
                  <c:pt idx="1">
                    <c:v>2.828899535039631</c:v>
                  </c:pt>
                  <c:pt idx="2">
                    <c:v>0.255765722057224</c:v>
                  </c:pt>
                  <c:pt idx="3">
                    <c:v>3.608044872893317</c:v>
                  </c:pt>
                  <c:pt idx="4">
                    <c:v>3.586999981202745</c:v>
                  </c:pt>
                  <c:pt idx="5">
                    <c:v>2.053733961655737</c:v>
                  </c:pt>
                </c:numCache>
              </c:numRef>
            </c:plus>
            <c:minus>
              <c:numRef>
                <c:f>'Sox5'!$AA$15:$AF$15</c:f>
                <c:numCache>
                  <c:formatCode>General</c:formatCode>
                  <c:ptCount val="6"/>
                  <c:pt idx="0">
                    <c:v>0.604828335814798</c:v>
                  </c:pt>
                  <c:pt idx="1">
                    <c:v>2.828899535039631</c:v>
                  </c:pt>
                  <c:pt idx="2">
                    <c:v>0.255765722057224</c:v>
                  </c:pt>
                  <c:pt idx="3">
                    <c:v>3.608044872893317</c:v>
                  </c:pt>
                  <c:pt idx="4">
                    <c:v>3.586999981202745</c:v>
                  </c:pt>
                  <c:pt idx="5">
                    <c:v>2.053733961655737</c:v>
                  </c:pt>
                </c:numCache>
              </c:numRef>
            </c:minus>
          </c:errBars>
          <c:val>
            <c:numRef>
              <c:f>'Sox5'!$AA$11:$AF$11</c:f>
              <c:numCache>
                <c:formatCode>General</c:formatCode>
                <c:ptCount val="6"/>
                <c:pt idx="0">
                  <c:v>3.474449097220672</c:v>
                </c:pt>
                <c:pt idx="1">
                  <c:v>21.41988676936151</c:v>
                </c:pt>
                <c:pt idx="2">
                  <c:v>10.01549710294971</c:v>
                </c:pt>
                <c:pt idx="3">
                  <c:v>17.31427592498566</c:v>
                </c:pt>
                <c:pt idx="4">
                  <c:v>33.04923038394259</c:v>
                </c:pt>
                <c:pt idx="5">
                  <c:v>14.72666072153986</c:v>
                </c:pt>
              </c:numCache>
            </c:numRef>
          </c:val>
        </c:ser>
        <c:ser>
          <c:idx val="1"/>
          <c:order val="1"/>
          <c:tx>
            <c:strRef>
              <c:f>'Sox5'!$Z$12</c:f>
              <c:strCache>
                <c:ptCount val="1"/>
                <c:pt idx="0">
                  <c:v>Average CKO sox5/Rluc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'Sox5'!$AA$16:$AF$16</c:f>
                <c:numCache>
                  <c:formatCode>General</c:formatCode>
                  <c:ptCount val="6"/>
                  <c:pt idx="0">
                    <c:v>1.060047531459655</c:v>
                  </c:pt>
                  <c:pt idx="1">
                    <c:v>5.786280649094394</c:v>
                  </c:pt>
                  <c:pt idx="2">
                    <c:v>2.014314209767726</c:v>
                  </c:pt>
                  <c:pt idx="3">
                    <c:v>4.771310228839558</c:v>
                  </c:pt>
                  <c:pt idx="4">
                    <c:v>2.311752325107106</c:v>
                  </c:pt>
                  <c:pt idx="5">
                    <c:v>0.842507187656234</c:v>
                  </c:pt>
                </c:numCache>
              </c:numRef>
            </c:plus>
            <c:minus>
              <c:numRef>
                <c:f>'Sox5'!$AA$16:$AF$16</c:f>
                <c:numCache>
                  <c:formatCode>General</c:formatCode>
                  <c:ptCount val="6"/>
                  <c:pt idx="0">
                    <c:v>1.060047531459655</c:v>
                  </c:pt>
                  <c:pt idx="1">
                    <c:v>5.786280649094394</c:v>
                  </c:pt>
                  <c:pt idx="2">
                    <c:v>2.014314209767726</c:v>
                  </c:pt>
                  <c:pt idx="3">
                    <c:v>4.771310228839558</c:v>
                  </c:pt>
                  <c:pt idx="4">
                    <c:v>2.311752325107106</c:v>
                  </c:pt>
                  <c:pt idx="5">
                    <c:v>0.842507187656234</c:v>
                  </c:pt>
                </c:numCache>
              </c:numRef>
            </c:minus>
          </c:errBars>
          <c:val>
            <c:numRef>
              <c:f>'Sox5'!$AA$12:$AF$12</c:f>
              <c:numCache>
                <c:formatCode>General</c:formatCode>
                <c:ptCount val="6"/>
                <c:pt idx="0">
                  <c:v>2.137052628718631</c:v>
                </c:pt>
                <c:pt idx="1">
                  <c:v>16.5838573486276</c:v>
                </c:pt>
                <c:pt idx="2">
                  <c:v>13.28128769234394</c:v>
                </c:pt>
                <c:pt idx="3">
                  <c:v>19.96402016365836</c:v>
                </c:pt>
                <c:pt idx="4">
                  <c:v>38.9788507415364</c:v>
                </c:pt>
                <c:pt idx="5">
                  <c:v>9.054931425115077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546822464"/>
        <c:axId val="-881078736"/>
      </c:barChart>
      <c:catAx>
        <c:axId val="-546822464"/>
        <c:scaling>
          <c:orientation val="minMax"/>
        </c:scaling>
        <c:delete val="0"/>
        <c:axPos val="b"/>
        <c:majorTickMark val="out"/>
        <c:minorTickMark val="none"/>
        <c:tickLblPos val="nextTo"/>
        <c:crossAx val="-881078736"/>
        <c:crosses val="autoZero"/>
        <c:auto val="1"/>
        <c:lblAlgn val="ctr"/>
        <c:lblOffset val="100"/>
        <c:noMultiLvlLbl val="0"/>
      </c:catAx>
      <c:valAx>
        <c:axId val="-881078736"/>
        <c:scaling>
          <c:orientation val="minMax"/>
          <c:max val="50.0"/>
        </c:scaling>
        <c:delete val="0"/>
        <c:axPos val="l"/>
        <c:numFmt formatCode="General" sourceLinked="1"/>
        <c:majorTickMark val="out"/>
        <c:minorTickMark val="none"/>
        <c:tickLblPos val="nextTo"/>
        <c:crossAx val="-5468224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" l="0.700000000000001" r="0.700000000000001" t="0.750000000000001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('Sox5'!$AA$15:$AC$15,'Sox5'!$AG$15)</c:f>
                <c:numCache>
                  <c:formatCode>General</c:formatCode>
                  <c:ptCount val="4"/>
                  <c:pt idx="0">
                    <c:v>0.604828335814798</c:v>
                  </c:pt>
                  <c:pt idx="1">
                    <c:v>2.828899535039631</c:v>
                  </c:pt>
                  <c:pt idx="2">
                    <c:v>0.255765722057224</c:v>
                  </c:pt>
                  <c:pt idx="3">
                    <c:v>2.500601153293645</c:v>
                  </c:pt>
                </c:numCache>
              </c:numRef>
            </c:plus>
            <c:minus>
              <c:numRef>
                <c:f>('Sox5'!$AA$15:$AC$15,'Sox5'!$AG$15)</c:f>
                <c:numCache>
                  <c:formatCode>General</c:formatCode>
                  <c:ptCount val="4"/>
                  <c:pt idx="0">
                    <c:v>0.604828335814798</c:v>
                  </c:pt>
                  <c:pt idx="1">
                    <c:v>2.828899535039631</c:v>
                  </c:pt>
                  <c:pt idx="2">
                    <c:v>0.255765722057224</c:v>
                  </c:pt>
                  <c:pt idx="3">
                    <c:v>2.500601153293645</c:v>
                  </c:pt>
                </c:numCache>
              </c:numRef>
            </c:minus>
          </c:errBars>
          <c:val>
            <c:numRef>
              <c:f>('Sox5'!$AA$11:$AC$11,'Sox5'!$AG$11)</c:f>
              <c:numCache>
                <c:formatCode>General</c:formatCode>
                <c:ptCount val="4"/>
                <c:pt idx="0">
                  <c:v>3.474449097220672</c:v>
                </c:pt>
                <c:pt idx="1">
                  <c:v>21.41988676936151</c:v>
                </c:pt>
                <c:pt idx="2">
                  <c:v>10.01549710294971</c:v>
                </c:pt>
                <c:pt idx="3">
                  <c:v>65.09016703046809</c:v>
                </c:pt>
              </c:numCache>
            </c:numRef>
          </c:val>
        </c:ser>
        <c:ser>
          <c:idx val="1"/>
          <c:order val="1"/>
          <c:spPr>
            <a:solidFill>
              <a:schemeClr val="tx1"/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('Sox5'!$AA$16:$AC$16,'Sox5'!$AG$16)</c:f>
                <c:numCache>
                  <c:formatCode>General</c:formatCode>
                  <c:ptCount val="4"/>
                  <c:pt idx="0">
                    <c:v>1.060047531459655</c:v>
                  </c:pt>
                  <c:pt idx="1">
                    <c:v>5.786280649094394</c:v>
                  </c:pt>
                  <c:pt idx="2">
                    <c:v>2.014314209767726</c:v>
                  </c:pt>
                  <c:pt idx="3">
                    <c:v>6.105059587081302</c:v>
                  </c:pt>
                </c:numCache>
              </c:numRef>
            </c:plus>
            <c:minus>
              <c:numRef>
                <c:f>('Sox5'!$AA$16:$AC$16,'Sox5'!$AG$16)</c:f>
                <c:numCache>
                  <c:formatCode>General</c:formatCode>
                  <c:ptCount val="4"/>
                  <c:pt idx="0">
                    <c:v>1.060047531459655</c:v>
                  </c:pt>
                  <c:pt idx="1">
                    <c:v>5.786280649094394</c:v>
                  </c:pt>
                  <c:pt idx="2">
                    <c:v>2.014314209767726</c:v>
                  </c:pt>
                  <c:pt idx="3">
                    <c:v>6.105059587081302</c:v>
                  </c:pt>
                </c:numCache>
              </c:numRef>
            </c:minus>
          </c:errBars>
          <c:val>
            <c:numRef>
              <c:f>('Sox5'!$AA$12:$AC$12,'Sox5'!$AG$12)</c:f>
              <c:numCache>
                <c:formatCode>General</c:formatCode>
                <c:ptCount val="4"/>
                <c:pt idx="0">
                  <c:v>2.137052628718631</c:v>
                </c:pt>
                <c:pt idx="1">
                  <c:v>16.5838573486276</c:v>
                </c:pt>
                <c:pt idx="2">
                  <c:v>13.28128769234394</c:v>
                </c:pt>
                <c:pt idx="3">
                  <c:v>67.99780233030984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01316080"/>
        <c:axId val="-912464080"/>
      </c:barChart>
      <c:catAx>
        <c:axId val="-601316080"/>
        <c:scaling>
          <c:orientation val="minMax"/>
        </c:scaling>
        <c:delete val="0"/>
        <c:axPos val="b"/>
        <c:majorTickMark val="out"/>
        <c:minorTickMark val="none"/>
        <c:tickLblPos val="nextTo"/>
        <c:crossAx val="-912464080"/>
        <c:crosses val="autoZero"/>
        <c:auto val="1"/>
        <c:lblAlgn val="ctr"/>
        <c:lblOffset val="100"/>
        <c:noMultiLvlLbl val="0"/>
      </c:catAx>
      <c:valAx>
        <c:axId val="-9124640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-6013160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Ctip2!$Z$11</c:f>
              <c:strCache>
                <c:ptCount val="1"/>
                <c:pt idx="0">
                  <c:v>Average wt Ctip2/Rluc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Ctip2!$AA$15:$AG$15</c:f>
                <c:numCache>
                  <c:formatCode>General</c:formatCode>
                  <c:ptCount val="7"/>
                  <c:pt idx="0">
                    <c:v>1.025832463161212</c:v>
                  </c:pt>
                  <c:pt idx="1">
                    <c:v>1.394431344205099</c:v>
                  </c:pt>
                  <c:pt idx="2">
                    <c:v>0.719579067629712</c:v>
                  </c:pt>
                  <c:pt idx="3">
                    <c:v>3.250569212498211</c:v>
                  </c:pt>
                  <c:pt idx="4">
                    <c:v>3.996702569715045</c:v>
                  </c:pt>
                  <c:pt idx="5">
                    <c:v>1.382944635926726</c:v>
                  </c:pt>
                  <c:pt idx="6">
                    <c:v>1.496216205748077</c:v>
                  </c:pt>
                </c:numCache>
              </c:numRef>
            </c:plus>
            <c:minus>
              <c:numRef>
                <c:f>Ctip2!$AA$15:$AG$15</c:f>
                <c:numCache>
                  <c:formatCode>General</c:formatCode>
                  <c:ptCount val="7"/>
                  <c:pt idx="0">
                    <c:v>1.025832463161212</c:v>
                  </c:pt>
                  <c:pt idx="1">
                    <c:v>1.394431344205099</c:v>
                  </c:pt>
                  <c:pt idx="2">
                    <c:v>0.719579067629712</c:v>
                  </c:pt>
                  <c:pt idx="3">
                    <c:v>3.250569212498211</c:v>
                  </c:pt>
                  <c:pt idx="4">
                    <c:v>3.996702569715045</c:v>
                  </c:pt>
                  <c:pt idx="5">
                    <c:v>1.382944635926726</c:v>
                  </c:pt>
                  <c:pt idx="6">
                    <c:v>1.496216205748077</c:v>
                  </c:pt>
                </c:numCache>
              </c:numRef>
            </c:minus>
          </c:errBars>
          <c:val>
            <c:numRef>
              <c:f>Ctip2!$AA$11:$AF$11</c:f>
              <c:numCache>
                <c:formatCode>General</c:formatCode>
                <c:ptCount val="6"/>
                <c:pt idx="0">
                  <c:v>2.198262008462085</c:v>
                </c:pt>
                <c:pt idx="1">
                  <c:v>11.33497489925276</c:v>
                </c:pt>
                <c:pt idx="2">
                  <c:v>7.236209459373367</c:v>
                </c:pt>
                <c:pt idx="3">
                  <c:v>17.46073777594433</c:v>
                </c:pt>
                <c:pt idx="4">
                  <c:v>55.01261601122388</c:v>
                </c:pt>
                <c:pt idx="5">
                  <c:v>6.757199845743577</c:v>
                </c:pt>
              </c:numCache>
            </c:numRef>
          </c:val>
        </c:ser>
        <c:ser>
          <c:idx val="1"/>
          <c:order val="1"/>
          <c:tx>
            <c:strRef>
              <c:f>Ctip2!$Z$12</c:f>
              <c:strCache>
                <c:ptCount val="1"/>
                <c:pt idx="0">
                  <c:v>Average CKO Ctip2/Rluc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Ctip2!$AA$16:$AG$16</c:f>
                <c:numCache>
                  <c:formatCode>General</c:formatCode>
                  <c:ptCount val="7"/>
                  <c:pt idx="0">
                    <c:v>0.29068095136991</c:v>
                  </c:pt>
                  <c:pt idx="1">
                    <c:v>2.976526458475891</c:v>
                  </c:pt>
                  <c:pt idx="2">
                    <c:v>0.431560967160718</c:v>
                  </c:pt>
                  <c:pt idx="3">
                    <c:v>3.250562350002156</c:v>
                  </c:pt>
                  <c:pt idx="4">
                    <c:v>0.859814013526276</c:v>
                  </c:pt>
                  <c:pt idx="5">
                    <c:v>1.023868792700372</c:v>
                  </c:pt>
                  <c:pt idx="6">
                    <c:v>3.250345542875138</c:v>
                  </c:pt>
                </c:numCache>
              </c:numRef>
            </c:plus>
            <c:minus>
              <c:numRef>
                <c:f>Ctip2!$AA$16:$AG$16</c:f>
                <c:numCache>
                  <c:formatCode>General</c:formatCode>
                  <c:ptCount val="7"/>
                  <c:pt idx="0">
                    <c:v>0.29068095136991</c:v>
                  </c:pt>
                  <c:pt idx="1">
                    <c:v>2.976526458475891</c:v>
                  </c:pt>
                  <c:pt idx="2">
                    <c:v>0.431560967160718</c:v>
                  </c:pt>
                  <c:pt idx="3">
                    <c:v>3.250562350002156</c:v>
                  </c:pt>
                  <c:pt idx="4">
                    <c:v>0.859814013526276</c:v>
                  </c:pt>
                  <c:pt idx="5">
                    <c:v>1.023868792700372</c:v>
                  </c:pt>
                  <c:pt idx="6">
                    <c:v>3.250345542875138</c:v>
                  </c:pt>
                </c:numCache>
              </c:numRef>
            </c:minus>
          </c:errBars>
          <c:val>
            <c:numRef>
              <c:f>Ctip2!$AA$12:$AF$12</c:f>
              <c:numCache>
                <c:formatCode>General</c:formatCode>
                <c:ptCount val="6"/>
                <c:pt idx="0">
                  <c:v>0.912561558258088</c:v>
                </c:pt>
                <c:pt idx="1">
                  <c:v>9.496483938858407</c:v>
                </c:pt>
                <c:pt idx="2">
                  <c:v>10.90247246648462</c:v>
                </c:pt>
                <c:pt idx="3">
                  <c:v>24.34364148687885</c:v>
                </c:pt>
                <c:pt idx="4">
                  <c:v>48.36933828475125</c:v>
                </c:pt>
                <c:pt idx="5">
                  <c:v>5.975502264768782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573157072"/>
        <c:axId val="-600147760"/>
      </c:barChart>
      <c:catAx>
        <c:axId val="-573157072"/>
        <c:scaling>
          <c:orientation val="minMax"/>
        </c:scaling>
        <c:delete val="0"/>
        <c:axPos val="b"/>
        <c:majorTickMark val="out"/>
        <c:minorTickMark val="none"/>
        <c:tickLblPos val="nextTo"/>
        <c:crossAx val="-600147760"/>
        <c:crosses val="autoZero"/>
        <c:auto val="1"/>
        <c:lblAlgn val="ctr"/>
        <c:lblOffset val="100"/>
        <c:noMultiLvlLbl val="0"/>
      </c:catAx>
      <c:valAx>
        <c:axId val="-600147760"/>
        <c:scaling>
          <c:orientation val="minMax"/>
          <c:max val="80.0"/>
        </c:scaling>
        <c:delete val="0"/>
        <c:axPos val="l"/>
        <c:numFmt formatCode="General" sourceLinked="1"/>
        <c:majorTickMark val="out"/>
        <c:minorTickMark val="none"/>
        <c:tickLblPos val="nextTo"/>
        <c:crossAx val="-5731570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" l="0.700000000000001" r="0.700000000000001" t="0.750000000000001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(Ctip2!$AA$15:$AC$15,Ctip2!$AG$15)</c:f>
                <c:numCache>
                  <c:formatCode>General</c:formatCode>
                  <c:ptCount val="4"/>
                  <c:pt idx="0">
                    <c:v>1.025832463161212</c:v>
                  </c:pt>
                  <c:pt idx="1">
                    <c:v>1.394431344205099</c:v>
                  </c:pt>
                  <c:pt idx="2">
                    <c:v>0.719579067629712</c:v>
                  </c:pt>
                  <c:pt idx="3">
                    <c:v>1.496216205748077</c:v>
                  </c:pt>
                </c:numCache>
              </c:numRef>
            </c:plus>
            <c:minus>
              <c:numRef>
                <c:f>(Ctip2!$AA$15:$AC$15,Ctip2!$AG$15)</c:f>
                <c:numCache>
                  <c:formatCode>General</c:formatCode>
                  <c:ptCount val="4"/>
                  <c:pt idx="0">
                    <c:v>1.025832463161212</c:v>
                  </c:pt>
                  <c:pt idx="1">
                    <c:v>1.394431344205099</c:v>
                  </c:pt>
                  <c:pt idx="2">
                    <c:v>0.719579067629712</c:v>
                  </c:pt>
                  <c:pt idx="3">
                    <c:v>1.496216205748077</c:v>
                  </c:pt>
                </c:numCache>
              </c:numRef>
            </c:minus>
          </c:errBars>
          <c:val>
            <c:numRef>
              <c:f>(Ctip2!$AA$11:$AC$11,Ctip2!$AG$11)</c:f>
              <c:numCache>
                <c:formatCode>General</c:formatCode>
                <c:ptCount val="4"/>
                <c:pt idx="0">
                  <c:v>2.198262008462085</c:v>
                </c:pt>
                <c:pt idx="1">
                  <c:v>11.33497489925276</c:v>
                </c:pt>
                <c:pt idx="2">
                  <c:v>7.236209459373367</c:v>
                </c:pt>
                <c:pt idx="3">
                  <c:v>79.2305536329118</c:v>
                </c:pt>
              </c:numCache>
            </c:numRef>
          </c:val>
        </c:ser>
        <c:ser>
          <c:idx val="1"/>
          <c:order val="1"/>
          <c:spPr>
            <a:solidFill>
              <a:schemeClr val="tx1"/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(Ctip2!$AA$16:$AC$16,Ctip2!$AG$16)</c:f>
                <c:numCache>
                  <c:formatCode>General</c:formatCode>
                  <c:ptCount val="4"/>
                  <c:pt idx="0">
                    <c:v>0.29068095136991</c:v>
                  </c:pt>
                  <c:pt idx="1">
                    <c:v>2.976526458475891</c:v>
                  </c:pt>
                  <c:pt idx="2">
                    <c:v>0.431560967160718</c:v>
                  </c:pt>
                  <c:pt idx="3">
                    <c:v>3.250345542875138</c:v>
                  </c:pt>
                </c:numCache>
              </c:numRef>
            </c:plus>
            <c:minus>
              <c:numRef>
                <c:f>(Ctip2!$AA$16:$AC$16,Ctip2!$AG$16)</c:f>
                <c:numCache>
                  <c:formatCode>General</c:formatCode>
                  <c:ptCount val="4"/>
                  <c:pt idx="0">
                    <c:v>0.29068095136991</c:v>
                  </c:pt>
                  <c:pt idx="1">
                    <c:v>2.976526458475891</c:v>
                  </c:pt>
                  <c:pt idx="2">
                    <c:v>0.431560967160718</c:v>
                  </c:pt>
                  <c:pt idx="3">
                    <c:v>3.250345542875138</c:v>
                  </c:pt>
                </c:numCache>
              </c:numRef>
            </c:minus>
          </c:errBars>
          <c:val>
            <c:numRef>
              <c:f>(Ctip2!$AA$12:$AC$12,Ctip2!$AG$12)</c:f>
              <c:numCache>
                <c:formatCode>General</c:formatCode>
                <c:ptCount val="4"/>
                <c:pt idx="0">
                  <c:v>0.912561558258088</c:v>
                </c:pt>
                <c:pt idx="1">
                  <c:v>9.496483938858407</c:v>
                </c:pt>
                <c:pt idx="2">
                  <c:v>10.90247246648462</c:v>
                </c:pt>
                <c:pt idx="3">
                  <c:v>78.68848203639889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547354896"/>
        <c:axId val="-550871536"/>
      </c:barChart>
      <c:catAx>
        <c:axId val="-547354896"/>
        <c:scaling>
          <c:orientation val="minMax"/>
        </c:scaling>
        <c:delete val="0"/>
        <c:axPos val="b"/>
        <c:majorTickMark val="out"/>
        <c:minorTickMark val="none"/>
        <c:tickLblPos val="nextTo"/>
        <c:crossAx val="-550871536"/>
        <c:crosses val="autoZero"/>
        <c:auto val="1"/>
        <c:lblAlgn val="ctr"/>
        <c:lblOffset val="100"/>
        <c:noMultiLvlLbl val="0"/>
      </c:catAx>
      <c:valAx>
        <c:axId val="-5508715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-5473548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Rorb!$Z$11</c:f>
              <c:strCache>
                <c:ptCount val="1"/>
                <c:pt idx="0">
                  <c:v>Average wt Rorb/Rluc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Rorb!$AA$15:$AF$15</c:f>
                <c:numCache>
                  <c:formatCode>General</c:formatCode>
                  <c:ptCount val="6"/>
                  <c:pt idx="0">
                    <c:v>0.998589530691235</c:v>
                  </c:pt>
                  <c:pt idx="1">
                    <c:v>2.84614355720107</c:v>
                  </c:pt>
                  <c:pt idx="2">
                    <c:v>0.782994237839344</c:v>
                  </c:pt>
                  <c:pt idx="3">
                    <c:v>3.05961099481747</c:v>
                  </c:pt>
                  <c:pt idx="4">
                    <c:v>3.722317152514832</c:v>
                  </c:pt>
                  <c:pt idx="5">
                    <c:v>1.909709885221992</c:v>
                  </c:pt>
                </c:numCache>
              </c:numRef>
            </c:plus>
            <c:minus>
              <c:numRef>
                <c:f>Rorb!$AA$15:$AF$15</c:f>
                <c:numCache>
                  <c:formatCode>General</c:formatCode>
                  <c:ptCount val="6"/>
                  <c:pt idx="0">
                    <c:v>0.998589530691235</c:v>
                  </c:pt>
                  <c:pt idx="1">
                    <c:v>2.84614355720107</c:v>
                  </c:pt>
                  <c:pt idx="2">
                    <c:v>0.782994237839344</c:v>
                  </c:pt>
                  <c:pt idx="3">
                    <c:v>3.05961099481747</c:v>
                  </c:pt>
                  <c:pt idx="4">
                    <c:v>3.722317152514832</c:v>
                  </c:pt>
                  <c:pt idx="5">
                    <c:v>1.909709885221992</c:v>
                  </c:pt>
                </c:numCache>
              </c:numRef>
            </c:minus>
          </c:errBars>
          <c:val>
            <c:numRef>
              <c:f>Rorb!$AA$11:$AF$11</c:f>
              <c:numCache>
                <c:formatCode>General</c:formatCode>
                <c:ptCount val="6"/>
                <c:pt idx="0">
                  <c:v>5.856190130335005</c:v>
                </c:pt>
                <c:pt idx="1">
                  <c:v>17.13086154617795</c:v>
                </c:pt>
                <c:pt idx="2">
                  <c:v>11.86140976082393</c:v>
                </c:pt>
                <c:pt idx="3">
                  <c:v>22.27480839122954</c:v>
                </c:pt>
                <c:pt idx="4">
                  <c:v>38.85013090001894</c:v>
                </c:pt>
                <c:pt idx="5">
                  <c:v>4.02659927141463</c:v>
                </c:pt>
              </c:numCache>
            </c:numRef>
          </c:val>
        </c:ser>
        <c:ser>
          <c:idx val="1"/>
          <c:order val="1"/>
          <c:tx>
            <c:strRef>
              <c:f>Rorb!$Z$12</c:f>
              <c:strCache>
                <c:ptCount val="1"/>
                <c:pt idx="0">
                  <c:v>Average CKO Rorb/Rluc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Rorb!$AA$16:$AF$16</c:f>
                <c:numCache>
                  <c:formatCode>General</c:formatCode>
                  <c:ptCount val="6"/>
                  <c:pt idx="0">
                    <c:v>1.900473234730194</c:v>
                  </c:pt>
                  <c:pt idx="1">
                    <c:v>7.211947201109162</c:v>
                  </c:pt>
                  <c:pt idx="2">
                    <c:v>1.628817572496891</c:v>
                  </c:pt>
                  <c:pt idx="3">
                    <c:v>5.065034006747454</c:v>
                  </c:pt>
                  <c:pt idx="4">
                    <c:v>2.346644849906949</c:v>
                  </c:pt>
                  <c:pt idx="5">
                    <c:v>0.182781076679139</c:v>
                  </c:pt>
                </c:numCache>
              </c:numRef>
            </c:plus>
            <c:minus>
              <c:numRef>
                <c:f>Rorb!$AA$16:$AF$16</c:f>
                <c:numCache>
                  <c:formatCode>General</c:formatCode>
                  <c:ptCount val="6"/>
                  <c:pt idx="0">
                    <c:v>1.900473234730194</c:v>
                  </c:pt>
                  <c:pt idx="1">
                    <c:v>7.211947201109162</c:v>
                  </c:pt>
                  <c:pt idx="2">
                    <c:v>1.628817572496891</c:v>
                  </c:pt>
                  <c:pt idx="3">
                    <c:v>5.065034006747454</c:v>
                  </c:pt>
                  <c:pt idx="4">
                    <c:v>2.346644849906949</c:v>
                  </c:pt>
                  <c:pt idx="5">
                    <c:v>0.182781076679139</c:v>
                  </c:pt>
                </c:numCache>
              </c:numRef>
            </c:minus>
          </c:errBars>
          <c:val>
            <c:numRef>
              <c:f>Rorb!$AA$12:$AF$12</c:f>
              <c:numCache>
                <c:formatCode>General</c:formatCode>
                <c:ptCount val="6"/>
                <c:pt idx="0">
                  <c:v>5.958395614855376</c:v>
                </c:pt>
                <c:pt idx="1">
                  <c:v>16.57389212037029</c:v>
                </c:pt>
                <c:pt idx="2">
                  <c:v>15.95833246230175</c:v>
                </c:pt>
                <c:pt idx="3">
                  <c:v>23.06476230436934</c:v>
                </c:pt>
                <c:pt idx="4">
                  <c:v>36.83426358920656</c:v>
                </c:pt>
                <c:pt idx="5">
                  <c:v>1.610353908896668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06307760"/>
        <c:axId val="-596795440"/>
      </c:barChart>
      <c:catAx>
        <c:axId val="-906307760"/>
        <c:scaling>
          <c:orientation val="minMax"/>
        </c:scaling>
        <c:delete val="0"/>
        <c:axPos val="b"/>
        <c:majorTickMark val="out"/>
        <c:minorTickMark val="none"/>
        <c:tickLblPos val="nextTo"/>
        <c:crossAx val="-596795440"/>
        <c:crosses val="autoZero"/>
        <c:auto val="1"/>
        <c:lblAlgn val="ctr"/>
        <c:lblOffset val="100"/>
        <c:noMultiLvlLbl val="0"/>
      </c:catAx>
      <c:valAx>
        <c:axId val="-5967954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-9063077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(Rorb!$AA$15:$AC$15,Rorb!$AG$15)</c:f>
                <c:numCache>
                  <c:formatCode>General</c:formatCode>
                  <c:ptCount val="4"/>
                  <c:pt idx="0">
                    <c:v>0.998589530691235</c:v>
                  </c:pt>
                  <c:pt idx="1">
                    <c:v>2.84614355720107</c:v>
                  </c:pt>
                  <c:pt idx="2">
                    <c:v>0.782994237839344</c:v>
                  </c:pt>
                  <c:pt idx="3">
                    <c:v>2.296435176555476</c:v>
                  </c:pt>
                </c:numCache>
              </c:numRef>
            </c:plus>
            <c:minus>
              <c:numRef>
                <c:f>(Rorb!$AA$15:$AC$15,Rorb!$AG$15)</c:f>
                <c:numCache>
                  <c:formatCode>General</c:formatCode>
                  <c:ptCount val="4"/>
                  <c:pt idx="0">
                    <c:v>0.998589530691235</c:v>
                  </c:pt>
                  <c:pt idx="1">
                    <c:v>2.84614355720107</c:v>
                  </c:pt>
                  <c:pt idx="2">
                    <c:v>0.782994237839344</c:v>
                  </c:pt>
                  <c:pt idx="3">
                    <c:v>2.296435176555476</c:v>
                  </c:pt>
                </c:numCache>
              </c:numRef>
            </c:minus>
          </c:errBars>
          <c:val>
            <c:numRef>
              <c:f>(Rorb!$AA$11:$AC$11,Rorb!$AG$11)</c:f>
              <c:numCache>
                <c:formatCode>General</c:formatCode>
                <c:ptCount val="4"/>
                <c:pt idx="0">
                  <c:v>5.856190130335005</c:v>
                </c:pt>
                <c:pt idx="1">
                  <c:v>17.13086154617795</c:v>
                </c:pt>
                <c:pt idx="2">
                  <c:v>11.86140976082393</c:v>
                </c:pt>
                <c:pt idx="3">
                  <c:v>65.15153856266311</c:v>
                </c:pt>
              </c:numCache>
            </c:numRef>
          </c:val>
        </c:ser>
        <c:ser>
          <c:idx val="1"/>
          <c:order val="1"/>
          <c:spPr>
            <a:solidFill>
              <a:schemeClr val="tx1"/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(Rorb!$AA$16:$AC$16,Rorb!$AG$16)</c:f>
                <c:numCache>
                  <c:formatCode>General</c:formatCode>
                  <c:ptCount val="4"/>
                  <c:pt idx="0">
                    <c:v>1.900473234730194</c:v>
                  </c:pt>
                  <c:pt idx="1">
                    <c:v>7.211947201109162</c:v>
                  </c:pt>
                  <c:pt idx="2">
                    <c:v>1.628817572496891</c:v>
                  </c:pt>
                  <c:pt idx="3">
                    <c:v>5.250571542542164</c:v>
                  </c:pt>
                </c:numCache>
              </c:numRef>
            </c:plus>
            <c:minus>
              <c:numRef>
                <c:f>(Rorb!$AA$16:$AC$16,Rorb!$AG$16)</c:f>
                <c:numCache>
                  <c:formatCode>General</c:formatCode>
                  <c:ptCount val="4"/>
                  <c:pt idx="0">
                    <c:v>1.900473234730194</c:v>
                  </c:pt>
                  <c:pt idx="1">
                    <c:v>7.211947201109162</c:v>
                  </c:pt>
                  <c:pt idx="2">
                    <c:v>1.628817572496891</c:v>
                  </c:pt>
                  <c:pt idx="3">
                    <c:v>5.250571542542164</c:v>
                  </c:pt>
                </c:numCache>
              </c:numRef>
            </c:minus>
          </c:errBars>
          <c:val>
            <c:numRef>
              <c:f>(Rorb!$AA$12:$AC$12,Rorb!$AG$12)</c:f>
              <c:numCache>
                <c:formatCode>General</c:formatCode>
                <c:ptCount val="4"/>
                <c:pt idx="0">
                  <c:v>5.958395614855376</c:v>
                </c:pt>
                <c:pt idx="1">
                  <c:v>16.57389212037029</c:v>
                </c:pt>
                <c:pt idx="2">
                  <c:v>15.95833246230175</c:v>
                </c:pt>
                <c:pt idx="3">
                  <c:v>61.50937980247257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84859584"/>
        <c:axId val="-887514560"/>
      </c:barChart>
      <c:catAx>
        <c:axId val="-884859584"/>
        <c:scaling>
          <c:orientation val="minMax"/>
        </c:scaling>
        <c:delete val="0"/>
        <c:axPos val="b"/>
        <c:majorTickMark val="out"/>
        <c:minorTickMark val="none"/>
        <c:tickLblPos val="nextTo"/>
        <c:crossAx val="-887514560"/>
        <c:crosses val="autoZero"/>
        <c:auto val="1"/>
        <c:lblAlgn val="ctr"/>
        <c:lblOffset val="100"/>
        <c:noMultiLvlLbl val="0"/>
      </c:catAx>
      <c:valAx>
        <c:axId val="-8875145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-8848595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477625</xdr:colOff>
      <xdr:row>23</xdr:row>
      <xdr:rowOff>27521</xdr:rowOff>
    </xdr:from>
    <xdr:to>
      <xdr:col>31</xdr:col>
      <xdr:colOff>320743</xdr:colOff>
      <xdr:row>36</xdr:row>
      <xdr:rowOff>148545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76694</xdr:colOff>
      <xdr:row>22</xdr:row>
      <xdr:rowOff>125185</xdr:rowOff>
    </xdr:from>
    <xdr:to>
      <xdr:col>36</xdr:col>
      <xdr:colOff>690253</xdr:colOff>
      <xdr:row>36</xdr:row>
      <xdr:rowOff>171697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606356</xdr:colOff>
      <xdr:row>22</xdr:row>
      <xdr:rowOff>65165</xdr:rowOff>
    </xdr:from>
    <xdr:to>
      <xdr:col>31</xdr:col>
      <xdr:colOff>447171</xdr:colOff>
      <xdr:row>35</xdr:row>
      <xdr:rowOff>190762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311727</xdr:colOff>
      <xdr:row>40</xdr:row>
      <xdr:rowOff>31172</xdr:rowOff>
    </xdr:from>
    <xdr:to>
      <xdr:col>30</xdr:col>
      <xdr:colOff>329045</xdr:colOff>
      <xdr:row>54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893670</xdr:colOff>
      <xdr:row>24</xdr:row>
      <xdr:rowOff>92168</xdr:rowOff>
    </xdr:from>
    <xdr:to>
      <xdr:col>31</xdr:col>
      <xdr:colOff>731184</xdr:colOff>
      <xdr:row>38</xdr:row>
      <xdr:rowOff>33897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467968</xdr:colOff>
      <xdr:row>24</xdr:row>
      <xdr:rowOff>36444</xdr:rowOff>
    </xdr:from>
    <xdr:to>
      <xdr:col>37</xdr:col>
      <xdr:colOff>318881</xdr:colOff>
      <xdr:row>38</xdr:row>
      <xdr:rowOff>46383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52"/>
  <sheetViews>
    <sheetView topLeftCell="A56" zoomScale="64" zoomScaleNormal="64" workbookViewId="0">
      <selection activeCell="AH15" sqref="AH15"/>
    </sheetView>
  </sheetViews>
  <sheetFormatPr baseColWidth="10" defaultColWidth="11.5" defaultRowHeight="15" x14ac:dyDescent="0.2"/>
  <cols>
    <col min="1" max="1" width="11.5" style="3"/>
    <col min="2" max="2" width="14.33203125" style="3" customWidth="1"/>
    <col min="3" max="7" width="11.5" style="3"/>
    <col min="8" max="8" width="5.5" style="3" customWidth="1"/>
    <col min="9" max="9" width="7.6640625" style="3" customWidth="1"/>
    <col min="10" max="10" width="8.83203125" style="3" customWidth="1"/>
    <col min="11" max="11" width="9.5" style="3" customWidth="1"/>
    <col min="12" max="13" width="10.1640625" style="3" customWidth="1"/>
    <col min="14" max="15" width="10" style="3" customWidth="1"/>
    <col min="16" max="16" width="13" style="3" customWidth="1"/>
    <col min="17" max="17" width="8" style="3" customWidth="1"/>
    <col min="18" max="18" width="9.83203125" style="3" customWidth="1"/>
    <col min="19" max="19" width="10" style="3" customWidth="1"/>
    <col min="20" max="21" width="9.33203125" style="3" customWidth="1"/>
    <col min="22" max="23" width="9.1640625" style="3" customWidth="1"/>
    <col min="24" max="25" width="11.5" style="3"/>
    <col min="26" max="26" width="14.33203125" style="3" customWidth="1"/>
    <col min="27" max="33" width="11.5" style="3"/>
    <col min="34" max="34" width="24.83203125" style="3" customWidth="1"/>
    <col min="35" max="16384" width="11.5" style="3"/>
  </cols>
  <sheetData>
    <row r="1" spans="1:51" ht="20" thickBot="1" x14ac:dyDescent="0.3">
      <c r="A1" s="1" t="s">
        <v>40</v>
      </c>
      <c r="B1" s="2" t="s">
        <v>0</v>
      </c>
      <c r="I1" s="4"/>
      <c r="P1" s="5"/>
      <c r="Q1" s="5"/>
      <c r="AA1" s="3" t="s">
        <v>41</v>
      </c>
    </row>
    <row r="2" spans="1:51" x14ac:dyDescent="0.2">
      <c r="B2" s="6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I2" s="8" t="s">
        <v>7</v>
      </c>
      <c r="J2" s="9">
        <v>1</v>
      </c>
      <c r="K2" s="9">
        <v>2</v>
      </c>
      <c r="L2" s="9">
        <v>3</v>
      </c>
      <c r="M2" s="9">
        <v>4</v>
      </c>
      <c r="N2" s="9">
        <v>5</v>
      </c>
      <c r="O2" s="9">
        <v>6</v>
      </c>
      <c r="P2" s="10" t="s">
        <v>8</v>
      </c>
      <c r="Q2" s="10"/>
      <c r="R2" s="9" t="s">
        <v>9</v>
      </c>
      <c r="S2" s="9" t="s">
        <v>10</v>
      </c>
      <c r="T2" s="9" t="s">
        <v>11</v>
      </c>
      <c r="U2" s="9" t="s">
        <v>12</v>
      </c>
      <c r="V2" s="9" t="s">
        <v>13</v>
      </c>
      <c r="W2" s="11" t="s">
        <v>14</v>
      </c>
      <c r="AA2" s="3" t="s">
        <v>75</v>
      </c>
      <c r="AB2" s="3" t="s">
        <v>76</v>
      </c>
      <c r="AC2" s="3" t="s">
        <v>77</v>
      </c>
      <c r="AD2" s="3" t="s">
        <v>78</v>
      </c>
      <c r="AE2" s="3" t="s">
        <v>79</v>
      </c>
      <c r="AF2" s="3" t="s">
        <v>80</v>
      </c>
      <c r="AG2" s="3" t="s">
        <v>81</v>
      </c>
    </row>
    <row r="3" spans="1:51" x14ac:dyDescent="0.2">
      <c r="B3"/>
      <c r="C3"/>
      <c r="D3">
        <v>28.90802001953125</v>
      </c>
      <c r="E3">
        <v>28.31965446472168</v>
      </c>
      <c r="F3">
        <v>27.278680801391602</v>
      </c>
      <c r="G3">
        <v>29.278234481811523</v>
      </c>
      <c r="I3" s="12"/>
      <c r="J3" s="13" t="s">
        <v>15</v>
      </c>
      <c r="P3" s="5"/>
      <c r="Q3" s="5"/>
      <c r="W3" s="14"/>
      <c r="Z3" s="3" t="s">
        <v>16</v>
      </c>
      <c r="AA3" s="3">
        <v>4.5645979711216373</v>
      </c>
      <c r="AB3" s="3">
        <v>17.034010918977817</v>
      </c>
      <c r="AC3" s="15">
        <v>9.660504142749474</v>
      </c>
      <c r="AD3" s="15">
        <v>23.514317339242066</v>
      </c>
      <c r="AE3" s="43">
        <v>34.6059764962598</v>
      </c>
      <c r="AF3" s="43">
        <v>10.620593131649199</v>
      </c>
      <c r="AG3" s="16">
        <f>AD3+AE3+AF3</f>
        <v>68.74088696715107</v>
      </c>
      <c r="AL3" s="15"/>
      <c r="AM3" s="15"/>
      <c r="AN3" s="38"/>
      <c r="AO3" s="38"/>
      <c r="AP3" s="16"/>
      <c r="AU3" s="15"/>
      <c r="AV3" s="15"/>
      <c r="AW3" s="38"/>
      <c r="AX3" s="38"/>
      <c r="AY3" s="16"/>
    </row>
    <row r="4" spans="1:51" x14ac:dyDescent="0.2">
      <c r="B4">
        <v>28.824857711791992</v>
      </c>
      <c r="C4">
        <v>29.347452163696289</v>
      </c>
      <c r="D4"/>
      <c r="E4">
        <v>28.36767578125</v>
      </c>
      <c r="F4">
        <v>27.361383438110352</v>
      </c>
      <c r="G4"/>
      <c r="I4" s="12"/>
      <c r="J4" s="3">
        <v>1</v>
      </c>
      <c r="K4">
        <v>0.19249964171056472</v>
      </c>
      <c r="L4" s="3">
        <v>0.42639705941865214</v>
      </c>
      <c r="M4" s="3">
        <v>0.26702169671553433</v>
      </c>
      <c r="N4" s="3">
        <v>0.36886891321496312</v>
      </c>
      <c r="O4" s="3">
        <v>0.29743996960270502</v>
      </c>
      <c r="P4" s="5">
        <f>SUM(J4:O4)</f>
        <v>2.5522272806624193</v>
      </c>
      <c r="Q4" s="5"/>
      <c r="R4" s="15">
        <f>J4/P4*100</f>
        <v>39.181463483943887</v>
      </c>
      <c r="S4" s="15">
        <f>K4/P4*100</f>
        <v>7.5424176823547739</v>
      </c>
      <c r="T4" s="15">
        <f>L4/P4*100</f>
        <v>16.706860813272971</v>
      </c>
      <c r="U4" s="15">
        <f>M4/P4*100</f>
        <v>10.462300859280449</v>
      </c>
      <c r="V4" s="15">
        <f>N4/P4*100</f>
        <v>14.452823853494145</v>
      </c>
      <c r="W4" s="15">
        <f>O4/P4*100</f>
        <v>11.654133307653767</v>
      </c>
      <c r="Z4" s="3" t="s">
        <v>17</v>
      </c>
      <c r="AA4" s="3">
        <v>2.4753553633643901</v>
      </c>
      <c r="AB4" s="3">
        <v>26.70815787642702</v>
      </c>
      <c r="AC4" s="15">
        <v>10.511950182596792</v>
      </c>
      <c r="AD4" s="15">
        <v>17.411688291522086</v>
      </c>
      <c r="AE4" s="43">
        <v>26.206031464514311</v>
      </c>
      <c r="AF4" s="43">
        <v>16.686816821575398</v>
      </c>
      <c r="AG4" s="16">
        <f t="shared" ref="AG4:AG9" si="0">AD4+AE4+AF4</f>
        <v>60.304536577611792</v>
      </c>
      <c r="AL4" s="15"/>
      <c r="AM4" s="15"/>
      <c r="AN4" s="38"/>
      <c r="AO4" s="38"/>
      <c r="AP4" s="16"/>
      <c r="AU4" s="15"/>
      <c r="AV4" s="15"/>
      <c r="AW4" s="38"/>
      <c r="AX4" s="38"/>
      <c r="AY4" s="16"/>
    </row>
    <row r="5" spans="1:51" x14ac:dyDescent="0.2">
      <c r="B5">
        <v>28.782489776611328</v>
      </c>
      <c r="C5">
        <v>29.214323043823242</v>
      </c>
      <c r="D5">
        <v>28.995567321777344</v>
      </c>
      <c r="E5"/>
      <c r="F5"/>
      <c r="G5">
        <v>29.391162872314453</v>
      </c>
      <c r="I5" s="12"/>
      <c r="J5" s="13" t="s">
        <v>40</v>
      </c>
      <c r="P5" s="5"/>
      <c r="Q5" s="5"/>
      <c r="W5" s="14"/>
      <c r="X5" s="16"/>
      <c r="Y5" s="16"/>
      <c r="Z5" s="3" t="s">
        <v>18</v>
      </c>
      <c r="AA5" s="3">
        <v>3.3833939571759881</v>
      </c>
      <c r="AB5" s="3">
        <v>20.517491512679715</v>
      </c>
      <c r="AC5" s="3">
        <v>9.874036983502851</v>
      </c>
      <c r="AD5" s="3">
        <v>11.016822144192835</v>
      </c>
      <c r="AE5" s="44">
        <v>38.33568319105364</v>
      </c>
      <c r="AF5" s="44">
        <v>16.872572211394971</v>
      </c>
      <c r="AG5" s="16">
        <f t="shared" si="0"/>
        <v>66.225077546641444</v>
      </c>
      <c r="AN5" s="39"/>
      <c r="AO5" s="39"/>
      <c r="AP5" s="16"/>
      <c r="AW5" s="39"/>
      <c r="AX5" s="39"/>
      <c r="AY5" s="16"/>
    </row>
    <row r="6" spans="1:51" x14ac:dyDescent="0.2">
      <c r="A6" s="17" t="s">
        <v>19</v>
      </c>
      <c r="B6" s="18">
        <f>AVERAGE(B3:B5)</f>
        <v>28.80367374420166</v>
      </c>
      <c r="C6" s="19">
        <f>AVERAGE(C3:C5)</f>
        <v>29.280887603759766</v>
      </c>
      <c r="D6" s="20">
        <f t="shared" ref="D6:G6" si="1">AVERAGE(D3:D5)</f>
        <v>28.951793670654297</v>
      </c>
      <c r="E6" s="20">
        <f t="shared" si="1"/>
        <v>28.34366512298584</v>
      </c>
      <c r="F6" s="21">
        <f t="shared" si="1"/>
        <v>27.320032119750977</v>
      </c>
      <c r="G6" s="21">
        <f t="shared" si="1"/>
        <v>29.334698677062988</v>
      </c>
      <c r="I6" s="12" t="s">
        <v>20</v>
      </c>
      <c r="J6" s="3">
        <v>1</v>
      </c>
      <c r="K6" s="3">
        <v>0.71836359292587026</v>
      </c>
      <c r="L6" s="3">
        <v>0.90242570868905847</v>
      </c>
      <c r="M6" s="3">
        <v>1.3755500380878136</v>
      </c>
      <c r="N6" s="3">
        <v>2.7965373997178569</v>
      </c>
      <c r="O6" s="3">
        <v>0.69206289759275152</v>
      </c>
      <c r="P6" s="5">
        <f>SUM(J6:O6)</f>
        <v>7.4849396370133503</v>
      </c>
      <c r="Q6" s="5"/>
      <c r="R6" s="15">
        <f>J6/P6*100</f>
        <v>13.360161183598018</v>
      </c>
      <c r="S6" s="15">
        <f>K6/P6*100</f>
        <v>9.5974533899182202</v>
      </c>
      <c r="T6" s="15">
        <f>L6/P6*100</f>
        <v>12.056552924308491</v>
      </c>
      <c r="U6" s="15">
        <f>M6/P6*100</f>
        <v>18.37757022495758</v>
      </c>
      <c r="V6" s="15">
        <f>N6/P6*100</f>
        <v>37.362190416190643</v>
      </c>
      <c r="W6" s="15">
        <f>O6/P6*100</f>
        <v>9.2460718610270476</v>
      </c>
      <c r="AE6" s="44"/>
      <c r="AF6" s="44"/>
      <c r="AG6" s="16"/>
      <c r="AP6" s="16"/>
      <c r="AY6" s="16"/>
    </row>
    <row r="7" spans="1:51" ht="16" thickBot="1" x14ac:dyDescent="0.25">
      <c r="A7" s="17" t="s">
        <v>21</v>
      </c>
      <c r="B7" s="5">
        <f>B6-B6</f>
        <v>0</v>
      </c>
      <c r="C7" s="22">
        <f>C6-B6</f>
        <v>0.47721385955810547</v>
      </c>
      <c r="D7" s="22">
        <f>D6-B6</f>
        <v>0.14811992645263672</v>
      </c>
      <c r="E7" s="22">
        <f>E6-B6</f>
        <v>-0.46000862121582031</v>
      </c>
      <c r="F7" s="22">
        <f>F6-B6</f>
        <v>-1.4836416244506836</v>
      </c>
      <c r="G7" s="22">
        <f>G6-B6</f>
        <v>0.53102493286132812</v>
      </c>
      <c r="I7" s="23" t="s">
        <v>22</v>
      </c>
      <c r="J7" s="24">
        <f t="shared" ref="J7:O7" si="2">J6/J4</f>
        <v>1</v>
      </c>
      <c r="K7" s="24">
        <f t="shared" si="2"/>
        <v>3.7317658700163969</v>
      </c>
      <c r="L7" s="24">
        <f t="shared" si="2"/>
        <v>2.1163975894191713</v>
      </c>
      <c r="M7" s="24">
        <f t="shared" si="2"/>
        <v>5.151454188957632</v>
      </c>
      <c r="N7" s="24">
        <f t="shared" si="2"/>
        <v>7.5813854177734372</v>
      </c>
      <c r="O7" s="24">
        <f t="shared" si="2"/>
        <v>2.3267313351233536</v>
      </c>
      <c r="P7" s="24">
        <f>SUM(J7:O7)</f>
        <v>21.907734401289993</v>
      </c>
      <c r="Q7" s="24"/>
      <c r="R7" s="25">
        <f>J7/P7*100</f>
        <v>4.5645979711216373</v>
      </c>
      <c r="S7" s="25">
        <f>K7/P7*100</f>
        <v>17.034010918977817</v>
      </c>
      <c r="T7" s="25">
        <f>L7/P7*100</f>
        <v>9.660504142749474</v>
      </c>
      <c r="U7" s="25">
        <f>M7/P7*100</f>
        <v>23.514317339242066</v>
      </c>
      <c r="V7" s="25">
        <f>N7/P7*100</f>
        <v>34.6059764962598</v>
      </c>
      <c r="W7" s="25">
        <f>O7/P7*100</f>
        <v>10.620593131649199</v>
      </c>
      <c r="X7" s="16"/>
      <c r="Y7" s="16"/>
      <c r="Z7" s="3" t="s">
        <v>62</v>
      </c>
      <c r="AA7" s="3">
        <v>0.6564158086986579</v>
      </c>
      <c r="AB7" s="3">
        <v>9.1289235962849347</v>
      </c>
      <c r="AC7" s="3">
        <v>10.751398675065463</v>
      </c>
      <c r="AD7" s="3">
        <v>29.41929018926162</v>
      </c>
      <c r="AE7" s="44">
        <v>41.494069167360472</v>
      </c>
      <c r="AF7" s="44">
        <v>8.5499025633288728</v>
      </c>
      <c r="AG7" s="16">
        <f t="shared" si="0"/>
        <v>79.463261919950966</v>
      </c>
      <c r="AP7" s="16"/>
      <c r="AY7" s="16"/>
    </row>
    <row r="8" spans="1:51" ht="16" thickBot="1" x14ac:dyDescent="0.25">
      <c r="A8" s="17" t="s">
        <v>23</v>
      </c>
      <c r="B8" s="5">
        <v>1</v>
      </c>
      <c r="C8" s="22">
        <f>2^-C7</f>
        <v>0.71836359292587026</v>
      </c>
      <c r="D8" s="22">
        <f>2^-D7</f>
        <v>0.90242570868905847</v>
      </c>
      <c r="E8" s="22">
        <f>2^-E7</f>
        <v>1.3755500380878136</v>
      </c>
      <c r="F8" s="22">
        <f>2^-F7</f>
        <v>2.7965373997178569</v>
      </c>
      <c r="G8" s="22">
        <f>2^-G7</f>
        <v>0.69206289759275152</v>
      </c>
      <c r="P8" s="5"/>
      <c r="Q8" s="5"/>
      <c r="X8" s="16"/>
      <c r="Y8" s="16"/>
      <c r="Z8" s="3" t="s">
        <v>63</v>
      </c>
      <c r="AA8" s="3">
        <v>1.5632598325280251</v>
      </c>
      <c r="AB8" s="3">
        <v>27.976903349130584</v>
      </c>
      <c r="AC8" s="3">
        <v>11.831065285818145</v>
      </c>
      <c r="AD8" s="3">
        <v>16.352004017980885</v>
      </c>
      <c r="AE8" s="44">
        <v>34.361501413569229</v>
      </c>
      <c r="AF8" s="44">
        <v>7.9152661009731329</v>
      </c>
      <c r="AG8" s="16">
        <f t="shared" si="0"/>
        <v>58.628771532523253</v>
      </c>
    </row>
    <row r="9" spans="1:51" x14ac:dyDescent="0.2">
      <c r="B9" s="5"/>
      <c r="C9" s="5"/>
      <c r="D9" s="5"/>
      <c r="E9" s="5"/>
      <c r="F9" s="5"/>
      <c r="G9" s="5"/>
      <c r="I9" s="8" t="s">
        <v>24</v>
      </c>
      <c r="J9" s="9">
        <v>1</v>
      </c>
      <c r="K9" s="9">
        <v>2</v>
      </c>
      <c r="L9" s="9">
        <v>3</v>
      </c>
      <c r="M9" s="9">
        <v>4</v>
      </c>
      <c r="N9" s="9">
        <v>5</v>
      </c>
      <c r="O9" s="9">
        <v>6</v>
      </c>
      <c r="P9" s="10" t="s">
        <v>8</v>
      </c>
      <c r="Q9" s="10"/>
      <c r="R9" s="9" t="s">
        <v>9</v>
      </c>
      <c r="S9" s="9" t="s">
        <v>10</v>
      </c>
      <c r="T9" s="9" t="s">
        <v>11</v>
      </c>
      <c r="U9" s="9" t="s">
        <v>12</v>
      </c>
      <c r="V9" s="9" t="s">
        <v>13</v>
      </c>
      <c r="W9" s="11" t="s">
        <v>14</v>
      </c>
      <c r="Z9" s="3" t="s">
        <v>64</v>
      </c>
      <c r="AA9" s="3">
        <v>4.1914822449292108</v>
      </c>
      <c r="AB9" s="3">
        <v>12.645745100467284</v>
      </c>
      <c r="AC9" s="3">
        <v>17.261399116148219</v>
      </c>
      <c r="AD9" s="3">
        <v>14.120766283732586</v>
      </c>
      <c r="AE9" s="44">
        <v>41.080981643679472</v>
      </c>
      <c r="AF9" s="44">
        <v>10.699625611043228</v>
      </c>
      <c r="AG9" s="16">
        <f t="shared" si="0"/>
        <v>65.901373538455289</v>
      </c>
      <c r="AN9" s="39"/>
      <c r="AO9" s="39"/>
      <c r="AP9" s="16"/>
      <c r="AW9" s="39"/>
      <c r="AX9" s="39"/>
      <c r="AY9" s="16"/>
    </row>
    <row r="10" spans="1:51" x14ac:dyDescent="0.2">
      <c r="B10" s="6" t="s">
        <v>25</v>
      </c>
      <c r="C10" s="7" t="s">
        <v>26</v>
      </c>
      <c r="D10" s="7" t="s">
        <v>27</v>
      </c>
      <c r="E10" s="7" t="s">
        <v>28</v>
      </c>
      <c r="F10" s="7" t="s">
        <v>29</v>
      </c>
      <c r="G10" s="7" t="s">
        <v>6</v>
      </c>
      <c r="I10" s="12"/>
      <c r="J10" s="13" t="s">
        <v>15</v>
      </c>
      <c r="P10" s="5"/>
      <c r="Q10" s="5"/>
      <c r="W10" s="14"/>
      <c r="AE10" s="44"/>
      <c r="AF10" s="44"/>
      <c r="AN10" s="39"/>
      <c r="AO10" s="39"/>
      <c r="AP10" s="16"/>
      <c r="AW10" s="39"/>
      <c r="AX10" s="39"/>
      <c r="AY10" s="16"/>
    </row>
    <row r="11" spans="1:51" x14ac:dyDescent="0.2">
      <c r="B11" s="37">
        <v>26.837800979614258</v>
      </c>
      <c r="C11" s="37">
        <v>27.818675994873047</v>
      </c>
      <c r="D11" s="37"/>
      <c r="E11" s="37">
        <v>27.069303512573242</v>
      </c>
      <c r="F11" s="37">
        <v>25.054983139038086</v>
      </c>
      <c r="G11" s="37">
        <v>25.006059646606445</v>
      </c>
      <c r="I11" s="12"/>
      <c r="J11">
        <v>1</v>
      </c>
      <c r="K11" s="3">
        <v>5.2350377750276705E-2</v>
      </c>
      <c r="L11" s="3">
        <v>0.29221177352628325</v>
      </c>
      <c r="M11" s="3">
        <v>0.12352578157275473</v>
      </c>
      <c r="N11" s="3">
        <v>0.34013024168299094</v>
      </c>
      <c r="O11" s="3">
        <v>0.54664329989769878</v>
      </c>
      <c r="P11" s="5">
        <f>SUM(J11:O11)</f>
        <v>2.3548614744300047</v>
      </c>
      <c r="Q11" s="5"/>
      <c r="R11" s="15">
        <f>J11/P11*100</f>
        <v>42.465342902688171</v>
      </c>
      <c r="S11" s="15">
        <f>K11/P11*100</f>
        <v>2.2230767422507576</v>
      </c>
      <c r="T11" s="15">
        <f>L11/P11*100</f>
        <v>12.408873162996276</v>
      </c>
      <c r="U11" s="15">
        <f>M11/P11*100</f>
        <v>5.2455646718095901</v>
      </c>
      <c r="V11" s="15">
        <f>N11/P11*100</f>
        <v>14.443747344642411</v>
      </c>
      <c r="W11" s="15">
        <f>O11/P11*100</f>
        <v>23.213395175612781</v>
      </c>
      <c r="Z11" s="26" t="s">
        <v>42</v>
      </c>
      <c r="AA11" s="26">
        <f>AVERAGE(AA3:AA5)</f>
        <v>3.4744490972206719</v>
      </c>
      <c r="AB11" s="26">
        <f t="shared" ref="AB11:AG11" si="3">AVERAGE(AB3:AB5)</f>
        <v>21.419886769361515</v>
      </c>
      <c r="AC11" s="26">
        <f t="shared" si="3"/>
        <v>10.015497102949706</v>
      </c>
      <c r="AD11" s="3">
        <f t="shared" si="3"/>
        <v>17.314275924985662</v>
      </c>
      <c r="AE11" s="44">
        <f t="shared" si="3"/>
        <v>33.049230383942586</v>
      </c>
      <c r="AF11" s="44">
        <f t="shared" si="3"/>
        <v>14.726660721539858</v>
      </c>
      <c r="AG11" s="46">
        <f t="shared" si="3"/>
        <v>65.090167030468095</v>
      </c>
      <c r="AN11" s="39"/>
      <c r="AO11" s="39"/>
      <c r="AP11" s="16"/>
      <c r="AW11" s="39"/>
      <c r="AX11" s="39"/>
      <c r="AY11" s="16"/>
    </row>
    <row r="12" spans="1:51" x14ac:dyDescent="0.2">
      <c r="B12" s="37">
        <v>26.950492858886719</v>
      </c>
      <c r="C12" s="37"/>
      <c r="D12" s="37">
        <v>26.538417816162109</v>
      </c>
      <c r="E12" s="37">
        <v>27.12452507019043</v>
      </c>
      <c r="F12" s="37">
        <v>25.036609649658203</v>
      </c>
      <c r="G12" s="37"/>
      <c r="I12" s="12"/>
      <c r="J12" s="13" t="s">
        <v>40</v>
      </c>
      <c r="P12" s="5"/>
      <c r="Q12" s="5"/>
      <c r="W12" s="14"/>
      <c r="X12" s="16"/>
      <c r="Y12" s="16"/>
      <c r="Z12" s="26" t="s">
        <v>67</v>
      </c>
      <c r="AA12" s="27">
        <f>AVERAGE(AA7:AA9)</f>
        <v>2.1370526287186311</v>
      </c>
      <c r="AB12" s="27">
        <f t="shared" ref="AB12:AG12" si="4">AVERAGE(AB7:AB9)</f>
        <v>16.5838573486276</v>
      </c>
      <c r="AC12" s="27">
        <f t="shared" si="4"/>
        <v>13.281287692343943</v>
      </c>
      <c r="AD12" s="40">
        <f t="shared" si="4"/>
        <v>19.964020163658365</v>
      </c>
      <c r="AE12" s="45">
        <f t="shared" si="4"/>
        <v>38.978850741536398</v>
      </c>
      <c r="AF12" s="45">
        <f t="shared" si="4"/>
        <v>9.0549314251150772</v>
      </c>
      <c r="AG12" s="47">
        <f t="shared" si="4"/>
        <v>67.997802330309838</v>
      </c>
      <c r="AP12" s="16"/>
      <c r="AY12" s="16"/>
    </row>
    <row r="13" spans="1:51" x14ac:dyDescent="0.2">
      <c r="B13" s="37"/>
      <c r="C13" s="37">
        <v>27.61778450012207</v>
      </c>
      <c r="D13" s="37">
        <v>26.627058029174805</v>
      </c>
      <c r="E13" s="37"/>
      <c r="F13" s="37"/>
      <c r="G13" s="37">
        <v>25.018888473510742</v>
      </c>
      <c r="I13" s="12" t="s">
        <v>20</v>
      </c>
      <c r="J13" s="3">
        <v>1</v>
      </c>
      <c r="K13" s="3">
        <v>0.56484098183972953</v>
      </c>
      <c r="L13" s="3">
        <v>1.2409190419841818</v>
      </c>
      <c r="M13" s="3">
        <v>0.86888227708371912</v>
      </c>
      <c r="N13" s="3">
        <v>3.6008825025682549</v>
      </c>
      <c r="O13" s="3">
        <v>3.6850210467302587</v>
      </c>
      <c r="P13" s="5">
        <f>SUM(J13:O13)</f>
        <v>10.960545850206145</v>
      </c>
      <c r="Q13" s="5"/>
      <c r="R13" s="15">
        <f>J13/P13*100</f>
        <v>9.1236331991731241</v>
      </c>
      <c r="S13" s="15">
        <f>K13/P13*100</f>
        <v>5.1534019341665003</v>
      </c>
      <c r="T13" s="15">
        <f>L13/P13*100</f>
        <v>11.321690168932989</v>
      </c>
      <c r="U13" s="15">
        <f>M13/P13*100</f>
        <v>7.9273631893741605</v>
      </c>
      <c r="V13" s="15">
        <f>N13/P13*100</f>
        <v>32.853131146753334</v>
      </c>
      <c r="W13" s="15">
        <f>O13/P13*100</f>
        <v>33.620780361599884</v>
      </c>
      <c r="Z13" s="3" t="s">
        <v>30</v>
      </c>
      <c r="AA13" s="40">
        <f>STDEV(AA3:AA5)</f>
        <v>1.0475934074885604</v>
      </c>
      <c r="AB13" s="40">
        <f t="shared" ref="AB13:AG13" si="5">STDEV(AB3:AB5)</f>
        <v>4.8997977241966151</v>
      </c>
      <c r="AC13" s="40">
        <f t="shared" si="5"/>
        <v>0.44299922543765097</v>
      </c>
      <c r="AD13" s="40">
        <f t="shared" si="5"/>
        <v>6.2493170358396171</v>
      </c>
      <c r="AE13" s="45">
        <f t="shared" si="5"/>
        <v>6.2128662141917612</v>
      </c>
      <c r="AF13" s="45">
        <f t="shared" si="5"/>
        <v>3.5571715668174493</v>
      </c>
      <c r="AG13" s="45">
        <f t="shared" si="5"/>
        <v>4.3311682469699226</v>
      </c>
      <c r="AP13" s="16"/>
      <c r="AY13" s="16"/>
    </row>
    <row r="14" spans="1:51" ht="16" thickBot="1" x14ac:dyDescent="0.25">
      <c r="A14" s="17" t="s">
        <v>19</v>
      </c>
      <c r="B14" s="28">
        <f t="shared" ref="B14:G14" si="6">AVERAGE(B11:B13)</f>
        <v>26.894146919250488</v>
      </c>
      <c r="C14" s="29">
        <f t="shared" si="6"/>
        <v>27.718230247497559</v>
      </c>
      <c r="D14" s="30">
        <f t="shared" si="6"/>
        <v>26.582737922668457</v>
      </c>
      <c r="E14" s="20">
        <f t="shared" si="6"/>
        <v>27.096914291381836</v>
      </c>
      <c r="F14" s="19">
        <f t="shared" si="6"/>
        <v>25.045796394348145</v>
      </c>
      <c r="G14" s="21">
        <f t="shared" si="6"/>
        <v>25.012474060058594</v>
      </c>
      <c r="I14" s="23" t="s">
        <v>22</v>
      </c>
      <c r="J14" s="24">
        <f t="shared" ref="J14:O14" si="7">J13/J11</f>
        <v>1</v>
      </c>
      <c r="K14" s="24">
        <f t="shared" si="7"/>
        <v>10.789625712619504</v>
      </c>
      <c r="L14" s="24">
        <f t="shared" si="7"/>
        <v>4.2466428611322407</v>
      </c>
      <c r="M14" s="24">
        <f t="shared" si="7"/>
        <v>7.0340156202287307</v>
      </c>
      <c r="N14" s="24">
        <f t="shared" si="7"/>
        <v>10.586775479742135</v>
      </c>
      <c r="O14" s="24">
        <f t="shared" si="7"/>
        <v>6.7411803042676821</v>
      </c>
      <c r="P14" s="24">
        <f>SUM(J14:O14)</f>
        <v>40.398239977990293</v>
      </c>
      <c r="Q14" s="24"/>
      <c r="R14" s="25">
        <f>J14/P14*100</f>
        <v>2.4753553633643901</v>
      </c>
      <c r="S14" s="25">
        <f>K14/P14*100</f>
        <v>26.70815787642702</v>
      </c>
      <c r="T14" s="25">
        <f>L14/P14*100</f>
        <v>10.511950182596792</v>
      </c>
      <c r="U14" s="25">
        <f>M14/P14*100</f>
        <v>17.411688291522086</v>
      </c>
      <c r="V14" s="25">
        <f>N14/P14*100</f>
        <v>26.206031464514311</v>
      </c>
      <c r="W14" s="25">
        <f>O14/P14*100</f>
        <v>16.686816821575398</v>
      </c>
      <c r="X14" s="16"/>
      <c r="Y14" s="16"/>
      <c r="Z14" s="3" t="s">
        <v>66</v>
      </c>
      <c r="AA14" s="40">
        <f>STDEV(AA7:AA9)</f>
        <v>1.8360561829260897</v>
      </c>
      <c r="AB14" s="40">
        <f t="shared" ref="AB14:AG14" si="8">STDEV(AB7:AB9)</f>
        <v>10.022132071084114</v>
      </c>
      <c r="AC14" s="40">
        <f t="shared" si="8"/>
        <v>3.4888945537256544</v>
      </c>
      <c r="AD14" s="40">
        <f t="shared" si="8"/>
        <v>8.2641517350231997</v>
      </c>
      <c r="AE14" s="45">
        <f t="shared" si="8"/>
        <v>4.0040724816009927</v>
      </c>
      <c r="AF14" s="45">
        <f t="shared" si="8"/>
        <v>1.4592652547625637</v>
      </c>
      <c r="AG14" s="45">
        <f t="shared" si="8"/>
        <v>10.574273388060286</v>
      </c>
      <c r="AP14" s="16"/>
      <c r="AY14" s="16"/>
    </row>
    <row r="15" spans="1:51" ht="16" thickBot="1" x14ac:dyDescent="0.25">
      <c r="A15" s="17" t="s">
        <v>21</v>
      </c>
      <c r="B15" s="5">
        <f>B14-B14</f>
        <v>0</v>
      </c>
      <c r="C15" s="22">
        <f>C14-B14</f>
        <v>0.82408332824707031</v>
      </c>
      <c r="D15" s="22">
        <f>D14-B14</f>
        <v>-0.31140899658203125</v>
      </c>
      <c r="E15" s="22">
        <f>E14-B14</f>
        <v>0.20276737213134766</v>
      </c>
      <c r="F15" s="22">
        <f>F14-B14</f>
        <v>-1.8483505249023438</v>
      </c>
      <c r="G15" s="22">
        <f>G14-B14</f>
        <v>-1.8816728591918945</v>
      </c>
      <c r="K15" s="5"/>
      <c r="L15" s="5"/>
      <c r="M15" s="5"/>
      <c r="N15" s="5"/>
      <c r="O15" s="5"/>
      <c r="P15" s="5"/>
      <c r="Q15" s="5"/>
      <c r="S15" s="15"/>
      <c r="T15" s="15"/>
      <c r="U15" s="15"/>
      <c r="V15" s="15"/>
      <c r="W15" s="15"/>
      <c r="X15" s="16"/>
      <c r="Y15" s="16"/>
      <c r="Z15" s="3" t="s">
        <v>31</v>
      </c>
      <c r="AA15" s="40">
        <f>AA13/SQRT(3)</f>
        <v>0.60482833581479767</v>
      </c>
      <c r="AB15" s="40">
        <f t="shared" ref="AB15:AG15" si="9">AB13/SQRT(3)</f>
        <v>2.8288995350396315</v>
      </c>
      <c r="AC15" s="40">
        <f t="shared" si="9"/>
        <v>0.25576572205722353</v>
      </c>
      <c r="AD15" s="40">
        <f t="shared" si="9"/>
        <v>3.6080448728933172</v>
      </c>
      <c r="AE15" s="45">
        <f t="shared" si="9"/>
        <v>3.5869999812027449</v>
      </c>
      <c r="AF15" s="45">
        <f t="shared" si="9"/>
        <v>2.0537339616557375</v>
      </c>
      <c r="AG15" s="45">
        <f t="shared" si="9"/>
        <v>2.5006011532936445</v>
      </c>
      <c r="AI15" s="40"/>
      <c r="AJ15" s="40"/>
      <c r="AK15" s="40"/>
      <c r="AL15" s="40"/>
      <c r="AM15" s="40"/>
      <c r="AN15" s="40"/>
      <c r="AO15" s="40"/>
      <c r="AR15" s="40"/>
      <c r="AS15" s="40"/>
      <c r="AT15" s="40"/>
      <c r="AU15" s="40"/>
      <c r="AV15" s="40"/>
      <c r="AW15" s="40"/>
      <c r="AX15" s="40"/>
    </row>
    <row r="16" spans="1:51" x14ac:dyDescent="0.2">
      <c r="A16" s="17" t="s">
        <v>23</v>
      </c>
      <c r="B16" s="5">
        <f t="shared" ref="B16:G16" si="10">2^-B15</f>
        <v>1</v>
      </c>
      <c r="C16" s="22">
        <f t="shared" si="10"/>
        <v>0.56484098183972953</v>
      </c>
      <c r="D16" s="22">
        <f t="shared" si="10"/>
        <v>1.2409190419841818</v>
      </c>
      <c r="E16" s="22">
        <f t="shared" si="10"/>
        <v>0.86888227708371912</v>
      </c>
      <c r="F16" s="22">
        <f t="shared" si="10"/>
        <v>3.6008825025682549</v>
      </c>
      <c r="G16" s="22">
        <f t="shared" si="10"/>
        <v>3.6850210467302587</v>
      </c>
      <c r="I16" s="8" t="s">
        <v>32</v>
      </c>
      <c r="J16" s="9">
        <v>1</v>
      </c>
      <c r="K16" s="9">
        <v>2</v>
      </c>
      <c r="L16" s="9">
        <v>3</v>
      </c>
      <c r="M16" s="9">
        <v>4</v>
      </c>
      <c r="N16" s="9">
        <v>5</v>
      </c>
      <c r="O16" s="9">
        <v>6</v>
      </c>
      <c r="P16" s="10" t="s">
        <v>8</v>
      </c>
      <c r="Q16" s="10"/>
      <c r="R16" s="9" t="s">
        <v>9</v>
      </c>
      <c r="S16" s="9" t="s">
        <v>10</v>
      </c>
      <c r="T16" s="9" t="s">
        <v>11</v>
      </c>
      <c r="U16" s="9" t="s">
        <v>12</v>
      </c>
      <c r="V16" s="9" t="s">
        <v>13</v>
      </c>
      <c r="W16" s="11" t="s">
        <v>14</v>
      </c>
      <c r="Z16" s="3" t="s">
        <v>65</v>
      </c>
      <c r="AA16" s="40">
        <f>AA14/SQRT(3)</f>
        <v>1.0600475314596547</v>
      </c>
      <c r="AB16" s="40">
        <f t="shared" ref="AB16:AG16" si="11">AB14/SQRT(3)</f>
        <v>5.7862806490943948</v>
      </c>
      <c r="AC16" s="40">
        <f t="shared" si="11"/>
        <v>2.014314209767726</v>
      </c>
      <c r="AD16" s="40">
        <f t="shared" si="11"/>
        <v>4.7713102288395577</v>
      </c>
      <c r="AE16" s="45">
        <f t="shared" si="11"/>
        <v>2.3117523251071059</v>
      </c>
      <c r="AF16" s="45">
        <f t="shared" si="11"/>
        <v>0.842507187656234</v>
      </c>
      <c r="AG16" s="45">
        <f t="shared" si="11"/>
        <v>6.1050595870813025</v>
      </c>
      <c r="AI16" s="40"/>
      <c r="AJ16" s="40"/>
      <c r="AK16" s="40"/>
      <c r="AL16" s="40"/>
      <c r="AM16" s="40"/>
      <c r="AN16" s="40"/>
      <c r="AO16" s="40"/>
      <c r="AR16" s="40"/>
      <c r="AS16" s="40"/>
      <c r="AT16" s="40"/>
      <c r="AU16" s="40"/>
      <c r="AV16" s="40"/>
      <c r="AW16" s="40"/>
      <c r="AX16" s="40"/>
    </row>
    <row r="17" spans="1:51" x14ac:dyDescent="0.2">
      <c r="B17" s="5"/>
      <c r="C17" s="5"/>
      <c r="D17" s="5"/>
      <c r="E17" s="5"/>
      <c r="F17" s="5"/>
      <c r="G17" s="5"/>
      <c r="I17" s="12"/>
      <c r="J17" s="13" t="s">
        <v>15</v>
      </c>
      <c r="P17" s="5"/>
      <c r="Q17" s="5"/>
      <c r="W17" s="14"/>
      <c r="AA17" s="40"/>
      <c r="AE17" s="44"/>
      <c r="AF17" s="44"/>
    </row>
    <row r="18" spans="1:51" x14ac:dyDescent="0.2">
      <c r="B18" s="6" t="s">
        <v>33</v>
      </c>
      <c r="C18" s="7" t="s">
        <v>34</v>
      </c>
      <c r="D18" s="7" t="s">
        <v>35</v>
      </c>
      <c r="E18" s="7" t="s">
        <v>36</v>
      </c>
      <c r="F18" s="7" t="s">
        <v>37</v>
      </c>
      <c r="G18" s="7" t="s">
        <v>6</v>
      </c>
      <c r="I18" s="12"/>
      <c r="J18">
        <v>1</v>
      </c>
      <c r="K18" s="3">
        <v>0.17122159515799726</v>
      </c>
      <c r="L18" s="3">
        <v>0.32056023411906337</v>
      </c>
      <c r="M18" s="3">
        <v>0.53071597711125118</v>
      </c>
      <c r="N18" s="3">
        <v>0.53368096260524456</v>
      </c>
      <c r="O18" s="3">
        <v>0.88463513594696441</v>
      </c>
      <c r="P18" s="5">
        <f>SUM(J18:O18)</f>
        <v>3.4408139049405202</v>
      </c>
      <c r="Q18" s="5"/>
      <c r="R18" s="15">
        <f>J18/P18*100</f>
        <v>29.062891153867458</v>
      </c>
      <c r="S18" s="15">
        <f>K18/P18*100</f>
        <v>4.976194583268434</v>
      </c>
      <c r="T18" s="15">
        <f>L18/P18*100</f>
        <v>9.3164071924606091</v>
      </c>
      <c r="U18" s="15">
        <f>M18/P18*100</f>
        <v>15.424140676402709</v>
      </c>
      <c r="V18" s="15">
        <f>N18/P18*100</f>
        <v>15.510311727087434</v>
      </c>
      <c r="W18" s="15">
        <f>O18/P18*100</f>
        <v>25.710054666913372</v>
      </c>
      <c r="Z18" s="26" t="s">
        <v>38</v>
      </c>
      <c r="AA18" s="27">
        <f>TTEST(AA3:AA5,AA7:AA9,2,2)</f>
        <v>0.33470830291401771</v>
      </c>
      <c r="AB18" s="27">
        <f t="shared" ref="AB18:AG18" si="12">TTEST(AB3:AB5,AB7:AB9,2,2)</f>
        <v>0.49450366511190991</v>
      </c>
      <c r="AC18" s="27">
        <f t="shared" si="12"/>
        <v>0.18303417379034637</v>
      </c>
      <c r="AD18" s="40">
        <f t="shared" si="12"/>
        <v>0.68069676123552125</v>
      </c>
      <c r="AE18" s="45">
        <f t="shared" si="12"/>
        <v>0.23702075768664332</v>
      </c>
      <c r="AF18" s="45">
        <f t="shared" si="12"/>
        <v>6.2968758703789013E-2</v>
      </c>
      <c r="AG18" s="47">
        <f t="shared" si="12"/>
        <v>0.68218113332505248</v>
      </c>
    </row>
    <row r="19" spans="1:51" x14ac:dyDescent="0.2">
      <c r="B19" s="37"/>
      <c r="C19" s="37">
        <v>27.461404800415039</v>
      </c>
      <c r="D19" s="37"/>
      <c r="E19" s="37"/>
      <c r="F19" s="37"/>
      <c r="G19" s="37">
        <v>25.43712043762207</v>
      </c>
      <c r="I19" s="12"/>
      <c r="J19" s="13" t="s">
        <v>40</v>
      </c>
      <c r="P19" s="5"/>
      <c r="Q19" s="5"/>
      <c r="W19" s="14"/>
      <c r="X19" s="16"/>
      <c r="Y19" s="16"/>
      <c r="AA19" s="40"/>
      <c r="AB19" s="40"/>
      <c r="AC19" s="40"/>
      <c r="AD19" s="40"/>
      <c r="AE19" s="45"/>
      <c r="AF19" s="45"/>
      <c r="AJ19" s="40"/>
      <c r="AK19" s="40"/>
      <c r="AL19" s="40"/>
      <c r="AM19" s="40"/>
      <c r="AN19" s="40"/>
      <c r="AO19" s="40"/>
      <c r="AP19" s="40"/>
      <c r="AS19" s="40"/>
      <c r="AT19" s="40"/>
      <c r="AU19" s="40"/>
      <c r="AV19" s="40"/>
      <c r="AW19" s="40"/>
      <c r="AX19" s="40"/>
      <c r="AY19" s="40"/>
    </row>
    <row r="20" spans="1:51" x14ac:dyDescent="0.2">
      <c r="B20" s="37">
        <v>27.623752593994141</v>
      </c>
      <c r="C20" s="37">
        <v>27.783123016357422</v>
      </c>
      <c r="D20" s="37">
        <v>27.675088882446289</v>
      </c>
      <c r="E20" s="37">
        <v>26.973882675170898</v>
      </c>
      <c r="F20" s="37">
        <v>25.041982650756836</v>
      </c>
      <c r="G20" s="37">
        <v>25.637914657592773</v>
      </c>
      <c r="I20" s="12" t="s">
        <v>20</v>
      </c>
      <c r="J20" s="3">
        <v>1</v>
      </c>
      <c r="K20" s="3">
        <v>1.0383176390058675</v>
      </c>
      <c r="L20" s="3">
        <v>0.93551730812153955</v>
      </c>
      <c r="M20" s="3">
        <v>1.7280883050924143</v>
      </c>
      <c r="N20" s="3">
        <v>6.0468939078580428</v>
      </c>
      <c r="O20" s="3">
        <v>4.4115673199525016</v>
      </c>
      <c r="P20" s="5">
        <f>SUM(J20:O20)</f>
        <v>15.160384480030364</v>
      </c>
      <c r="Q20" s="5"/>
      <c r="R20" s="15">
        <f>J20/P20*100</f>
        <v>6.5961387807626171</v>
      </c>
      <c r="S20" s="15">
        <f>K20/P20*100</f>
        <v>6.8488872453964831</v>
      </c>
      <c r="T20" s="15">
        <f>L20/P20*100</f>
        <v>6.1708019961751379</v>
      </c>
      <c r="U20" s="15">
        <f>M20/P20*100</f>
        <v>11.398710285802416</v>
      </c>
      <c r="V20" s="15">
        <f>N20/P20*100</f>
        <v>39.886151408779654</v>
      </c>
      <c r="W20" s="15">
        <f>O20/P20*100</f>
        <v>29.099310283083703</v>
      </c>
      <c r="AA20" s="40"/>
      <c r="AB20" s="40"/>
      <c r="AC20" s="40"/>
      <c r="AD20" s="40"/>
      <c r="AE20" s="45"/>
      <c r="AF20" s="45"/>
      <c r="AG20" s="45"/>
      <c r="AJ20" s="40"/>
      <c r="AK20" s="40"/>
      <c r="AL20" s="40"/>
      <c r="AM20" s="40"/>
      <c r="AN20" s="40"/>
      <c r="AO20" s="40"/>
      <c r="AP20" s="40"/>
      <c r="AS20" s="40"/>
      <c r="AT20" s="40"/>
      <c r="AU20" s="40"/>
      <c r="AV20" s="40"/>
      <c r="AW20" s="40"/>
      <c r="AX20" s="40"/>
      <c r="AY20" s="40"/>
    </row>
    <row r="21" spans="1:51" ht="16" thickBot="1" x14ac:dyDescent="0.25">
      <c r="B21" s="37">
        <v>27.729270935058594</v>
      </c>
      <c r="C21" s="37"/>
      <c r="D21" s="37">
        <v>27.870262145996094</v>
      </c>
      <c r="E21" s="37">
        <v>26.800786972045898</v>
      </c>
      <c r="F21" s="37">
        <v>25.11865234375</v>
      </c>
      <c r="G21" s="37">
        <v>25.53062629699707</v>
      </c>
      <c r="I21" s="23" t="s">
        <v>22</v>
      </c>
      <c r="J21" s="24">
        <f t="shared" ref="J21:O21" si="13">J20/J18</f>
        <v>1</v>
      </c>
      <c r="K21" s="24">
        <f t="shared" si="13"/>
        <v>6.0641745455515963</v>
      </c>
      <c r="L21" s="24">
        <f t="shared" si="13"/>
        <v>2.9183822837303866</v>
      </c>
      <c r="M21" s="24">
        <f t="shared" si="13"/>
        <v>3.2561452445780885</v>
      </c>
      <c r="N21" s="24">
        <f t="shared" si="13"/>
        <v>11.330540775408613</v>
      </c>
      <c r="O21" s="24">
        <f t="shared" si="13"/>
        <v>4.9868777993201752</v>
      </c>
      <c r="P21" s="24">
        <f>SUM(J21:O21)</f>
        <v>29.556120648588859</v>
      </c>
      <c r="Q21" s="24"/>
      <c r="R21" s="25">
        <f>J21/P21*100</f>
        <v>3.3833939571759881</v>
      </c>
      <c r="S21" s="25">
        <f>K21/P21*100</f>
        <v>20.517491512679715</v>
      </c>
      <c r="T21" s="25">
        <f>L21/P21*100</f>
        <v>9.874036983502851</v>
      </c>
      <c r="U21" s="25">
        <f>M21/P21*100</f>
        <v>11.016822144192835</v>
      </c>
      <c r="V21" s="25">
        <f>N21/P21*100</f>
        <v>38.33568319105364</v>
      </c>
      <c r="W21" s="25">
        <f>O21/P21*100</f>
        <v>16.872572211394971</v>
      </c>
      <c r="X21" s="16"/>
      <c r="Y21" s="16"/>
      <c r="AA21" s="40"/>
      <c r="AB21" s="40"/>
      <c r="AC21" s="40"/>
      <c r="AD21" s="40"/>
      <c r="AE21" s="40"/>
      <c r="AF21" s="40"/>
      <c r="AG21" s="40"/>
      <c r="AJ21" s="40"/>
      <c r="AK21" s="40"/>
      <c r="AL21" s="40"/>
      <c r="AM21" s="40"/>
      <c r="AN21" s="40"/>
      <c r="AO21" s="40"/>
      <c r="AP21" s="40"/>
      <c r="AS21" s="40"/>
      <c r="AT21" s="40"/>
      <c r="AU21" s="40"/>
      <c r="AV21" s="40"/>
      <c r="AW21" s="40"/>
      <c r="AX21" s="40"/>
      <c r="AY21" s="40"/>
    </row>
    <row r="22" spans="1:51" x14ac:dyDescent="0.2">
      <c r="A22" s="17" t="s">
        <v>19</v>
      </c>
      <c r="B22" s="31">
        <f t="shared" ref="B22:G22" si="14">AVERAGE(B19:B21)</f>
        <v>27.676511764526367</v>
      </c>
      <c r="C22" s="21">
        <f t="shared" si="14"/>
        <v>27.62226390838623</v>
      </c>
      <c r="D22" s="30">
        <f t="shared" si="14"/>
        <v>27.772675514221191</v>
      </c>
      <c r="E22" s="32">
        <f t="shared" si="14"/>
        <v>26.887334823608398</v>
      </c>
      <c r="F22" s="29">
        <f t="shared" si="14"/>
        <v>25.080317497253418</v>
      </c>
      <c r="G22" s="21">
        <f t="shared" si="14"/>
        <v>25.535220464070637</v>
      </c>
      <c r="K22" s="5"/>
      <c r="L22" s="5"/>
      <c r="M22" s="5"/>
      <c r="N22" s="5"/>
      <c r="O22" s="5"/>
      <c r="P22" s="5"/>
      <c r="Q22" s="5"/>
      <c r="S22" s="15"/>
      <c r="T22" s="15"/>
      <c r="U22" s="15"/>
      <c r="V22" s="15"/>
      <c r="W22" s="15"/>
      <c r="X22" s="16"/>
      <c r="Y22" s="16"/>
      <c r="AA22"/>
      <c r="AB22"/>
      <c r="AC22"/>
      <c r="AD22"/>
      <c r="AE22"/>
      <c r="AF22"/>
      <c r="AG22" s="40"/>
      <c r="AJ22" s="40"/>
      <c r="AK22" s="40"/>
      <c r="AL22" s="40"/>
      <c r="AM22" s="40"/>
      <c r="AN22" s="40"/>
      <c r="AO22" s="40"/>
      <c r="AP22" s="40"/>
      <c r="AS22" s="40"/>
      <c r="AT22" s="40"/>
      <c r="AU22" s="40"/>
      <c r="AV22" s="40"/>
      <c r="AW22" s="40"/>
      <c r="AX22" s="40"/>
      <c r="AY22" s="40"/>
    </row>
    <row r="23" spans="1:51" ht="16" thickBot="1" x14ac:dyDescent="0.25">
      <c r="A23" s="17" t="s">
        <v>21</v>
      </c>
      <c r="B23" s="5">
        <f>B22-B22</f>
        <v>0</v>
      </c>
      <c r="C23" s="22">
        <f>C22-B22</f>
        <v>-5.4247856140136719E-2</v>
      </c>
      <c r="D23" s="22">
        <f>D22-B22</f>
        <v>9.6163749694824219E-2</v>
      </c>
      <c r="E23" s="22">
        <f>E22-B22</f>
        <v>-0.78917694091796875</v>
      </c>
      <c r="F23" s="22">
        <f>F22-B22</f>
        <v>-2.5961942672729492</v>
      </c>
      <c r="G23" s="22">
        <f>G22-B22</f>
        <v>-2.1412913004557304</v>
      </c>
      <c r="J23" s="13"/>
      <c r="K23" s="13"/>
      <c r="L23" s="13"/>
      <c r="M23" s="13"/>
      <c r="N23" s="13"/>
      <c r="O23" s="13"/>
      <c r="P23" s="5"/>
      <c r="Q23" s="5"/>
      <c r="R23" s="13"/>
      <c r="S23" s="13"/>
      <c r="T23" s="13"/>
      <c r="U23" s="13"/>
      <c r="V23" s="13"/>
      <c r="W23" s="13"/>
      <c r="AA23"/>
      <c r="AB23"/>
      <c r="AC23"/>
      <c r="AD23"/>
      <c r="AE23"/>
      <c r="AF23"/>
      <c r="AG23" s="40"/>
      <c r="AJ23" s="40"/>
      <c r="AK23" s="40"/>
      <c r="AL23" s="40"/>
      <c r="AM23" s="40"/>
      <c r="AN23" s="41"/>
      <c r="AO23" s="41"/>
      <c r="AP23" s="40"/>
      <c r="AS23" s="40"/>
      <c r="AT23" s="40"/>
      <c r="AU23" s="40"/>
      <c r="AV23" s="40"/>
      <c r="AW23" s="41"/>
      <c r="AX23" s="41"/>
      <c r="AY23" s="40"/>
    </row>
    <row r="24" spans="1:51" x14ac:dyDescent="0.2">
      <c r="A24" s="17" t="s">
        <v>23</v>
      </c>
      <c r="B24" s="5">
        <f t="shared" ref="B24:G24" si="15">2^-B23</f>
        <v>1</v>
      </c>
      <c r="C24" s="22">
        <f t="shared" si="15"/>
        <v>1.0383176390058675</v>
      </c>
      <c r="D24" s="22">
        <f t="shared" si="15"/>
        <v>0.93551730812153955</v>
      </c>
      <c r="E24" s="22">
        <f t="shared" si="15"/>
        <v>1.7280883050924143</v>
      </c>
      <c r="F24" s="22">
        <f t="shared" si="15"/>
        <v>6.0468939078580428</v>
      </c>
      <c r="G24" s="22">
        <f t="shared" si="15"/>
        <v>4.4115673199525016</v>
      </c>
      <c r="I24" s="8" t="s">
        <v>62</v>
      </c>
      <c r="J24" s="9">
        <v>1</v>
      </c>
      <c r="K24" s="9">
        <v>2</v>
      </c>
      <c r="L24" s="9">
        <v>3</v>
      </c>
      <c r="M24" s="9">
        <v>4</v>
      </c>
      <c r="N24" s="9">
        <v>5</v>
      </c>
      <c r="O24" s="9">
        <v>6</v>
      </c>
      <c r="P24" s="10" t="s">
        <v>8</v>
      </c>
      <c r="Q24" s="10"/>
      <c r="R24" s="9" t="s">
        <v>9</v>
      </c>
      <c r="S24" s="9" t="s">
        <v>10</v>
      </c>
      <c r="T24" s="9" t="s">
        <v>11</v>
      </c>
      <c r="U24" s="9" t="s">
        <v>12</v>
      </c>
      <c r="V24" s="9" t="s">
        <v>13</v>
      </c>
      <c r="W24" s="11" t="s">
        <v>14</v>
      </c>
      <c r="AA24"/>
      <c r="AJ24" s="40"/>
      <c r="AK24" s="40"/>
      <c r="AL24" s="40"/>
      <c r="AM24" s="40"/>
      <c r="AN24" s="40"/>
      <c r="AO24" s="40"/>
      <c r="AP24" s="40"/>
      <c r="AS24" s="40"/>
      <c r="AT24" s="40"/>
      <c r="AU24" s="40"/>
      <c r="AV24" s="40"/>
      <c r="AW24" s="40"/>
      <c r="AX24" s="40"/>
      <c r="AY24" s="40"/>
    </row>
    <row r="25" spans="1:51" x14ac:dyDescent="0.2">
      <c r="B25" s="5"/>
      <c r="C25" s="5"/>
      <c r="D25" s="5"/>
      <c r="E25" s="5"/>
      <c r="F25" s="5"/>
      <c r="G25" s="5"/>
      <c r="I25" s="12"/>
      <c r="J25" s="13" t="s">
        <v>15</v>
      </c>
      <c r="P25" s="5"/>
      <c r="Q25" s="5"/>
      <c r="W25" s="14"/>
      <c r="AA25"/>
      <c r="AJ25" s="40"/>
      <c r="AK25" s="40"/>
      <c r="AL25" s="40"/>
      <c r="AM25" s="40"/>
      <c r="AN25" s="40"/>
      <c r="AO25" s="40"/>
      <c r="AP25" s="40"/>
      <c r="AS25" s="40"/>
      <c r="AT25" s="40"/>
      <c r="AU25" s="40"/>
      <c r="AV25" s="40"/>
      <c r="AW25" s="40"/>
      <c r="AX25" s="40"/>
      <c r="AY25" s="40"/>
    </row>
    <row r="26" spans="1:51" x14ac:dyDescent="0.2">
      <c r="B26" s="33"/>
      <c r="C26" s="33"/>
      <c r="D26" s="33"/>
      <c r="E26" s="33"/>
      <c r="F26" s="33"/>
      <c r="G26" s="33"/>
      <c r="I26" s="12"/>
      <c r="J26">
        <v>1</v>
      </c>
      <c r="K26" s="3">
        <v>4.3899108875588788E-2</v>
      </c>
      <c r="L26" s="3">
        <v>0.13459120787025611</v>
      </c>
      <c r="M26" s="3">
        <v>3.9315229081707974E-2</v>
      </c>
      <c r="N26" s="3">
        <v>7.8705029402805493E-2</v>
      </c>
      <c r="O26" s="3">
        <v>0.17668008189705761</v>
      </c>
      <c r="P26" s="5">
        <f>SUM(J26:O26)</f>
        <v>1.4731906571274158</v>
      </c>
      <c r="Q26" s="5"/>
      <c r="R26" s="15">
        <f>J26/P26*100</f>
        <v>67.879876590441228</v>
      </c>
      <c r="S26" s="15">
        <f>K26/P26*100</f>
        <v>2.97986609290531</v>
      </c>
      <c r="T26" s="15">
        <f>L26/P26*100</f>
        <v>9.1360345803914065</v>
      </c>
      <c r="U26" s="15">
        <f>M26/P26*100</f>
        <v>2.6687128981912633</v>
      </c>
      <c r="V26" s="15">
        <f>N26/P26*100</f>
        <v>5.3424876829094847</v>
      </c>
      <c r="W26" s="15">
        <f>O26/P26*100</f>
        <v>11.99302215516132</v>
      </c>
      <c r="X26" s="16"/>
      <c r="Y26" s="16"/>
      <c r="AA26"/>
      <c r="AJ26" s="40"/>
      <c r="AK26" s="40"/>
      <c r="AL26" s="40"/>
      <c r="AM26" s="40"/>
      <c r="AN26" s="41"/>
      <c r="AO26" s="41"/>
    </row>
    <row r="27" spans="1:51" x14ac:dyDescent="0.2">
      <c r="A27" s="34"/>
      <c r="B27" s="34"/>
      <c r="C27" s="34"/>
      <c r="D27" s="34"/>
      <c r="E27" s="34"/>
      <c r="F27" s="34"/>
      <c r="G27" s="34"/>
      <c r="I27" s="12"/>
      <c r="J27" s="13" t="s">
        <v>40</v>
      </c>
      <c r="P27" s="5"/>
      <c r="Q27" s="5"/>
      <c r="W27" s="14"/>
      <c r="AA27"/>
      <c r="AJ27" s="40"/>
      <c r="AK27" s="40"/>
      <c r="AL27" s="40"/>
      <c r="AM27" s="40"/>
      <c r="AN27" s="41"/>
      <c r="AO27" s="41"/>
      <c r="AP27" s="40"/>
    </row>
    <row r="28" spans="1:51" x14ac:dyDescent="0.2">
      <c r="I28" s="12" t="s">
        <v>20</v>
      </c>
      <c r="J28" s="3">
        <v>1</v>
      </c>
      <c r="K28" s="3">
        <v>0.61051486810583155</v>
      </c>
      <c r="L28" s="3">
        <v>2.2044620418884961</v>
      </c>
      <c r="M28" s="3">
        <v>1.7620327205480804</v>
      </c>
      <c r="N28" s="3">
        <v>4.9751878162921948</v>
      </c>
      <c r="O28" s="3">
        <v>2.3012813906715048</v>
      </c>
      <c r="P28" s="5">
        <f>SUM(J28:O28)</f>
        <v>12.853478837506108</v>
      </c>
      <c r="Q28" s="5"/>
      <c r="R28" s="15">
        <f>J28/P28*100</f>
        <v>7.7799949153222761</v>
      </c>
      <c r="S28" s="15">
        <f>K28/P28*100</f>
        <v>4.7498025695920196</v>
      </c>
      <c r="T28" s="15">
        <f>L28/P28*100</f>
        <v>17.150703476913463</v>
      </c>
      <c r="U28" s="15">
        <f>M28/P28*100</f>
        <v>13.708605606495542</v>
      </c>
      <c r="V28" s="15">
        <f>N28/P28*100</f>
        <v>38.706935913526614</v>
      </c>
      <c r="W28" s="15">
        <f>O28/P28*100</f>
        <v>17.903957518150087</v>
      </c>
      <c r="X28" s="16"/>
      <c r="Y28" s="16"/>
      <c r="AA28"/>
    </row>
    <row r="29" spans="1:51" ht="20" thickBot="1" x14ac:dyDescent="0.3">
      <c r="A29" s="1"/>
      <c r="B29" s="35" t="s">
        <v>0</v>
      </c>
      <c r="C29" s="13"/>
      <c r="D29" s="13"/>
      <c r="E29" s="13"/>
      <c r="F29" s="13"/>
      <c r="G29" s="13"/>
      <c r="I29" s="23" t="s">
        <v>22</v>
      </c>
      <c r="J29" s="24">
        <f t="shared" ref="J29:O29" si="16">J28/J26</f>
        <v>1</v>
      </c>
      <c r="K29" s="24">
        <f t="shared" si="16"/>
        <v>13.907226906041453</v>
      </c>
      <c r="L29" s="24">
        <f t="shared" si="16"/>
        <v>16.378945376681397</v>
      </c>
      <c r="M29" s="24">
        <f t="shared" si="16"/>
        <v>44.818070801166812</v>
      </c>
      <c r="N29" s="24">
        <f t="shared" si="16"/>
        <v>63.213086305191709</v>
      </c>
      <c r="O29" s="24">
        <f t="shared" si="16"/>
        <v>13.025132012403883</v>
      </c>
      <c r="P29" s="24">
        <f>SUM(J29:O29)</f>
        <v>152.34246140148522</v>
      </c>
      <c r="Q29" s="24"/>
      <c r="R29" s="25">
        <f>J29/P29*100</f>
        <v>0.6564158086986579</v>
      </c>
      <c r="S29" s="25">
        <f>K29/P29*100</f>
        <v>9.1289235962849347</v>
      </c>
      <c r="T29" s="25">
        <f>L29/P29*100</f>
        <v>10.751398675065463</v>
      </c>
      <c r="U29" s="25">
        <f>M29/P29*100</f>
        <v>29.41929018926162</v>
      </c>
      <c r="V29" s="25">
        <f>N29/P29*100</f>
        <v>41.494069167360472</v>
      </c>
      <c r="W29" s="25">
        <f>O29/P29*100</f>
        <v>8.5499025633288728</v>
      </c>
      <c r="X29" s="16"/>
      <c r="Y29" s="16"/>
      <c r="AA29"/>
    </row>
    <row r="30" spans="1:51" ht="16" thickBot="1" x14ac:dyDescent="0.25">
      <c r="B30" s="6" t="s">
        <v>44</v>
      </c>
      <c r="C30" s="7" t="s">
        <v>45</v>
      </c>
      <c r="D30" s="7" t="s">
        <v>46</v>
      </c>
      <c r="E30" s="7" t="s">
        <v>47</v>
      </c>
      <c r="F30" s="7" t="s">
        <v>48</v>
      </c>
      <c r="G30" s="7" t="s">
        <v>49</v>
      </c>
      <c r="K30" s="5"/>
      <c r="L30" s="5"/>
      <c r="M30" s="5"/>
      <c r="N30" s="5"/>
      <c r="O30" s="5"/>
      <c r="P30" s="5"/>
      <c r="Q30" s="5"/>
      <c r="S30" s="15"/>
      <c r="T30" s="15"/>
      <c r="U30" s="15"/>
      <c r="V30" s="15"/>
      <c r="W30" s="15"/>
      <c r="AA30"/>
    </row>
    <row r="31" spans="1:51" x14ac:dyDescent="0.2">
      <c r="B31" s="37">
        <v>27.010822296142578</v>
      </c>
      <c r="C31" s="37">
        <v>27.689174652099609</v>
      </c>
      <c r="D31" s="37">
        <v>25.821186065673828</v>
      </c>
      <c r="E31" s="37">
        <v>26.230899810791016</v>
      </c>
      <c r="F31" s="37">
        <v>24.655675888061523</v>
      </c>
      <c r="G31" s="37"/>
      <c r="I31" s="8" t="s">
        <v>63</v>
      </c>
      <c r="J31" s="9">
        <v>1</v>
      </c>
      <c r="K31" s="9">
        <v>2</v>
      </c>
      <c r="L31" s="9">
        <v>3</v>
      </c>
      <c r="M31" s="9">
        <v>4</v>
      </c>
      <c r="N31" s="9">
        <v>5</v>
      </c>
      <c r="O31" s="9">
        <v>6</v>
      </c>
      <c r="P31" s="10" t="s">
        <v>8</v>
      </c>
      <c r="Q31" s="10"/>
      <c r="R31" s="9" t="s">
        <v>9</v>
      </c>
      <c r="S31" s="9" t="s">
        <v>10</v>
      </c>
      <c r="T31" s="9" t="s">
        <v>11</v>
      </c>
      <c r="U31" s="9" t="s">
        <v>12</v>
      </c>
      <c r="V31" s="9" t="s">
        <v>13</v>
      </c>
      <c r="W31" s="11" t="s">
        <v>14</v>
      </c>
      <c r="AA31"/>
    </row>
    <row r="32" spans="1:51" x14ac:dyDescent="0.2">
      <c r="B32" s="37"/>
      <c r="C32" s="37">
        <v>27.580354690551758</v>
      </c>
      <c r="D32" s="37">
        <v>25.815984725952148</v>
      </c>
      <c r="E32" s="37">
        <v>26.052642822265625</v>
      </c>
      <c r="F32" s="37">
        <v>24.718366622924805</v>
      </c>
      <c r="G32" s="37">
        <v>25.746536254882812</v>
      </c>
      <c r="I32" s="12"/>
      <c r="J32" s="13" t="s">
        <v>15</v>
      </c>
      <c r="P32" s="5"/>
      <c r="Q32" s="5"/>
      <c r="W32" s="14"/>
      <c r="AA32"/>
    </row>
    <row r="33" spans="1:34" x14ac:dyDescent="0.2">
      <c r="B33" s="37">
        <v>26.907201766967773</v>
      </c>
      <c r="C33" s="37">
        <v>27.74321174621582</v>
      </c>
      <c r="D33" s="37"/>
      <c r="E33" s="37"/>
      <c r="F33" s="37">
        <v>24.558740615844727</v>
      </c>
      <c r="G33" s="37">
        <v>25.766613006591797</v>
      </c>
      <c r="I33" s="12"/>
      <c r="J33">
        <v>1</v>
      </c>
      <c r="K33" s="3">
        <v>2.6119464179268269E-2</v>
      </c>
      <c r="L33" s="3">
        <v>0.38957620191171194</v>
      </c>
      <c r="M33" s="3">
        <v>0.36061374851726335</v>
      </c>
      <c r="N33" s="3">
        <v>0.51697323894332436</v>
      </c>
      <c r="O33" s="3">
        <v>0.35528357161900781</v>
      </c>
      <c r="P33" s="5">
        <f>SUM(J33:O33)</f>
        <v>2.6485662251705757</v>
      </c>
      <c r="Q33" s="5"/>
      <c r="R33" s="15">
        <f>J33/P33*100</f>
        <v>37.756276980976637</v>
      </c>
      <c r="S33" s="15">
        <f>K33/P33*100</f>
        <v>0.98617372414715043</v>
      </c>
      <c r="T33" s="15">
        <f>L33/P33*100</f>
        <v>14.708946984575476</v>
      </c>
      <c r="U33" s="15">
        <f>M33/P33*100</f>
        <v>13.61543257216605</v>
      </c>
      <c r="V33" s="15">
        <f>N33/P33*100</f>
        <v>19.518984801296774</v>
      </c>
      <c r="W33" s="15">
        <f>O33/P33*100</f>
        <v>13.414184936837911</v>
      </c>
      <c r="X33" s="16"/>
      <c r="Y33" s="16"/>
      <c r="AA33"/>
    </row>
    <row r="34" spans="1:34" x14ac:dyDescent="0.2">
      <c r="A34" s="17" t="s">
        <v>19</v>
      </c>
      <c r="B34" s="31">
        <f t="shared" ref="B34:G34" si="17">AVERAGE(B31:B33)</f>
        <v>26.959012031555176</v>
      </c>
      <c r="C34" s="29">
        <f t="shared" si="17"/>
        <v>27.670913696289062</v>
      </c>
      <c r="D34" s="32">
        <f t="shared" si="17"/>
        <v>25.818585395812988</v>
      </c>
      <c r="E34" s="20">
        <f t="shared" si="17"/>
        <v>26.14177131652832</v>
      </c>
      <c r="F34" s="21">
        <f t="shared" si="17"/>
        <v>24.644261042277019</v>
      </c>
      <c r="G34" s="21">
        <f t="shared" si="17"/>
        <v>25.756574630737305</v>
      </c>
      <c r="I34" s="12"/>
      <c r="J34" s="13" t="s">
        <v>40</v>
      </c>
      <c r="P34" s="5"/>
      <c r="Q34" s="5"/>
      <c r="W34" s="14"/>
      <c r="AA34"/>
    </row>
    <row r="35" spans="1:34" x14ac:dyDescent="0.2">
      <c r="A35" s="17" t="s">
        <v>21</v>
      </c>
      <c r="B35" s="5">
        <f>B34-B34</f>
        <v>0</v>
      </c>
      <c r="C35" s="22">
        <f>C34-B34</f>
        <v>0.71190166473388672</v>
      </c>
      <c r="D35" s="22">
        <f>D34-B34</f>
        <v>-1.1404266357421875</v>
      </c>
      <c r="E35" s="22">
        <f>E34-B34</f>
        <v>-0.81724071502685547</v>
      </c>
      <c r="F35" s="22">
        <f>F34-B34</f>
        <v>-2.3147509892781564</v>
      </c>
      <c r="G35" s="22">
        <f>G34-B34</f>
        <v>-1.2024374008178711</v>
      </c>
      <c r="I35" s="12" t="s">
        <v>20</v>
      </c>
      <c r="J35" s="3">
        <v>1</v>
      </c>
      <c r="K35" s="3">
        <v>0.46744738761229987</v>
      </c>
      <c r="L35" s="3">
        <v>2.9483911648679215</v>
      </c>
      <c r="M35">
        <v>3.7720904369157235</v>
      </c>
      <c r="N35" s="3">
        <v>11.363419126557801</v>
      </c>
      <c r="O35" s="3">
        <v>1.7989101697322463</v>
      </c>
      <c r="P35" s="5">
        <f>SUM(J35:O35)</f>
        <v>21.350258285685992</v>
      </c>
      <c r="Q35" s="5"/>
      <c r="R35" s="15">
        <f>J35/P35*100</f>
        <v>4.6837840864456295</v>
      </c>
      <c r="S35" s="15">
        <f>K35/P35*100</f>
        <v>2.189422635349072</v>
      </c>
      <c r="T35" s="15">
        <f>L35/P35*100</f>
        <v>13.809627618625264</v>
      </c>
      <c r="U35" s="15">
        <f>M35/P35*100</f>
        <v>17.667657161059608</v>
      </c>
      <c r="V35" s="15">
        <f>N35/P35*100</f>
        <v>53.223801672583328</v>
      </c>
      <c r="W35" s="15">
        <f>O35/P35*100</f>
        <v>8.4257068259371017</v>
      </c>
      <c r="X35" s="16"/>
      <c r="Y35" s="16"/>
      <c r="AA35"/>
    </row>
    <row r="36" spans="1:34" ht="16" thickBot="1" x14ac:dyDescent="0.25">
      <c r="A36" s="17" t="s">
        <v>23</v>
      </c>
      <c r="B36" s="5">
        <f t="shared" ref="B36:G36" si="18">2^-B35</f>
        <v>1</v>
      </c>
      <c r="C36" s="22">
        <f t="shared" si="18"/>
        <v>0.61051486810583155</v>
      </c>
      <c r="D36" s="22">
        <f t="shared" si="18"/>
        <v>2.2044620418884961</v>
      </c>
      <c r="E36" s="22">
        <f t="shared" si="18"/>
        <v>1.7620327205480804</v>
      </c>
      <c r="F36" s="22">
        <f t="shared" si="18"/>
        <v>4.9751878162921948</v>
      </c>
      <c r="G36" s="22">
        <f t="shared" si="18"/>
        <v>2.3012813906715048</v>
      </c>
      <c r="I36" s="23" t="s">
        <v>22</v>
      </c>
      <c r="J36" s="24">
        <f t="shared" ref="J36:O36" si="19">J35/J33</f>
        <v>1</v>
      </c>
      <c r="K36" s="24">
        <f t="shared" si="19"/>
        <v>17.896515196637363</v>
      </c>
      <c r="L36" s="24">
        <f t="shared" si="19"/>
        <v>7.568201420927922</v>
      </c>
      <c r="M36" s="24">
        <f t="shared" si="19"/>
        <v>10.460195853390058</v>
      </c>
      <c r="N36" s="24">
        <f t="shared" si="19"/>
        <v>21.980671861824494</v>
      </c>
      <c r="O36" s="24">
        <f t="shared" si="19"/>
        <v>5.0633080542810101</v>
      </c>
      <c r="P36" s="24">
        <f>SUM(J36:O36)</f>
        <v>63.968892387060848</v>
      </c>
      <c r="Q36" s="24"/>
      <c r="R36" s="25">
        <f>J36/P36*100</f>
        <v>1.5632598325280251</v>
      </c>
      <c r="S36" s="25">
        <f>K36/P36*100</f>
        <v>27.976903349130584</v>
      </c>
      <c r="T36" s="25">
        <f>L36/P36*100</f>
        <v>11.831065285818145</v>
      </c>
      <c r="U36" s="25">
        <f>M36/P36*100</f>
        <v>16.352004017980885</v>
      </c>
      <c r="V36" s="25">
        <f>N36/P36*100</f>
        <v>34.361501413569229</v>
      </c>
      <c r="W36" s="25">
        <f>O36/P36*100</f>
        <v>7.9152661009731329</v>
      </c>
      <c r="X36" s="16"/>
      <c r="Y36" s="16"/>
      <c r="AA36"/>
    </row>
    <row r="37" spans="1:34" ht="16" thickBot="1" x14ac:dyDescent="0.25">
      <c r="B37" s="13"/>
      <c r="C37" s="13"/>
      <c r="D37" s="13"/>
      <c r="E37" s="13"/>
      <c r="F37" s="13"/>
      <c r="G37" s="13"/>
      <c r="K37" s="5"/>
      <c r="L37" s="5"/>
      <c r="M37" s="5"/>
      <c r="N37" s="5"/>
      <c r="O37" s="5"/>
      <c r="P37" s="5"/>
      <c r="Q37" s="5"/>
      <c r="S37" s="15"/>
      <c r="T37" s="15"/>
      <c r="U37" s="15"/>
      <c r="V37" s="15"/>
      <c r="W37" s="15"/>
      <c r="AA37"/>
    </row>
    <row r="38" spans="1:34" x14ac:dyDescent="0.2">
      <c r="B38" s="6" t="s">
        <v>59</v>
      </c>
      <c r="C38" s="7" t="s">
        <v>60</v>
      </c>
      <c r="D38" s="7" t="s">
        <v>61</v>
      </c>
      <c r="E38" s="7" t="s">
        <v>50</v>
      </c>
      <c r="F38" s="7" t="s">
        <v>51</v>
      </c>
      <c r="G38" s="7" t="s">
        <v>52</v>
      </c>
      <c r="I38" s="8" t="s">
        <v>64</v>
      </c>
      <c r="J38" s="9">
        <v>1</v>
      </c>
      <c r="K38" s="9">
        <v>2</v>
      </c>
      <c r="L38" s="9">
        <v>3</v>
      </c>
      <c r="M38" s="9">
        <v>4</v>
      </c>
      <c r="N38" s="9">
        <v>5</v>
      </c>
      <c r="O38" s="9">
        <v>6</v>
      </c>
      <c r="P38" s="10" t="s">
        <v>8</v>
      </c>
      <c r="Q38" s="10"/>
      <c r="R38" s="9" t="s">
        <v>9</v>
      </c>
      <c r="S38" s="9" t="s">
        <v>10</v>
      </c>
      <c r="T38" s="9" t="s">
        <v>11</v>
      </c>
      <c r="U38" s="9" t="s">
        <v>12</v>
      </c>
      <c r="V38" s="9" t="s">
        <v>13</v>
      </c>
      <c r="W38" s="11" t="s">
        <v>14</v>
      </c>
      <c r="AA38"/>
    </row>
    <row r="39" spans="1:34" x14ac:dyDescent="0.2">
      <c r="B39" s="37">
        <v>27.971853256225586</v>
      </c>
      <c r="C39" s="37">
        <v>29.132621765136719</v>
      </c>
      <c r="D39" s="37"/>
      <c r="E39" s="37">
        <v>26.061431884765625</v>
      </c>
      <c r="F39" s="37">
        <v>24.54102897644043</v>
      </c>
      <c r="G39" s="37">
        <v>27.11408805847168</v>
      </c>
      <c r="I39" s="12"/>
      <c r="J39" s="13" t="s">
        <v>15</v>
      </c>
      <c r="P39" s="5"/>
      <c r="Q39" s="5"/>
      <c r="W39" s="14"/>
      <c r="AA39"/>
    </row>
    <row r="40" spans="1:34" x14ac:dyDescent="0.2">
      <c r="B40" s="37"/>
      <c r="C40" s="37">
        <v>29.00816535949707</v>
      </c>
      <c r="D40" s="37">
        <v>26.342288970947266</v>
      </c>
      <c r="E40" s="37"/>
      <c r="F40" s="37">
        <v>24.460704803466797</v>
      </c>
      <c r="G40" s="37">
        <v>27.201051712036133</v>
      </c>
      <c r="I40" s="12"/>
      <c r="J40">
        <v>1</v>
      </c>
      <c r="K40" s="3">
        <v>0.22593057912909964</v>
      </c>
      <c r="L40" s="3">
        <v>0.22921267354626604</v>
      </c>
      <c r="M40" s="3">
        <v>0.17266736224947093</v>
      </c>
      <c r="N40">
        <v>0.37769285988682072</v>
      </c>
      <c r="O40" s="3">
        <v>1.3913176850893811</v>
      </c>
      <c r="P40" s="5">
        <f>SUM(J40:O40)</f>
        <v>3.3968211599010387</v>
      </c>
      <c r="Q40" s="5"/>
      <c r="R40" s="15">
        <f>J40/P40*100</f>
        <v>29.439289056628859</v>
      </c>
      <c r="S40" s="15">
        <f>K40/P40*100</f>
        <v>6.6512356257131238</v>
      </c>
      <c r="T40" s="15">
        <f>L40/P40*100</f>
        <v>6.7478581519712337</v>
      </c>
      <c r="U40" s="15">
        <f>M40/P40*100</f>
        <v>5.0832043879078208</v>
      </c>
      <c r="V40" s="15">
        <f>N40/P40*100</f>
        <v>11.119009276832939</v>
      </c>
      <c r="W40" s="15">
        <f>O40/P40*100</f>
        <v>40.959403500946017</v>
      </c>
      <c r="X40" s="16"/>
      <c r="Y40" s="16"/>
      <c r="AA40"/>
    </row>
    <row r="41" spans="1:34" x14ac:dyDescent="0.2">
      <c r="B41" s="37">
        <v>27.974685668945312</v>
      </c>
      <c r="C41" s="37"/>
      <c r="D41" s="37">
        <v>26.484394073486328</v>
      </c>
      <c r="E41" s="37">
        <v>26.054378509521484</v>
      </c>
      <c r="F41" s="37">
        <v>24.399099349975586</v>
      </c>
      <c r="G41" s="37">
        <v>27.063299179077148</v>
      </c>
      <c r="I41" s="12"/>
      <c r="J41" s="13" t="s">
        <v>40</v>
      </c>
      <c r="P41" s="5"/>
      <c r="Q41" s="5"/>
      <c r="W41" s="14"/>
      <c r="AA41"/>
    </row>
    <row r="42" spans="1:34" x14ac:dyDescent="0.2">
      <c r="A42" s="17" t="s">
        <v>19</v>
      </c>
      <c r="B42" s="18">
        <f t="shared" ref="B42:G42" si="20">AVERAGE(B39:B41)</f>
        <v>27.973269462585449</v>
      </c>
      <c r="C42" s="21">
        <f t="shared" si="20"/>
        <v>29.070393562316895</v>
      </c>
      <c r="D42" s="20">
        <f t="shared" si="20"/>
        <v>26.413341522216797</v>
      </c>
      <c r="E42" s="20">
        <f t="shared" si="20"/>
        <v>26.057905197143555</v>
      </c>
      <c r="F42" s="19">
        <f t="shared" si="20"/>
        <v>24.466944376627605</v>
      </c>
      <c r="G42" s="19">
        <f t="shared" si="20"/>
        <v>27.12614631652832</v>
      </c>
      <c r="I42" s="12" t="s">
        <v>20</v>
      </c>
      <c r="J42" s="3">
        <v>1</v>
      </c>
      <c r="K42">
        <v>0.68163488406135431</v>
      </c>
      <c r="L42">
        <v>0.94394565200605018</v>
      </c>
      <c r="M42">
        <v>0.58170244430906526</v>
      </c>
      <c r="N42">
        <v>3.7017915232088332</v>
      </c>
      <c r="O42" s="13">
        <v>3.5516262425993257</v>
      </c>
      <c r="P42" s="5">
        <f>SUM(J42:O42)</f>
        <v>10.46070074618463</v>
      </c>
      <c r="Q42" s="5"/>
      <c r="R42" s="15">
        <f>J42/P42*100</f>
        <v>9.5595890205035623</v>
      </c>
      <c r="S42" s="15">
        <f>K42/P42*100</f>
        <v>6.5161493536651403</v>
      </c>
      <c r="T42" s="15">
        <f>L42/P42*100</f>
        <v>9.0237324908691132</v>
      </c>
      <c r="U42" s="15">
        <f>M42/P42*100</f>
        <v>5.5608362998170247</v>
      </c>
      <c r="V42" s="15">
        <f>N42/P42*100</f>
        <v>35.387605601460315</v>
      </c>
      <c r="W42" s="15">
        <f>O42/P42*100</f>
        <v>33.952087233684829</v>
      </c>
      <c r="X42" s="16"/>
      <c r="Y42" s="16"/>
      <c r="AA42"/>
    </row>
    <row r="43" spans="1:34" ht="16" thickBot="1" x14ac:dyDescent="0.25">
      <c r="A43" s="17" t="s">
        <v>21</v>
      </c>
      <c r="B43" s="5">
        <f>B42-B42</f>
        <v>0</v>
      </c>
      <c r="C43" s="22">
        <f>C42-B42</f>
        <v>1.0971240997314453</v>
      </c>
      <c r="D43" s="22">
        <f>D42-B42</f>
        <v>-1.5599279403686523</v>
      </c>
      <c r="E43" s="22">
        <f>E42-B42</f>
        <v>-1.9153642654418945</v>
      </c>
      <c r="F43" s="22">
        <f>F42-B42</f>
        <v>-3.5063250859578439</v>
      </c>
      <c r="G43" s="22">
        <f>G42-B42</f>
        <v>-0.84712314605712891</v>
      </c>
      <c r="I43" s="23" t="s">
        <v>22</v>
      </c>
      <c r="J43" s="24">
        <f t="shared" ref="J43:O43" si="21">J42/J40</f>
        <v>1</v>
      </c>
      <c r="K43" s="24">
        <f t="shared" si="21"/>
        <v>3.0170102988664467</v>
      </c>
      <c r="L43" s="24">
        <f t="shared" si="21"/>
        <v>4.1182088119377784</v>
      </c>
      <c r="M43" s="24">
        <f t="shared" si="21"/>
        <v>3.3689195035516772</v>
      </c>
      <c r="N43" s="24">
        <f t="shared" si="21"/>
        <v>9.8010630233203528</v>
      </c>
      <c r="O43" s="24">
        <f t="shared" si="21"/>
        <v>2.552706891216697</v>
      </c>
      <c r="P43" s="24">
        <f>SUM(J43:O43)</f>
        <v>23.857908528892953</v>
      </c>
      <c r="Q43" s="24"/>
      <c r="R43" s="25">
        <f>J43/P43*100</f>
        <v>4.1914822449292108</v>
      </c>
      <c r="S43" s="25">
        <f>K43/P43*100</f>
        <v>12.645745100467284</v>
      </c>
      <c r="T43" s="25">
        <f>L43/P43*100</f>
        <v>17.261399116148219</v>
      </c>
      <c r="U43" s="25">
        <f>M43/P43*100</f>
        <v>14.120766283732586</v>
      </c>
      <c r="V43" s="25">
        <f>N43/P43*100</f>
        <v>41.080981643679472</v>
      </c>
      <c r="W43" s="25">
        <f>O43/P43*100</f>
        <v>10.699625611043228</v>
      </c>
      <c r="X43" s="16"/>
      <c r="Y43" s="16"/>
      <c r="AA43"/>
    </row>
    <row r="44" spans="1:34" x14ac:dyDescent="0.2">
      <c r="A44" s="17" t="s">
        <v>23</v>
      </c>
      <c r="B44" s="5">
        <f t="shared" ref="B44:G44" si="22">2^-B43</f>
        <v>1</v>
      </c>
      <c r="C44" s="22">
        <f t="shared" si="22"/>
        <v>0.46744738761229987</v>
      </c>
      <c r="D44" s="22">
        <f t="shared" si="22"/>
        <v>2.9483911648679215</v>
      </c>
      <c r="E44" s="22">
        <f t="shared" si="22"/>
        <v>3.7720904369157235</v>
      </c>
      <c r="F44" s="22">
        <f t="shared" si="22"/>
        <v>11.363419126557801</v>
      </c>
      <c r="G44" s="22">
        <f t="shared" si="22"/>
        <v>1.7989101697322463</v>
      </c>
      <c r="AA44"/>
    </row>
    <row r="45" spans="1:34" x14ac:dyDescent="0.2">
      <c r="B45" s="13"/>
      <c r="C45" s="13"/>
      <c r="D45" s="13"/>
      <c r="E45" s="13"/>
      <c r="F45" s="13"/>
      <c r="G45" s="13"/>
      <c r="J45"/>
      <c r="AA45"/>
      <c r="AH45" s="39"/>
    </row>
    <row r="46" spans="1:34" x14ac:dyDescent="0.2">
      <c r="B46" s="6" t="s">
        <v>53</v>
      </c>
      <c r="C46" s="7" t="s">
        <v>54</v>
      </c>
      <c r="D46" s="7" t="s">
        <v>55</v>
      </c>
      <c r="E46" s="7" t="s">
        <v>56</v>
      </c>
      <c r="F46" s="7" t="s">
        <v>57</v>
      </c>
      <c r="G46" s="7" t="s">
        <v>58</v>
      </c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</row>
    <row r="47" spans="1:34" x14ac:dyDescent="0.2">
      <c r="B47" s="37">
        <v>27.474521636962891</v>
      </c>
      <c r="C47" s="37"/>
      <c r="D47" s="37">
        <v>27.578744888305664</v>
      </c>
      <c r="E47" s="37">
        <v>28.254549026489258</v>
      </c>
      <c r="F47" s="37"/>
      <c r="G47" s="37">
        <v>25.592607498168945</v>
      </c>
      <c r="I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</row>
    <row r="48" spans="1:34" x14ac:dyDescent="0.2">
      <c r="B48" s="37"/>
      <c r="C48" s="37">
        <v>28.1307373046875</v>
      </c>
      <c r="D48" s="37">
        <v>27.531600952148438</v>
      </c>
      <c r="E48" s="37"/>
      <c r="F48" s="37">
        <v>25.594631195068359</v>
      </c>
      <c r="G48" s="37"/>
      <c r="I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</row>
    <row r="49" spans="1:33" x14ac:dyDescent="0.2">
      <c r="B49" s="37">
        <v>27.469375610351562</v>
      </c>
      <c r="C49" s="37">
        <v>27.919017791748047</v>
      </c>
      <c r="D49" s="37"/>
      <c r="E49" s="37">
        <v>28.252641677856445</v>
      </c>
      <c r="F49" s="37">
        <v>25.572818756103516</v>
      </c>
      <c r="G49" s="37">
        <v>25.694330215454102</v>
      </c>
      <c r="I49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</row>
    <row r="50" spans="1:33" x14ac:dyDescent="0.2">
      <c r="A50" s="17" t="s">
        <v>19</v>
      </c>
      <c r="B50" s="28">
        <f t="shared" ref="B50:G50" si="23">AVERAGE(B47:B49)</f>
        <v>27.471948623657227</v>
      </c>
      <c r="C50" s="29">
        <f t="shared" si="23"/>
        <v>28.024877548217773</v>
      </c>
      <c r="D50" s="30">
        <f t="shared" si="23"/>
        <v>27.555172920227051</v>
      </c>
      <c r="E50" s="20">
        <f t="shared" si="23"/>
        <v>28.253595352172852</v>
      </c>
      <c r="F50" s="19">
        <f t="shared" si="23"/>
        <v>25.583724975585938</v>
      </c>
      <c r="G50" s="19">
        <f t="shared" si="23"/>
        <v>25.643468856811523</v>
      </c>
      <c r="I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</row>
    <row r="51" spans="1:33" x14ac:dyDescent="0.2">
      <c r="A51" s="17" t="s">
        <v>21</v>
      </c>
      <c r="B51" s="5">
        <f>B50-B50</f>
        <v>0</v>
      </c>
      <c r="C51" s="22">
        <f>C50-B50</f>
        <v>0.55292892456054688</v>
      </c>
      <c r="D51" s="22">
        <f>D50-B50</f>
        <v>8.3224296569824219E-2</v>
      </c>
      <c r="E51" s="22">
        <f>E50-B50</f>
        <v>0.781646728515625</v>
      </c>
      <c r="F51" s="22">
        <f>F50-B50</f>
        <v>-1.8882236480712891</v>
      </c>
      <c r="G51" s="22">
        <f>G50-B50</f>
        <v>-1.8284797668457031</v>
      </c>
      <c r="I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</row>
    <row r="52" spans="1:33" x14ac:dyDescent="0.2">
      <c r="A52" s="17" t="s">
        <v>23</v>
      </c>
      <c r="B52" s="5">
        <f t="shared" ref="B52:G52" si="24">2^-B51</f>
        <v>1</v>
      </c>
      <c r="C52" s="22">
        <f t="shared" si="24"/>
        <v>0.68163488406135431</v>
      </c>
      <c r="D52" s="22">
        <f t="shared" si="24"/>
        <v>0.94394565200605018</v>
      </c>
      <c r="E52" s="22">
        <f t="shared" si="24"/>
        <v>0.58170244430906526</v>
      </c>
      <c r="F52" s="22">
        <f t="shared" si="24"/>
        <v>3.7017915232088332</v>
      </c>
      <c r="G52" s="22">
        <f t="shared" si="24"/>
        <v>3.5516262425993257</v>
      </c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</row>
    <row r="53" spans="1:33" x14ac:dyDescent="0.2">
      <c r="I53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</row>
    <row r="54" spans="1:33" ht="19" x14ac:dyDescent="0.25">
      <c r="A54" s="1" t="s">
        <v>15</v>
      </c>
      <c r="B54" s="2" t="s">
        <v>0</v>
      </c>
      <c r="I54"/>
      <c r="R54" s="42"/>
      <c r="S54" s="42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</row>
    <row r="55" spans="1:33" x14ac:dyDescent="0.2">
      <c r="B55" s="6" t="s">
        <v>1</v>
      </c>
      <c r="C55" s="7" t="s">
        <v>2</v>
      </c>
      <c r="D55" s="7" t="s">
        <v>3</v>
      </c>
      <c r="E55" s="7" t="s">
        <v>4</v>
      </c>
      <c r="F55" s="7" t="s">
        <v>5</v>
      </c>
      <c r="G55" s="7" t="s">
        <v>6</v>
      </c>
      <c r="I55"/>
      <c r="M55" s="15"/>
      <c r="N55" s="15"/>
      <c r="O55" s="38"/>
      <c r="P55" s="38"/>
      <c r="Q55" s="16"/>
      <c r="R55" s="15"/>
      <c r="S55" s="15"/>
      <c r="T55" s="15"/>
      <c r="U55" s="15"/>
      <c r="V55" s="15"/>
      <c r="W55" s="15"/>
      <c r="AA55"/>
    </row>
    <row r="56" spans="1:33" x14ac:dyDescent="0.2">
      <c r="B56" s="37"/>
      <c r="C56" s="37"/>
      <c r="D56" s="37">
        <v>21.127443313598633</v>
      </c>
      <c r="E56" s="37"/>
      <c r="F56" s="37"/>
      <c r="G56" s="37">
        <v>21.708045959472656</v>
      </c>
      <c r="I56"/>
      <c r="M56" s="15"/>
      <c r="N56" s="15"/>
      <c r="O56" s="38"/>
      <c r="P56" s="38"/>
      <c r="Q56" s="16"/>
      <c r="R56" s="15"/>
      <c r="S56" s="15"/>
      <c r="T56" s="15"/>
      <c r="U56" s="15"/>
      <c r="V56" s="15"/>
      <c r="W56" s="15"/>
      <c r="X56" s="16"/>
      <c r="Y56" s="16"/>
      <c r="AA56"/>
    </row>
    <row r="57" spans="1:33" x14ac:dyDescent="0.2">
      <c r="B57" s="37">
        <v>19.941381454467773</v>
      </c>
      <c r="C57" s="37">
        <v>22.388893127441406</v>
      </c>
      <c r="D57" s="37">
        <v>21.31169319152832</v>
      </c>
      <c r="E57" s="37">
        <v>21.957489013671875</v>
      </c>
      <c r="F57" s="37">
        <v>21.373161315917969</v>
      </c>
      <c r="G57" s="37">
        <v>21.78959846496582</v>
      </c>
      <c r="I57"/>
      <c r="O57" s="39"/>
      <c r="P57" s="39"/>
      <c r="Q57" s="16"/>
      <c r="X57" s="16"/>
      <c r="Y57" s="16"/>
      <c r="AA57"/>
    </row>
    <row r="58" spans="1:33" x14ac:dyDescent="0.2">
      <c r="B58" s="37">
        <v>20.05760383605957</v>
      </c>
      <c r="C58" s="37">
        <v>22.364236831665039</v>
      </c>
      <c r="D58" s="37">
        <v>21.248533248901367</v>
      </c>
      <c r="E58" s="37">
        <v>21.851438522338867</v>
      </c>
      <c r="F58" s="37">
        <v>21.503463745117188</v>
      </c>
      <c r="G58" s="37"/>
      <c r="I58"/>
      <c r="O58" s="39"/>
      <c r="P58" s="39"/>
      <c r="Q58" s="16"/>
      <c r="AA58"/>
    </row>
    <row r="59" spans="1:33" x14ac:dyDescent="0.2">
      <c r="A59" s="17" t="s">
        <v>19</v>
      </c>
      <c r="B59" s="18">
        <f t="shared" ref="B59:G59" si="25">AVERAGE(B56:B58)</f>
        <v>19.999492645263672</v>
      </c>
      <c r="C59" s="19">
        <f t="shared" si="25"/>
        <v>22.376564979553223</v>
      </c>
      <c r="D59" s="20">
        <f t="shared" si="25"/>
        <v>21.229223251342773</v>
      </c>
      <c r="E59" s="20">
        <f t="shared" si="25"/>
        <v>21.904463768005371</v>
      </c>
      <c r="F59" s="21">
        <f t="shared" si="25"/>
        <v>21.438312530517578</v>
      </c>
      <c r="G59" s="21">
        <f t="shared" si="25"/>
        <v>21.748822212219238</v>
      </c>
      <c r="I59"/>
      <c r="O59" s="39"/>
      <c r="P59" s="39"/>
      <c r="Q59" s="16"/>
      <c r="AA59"/>
      <c r="AB59"/>
      <c r="AC59"/>
      <c r="AD59"/>
      <c r="AE59"/>
      <c r="AF59"/>
      <c r="AG59"/>
    </row>
    <row r="60" spans="1:33" x14ac:dyDescent="0.2">
      <c r="A60" s="17" t="s">
        <v>21</v>
      </c>
      <c r="B60" s="5">
        <f>B59-B59</f>
        <v>0</v>
      </c>
      <c r="C60" s="22">
        <f>C59-B59</f>
        <v>2.3770723342895508</v>
      </c>
      <c r="D60" s="22">
        <f>D59-B59</f>
        <v>1.2297306060791016</v>
      </c>
      <c r="E60" s="22">
        <f>E59-B59</f>
        <v>1.9049711227416992</v>
      </c>
      <c r="F60" s="22">
        <f>F59-B59</f>
        <v>1.4388198852539062</v>
      </c>
      <c r="G60" s="22">
        <f>G59-B59</f>
        <v>1.7493295669555664</v>
      </c>
      <c r="I60"/>
      <c r="O60" s="39"/>
      <c r="P60" s="39"/>
      <c r="Q60" s="16"/>
      <c r="AA60"/>
    </row>
    <row r="61" spans="1:33" x14ac:dyDescent="0.2">
      <c r="A61" s="17" t="s">
        <v>23</v>
      </c>
      <c r="B61" s="5">
        <f>2^B60</f>
        <v>1</v>
      </c>
      <c r="C61" s="22">
        <f>2^-C60</f>
        <v>0.19249964171056472</v>
      </c>
      <c r="D61" s="22">
        <f>2^-D60</f>
        <v>0.42639705941865214</v>
      </c>
      <c r="E61" s="22">
        <f>2^-E60</f>
        <v>0.26702169671553433</v>
      </c>
      <c r="F61" s="22">
        <f>2^-F60</f>
        <v>0.36886891321496312</v>
      </c>
      <c r="G61" s="22">
        <f>2^-G60</f>
        <v>0.29743996960270502</v>
      </c>
      <c r="I61"/>
      <c r="O61" s="39"/>
      <c r="P61" s="39"/>
      <c r="Q61" s="16"/>
      <c r="AA61"/>
    </row>
    <row r="62" spans="1:33" x14ac:dyDescent="0.2">
      <c r="B62" s="5"/>
      <c r="C62" s="5"/>
      <c r="D62" s="5"/>
      <c r="E62" s="5"/>
      <c r="F62" s="5"/>
      <c r="G62" s="5"/>
      <c r="I62"/>
      <c r="O62" s="39"/>
      <c r="P62" s="39"/>
      <c r="R62" s="42"/>
      <c r="S62" s="42"/>
      <c r="T62" s="37"/>
      <c r="U62" s="37"/>
      <c r="V62" s="37"/>
      <c r="AA62"/>
    </row>
    <row r="63" spans="1:33" x14ac:dyDescent="0.2">
      <c r="B63" s="6" t="s">
        <v>25</v>
      </c>
      <c r="C63" s="7" t="s">
        <v>26</v>
      </c>
      <c r="D63" s="7" t="s">
        <v>27</v>
      </c>
      <c r="E63" s="7" t="s">
        <v>28</v>
      </c>
      <c r="F63" s="7" t="s">
        <v>29</v>
      </c>
      <c r="G63" s="7" t="s">
        <v>6</v>
      </c>
      <c r="I63"/>
      <c r="O63" s="39"/>
      <c r="P63" s="39"/>
      <c r="R63" s="42"/>
      <c r="S63" s="42"/>
      <c r="T63" s="37"/>
      <c r="U63" s="37"/>
      <c r="V63" s="37"/>
      <c r="AA63"/>
    </row>
    <row r="64" spans="1:33" x14ac:dyDescent="0.2">
      <c r="B64" s="37"/>
      <c r="C64" s="37">
        <v>22.293184280395508</v>
      </c>
      <c r="D64" s="37">
        <v>19.791399002075195</v>
      </c>
      <c r="E64" s="37">
        <v>20.938108444213867</v>
      </c>
      <c r="F64" s="37">
        <v>19.481584548950195</v>
      </c>
      <c r="G64" s="37"/>
      <c r="I64"/>
      <c r="K64" s="40"/>
      <c r="L64" s="40"/>
      <c r="M64" s="40"/>
      <c r="N64" s="40"/>
      <c r="O64" s="41"/>
      <c r="P64" s="41"/>
      <c r="Q64" s="40"/>
      <c r="R64" s="42"/>
      <c r="S64" s="42"/>
      <c r="T64" s="37"/>
      <c r="U64" s="37"/>
      <c r="V64" s="37"/>
      <c r="AA64"/>
    </row>
    <row r="65" spans="1:33" x14ac:dyDescent="0.2">
      <c r="B65" s="37">
        <v>17.955955505371094</v>
      </c>
      <c r="C65" s="37">
        <v>22.263267517089844</v>
      </c>
      <c r="D65" s="37"/>
      <c r="E65" s="37">
        <v>21.174474716186523</v>
      </c>
      <c r="F65" s="37">
        <v>19.692224502563477</v>
      </c>
      <c r="G65" s="37">
        <v>18.872900009155273</v>
      </c>
      <c r="I65"/>
      <c r="K65" s="40"/>
      <c r="L65" s="40"/>
      <c r="M65" s="40"/>
      <c r="N65" s="40"/>
      <c r="O65" s="41"/>
      <c r="P65" s="41"/>
      <c r="Q65" s="40"/>
      <c r="R65" s="42"/>
      <c r="S65" s="42"/>
      <c r="T65" s="37"/>
      <c r="U65" s="37"/>
      <c r="AA65"/>
    </row>
    <row r="66" spans="1:33" x14ac:dyDescent="0.2">
      <c r="B66" s="37">
        <v>18.089183807373047</v>
      </c>
      <c r="C66" s="37"/>
      <c r="D66" s="37">
        <v>19.803567886352539</v>
      </c>
      <c r="E66" s="37">
        <v>21.006473541259766</v>
      </c>
      <c r="F66" s="37">
        <v>19.561422348022461</v>
      </c>
      <c r="G66" s="37">
        <v>18.914896011352539</v>
      </c>
      <c r="I66"/>
      <c r="K66" s="40"/>
      <c r="L66" s="40"/>
      <c r="M66" s="40"/>
      <c r="N66" s="40"/>
      <c r="O66" s="41"/>
      <c r="P66" s="41"/>
      <c r="Q66" s="40"/>
      <c r="R66" s="42"/>
      <c r="S66" s="42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</row>
    <row r="67" spans="1:33" x14ac:dyDescent="0.2">
      <c r="A67" s="17" t="s">
        <v>19</v>
      </c>
      <c r="B67" s="28">
        <f t="shared" ref="B67:G67" si="26">AVERAGE(B64:B66)</f>
        <v>18.02256965637207</v>
      </c>
      <c r="C67" s="29">
        <f t="shared" si="26"/>
        <v>22.278225898742676</v>
      </c>
      <c r="D67" s="30">
        <f t="shared" si="26"/>
        <v>19.797483444213867</v>
      </c>
      <c r="E67" s="20">
        <f t="shared" si="26"/>
        <v>21.039685567220051</v>
      </c>
      <c r="F67" s="19">
        <f t="shared" si="26"/>
        <v>19.578410466512043</v>
      </c>
      <c r="G67" s="21">
        <f t="shared" si="26"/>
        <v>18.893898010253906</v>
      </c>
      <c r="I67"/>
      <c r="K67" s="40"/>
      <c r="L67" s="40"/>
      <c r="M67" s="40"/>
      <c r="N67" s="40"/>
      <c r="O67" s="41"/>
      <c r="P67" s="41"/>
      <c r="Q67" s="40"/>
      <c r="R67" s="42"/>
      <c r="S67" s="42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</row>
    <row r="68" spans="1:33" x14ac:dyDescent="0.2">
      <c r="A68" s="17" t="s">
        <v>21</v>
      </c>
      <c r="B68" s="5">
        <f>B67-B67</f>
        <v>0</v>
      </c>
      <c r="C68" s="22">
        <f>C67-B67</f>
        <v>4.2556562423706055</v>
      </c>
      <c r="D68" s="22">
        <f>D67-B67</f>
        <v>1.7749137878417969</v>
      </c>
      <c r="E68" s="22">
        <f>E67-B67</f>
        <v>3.0171159108479806</v>
      </c>
      <c r="F68" s="22">
        <f>F67-B67</f>
        <v>1.5558408101399728</v>
      </c>
      <c r="G68" s="22">
        <f>G67-B67</f>
        <v>0.87132835388183594</v>
      </c>
      <c r="I68"/>
      <c r="K68" s="40"/>
      <c r="L68" s="40"/>
      <c r="M68" s="40"/>
      <c r="N68" s="40"/>
      <c r="O68" s="41"/>
      <c r="P68" s="41"/>
      <c r="Q68" s="40"/>
      <c r="R68" s="42"/>
      <c r="S68" s="42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</row>
    <row r="69" spans="1:33" x14ac:dyDescent="0.2">
      <c r="A69" s="17" t="s">
        <v>23</v>
      </c>
      <c r="B69" s="5">
        <f t="shared" ref="B69:G69" si="27">2^-B68</f>
        <v>1</v>
      </c>
      <c r="C69" s="22">
        <f t="shared" si="27"/>
        <v>5.2350377750276705E-2</v>
      </c>
      <c r="D69" s="22">
        <f t="shared" si="27"/>
        <v>0.29221177352628325</v>
      </c>
      <c r="E69" s="22">
        <f t="shared" si="27"/>
        <v>0.12352578157275473</v>
      </c>
      <c r="F69" s="22">
        <f t="shared" si="27"/>
        <v>0.34013024168299094</v>
      </c>
      <c r="G69" s="22">
        <f t="shared" si="27"/>
        <v>0.54664329989769878</v>
      </c>
      <c r="I69"/>
      <c r="K69" s="40"/>
      <c r="O69" s="39"/>
      <c r="P69" s="39"/>
      <c r="R69" s="42"/>
      <c r="S69" s="42"/>
      <c r="T69" s="37"/>
      <c r="U69" s="37"/>
      <c r="AA69"/>
    </row>
    <row r="70" spans="1:33" x14ac:dyDescent="0.2">
      <c r="B70" s="5"/>
      <c r="C70" s="5"/>
      <c r="D70" s="5"/>
      <c r="E70" s="5"/>
      <c r="F70" s="5"/>
      <c r="G70" s="5"/>
      <c r="I70"/>
      <c r="K70" s="40"/>
      <c r="L70" s="40"/>
      <c r="M70" s="40"/>
      <c r="N70" s="40"/>
      <c r="O70" s="41"/>
      <c r="P70" s="41"/>
      <c r="Q70" s="40"/>
      <c r="R70" s="42"/>
      <c r="S70" s="42"/>
      <c r="T70" s="37"/>
      <c r="U70" s="37"/>
      <c r="AA70"/>
    </row>
    <row r="71" spans="1:33" x14ac:dyDescent="0.2">
      <c r="B71" s="6" t="s">
        <v>33</v>
      </c>
      <c r="C71" s="7" t="s">
        <v>34</v>
      </c>
      <c r="D71" s="7" t="s">
        <v>35</v>
      </c>
      <c r="E71" s="7" t="s">
        <v>36</v>
      </c>
      <c r="F71" s="7" t="s">
        <v>37</v>
      </c>
      <c r="G71" s="7" t="s">
        <v>6</v>
      </c>
      <c r="I71"/>
      <c r="K71" s="40"/>
      <c r="L71" s="40"/>
      <c r="M71" s="40"/>
      <c r="N71" s="40"/>
      <c r="O71" s="41"/>
      <c r="P71" s="41"/>
      <c r="R71" s="42"/>
      <c r="S71" s="42"/>
      <c r="T71" s="37"/>
      <c r="U71" s="37"/>
      <c r="AA71"/>
    </row>
    <row r="72" spans="1:33" x14ac:dyDescent="0.2">
      <c r="B72" s="37"/>
      <c r="C72" s="37"/>
      <c r="D72" s="37">
        <v>20.612384796142578</v>
      </c>
      <c r="E72" s="37">
        <v>19.782962799072266</v>
      </c>
      <c r="F72" s="37">
        <v>19.876571655273438</v>
      </c>
      <c r="G72" s="37">
        <v>18.987783432006836</v>
      </c>
      <c r="I72"/>
      <c r="K72" s="40"/>
      <c r="L72" s="40"/>
      <c r="M72" s="40"/>
      <c r="N72" s="40"/>
      <c r="O72" s="41"/>
      <c r="P72" s="41"/>
      <c r="Q72" s="40"/>
      <c r="AA72"/>
    </row>
    <row r="73" spans="1:33" x14ac:dyDescent="0.2">
      <c r="B73" s="37">
        <v>18.983070373535156</v>
      </c>
      <c r="C73" s="37">
        <v>21.539730072021484</v>
      </c>
      <c r="D73" s="37">
        <v>20.613105773925781</v>
      </c>
      <c r="E73" s="37">
        <v>19.987838745117188</v>
      </c>
      <c r="F73" s="37"/>
      <c r="G73" s="37">
        <v>19.308732986450195</v>
      </c>
      <c r="I73"/>
      <c r="K73" s="40"/>
      <c r="L73" s="40"/>
      <c r="M73" s="40"/>
      <c r="N73" s="40"/>
      <c r="AA73"/>
    </row>
    <row r="74" spans="1:33" x14ac:dyDescent="0.2">
      <c r="B74" s="37">
        <v>18.959754943847656</v>
      </c>
      <c r="C74" s="37">
        <v>21.495222091674805</v>
      </c>
      <c r="D74" s="37"/>
      <c r="E74" s="37"/>
      <c r="F74" s="37">
        <v>19.878154754638672</v>
      </c>
      <c r="G74" s="37"/>
      <c r="I74"/>
      <c r="K74"/>
      <c r="L74"/>
      <c r="M74"/>
      <c r="N74"/>
      <c r="AA74"/>
    </row>
    <row r="75" spans="1:33" x14ac:dyDescent="0.2">
      <c r="A75" s="17" t="s">
        <v>19</v>
      </c>
      <c r="B75" s="31">
        <f t="shared" ref="B75:G75" si="28">AVERAGE(B72:B74)</f>
        <v>18.971412658691406</v>
      </c>
      <c r="C75" s="21">
        <f t="shared" si="28"/>
        <v>21.517476081848145</v>
      </c>
      <c r="D75" s="30">
        <f t="shared" si="28"/>
        <v>20.61274528503418</v>
      </c>
      <c r="E75" s="32">
        <f t="shared" si="28"/>
        <v>19.885400772094727</v>
      </c>
      <c r="F75" s="29">
        <f t="shared" si="28"/>
        <v>19.877363204956055</v>
      </c>
      <c r="G75" s="21">
        <f t="shared" si="28"/>
        <v>19.148258209228516</v>
      </c>
      <c r="I75"/>
      <c r="K75"/>
      <c r="L75"/>
      <c r="M75"/>
      <c r="N75"/>
      <c r="AA75"/>
    </row>
    <row r="76" spans="1:33" x14ac:dyDescent="0.2">
      <c r="A76" s="17" t="s">
        <v>21</v>
      </c>
      <c r="B76" s="5">
        <f>B75-B75</f>
        <v>0</v>
      </c>
      <c r="C76" s="22">
        <f>C75-B75</f>
        <v>2.5460634231567383</v>
      </c>
      <c r="D76" s="22">
        <f>D75-B75</f>
        <v>1.6413326263427734</v>
      </c>
      <c r="E76" s="22">
        <f>E75-B75</f>
        <v>0.91398811340332031</v>
      </c>
      <c r="F76" s="22">
        <f>F75-B75</f>
        <v>0.90595054626464844</v>
      </c>
      <c r="G76" s="22">
        <f>G75-B75</f>
        <v>0.17684555053710938</v>
      </c>
      <c r="I76"/>
      <c r="AA76"/>
    </row>
    <row r="77" spans="1:33" x14ac:dyDescent="0.2">
      <c r="A77" s="17" t="s">
        <v>23</v>
      </c>
      <c r="B77" s="5">
        <f t="shared" ref="B77:G77" si="29">2^-B76</f>
        <v>1</v>
      </c>
      <c r="C77" s="22">
        <f t="shared" si="29"/>
        <v>0.17122159515799726</v>
      </c>
      <c r="D77" s="22">
        <f t="shared" si="29"/>
        <v>0.32056023411906337</v>
      </c>
      <c r="E77" s="22">
        <f t="shared" si="29"/>
        <v>0.53071597711125118</v>
      </c>
      <c r="F77" s="22">
        <f t="shared" si="29"/>
        <v>0.53368096260524456</v>
      </c>
      <c r="G77" s="22">
        <f t="shared" si="29"/>
        <v>0.88463513594696441</v>
      </c>
      <c r="I77"/>
      <c r="AA77"/>
    </row>
    <row r="78" spans="1:33" x14ac:dyDescent="0.2">
      <c r="I78"/>
      <c r="AA78"/>
    </row>
    <row r="79" spans="1:33" x14ac:dyDescent="0.2">
      <c r="A79" s="34"/>
      <c r="B79" s="34"/>
      <c r="C79" s="34"/>
      <c r="D79" s="34"/>
      <c r="E79" s="34"/>
      <c r="F79" s="34"/>
      <c r="G79" s="34"/>
    </row>
    <row r="81" spans="1:14" ht="19" x14ac:dyDescent="0.25">
      <c r="A81" s="1"/>
      <c r="B81" s="35" t="s">
        <v>0</v>
      </c>
      <c r="C81" s="13"/>
      <c r="D81" s="13"/>
      <c r="E81" s="13"/>
      <c r="F81" s="13"/>
      <c r="G81" s="13"/>
    </row>
    <row r="82" spans="1:14" x14ac:dyDescent="0.2">
      <c r="B82" s="6" t="s">
        <v>44</v>
      </c>
      <c r="C82" s="7" t="s">
        <v>45</v>
      </c>
      <c r="D82" s="7" t="s">
        <v>46</v>
      </c>
      <c r="E82" s="7" t="s">
        <v>47</v>
      </c>
      <c r="F82" s="7" t="s">
        <v>48</v>
      </c>
      <c r="G82" s="7" t="s">
        <v>49</v>
      </c>
    </row>
    <row r="83" spans="1:14" x14ac:dyDescent="0.2">
      <c r="B83" s="37"/>
      <c r="C83" s="37"/>
      <c r="D83" s="37">
        <v>19.860027313232422</v>
      </c>
      <c r="E83" s="37"/>
      <c r="F83" s="37"/>
      <c r="G83" s="37"/>
      <c r="K83"/>
      <c r="L83"/>
      <c r="M83"/>
      <c r="N83"/>
    </row>
    <row r="84" spans="1:14" x14ac:dyDescent="0.2">
      <c r="B84" s="37">
        <v>16.989057540893555</v>
      </c>
      <c r="C84" s="37">
        <v>21.503812789916992</v>
      </c>
      <c r="D84" s="37"/>
      <c r="E84" s="37">
        <v>21.683210372924805</v>
      </c>
      <c r="F84" s="37">
        <v>20.677524566650391</v>
      </c>
      <c r="G84" s="37">
        <v>19.496023178100586</v>
      </c>
      <c r="K84"/>
      <c r="L84"/>
      <c r="M84"/>
      <c r="N84"/>
    </row>
    <row r="85" spans="1:14" x14ac:dyDescent="0.2">
      <c r="B85" s="37">
        <v>16.972406387329102</v>
      </c>
      <c r="C85" s="37">
        <v>21.476980209350586</v>
      </c>
      <c r="D85" s="37">
        <v>19.888124465942383</v>
      </c>
      <c r="E85" s="37">
        <v>21.615789413452148</v>
      </c>
      <c r="F85" s="37">
        <v>20.618740081787109</v>
      </c>
      <c r="G85" s="37">
        <v>19.467018127441406</v>
      </c>
      <c r="K85"/>
      <c r="L85"/>
      <c r="M85"/>
      <c r="N85"/>
    </row>
    <row r="86" spans="1:14" x14ac:dyDescent="0.2">
      <c r="A86" s="17" t="s">
        <v>19</v>
      </c>
      <c r="B86" s="31">
        <f t="shared" ref="B86:G86" si="30">AVERAGE(B83:B85)</f>
        <v>16.980731964111328</v>
      </c>
      <c r="C86" s="29">
        <f t="shared" si="30"/>
        <v>21.490396499633789</v>
      </c>
      <c r="D86" s="32">
        <f t="shared" si="30"/>
        <v>19.874075889587402</v>
      </c>
      <c r="E86" s="20">
        <f t="shared" si="30"/>
        <v>21.649499893188477</v>
      </c>
      <c r="F86" s="21">
        <f t="shared" si="30"/>
        <v>20.64813232421875</v>
      </c>
      <c r="G86" s="21">
        <f t="shared" si="30"/>
        <v>19.481520652770996</v>
      </c>
      <c r="J86"/>
      <c r="K86"/>
      <c r="L86"/>
      <c r="M86"/>
      <c r="N86"/>
    </row>
    <row r="87" spans="1:14" x14ac:dyDescent="0.2">
      <c r="A87" s="17" t="s">
        <v>21</v>
      </c>
      <c r="B87" s="5">
        <f>B86-B86</f>
        <v>0</v>
      </c>
      <c r="C87" s="22">
        <f>C86-B86</f>
        <v>4.5096645355224609</v>
      </c>
      <c r="D87" s="22">
        <f>D86-B86</f>
        <v>2.8933439254760742</v>
      </c>
      <c r="E87" s="22">
        <f>E86-B86</f>
        <v>4.6687679290771484</v>
      </c>
      <c r="F87" s="22">
        <f>F86-B86</f>
        <v>3.6674003601074219</v>
      </c>
      <c r="G87" s="22">
        <f>G86-B86</f>
        <v>2.500788688659668</v>
      </c>
      <c r="J87"/>
      <c r="K87"/>
      <c r="L87"/>
      <c r="M87"/>
      <c r="N87"/>
    </row>
    <row r="88" spans="1:14" x14ac:dyDescent="0.2">
      <c r="A88" s="17" t="s">
        <v>23</v>
      </c>
      <c r="B88" s="5">
        <f t="shared" ref="B88:G88" si="31">2^-B87</f>
        <v>1</v>
      </c>
      <c r="C88" s="22">
        <f t="shared" si="31"/>
        <v>4.3899108875588788E-2</v>
      </c>
      <c r="D88" s="22">
        <f t="shared" si="31"/>
        <v>0.13459120787025611</v>
      </c>
      <c r="E88" s="22">
        <f t="shared" si="31"/>
        <v>3.9315229081707974E-2</v>
      </c>
      <c r="F88" s="22">
        <f t="shared" si="31"/>
        <v>7.8705029402805493E-2</v>
      </c>
      <c r="G88" s="22">
        <f t="shared" si="31"/>
        <v>0.17668008189705761</v>
      </c>
      <c r="J88"/>
      <c r="K88"/>
      <c r="L88"/>
      <c r="M88"/>
      <c r="N88"/>
    </row>
    <row r="89" spans="1:14" x14ac:dyDescent="0.2">
      <c r="B89" s="13"/>
      <c r="C89" s="13"/>
      <c r="D89" s="13"/>
      <c r="E89" s="13"/>
      <c r="F89" s="13"/>
      <c r="G89" s="13"/>
      <c r="J89"/>
      <c r="K89"/>
      <c r="L89"/>
      <c r="M89"/>
      <c r="N89"/>
    </row>
    <row r="90" spans="1:14" x14ac:dyDescent="0.2">
      <c r="B90" s="6" t="s">
        <v>59</v>
      </c>
      <c r="C90" s="7" t="s">
        <v>60</v>
      </c>
      <c r="D90" s="7" t="s">
        <v>61</v>
      </c>
      <c r="E90" s="7" t="s">
        <v>50</v>
      </c>
      <c r="F90" s="7" t="s">
        <v>51</v>
      </c>
      <c r="G90" s="7" t="s">
        <v>52</v>
      </c>
      <c r="J90"/>
      <c r="K90"/>
      <c r="L90"/>
      <c r="M90"/>
      <c r="N90"/>
    </row>
    <row r="91" spans="1:14" x14ac:dyDescent="0.2">
      <c r="B91" s="37">
        <v>18.64710807800293</v>
      </c>
      <c r="C91" s="37">
        <v>24.044727325439453</v>
      </c>
      <c r="D91" s="37">
        <v>20.006938934326172</v>
      </c>
      <c r="E91" s="37">
        <v>20.13438606262207</v>
      </c>
      <c r="F91" s="37">
        <v>19.605293273925781</v>
      </c>
      <c r="G91" s="37">
        <v>20.116935729980469</v>
      </c>
      <c r="J91"/>
      <c r="K91"/>
      <c r="L91"/>
      <c r="M91"/>
      <c r="N91"/>
    </row>
    <row r="92" spans="1:14" x14ac:dyDescent="0.2">
      <c r="B92" s="37"/>
      <c r="C92" s="37">
        <v>23.794607162475586</v>
      </c>
      <c r="D92" s="37"/>
      <c r="E92" s="37"/>
      <c r="F92" s="37"/>
      <c r="G92" s="37"/>
      <c r="J92"/>
      <c r="K92"/>
      <c r="L92"/>
      <c r="M92"/>
      <c r="N92"/>
    </row>
    <row r="93" spans="1:14" x14ac:dyDescent="0.2">
      <c r="B93" s="37">
        <v>18.674764633178711</v>
      </c>
      <c r="C93" s="37"/>
      <c r="D93" s="37">
        <v>20.034978866577148</v>
      </c>
      <c r="E93" s="37">
        <v>20.130434036254883</v>
      </c>
      <c r="F93" s="37">
        <v>19.620256423950195</v>
      </c>
      <c r="G93" s="37">
        <v>20.190851211547852</v>
      </c>
      <c r="J93"/>
      <c r="K93"/>
      <c r="L93"/>
      <c r="M93"/>
      <c r="N93"/>
    </row>
    <row r="94" spans="1:14" x14ac:dyDescent="0.2">
      <c r="A94" s="17" t="s">
        <v>19</v>
      </c>
      <c r="B94" s="18">
        <f t="shared" ref="B94:G94" si="32">AVERAGE(B91:B93)</f>
        <v>18.66093635559082</v>
      </c>
      <c r="C94" s="21">
        <f t="shared" si="32"/>
        <v>23.91966724395752</v>
      </c>
      <c r="D94" s="20">
        <f t="shared" si="32"/>
        <v>20.02095890045166</v>
      </c>
      <c r="E94" s="20">
        <f t="shared" si="32"/>
        <v>20.132410049438477</v>
      </c>
      <c r="F94" s="19">
        <f t="shared" si="32"/>
        <v>19.612774848937988</v>
      </c>
      <c r="G94" s="19">
        <f t="shared" si="32"/>
        <v>20.15389347076416</v>
      </c>
      <c r="J94"/>
      <c r="K94"/>
      <c r="L94"/>
      <c r="M94"/>
      <c r="N94"/>
    </row>
    <row r="95" spans="1:14" x14ac:dyDescent="0.2">
      <c r="A95" s="17" t="s">
        <v>21</v>
      </c>
      <c r="B95" s="5">
        <f>B94-B94</f>
        <v>0</v>
      </c>
      <c r="C95" s="22">
        <f>C94-B94</f>
        <v>5.2587308883666992</v>
      </c>
      <c r="D95" s="22">
        <f>D94-B94</f>
        <v>1.3600225448608398</v>
      </c>
      <c r="E95" s="22">
        <f>E94-B94</f>
        <v>1.4714736938476562</v>
      </c>
      <c r="F95" s="22">
        <f>F94-B94</f>
        <v>0.95183849334716797</v>
      </c>
      <c r="G95" s="22">
        <f>G94-B94</f>
        <v>1.4929571151733398</v>
      </c>
      <c r="J95"/>
      <c r="K95"/>
      <c r="L95"/>
      <c r="M95"/>
      <c r="N95"/>
    </row>
    <row r="96" spans="1:14" x14ac:dyDescent="0.2">
      <c r="A96" s="17" t="s">
        <v>23</v>
      </c>
      <c r="B96" s="5">
        <f t="shared" ref="B96:G96" si="33">2^-B95</f>
        <v>1</v>
      </c>
      <c r="C96" s="22">
        <f t="shared" si="33"/>
        <v>2.6119464179268269E-2</v>
      </c>
      <c r="D96" s="22">
        <f t="shared" si="33"/>
        <v>0.38957620191171194</v>
      </c>
      <c r="E96" s="22">
        <f t="shared" si="33"/>
        <v>0.36061374851726335</v>
      </c>
      <c r="F96" s="22">
        <f t="shared" si="33"/>
        <v>0.51697323894332436</v>
      </c>
      <c r="G96" s="22">
        <f t="shared" si="33"/>
        <v>0.35528357161900781</v>
      </c>
      <c r="J96"/>
      <c r="K96"/>
      <c r="L96"/>
      <c r="M96"/>
      <c r="N96"/>
    </row>
    <row r="97" spans="1:14" x14ac:dyDescent="0.2">
      <c r="B97" s="13"/>
      <c r="C97" s="13"/>
      <c r="D97" s="13"/>
      <c r="E97" s="13"/>
      <c r="F97" s="13"/>
      <c r="G97" s="13"/>
      <c r="I97"/>
      <c r="J97"/>
      <c r="K97"/>
      <c r="L97"/>
      <c r="M97"/>
      <c r="N97"/>
    </row>
    <row r="98" spans="1:14" x14ac:dyDescent="0.2">
      <c r="B98" s="6" t="s">
        <v>53</v>
      </c>
      <c r="C98" s="7" t="s">
        <v>54</v>
      </c>
      <c r="D98" s="7" t="s">
        <v>55</v>
      </c>
      <c r="E98" s="7" t="s">
        <v>56</v>
      </c>
      <c r="F98" s="7" t="s">
        <v>57</v>
      </c>
      <c r="G98" s="7" t="s">
        <v>58</v>
      </c>
      <c r="I98"/>
      <c r="J98"/>
    </row>
    <row r="99" spans="1:14" x14ac:dyDescent="0.2">
      <c r="B99" s="37">
        <v>18.596462249755859</v>
      </c>
      <c r="C99" s="37">
        <v>20.681695938110352</v>
      </c>
      <c r="D99" s="37"/>
      <c r="E99" s="37">
        <v>21.062332153320312</v>
      </c>
      <c r="F99" s="37"/>
      <c r="G99" s="37">
        <v>17.978151321411133</v>
      </c>
      <c r="I99"/>
      <c r="J99"/>
    </row>
    <row r="100" spans="1:14" x14ac:dyDescent="0.2">
      <c r="B100" s="37"/>
      <c r="C100" s="37">
        <v>20.788158416748047</v>
      </c>
      <c r="D100" s="37">
        <v>20.724508285522461</v>
      </c>
      <c r="E100" s="37">
        <v>21.183290481567383</v>
      </c>
      <c r="F100" s="37">
        <v>20.013799667358398</v>
      </c>
      <c r="G100" s="37">
        <v>18.246702194213867</v>
      </c>
      <c r="I100"/>
      <c r="J100"/>
    </row>
    <row r="101" spans="1:14" x14ac:dyDescent="0.2">
      <c r="B101" s="37">
        <v>18.581295013427734</v>
      </c>
      <c r="C101" s="37"/>
      <c r="D101" s="37">
        <v>20.703731536865234</v>
      </c>
      <c r="E101" s="37"/>
      <c r="F101" s="37">
        <v>19.973386764526367</v>
      </c>
      <c r="G101" s="37"/>
      <c r="I101"/>
      <c r="J101"/>
    </row>
    <row r="102" spans="1:14" x14ac:dyDescent="0.2">
      <c r="A102" s="17" t="s">
        <v>19</v>
      </c>
      <c r="B102" s="28">
        <f>AVERAGE(B99:B101)</f>
        <v>18.588878631591797</v>
      </c>
      <c r="C102" s="29">
        <f t="shared" ref="C102:G102" si="34">AVERAGE(C99:C101)</f>
        <v>20.734927177429199</v>
      </c>
      <c r="D102" s="30">
        <f t="shared" si="34"/>
        <v>20.714119911193848</v>
      </c>
      <c r="E102" s="20">
        <f t="shared" si="34"/>
        <v>21.122811317443848</v>
      </c>
      <c r="F102" s="19">
        <f t="shared" si="34"/>
        <v>19.993593215942383</v>
      </c>
      <c r="G102" s="19">
        <f t="shared" si="34"/>
        <v>18.1124267578125</v>
      </c>
      <c r="I102"/>
      <c r="J102"/>
    </row>
    <row r="103" spans="1:14" x14ac:dyDescent="0.2">
      <c r="A103" s="17" t="s">
        <v>21</v>
      </c>
      <c r="B103" s="5">
        <f>B102-B102</f>
        <v>0</v>
      </c>
      <c r="C103" s="22">
        <f>C102-B102</f>
        <v>2.1460485458374023</v>
      </c>
      <c r="D103" s="22">
        <f>D102-B102</f>
        <v>2.1252412796020508</v>
      </c>
      <c r="E103" s="22">
        <f>E102-B102</f>
        <v>2.5339326858520508</v>
      </c>
      <c r="F103" s="22">
        <f>F102-B102</f>
        <v>1.4047145843505859</v>
      </c>
      <c r="G103" s="22">
        <f>G102-B102</f>
        <v>-0.47645187377929688</v>
      </c>
      <c r="I103"/>
      <c r="J103"/>
    </row>
    <row r="104" spans="1:14" x14ac:dyDescent="0.2">
      <c r="A104" s="17" t="s">
        <v>23</v>
      </c>
      <c r="B104" s="5">
        <f t="shared" ref="B104:G104" si="35">2^-B103</f>
        <v>1</v>
      </c>
      <c r="C104" s="22">
        <f t="shared" si="35"/>
        <v>0.22593057912909964</v>
      </c>
      <c r="D104" s="22">
        <f t="shared" si="35"/>
        <v>0.22921267354626604</v>
      </c>
      <c r="E104" s="22">
        <f t="shared" si="35"/>
        <v>0.17266736224947093</v>
      </c>
      <c r="F104" s="22">
        <f t="shared" si="35"/>
        <v>0.37769285988682072</v>
      </c>
      <c r="G104" s="22">
        <f t="shared" si="35"/>
        <v>1.3913176850893811</v>
      </c>
      <c r="I104"/>
      <c r="J104"/>
    </row>
    <row r="105" spans="1:14" x14ac:dyDescent="0.2">
      <c r="I105"/>
      <c r="J105"/>
    </row>
    <row r="106" spans="1:14" x14ac:dyDescent="0.2">
      <c r="I106"/>
      <c r="J106"/>
    </row>
    <row r="107" spans="1:14" x14ac:dyDescent="0.2">
      <c r="I107"/>
      <c r="J107"/>
    </row>
    <row r="108" spans="1:14" x14ac:dyDescent="0.2">
      <c r="I108"/>
      <c r="J108"/>
      <c r="K108"/>
    </row>
    <row r="109" spans="1:14" x14ac:dyDescent="0.2">
      <c r="I109"/>
      <c r="J109"/>
      <c r="K109"/>
    </row>
    <row r="110" spans="1:14" x14ac:dyDescent="0.2">
      <c r="I110"/>
      <c r="J110"/>
      <c r="K110"/>
    </row>
    <row r="111" spans="1:14" x14ac:dyDescent="0.2">
      <c r="I111"/>
    </row>
    <row r="112" spans="1:14" x14ac:dyDescent="0.2">
      <c r="I112"/>
    </row>
    <row r="113" spans="9:9" x14ac:dyDescent="0.2">
      <c r="I113"/>
    </row>
    <row r="114" spans="9:9" x14ac:dyDescent="0.2">
      <c r="I114"/>
    </row>
    <row r="115" spans="9:9" x14ac:dyDescent="0.2">
      <c r="I115"/>
    </row>
    <row r="129" spans="1:11" x14ac:dyDescent="0.2">
      <c r="J129"/>
      <c r="K129"/>
    </row>
    <row r="130" spans="1:11" x14ac:dyDescent="0.2">
      <c r="B130" s="33"/>
      <c r="C130" s="33"/>
      <c r="D130" s="33"/>
      <c r="E130" s="33"/>
      <c r="F130" s="33"/>
      <c r="G130" s="33"/>
      <c r="J130"/>
      <c r="K130"/>
    </row>
    <row r="131" spans="1:11" x14ac:dyDescent="0.2">
      <c r="J131"/>
      <c r="K131"/>
    </row>
    <row r="134" spans="1:11" x14ac:dyDescent="0.2">
      <c r="A134" s="17"/>
      <c r="B134" s="31"/>
      <c r="C134" s="36"/>
      <c r="D134" s="36"/>
      <c r="E134" s="18"/>
      <c r="F134" s="36"/>
      <c r="G134" s="36"/>
    </row>
    <row r="135" spans="1:11" x14ac:dyDescent="0.2">
      <c r="A135" s="17"/>
      <c r="B135" s="5"/>
      <c r="C135" s="5"/>
      <c r="D135" s="5"/>
      <c r="E135" s="5"/>
      <c r="F135" s="5"/>
      <c r="G135" s="5"/>
    </row>
    <row r="136" spans="1:11" x14ac:dyDescent="0.2">
      <c r="A136" s="17"/>
      <c r="B136" s="5"/>
      <c r="C136" s="5"/>
      <c r="D136" s="5"/>
      <c r="E136" s="5"/>
      <c r="F136" s="5"/>
      <c r="G136" s="5"/>
    </row>
    <row r="150" spans="10:11" x14ac:dyDescent="0.2">
      <c r="J150"/>
      <c r="K150"/>
    </row>
    <row r="151" spans="10:11" x14ac:dyDescent="0.2">
      <c r="J151"/>
      <c r="K151"/>
    </row>
    <row r="152" spans="10:11" x14ac:dyDescent="0.2">
      <c r="J152"/>
      <c r="K152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52"/>
  <sheetViews>
    <sheetView topLeftCell="N31" zoomScale="80" zoomScaleNormal="80" workbookViewId="0">
      <selection activeCell="AH29" sqref="AH29"/>
    </sheetView>
  </sheetViews>
  <sheetFormatPr baseColWidth="10" defaultColWidth="11.5" defaultRowHeight="15" x14ac:dyDescent="0.2"/>
  <cols>
    <col min="1" max="1" width="11.5" style="3"/>
    <col min="2" max="2" width="13.1640625" style="3" customWidth="1"/>
    <col min="3" max="7" width="11.5" style="3"/>
    <col min="8" max="8" width="5.5" style="3" customWidth="1"/>
    <col min="9" max="9" width="7.6640625" style="3" customWidth="1"/>
    <col min="10" max="10" width="8.83203125" style="3" customWidth="1"/>
    <col min="11" max="11" width="9.5" style="3" customWidth="1"/>
    <col min="12" max="13" width="10.1640625" style="3" customWidth="1"/>
    <col min="14" max="15" width="10" style="3" customWidth="1"/>
    <col min="16" max="16" width="13" style="3" customWidth="1"/>
    <col min="17" max="17" width="8" style="3" customWidth="1"/>
    <col min="18" max="18" width="9.83203125" style="3" customWidth="1"/>
    <col min="19" max="19" width="10" style="3" customWidth="1"/>
    <col min="20" max="21" width="9.33203125" style="3" customWidth="1"/>
    <col min="22" max="23" width="9.1640625" style="3" customWidth="1"/>
    <col min="24" max="25" width="11.5" style="3"/>
    <col min="26" max="26" width="22.5" style="3" customWidth="1"/>
    <col min="27" max="33" width="11.5" style="3"/>
    <col min="34" max="34" width="24.83203125" style="3" customWidth="1"/>
    <col min="35" max="16384" width="11.5" style="3"/>
  </cols>
  <sheetData>
    <row r="1" spans="1:41" ht="20" thickBot="1" x14ac:dyDescent="0.3">
      <c r="A1" s="1" t="s">
        <v>68</v>
      </c>
      <c r="B1" s="2" t="s">
        <v>0</v>
      </c>
      <c r="I1" s="4"/>
      <c r="P1" s="5"/>
      <c r="Q1" s="5"/>
      <c r="AA1" s="3" t="s">
        <v>69</v>
      </c>
    </row>
    <row r="2" spans="1:41" x14ac:dyDescent="0.2">
      <c r="B2" s="6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I2" s="8" t="s">
        <v>7</v>
      </c>
      <c r="J2" s="9">
        <v>1</v>
      </c>
      <c r="K2" s="9">
        <v>2</v>
      </c>
      <c r="L2" s="9">
        <v>3</v>
      </c>
      <c r="M2" s="9">
        <v>4</v>
      </c>
      <c r="N2" s="9">
        <v>5</v>
      </c>
      <c r="O2" s="9">
        <v>6</v>
      </c>
      <c r="P2" s="10" t="s">
        <v>8</v>
      </c>
      <c r="Q2" s="10"/>
      <c r="R2" s="9" t="s">
        <v>9</v>
      </c>
      <c r="S2" s="9" t="s">
        <v>10</v>
      </c>
      <c r="T2" s="9" t="s">
        <v>11</v>
      </c>
      <c r="U2" s="9" t="s">
        <v>12</v>
      </c>
      <c r="V2" s="9" t="s">
        <v>13</v>
      </c>
      <c r="W2" s="11" t="s">
        <v>14</v>
      </c>
      <c r="AA2" s="3" t="s">
        <v>75</v>
      </c>
      <c r="AB2" s="3" t="s">
        <v>76</v>
      </c>
      <c r="AC2" s="3" t="s">
        <v>77</v>
      </c>
      <c r="AD2" s="3" t="s">
        <v>78</v>
      </c>
      <c r="AE2" s="3" t="s">
        <v>79</v>
      </c>
      <c r="AF2" s="3" t="s">
        <v>80</v>
      </c>
      <c r="AG2" s="3" t="s">
        <v>81</v>
      </c>
    </row>
    <row r="3" spans="1:41" x14ac:dyDescent="0.2">
      <c r="B3" s="37">
        <v>27.281253814697266</v>
      </c>
      <c r="C3" s="37"/>
      <c r="D3" s="37"/>
      <c r="E3" s="37"/>
      <c r="F3" s="37"/>
      <c r="G3" s="37"/>
      <c r="I3" s="12"/>
      <c r="J3" s="13" t="s">
        <v>15</v>
      </c>
      <c r="P3" s="5"/>
      <c r="Q3" s="5"/>
      <c r="W3" s="14"/>
      <c r="Z3" s="3" t="s">
        <v>16</v>
      </c>
      <c r="AA3" s="3">
        <v>4.2088313516441307</v>
      </c>
      <c r="AB3" s="3">
        <v>13.468536980574704</v>
      </c>
      <c r="AC3" s="15">
        <v>6.0199972111723801</v>
      </c>
      <c r="AD3" s="15">
        <v>19.182652579085836</v>
      </c>
      <c r="AE3" s="15">
        <v>52.37706247123144</v>
      </c>
      <c r="AF3" s="15">
        <v>4.7429194062915006</v>
      </c>
      <c r="AG3" s="16">
        <f>AD3+AE3+AF3</f>
        <v>76.302634456608786</v>
      </c>
      <c r="AJ3" s="15"/>
      <c r="AK3" s="15"/>
      <c r="AL3" s="15"/>
      <c r="AM3" s="15"/>
      <c r="AN3" s="15"/>
      <c r="AO3" s="15"/>
    </row>
    <row r="4" spans="1:41" x14ac:dyDescent="0.2">
      <c r="B4" s="37">
        <v>27.741069793701172</v>
      </c>
      <c r="C4" s="37">
        <v>27.838335037231445</v>
      </c>
      <c r="D4" s="37">
        <v>28.104192733764648</v>
      </c>
      <c r="E4" s="37">
        <v>27.204233169555664</v>
      </c>
      <c r="F4" s="37">
        <v>25.078754425048828</v>
      </c>
      <c r="G4" s="37">
        <v>29.354166030883789</v>
      </c>
      <c r="I4" s="12"/>
      <c r="J4" s="3">
        <v>1</v>
      </c>
      <c r="K4">
        <v>0.19249964171056472</v>
      </c>
      <c r="L4" s="3">
        <v>0.42639705941865214</v>
      </c>
      <c r="M4" s="3">
        <v>0.26702169671553433</v>
      </c>
      <c r="N4" s="3">
        <v>0.36886891321496312</v>
      </c>
      <c r="O4" s="3">
        <v>0.29743996960270502</v>
      </c>
      <c r="P4" s="5">
        <f>SUM(J4:O4)</f>
        <v>2.5522272806624193</v>
      </c>
      <c r="Q4" s="5"/>
      <c r="R4" s="15">
        <f>J4/P4*100</f>
        <v>39.181463483943887</v>
      </c>
      <c r="S4" s="15">
        <f>K4/P4*100</f>
        <v>7.5424176823547739</v>
      </c>
      <c r="T4" s="15">
        <f>L4/P4*100</f>
        <v>16.706860813272971</v>
      </c>
      <c r="U4" s="15">
        <f>M4/P4*100</f>
        <v>10.462300859280449</v>
      </c>
      <c r="V4" s="15">
        <f>N4/P4*100</f>
        <v>14.452823853494145</v>
      </c>
      <c r="W4" s="15">
        <f>O4/P4*100</f>
        <v>11.654133307653767</v>
      </c>
      <c r="Z4" s="3" t="s">
        <v>17</v>
      </c>
      <c r="AA4" s="3">
        <v>0.83913427191346823</v>
      </c>
      <c r="AB4" s="3">
        <v>11.823588006376779</v>
      </c>
      <c r="AC4" s="15">
        <v>7.1779801355146766</v>
      </c>
      <c r="AD4" s="15">
        <v>11.170705160880461</v>
      </c>
      <c r="AE4" s="15">
        <v>62.865780102999544</v>
      </c>
      <c r="AF4" s="15">
        <v>6.122812322315065</v>
      </c>
      <c r="AG4" s="16">
        <f t="shared" ref="AG4:AG9" si="0">AD4+AE4+AF4</f>
        <v>80.15929758619508</v>
      </c>
      <c r="AJ4" s="15"/>
      <c r="AK4" s="15"/>
      <c r="AL4" s="15"/>
      <c r="AM4" s="15"/>
      <c r="AN4" s="15"/>
      <c r="AO4" s="15"/>
    </row>
    <row r="5" spans="1:41" x14ac:dyDescent="0.2">
      <c r="B5" s="37"/>
      <c r="C5" s="37">
        <v>28.581930160522461</v>
      </c>
      <c r="D5" s="37">
        <v>28.344905853271484</v>
      </c>
      <c r="E5" s="37">
        <v>27.251411437988281</v>
      </c>
      <c r="F5" s="37">
        <v>25.546321868896484</v>
      </c>
      <c r="G5" s="37">
        <v>28.822105407714844</v>
      </c>
      <c r="I5" s="12"/>
      <c r="J5" s="13" t="s">
        <v>68</v>
      </c>
      <c r="P5" s="5"/>
      <c r="Q5" s="5"/>
      <c r="W5" s="14"/>
      <c r="X5" s="16">
        <f>SUM(R4:W4)</f>
        <v>99.999999999999986</v>
      </c>
      <c r="Y5" s="16"/>
      <c r="Z5" s="3" t="s">
        <v>18</v>
      </c>
      <c r="AA5" s="3">
        <v>1.5468204018286558</v>
      </c>
      <c r="AB5" s="3">
        <v>8.7127997108067934</v>
      </c>
      <c r="AC5" s="3">
        <v>8.5106510314330457</v>
      </c>
      <c r="AD5" s="3">
        <v>22.028855587866701</v>
      </c>
      <c r="AE5" s="3">
        <v>49.795005459440638</v>
      </c>
      <c r="AF5" s="3">
        <v>9.4058678086241656</v>
      </c>
      <c r="AG5" s="16">
        <f t="shared" si="0"/>
        <v>81.229728855931498</v>
      </c>
      <c r="AJ5" s="15"/>
      <c r="AK5" s="15"/>
      <c r="AL5" s="15"/>
      <c r="AM5" s="15"/>
      <c r="AN5" s="15"/>
      <c r="AO5" s="15"/>
    </row>
    <row r="6" spans="1:41" x14ac:dyDescent="0.2">
      <c r="A6" s="17" t="s">
        <v>19</v>
      </c>
      <c r="B6" s="18">
        <f>AVERAGE(B3:B5)</f>
        <v>27.511161804199219</v>
      </c>
      <c r="C6" s="19">
        <f>AVERAGE(C3:C5)</f>
        <v>28.210132598876953</v>
      </c>
      <c r="D6" s="20">
        <f t="shared" ref="D6:G6" si="1">AVERAGE(D3:D5)</f>
        <v>28.224549293518066</v>
      </c>
      <c r="E6" s="20">
        <f t="shared" si="1"/>
        <v>27.227822303771973</v>
      </c>
      <c r="F6" s="21">
        <f t="shared" si="1"/>
        <v>25.312538146972656</v>
      </c>
      <c r="G6" s="21">
        <f t="shared" si="1"/>
        <v>29.088135719299316</v>
      </c>
      <c r="I6" s="12" t="s">
        <v>20</v>
      </c>
      <c r="J6" s="3">
        <v>1</v>
      </c>
      <c r="K6" s="3">
        <v>0.6160115068790577</v>
      </c>
      <c r="L6" s="3">
        <v>0.60988642549187833</v>
      </c>
      <c r="M6" s="3">
        <v>1.2170087160112033</v>
      </c>
      <c r="N6" s="3">
        <v>4.5904120400567097</v>
      </c>
      <c r="O6" s="3">
        <v>0.33518420819697065</v>
      </c>
      <c r="P6" s="5">
        <f>SUM(J6:O6)</f>
        <v>8.3685028966358193</v>
      </c>
      <c r="Q6" s="5"/>
      <c r="R6" s="15">
        <f>J6/P6*100</f>
        <v>11.949568666601108</v>
      </c>
      <c r="S6" s="15">
        <f>K6/P6*100</f>
        <v>7.3610718008677214</v>
      </c>
      <c r="T6" s="15">
        <f>L6/P6*100</f>
        <v>7.2878797202431009</v>
      </c>
      <c r="U6" s="15">
        <f>M6/P6*100</f>
        <v>14.542729219827921</v>
      </c>
      <c r="V6" s="15">
        <f>N6/P6*100</f>
        <v>54.853443880650133</v>
      </c>
      <c r="W6" s="15">
        <f>O6/P6*100</f>
        <v>4.0053067118100225</v>
      </c>
      <c r="AG6" s="16"/>
    </row>
    <row r="7" spans="1:41" ht="16" thickBot="1" x14ac:dyDescent="0.25">
      <c r="A7" s="17" t="s">
        <v>21</v>
      </c>
      <c r="B7" s="5">
        <f>B6-B6</f>
        <v>0</v>
      </c>
      <c r="C7" s="22">
        <f>C6-B6</f>
        <v>0.69897079467773438</v>
      </c>
      <c r="D7" s="22">
        <f>D6-B6</f>
        <v>0.71338748931884766</v>
      </c>
      <c r="E7" s="22">
        <f>E6-B6</f>
        <v>-0.28333950042724609</v>
      </c>
      <c r="F7" s="22">
        <f>F6-B6</f>
        <v>-2.1986236572265625</v>
      </c>
      <c r="G7" s="22">
        <f>G6-B6</f>
        <v>1.5769739151000977</v>
      </c>
      <c r="I7" s="23" t="s">
        <v>22</v>
      </c>
      <c r="J7" s="24">
        <f t="shared" ref="J7:O7" si="2">J6/J4</f>
        <v>1</v>
      </c>
      <c r="K7" s="24">
        <f t="shared" si="2"/>
        <v>3.2000657320976713</v>
      </c>
      <c r="L7" s="24">
        <f t="shared" si="2"/>
        <v>1.4303251207299477</v>
      </c>
      <c r="M7" s="24">
        <f t="shared" si="2"/>
        <v>4.5577147137512073</v>
      </c>
      <c r="N7" s="24">
        <f t="shared" si="2"/>
        <v>12.444561944913985</v>
      </c>
      <c r="O7" s="24">
        <f t="shared" si="2"/>
        <v>1.1268969958700614</v>
      </c>
      <c r="P7" s="24">
        <f>SUM(J7:O7)</f>
        <v>23.759564507362875</v>
      </c>
      <c r="Q7" s="24"/>
      <c r="R7" s="25">
        <f>J7/P7*100</f>
        <v>4.2088313516441307</v>
      </c>
      <c r="S7" s="25">
        <f>K7/P7*100</f>
        <v>13.468536980574704</v>
      </c>
      <c r="T7" s="25">
        <f>L7/P7*100</f>
        <v>6.0199972111723801</v>
      </c>
      <c r="U7" s="25">
        <f>M7/P7*100</f>
        <v>19.182652579085836</v>
      </c>
      <c r="V7" s="25">
        <f>N7/P7*100</f>
        <v>52.37706247123144</v>
      </c>
      <c r="W7" s="25">
        <f>O7/P7*100</f>
        <v>4.7429194062915006</v>
      </c>
      <c r="X7" s="16">
        <f>SUM(R6:W6)</f>
        <v>100</v>
      </c>
      <c r="Y7" s="16"/>
      <c r="Z7" s="3" t="s">
        <v>62</v>
      </c>
      <c r="AA7" s="3">
        <v>0.53421591716986383</v>
      </c>
      <c r="AB7" s="3">
        <v>6.0141084891536911</v>
      </c>
      <c r="AC7" s="3">
        <v>10.043382159210065</v>
      </c>
      <c r="AD7" s="3">
        <v>28.31127413527803</v>
      </c>
      <c r="AE7" s="3">
        <v>49.444188597959332</v>
      </c>
      <c r="AF7" s="3">
        <v>5.6528307012290249</v>
      </c>
      <c r="AG7" s="16">
        <f t="shared" si="0"/>
        <v>83.408293434466387</v>
      </c>
    </row>
    <row r="8" spans="1:41" ht="16" thickBot="1" x14ac:dyDescent="0.25">
      <c r="A8" s="17" t="s">
        <v>23</v>
      </c>
      <c r="B8" s="5">
        <v>1</v>
      </c>
      <c r="C8" s="22">
        <f>2^-C7</f>
        <v>0.6160115068790577</v>
      </c>
      <c r="D8" s="22">
        <f>2^-D7</f>
        <v>0.60988642549187833</v>
      </c>
      <c r="E8" s="22">
        <f>2^-E7</f>
        <v>1.2170087160112033</v>
      </c>
      <c r="F8" s="22">
        <f>2^-F7</f>
        <v>4.5904120400567097</v>
      </c>
      <c r="G8" s="22">
        <f>2^-G7</f>
        <v>0.33518420819697065</v>
      </c>
      <c r="P8" s="5"/>
      <c r="Q8" s="5"/>
      <c r="X8" s="16">
        <f>SUM(R7:W7)</f>
        <v>100</v>
      </c>
      <c r="Y8" s="16"/>
      <c r="Z8" s="3" t="s">
        <v>63</v>
      </c>
      <c r="AA8" s="3">
        <v>0.71946853103378627</v>
      </c>
      <c r="AB8" s="3">
        <v>15.41905004822603</v>
      </c>
      <c r="AC8" s="3">
        <v>11.404180547517209</v>
      </c>
      <c r="AD8" s="3">
        <v>17.899793195386632</v>
      </c>
      <c r="AE8" s="3">
        <v>46.669431723256864</v>
      </c>
      <c r="AF8" s="3">
        <v>7.8880759545795005</v>
      </c>
      <c r="AG8" s="16">
        <f t="shared" si="0"/>
        <v>72.457300873223005</v>
      </c>
    </row>
    <row r="9" spans="1:41" x14ac:dyDescent="0.2">
      <c r="B9" s="5"/>
      <c r="C9" s="5"/>
      <c r="D9" s="5"/>
      <c r="E9" s="5"/>
      <c r="F9" s="5"/>
      <c r="G9" s="5"/>
      <c r="I9" s="8" t="s">
        <v>24</v>
      </c>
      <c r="J9" s="9">
        <v>1</v>
      </c>
      <c r="K9" s="9">
        <v>2</v>
      </c>
      <c r="L9" s="9">
        <v>3</v>
      </c>
      <c r="M9" s="9">
        <v>4</v>
      </c>
      <c r="N9" s="9">
        <v>5</v>
      </c>
      <c r="O9" s="9">
        <v>6</v>
      </c>
      <c r="P9" s="10" t="s">
        <v>8</v>
      </c>
      <c r="Q9" s="10"/>
      <c r="R9" s="9" t="s">
        <v>9</v>
      </c>
      <c r="S9" s="9" t="s">
        <v>10</v>
      </c>
      <c r="T9" s="9" t="s">
        <v>11</v>
      </c>
      <c r="U9" s="9" t="s">
        <v>12</v>
      </c>
      <c r="V9" s="9" t="s">
        <v>13</v>
      </c>
      <c r="W9" s="11" t="s">
        <v>14</v>
      </c>
      <c r="Z9" s="3" t="s">
        <v>64</v>
      </c>
      <c r="AA9" s="3">
        <v>1.4840002265706138</v>
      </c>
      <c r="AB9" s="3">
        <v>7.0562932791955006</v>
      </c>
      <c r="AC9" s="3">
        <v>11.259854692726599</v>
      </c>
      <c r="AD9" s="3">
        <v>26.819857129971879</v>
      </c>
      <c r="AE9" s="3">
        <v>48.994394533037593</v>
      </c>
      <c r="AF9" s="3">
        <v>4.3856001384978196</v>
      </c>
      <c r="AG9" s="16">
        <f t="shared" si="0"/>
        <v>80.199851801507293</v>
      </c>
    </row>
    <row r="10" spans="1:41" x14ac:dyDescent="0.2">
      <c r="B10" s="6" t="s">
        <v>25</v>
      </c>
      <c r="C10" s="7" t="s">
        <v>26</v>
      </c>
      <c r="D10" s="7" t="s">
        <v>27</v>
      </c>
      <c r="E10" s="7" t="s">
        <v>28</v>
      </c>
      <c r="F10" s="7" t="s">
        <v>29</v>
      </c>
      <c r="G10" s="7" t="s">
        <v>6</v>
      </c>
      <c r="I10" s="12"/>
      <c r="J10" s="13" t="s">
        <v>15</v>
      </c>
      <c r="P10" s="5"/>
      <c r="Q10" s="5"/>
      <c r="W10" s="14"/>
    </row>
    <row r="11" spans="1:41" x14ac:dyDescent="0.2">
      <c r="B11" s="37"/>
      <c r="C11" s="37">
        <v>26.594547271728516</v>
      </c>
      <c r="D11" s="37"/>
      <c r="E11" s="37"/>
      <c r="F11" s="37">
        <v>21.56462287902832</v>
      </c>
      <c r="G11" s="37">
        <v>24.471935272216797</v>
      </c>
      <c r="H11" s="37"/>
      <c r="I11" s="12"/>
      <c r="J11">
        <v>1</v>
      </c>
      <c r="K11" s="3">
        <v>5.2350377750276705E-2</v>
      </c>
      <c r="L11" s="3">
        <v>0.29221177352628325</v>
      </c>
      <c r="M11" s="3">
        <v>0.12352578157275473</v>
      </c>
      <c r="N11" s="3">
        <v>0.34013024168299094</v>
      </c>
      <c r="O11" s="3">
        <v>0.54664329989769878</v>
      </c>
      <c r="P11" s="5">
        <f>SUM(J11:O11)</f>
        <v>2.3548614744300047</v>
      </c>
      <c r="Q11" s="5"/>
      <c r="R11" s="15">
        <f>J11/P11*100</f>
        <v>42.465342902688171</v>
      </c>
      <c r="S11" s="15">
        <f>K11/P11*100</f>
        <v>2.2230767422507576</v>
      </c>
      <c r="T11" s="15">
        <f>L11/P11*100</f>
        <v>12.408873162996276</v>
      </c>
      <c r="U11" s="15">
        <f>M11/P11*100</f>
        <v>5.2455646718095901</v>
      </c>
      <c r="V11" s="15">
        <f>N11/P11*100</f>
        <v>14.443747344642411</v>
      </c>
      <c r="W11" s="15">
        <f>O11/P11*100</f>
        <v>23.213395175612781</v>
      </c>
      <c r="Z11" s="26" t="s">
        <v>43</v>
      </c>
      <c r="AA11" s="26">
        <f>AVERAGE(AA3:AA5)</f>
        <v>2.198262008462085</v>
      </c>
      <c r="AB11" s="26">
        <f t="shared" ref="AB11:AG11" si="3">AVERAGE(AB3:AB5)</f>
        <v>11.334974899252758</v>
      </c>
      <c r="AC11" s="26">
        <f t="shared" si="3"/>
        <v>7.2362094593733675</v>
      </c>
      <c r="AD11" s="3">
        <f t="shared" si="3"/>
        <v>17.460737775944335</v>
      </c>
      <c r="AE11" s="3">
        <f t="shared" si="3"/>
        <v>55.012616011223876</v>
      </c>
      <c r="AF11" s="3">
        <f t="shared" si="3"/>
        <v>6.7571998457435773</v>
      </c>
      <c r="AG11" s="26">
        <f t="shared" si="3"/>
        <v>79.230553632911793</v>
      </c>
      <c r="AH11" s="26"/>
      <c r="AI11" s="26"/>
      <c r="AJ11" s="26"/>
      <c r="AK11" s="26"/>
      <c r="AL11" s="26"/>
      <c r="AM11" s="26"/>
      <c r="AN11" s="26"/>
      <c r="AO11" s="26"/>
    </row>
    <row r="12" spans="1:41" x14ac:dyDescent="0.2">
      <c r="B12" s="37">
        <v>26.296415328979492</v>
      </c>
      <c r="C12" s="37">
        <v>26.926132202148438</v>
      </c>
      <c r="D12" s="37">
        <v>25.056667327880859</v>
      </c>
      <c r="E12" s="37">
        <v>25.651357650756836</v>
      </c>
      <c r="F12" s="37">
        <v>22.144725799560547</v>
      </c>
      <c r="G12" s="37">
        <v>24.588405609130859</v>
      </c>
      <c r="H12" s="37"/>
      <c r="I12" s="12"/>
      <c r="J12" s="13" t="s">
        <v>68</v>
      </c>
      <c r="P12" s="5"/>
      <c r="Q12" s="5"/>
      <c r="W12" s="14"/>
      <c r="X12" s="16">
        <f>SUM(R11:W11)</f>
        <v>100</v>
      </c>
      <c r="Y12" s="16"/>
      <c r="Z12" s="26" t="s">
        <v>70</v>
      </c>
      <c r="AA12" s="27">
        <f>AVERAGE(AA7:AA9)</f>
        <v>0.91256155825808793</v>
      </c>
      <c r="AB12" s="27">
        <f t="shared" ref="AB12:AG12" si="4">AVERAGE(AB7:AB9)</f>
        <v>9.4964839388584075</v>
      </c>
      <c r="AC12" s="27">
        <f t="shared" si="4"/>
        <v>10.902472466484625</v>
      </c>
      <c r="AD12" s="40">
        <f t="shared" si="4"/>
        <v>24.343641486878848</v>
      </c>
      <c r="AE12" s="40">
        <f t="shared" si="4"/>
        <v>48.369338284751258</v>
      </c>
      <c r="AF12" s="40">
        <f t="shared" si="4"/>
        <v>5.9755022647687817</v>
      </c>
      <c r="AG12" s="27">
        <f t="shared" si="4"/>
        <v>78.688482036398895</v>
      </c>
      <c r="AH12" s="26"/>
      <c r="AI12" s="27"/>
      <c r="AJ12" s="27"/>
      <c r="AK12" s="27"/>
      <c r="AL12" s="27"/>
      <c r="AM12" s="27"/>
      <c r="AN12" s="27"/>
      <c r="AO12" s="27"/>
    </row>
    <row r="13" spans="1:41" x14ac:dyDescent="0.2">
      <c r="B13" s="37">
        <v>26.755710601806641</v>
      </c>
      <c r="C13" s="37">
        <v>27.374610900878906</v>
      </c>
      <c r="D13" s="37">
        <v>25.352077484130859</v>
      </c>
      <c r="E13" s="37">
        <v>25.96565055847168</v>
      </c>
      <c r="F13" s="37"/>
      <c r="G13" s="37"/>
      <c r="H13" s="37"/>
      <c r="I13" s="12" t="s">
        <v>20</v>
      </c>
      <c r="J13" s="3">
        <v>1</v>
      </c>
      <c r="K13" s="3">
        <v>0.73762843351164398</v>
      </c>
      <c r="L13" s="3">
        <v>2.4995884162284203</v>
      </c>
      <c r="M13" s="3">
        <v>1.6443972459497596</v>
      </c>
      <c r="N13" s="3">
        <v>25.481682366833393</v>
      </c>
      <c r="O13" s="3">
        <v>3.9886278567701532</v>
      </c>
      <c r="P13" s="5">
        <f>SUM(J13:O13)</f>
        <v>35.351924319293367</v>
      </c>
      <c r="Q13" s="5"/>
      <c r="R13" s="15">
        <f>J13/P13*100</f>
        <v>2.8287003303360447</v>
      </c>
      <c r="S13" s="15">
        <f>K13/P13*100</f>
        <v>2.0865297935396465</v>
      </c>
      <c r="T13" s="15">
        <f>L13/P13*100</f>
        <v>7.0705865786894835</v>
      </c>
      <c r="U13" s="15">
        <f>M13/P13*100</f>
        <v>4.6515070328217671</v>
      </c>
      <c r="V13" s="15">
        <f>N13/P13*100</f>
        <v>72.080043328579777</v>
      </c>
      <c r="W13" s="15">
        <f>O13/P13*100</f>
        <v>11.282632936033282</v>
      </c>
      <c r="Z13" s="3" t="s">
        <v>30</v>
      </c>
      <c r="AA13">
        <f>STDEV(AA3:AA5)</f>
        <v>1.7767939462487472</v>
      </c>
      <c r="AB13">
        <f t="shared" ref="AB13:AG13" si="5">STDEV(AB3:AB5)</f>
        <v>2.4152259358297967</v>
      </c>
      <c r="AC13">
        <f t="shared" si="5"/>
        <v>1.2463475051977022</v>
      </c>
      <c r="AD13" s="40">
        <f t="shared" si="5"/>
        <v>5.6301510295660551</v>
      </c>
      <c r="AE13" s="40">
        <f t="shared" si="5"/>
        <v>6.9224919134875513</v>
      </c>
      <c r="AF13" s="40">
        <f t="shared" si="5"/>
        <v>2.3953303734799332</v>
      </c>
      <c r="AG13">
        <f t="shared" si="5"/>
        <v>2.5915224874635987</v>
      </c>
      <c r="AI13"/>
      <c r="AJ13"/>
      <c r="AK13"/>
      <c r="AL13"/>
      <c r="AM13"/>
      <c r="AN13"/>
      <c r="AO13"/>
    </row>
    <row r="14" spans="1:41" ht="16" thickBot="1" x14ac:dyDescent="0.25">
      <c r="A14" s="17" t="s">
        <v>19</v>
      </c>
      <c r="B14" s="28">
        <f t="shared" ref="B14:G14" si="6">AVERAGE(B11:B13)</f>
        <v>26.526062965393066</v>
      </c>
      <c r="C14" s="29">
        <f t="shared" si="6"/>
        <v>26.965096791585285</v>
      </c>
      <c r="D14" s="30">
        <f t="shared" si="6"/>
        <v>25.204372406005859</v>
      </c>
      <c r="E14" s="20">
        <f t="shared" si="6"/>
        <v>25.808504104614258</v>
      </c>
      <c r="F14" s="19">
        <f t="shared" si="6"/>
        <v>21.854674339294434</v>
      </c>
      <c r="G14" s="21">
        <f t="shared" si="6"/>
        <v>24.530170440673828</v>
      </c>
      <c r="I14" s="23" t="s">
        <v>22</v>
      </c>
      <c r="J14" s="24">
        <f t="shared" ref="J14:O14" si="7">J13/J11</f>
        <v>1</v>
      </c>
      <c r="K14" s="24">
        <f t="shared" si="7"/>
        <v>14.090221794201765</v>
      </c>
      <c r="L14" s="24">
        <f t="shared" si="7"/>
        <v>8.5540304761320396</v>
      </c>
      <c r="M14" s="24">
        <f t="shared" si="7"/>
        <v>13.312178437674856</v>
      </c>
      <c r="N14" s="24">
        <f t="shared" si="7"/>
        <v>74.917426456254063</v>
      </c>
      <c r="O14" s="24">
        <f t="shared" si="7"/>
        <v>7.2965823554712967</v>
      </c>
      <c r="P14" s="24">
        <f>SUM(J14:O14)</f>
        <v>119.17043951973402</v>
      </c>
      <c r="Q14" s="24"/>
      <c r="R14" s="25">
        <f>J14/P14*100</f>
        <v>0.83913427191346823</v>
      </c>
      <c r="S14" s="25">
        <f>K14/P14*100</f>
        <v>11.823588006376779</v>
      </c>
      <c r="T14" s="25">
        <f>L14/P14*100</f>
        <v>7.1779801355146766</v>
      </c>
      <c r="U14" s="25">
        <f>M14/P14*100</f>
        <v>11.170705160880461</v>
      </c>
      <c r="V14" s="25">
        <f>N14/P14*100</f>
        <v>62.865780102999544</v>
      </c>
      <c r="W14" s="25">
        <f>O14/P14*100</f>
        <v>6.122812322315065</v>
      </c>
      <c r="X14" s="16">
        <f>SUM(R13:W13)</f>
        <v>100</v>
      </c>
      <c r="Y14" s="16"/>
      <c r="Z14" s="3" t="s">
        <v>66</v>
      </c>
      <c r="AA14">
        <f>STDEV(AA7:AA9)</f>
        <v>0.50347417656514304</v>
      </c>
      <c r="AB14">
        <f t="shared" ref="AB14:AG14" si="8">STDEV(AB7:AB9)</f>
        <v>5.1554950561532964</v>
      </c>
      <c r="AC14">
        <f t="shared" si="8"/>
        <v>0.74748552168592697</v>
      </c>
      <c r="AD14" s="40">
        <f t="shared" si="8"/>
        <v>5.6301391433742207</v>
      </c>
      <c r="AE14" s="40">
        <f t="shared" si="8"/>
        <v>1.4892415564872239</v>
      </c>
      <c r="AF14" s="40">
        <f t="shared" si="8"/>
        <v>1.7733927692412508</v>
      </c>
      <c r="AG14">
        <f t="shared" si="8"/>
        <v>5.6297636224147842</v>
      </c>
      <c r="AI14"/>
      <c r="AJ14"/>
      <c r="AK14"/>
      <c r="AL14"/>
      <c r="AM14"/>
      <c r="AN14"/>
      <c r="AO14"/>
    </row>
    <row r="15" spans="1:41" ht="16" thickBot="1" x14ac:dyDescent="0.25">
      <c r="A15" s="17" t="s">
        <v>21</v>
      </c>
      <c r="B15" s="5">
        <f>B14-B14</f>
        <v>0</v>
      </c>
      <c r="C15" s="22">
        <f>C14-B14</f>
        <v>0.43903382619221887</v>
      </c>
      <c r="D15" s="22">
        <f>D14-B14</f>
        <v>-1.321690559387207</v>
      </c>
      <c r="E15" s="22">
        <f>E14-B14</f>
        <v>-0.71755886077880859</v>
      </c>
      <c r="F15" s="22">
        <f>F14-B14</f>
        <v>-4.6713886260986328</v>
      </c>
      <c r="G15" s="22">
        <f>G14-B14</f>
        <v>-1.9958925247192383</v>
      </c>
      <c r="K15" s="5"/>
      <c r="L15" s="5"/>
      <c r="M15" s="5"/>
      <c r="N15" s="5"/>
      <c r="O15" s="5"/>
      <c r="P15" s="5"/>
      <c r="Q15" s="5"/>
      <c r="S15" s="15"/>
      <c r="T15" s="15"/>
      <c r="U15" s="15"/>
      <c r="V15" s="15"/>
      <c r="W15" s="15"/>
      <c r="X15" s="16">
        <f>SUM(R14:W14)</f>
        <v>100</v>
      </c>
      <c r="Y15" s="16"/>
      <c r="Z15" s="26" t="s">
        <v>31</v>
      </c>
      <c r="AA15" s="27">
        <f>AA13/SQRT(3)</f>
        <v>1.0258324631612117</v>
      </c>
      <c r="AB15" s="27">
        <f t="shared" ref="AB15:AG16" si="9">AB13/SQRT(3)</f>
        <v>1.3944313442050991</v>
      </c>
      <c r="AC15" s="27">
        <f t="shared" si="9"/>
        <v>0.71957906762971191</v>
      </c>
      <c r="AD15" s="40">
        <f t="shared" si="9"/>
        <v>3.2505692124982106</v>
      </c>
      <c r="AE15" s="40">
        <f t="shared" si="9"/>
        <v>3.9967025697150453</v>
      </c>
      <c r="AF15" s="40">
        <f t="shared" si="9"/>
        <v>1.3829446359267263</v>
      </c>
      <c r="AG15" s="27">
        <f t="shared" si="9"/>
        <v>1.4962162057480775</v>
      </c>
      <c r="AH15" s="26"/>
      <c r="AI15" s="27"/>
      <c r="AJ15" s="27"/>
      <c r="AK15" s="27"/>
      <c r="AL15" s="27"/>
      <c r="AM15" s="27"/>
      <c r="AN15" s="27"/>
      <c r="AO15" s="27"/>
    </row>
    <row r="16" spans="1:41" x14ac:dyDescent="0.2">
      <c r="A16" s="17" t="s">
        <v>23</v>
      </c>
      <c r="B16" s="5">
        <f t="shared" ref="B16:G16" si="10">2^-B15</f>
        <v>1</v>
      </c>
      <c r="C16" s="22">
        <f t="shared" si="10"/>
        <v>0.73762843351164398</v>
      </c>
      <c r="D16" s="22">
        <f t="shared" si="10"/>
        <v>2.4995884162284203</v>
      </c>
      <c r="E16" s="22">
        <f t="shared" si="10"/>
        <v>1.6443972459497596</v>
      </c>
      <c r="F16" s="22">
        <f t="shared" si="10"/>
        <v>25.481682366833393</v>
      </c>
      <c r="G16" s="22">
        <f t="shared" si="10"/>
        <v>3.9886278567701532</v>
      </c>
      <c r="I16" s="8" t="s">
        <v>32</v>
      </c>
      <c r="J16" s="9">
        <v>1</v>
      </c>
      <c r="K16" s="9">
        <v>2</v>
      </c>
      <c r="L16" s="9">
        <v>3</v>
      </c>
      <c r="M16" s="9">
        <v>4</v>
      </c>
      <c r="N16" s="9">
        <v>5</v>
      </c>
      <c r="O16" s="9">
        <v>6</v>
      </c>
      <c r="P16" s="10" t="s">
        <v>8</v>
      </c>
      <c r="Q16" s="10"/>
      <c r="R16" s="9" t="s">
        <v>9</v>
      </c>
      <c r="S16" s="9" t="s">
        <v>10</v>
      </c>
      <c r="T16" s="9" t="s">
        <v>11</v>
      </c>
      <c r="U16" s="9" t="s">
        <v>12</v>
      </c>
      <c r="V16" s="9" t="s">
        <v>13</v>
      </c>
      <c r="W16" s="11" t="s">
        <v>14</v>
      </c>
      <c r="Z16" s="26" t="s">
        <v>65</v>
      </c>
      <c r="AA16" s="27">
        <f>AA14/SQRT(3)</f>
        <v>0.29068095136991051</v>
      </c>
      <c r="AB16" s="27">
        <f t="shared" si="9"/>
        <v>2.9765264584758908</v>
      </c>
      <c r="AC16" s="27">
        <f t="shared" si="9"/>
        <v>0.43156096716071779</v>
      </c>
      <c r="AD16" s="40">
        <f t="shared" si="9"/>
        <v>3.2505623500021557</v>
      </c>
      <c r="AE16" s="40">
        <f t="shared" si="9"/>
        <v>0.85981401352627607</v>
      </c>
      <c r="AF16" s="40">
        <f t="shared" si="9"/>
        <v>1.023868792700372</v>
      </c>
      <c r="AG16" s="27">
        <f t="shared" si="9"/>
        <v>3.2503455428751384</v>
      </c>
      <c r="AH16" s="26"/>
      <c r="AI16" s="27"/>
      <c r="AJ16" s="27"/>
      <c r="AK16" s="27"/>
      <c r="AL16" s="27"/>
      <c r="AM16" s="27"/>
      <c r="AN16" s="27"/>
      <c r="AO16" s="27"/>
    </row>
    <row r="17" spans="1:41" x14ac:dyDescent="0.2">
      <c r="B17" s="5"/>
      <c r="C17" s="5"/>
      <c r="D17" s="5"/>
      <c r="E17" s="5"/>
      <c r="F17" s="5"/>
      <c r="G17" s="5"/>
      <c r="I17" s="12"/>
      <c r="J17" s="13" t="s">
        <v>15</v>
      </c>
      <c r="P17" s="5"/>
      <c r="Q17" s="5"/>
      <c r="W17" s="14"/>
      <c r="AA17"/>
      <c r="AI17"/>
    </row>
    <row r="18" spans="1:41" x14ac:dyDescent="0.2">
      <c r="B18" s="6" t="s">
        <v>33</v>
      </c>
      <c r="C18" s="7" t="s">
        <v>34</v>
      </c>
      <c r="D18" s="7" t="s">
        <v>35</v>
      </c>
      <c r="E18" s="7" t="s">
        <v>36</v>
      </c>
      <c r="F18" s="7" t="s">
        <v>37</v>
      </c>
      <c r="G18" s="7" t="s">
        <v>6</v>
      </c>
      <c r="I18" s="12"/>
      <c r="J18">
        <v>1</v>
      </c>
      <c r="K18" s="3">
        <v>0.17122159515799726</v>
      </c>
      <c r="L18" s="3">
        <v>0.32056023411906337</v>
      </c>
      <c r="M18" s="3">
        <v>0.53071597711125118</v>
      </c>
      <c r="N18" s="3">
        <v>0.53368096260524456</v>
      </c>
      <c r="O18" s="3">
        <v>0.88463513594696441</v>
      </c>
      <c r="P18" s="5">
        <f>SUM(J18:O18)</f>
        <v>3.4408139049405202</v>
      </c>
      <c r="Q18" s="5"/>
      <c r="R18" s="15">
        <f>J18/P18*100</f>
        <v>29.062891153867458</v>
      </c>
      <c r="S18" s="15">
        <f>K18/P18*100</f>
        <v>4.976194583268434</v>
      </c>
      <c r="T18" s="15">
        <f>L18/P18*100</f>
        <v>9.3164071924606091</v>
      </c>
      <c r="U18" s="15">
        <f>M18/P18*100</f>
        <v>15.424140676402709</v>
      </c>
      <c r="V18" s="15">
        <f>N18/P18*100</f>
        <v>15.510311727087434</v>
      </c>
      <c r="W18" s="15">
        <f>O18/P18*100</f>
        <v>25.710054666913372</v>
      </c>
      <c r="Z18" s="3" t="s">
        <v>38</v>
      </c>
      <c r="AA18" s="27">
        <f>TTEST(AA3:AA5,AA7:AA9,2,2)</f>
        <v>0.29432463215033278</v>
      </c>
      <c r="AB18" s="27">
        <f t="shared" ref="AB18:AG18" si="11">TTEST(AB3:AB5,AB7:AB9,2,2)</f>
        <v>0.60577388966982382</v>
      </c>
      <c r="AC18" s="27">
        <f t="shared" si="11"/>
        <v>1.1973368373969987E-2</v>
      </c>
      <c r="AD18">
        <f t="shared" si="11"/>
        <v>0.20867405304345982</v>
      </c>
      <c r="AE18">
        <f t="shared" si="11"/>
        <v>0.17948535418300487</v>
      </c>
      <c r="AF18">
        <f t="shared" si="11"/>
        <v>0.67318130331887116</v>
      </c>
      <c r="AG18" s="27">
        <f t="shared" si="11"/>
        <v>0.88691991596011155</v>
      </c>
      <c r="AI18"/>
      <c r="AJ18"/>
      <c r="AK18"/>
      <c r="AL18"/>
      <c r="AM18"/>
      <c r="AN18"/>
      <c r="AO18"/>
    </row>
    <row r="19" spans="1:41" x14ac:dyDescent="0.2">
      <c r="B19" s="37"/>
      <c r="C19" s="37">
        <v>27.231925964355469</v>
      </c>
      <c r="D19" s="37">
        <v>25.848119735717773</v>
      </c>
      <c r="E19" s="37">
        <v>24.162788391113281</v>
      </c>
      <c r="F19" s="37">
        <v>22.353378295898438</v>
      </c>
      <c r="G19" s="37">
        <v>24.000364303588867</v>
      </c>
      <c r="I19" s="12"/>
      <c r="J19" s="13" t="s">
        <v>68</v>
      </c>
      <c r="P19" s="5"/>
      <c r="Q19" s="5"/>
      <c r="W19" s="14"/>
      <c r="X19" s="16">
        <f>SUM(R18:W18)</f>
        <v>100.00000000000003</v>
      </c>
      <c r="Y19" s="16"/>
      <c r="AA19"/>
      <c r="AB19"/>
      <c r="AC19" t="s">
        <v>82</v>
      </c>
      <c r="AD19"/>
      <c r="AE19"/>
      <c r="AF19"/>
      <c r="AJ19"/>
    </row>
    <row r="20" spans="1:41" x14ac:dyDescent="0.2">
      <c r="B20" s="37">
        <v>27.180814743041992</v>
      </c>
      <c r="C20" s="37">
        <v>27.20991325378418</v>
      </c>
      <c r="D20" s="37">
        <v>26.314138412475586</v>
      </c>
      <c r="E20" s="37">
        <v>24.338527679443359</v>
      </c>
      <c r="F20" s="37">
        <v>23.083707809448242</v>
      </c>
      <c r="G20" s="37">
        <v>24.747180938720703</v>
      </c>
      <c r="I20" s="12" t="s">
        <v>20</v>
      </c>
      <c r="J20" s="3">
        <v>1</v>
      </c>
      <c r="K20" s="3">
        <v>0.96444258364632574</v>
      </c>
      <c r="L20" s="3">
        <v>1.7637317712622402</v>
      </c>
      <c r="M20" s="3">
        <v>7.5581273715656385</v>
      </c>
      <c r="N20" s="3">
        <v>17.180175807812635</v>
      </c>
      <c r="O20" s="3">
        <v>5.3792677790806138</v>
      </c>
      <c r="P20" s="5">
        <f>SUM(J20:O20)</f>
        <v>33.845745313367452</v>
      </c>
      <c r="Q20" s="5"/>
      <c r="R20" s="15">
        <f>J20/P20*100</f>
        <v>2.9545811171871215</v>
      </c>
      <c r="S20" s="15">
        <f>K20/P20*100</f>
        <v>2.8495238462525956</v>
      </c>
      <c r="T20" s="15">
        <f>L20/P20*100</f>
        <v>5.2110885871544106</v>
      </c>
      <c r="U20" s="15">
        <f>M20/P20*100</f>
        <v>22.331100413322968</v>
      </c>
      <c r="V20" s="15">
        <f>N20/P20*100</f>
        <v>50.760223031718219</v>
      </c>
      <c r="W20" s="15">
        <f>O20/P20*100</f>
        <v>15.89348300436469</v>
      </c>
      <c r="AA20"/>
      <c r="AB20"/>
      <c r="AC20"/>
      <c r="AD20"/>
      <c r="AE20"/>
      <c r="AF20"/>
      <c r="AG20"/>
      <c r="AJ20"/>
      <c r="AK20"/>
      <c r="AL20"/>
      <c r="AM20"/>
      <c r="AN20"/>
      <c r="AO20"/>
    </row>
    <row r="21" spans="1:41" ht="16" thickBot="1" x14ac:dyDescent="0.25">
      <c r="B21" s="37">
        <v>27.156558990478516</v>
      </c>
      <c r="C21" s="37"/>
      <c r="D21" s="37">
        <v>26.887908935546875</v>
      </c>
      <c r="E21" s="37"/>
      <c r="F21" s="37">
        <v>23.760955810546875</v>
      </c>
      <c r="G21" s="37">
        <v>25.476285934448242</v>
      </c>
      <c r="I21" s="23" t="s">
        <v>22</v>
      </c>
      <c r="J21" s="24">
        <f t="shared" ref="J21:O21" si="12">J20/J18</f>
        <v>1</v>
      </c>
      <c r="K21" s="24">
        <f t="shared" si="12"/>
        <v>5.6327157959039695</v>
      </c>
      <c r="L21" s="24">
        <f t="shared" si="12"/>
        <v>5.5020292086733074</v>
      </c>
      <c r="M21" s="24">
        <f t="shared" si="12"/>
        <v>14.24137900031841</v>
      </c>
      <c r="N21" s="24">
        <f t="shared" si="12"/>
        <v>32.191846836628763</v>
      </c>
      <c r="O21" s="24">
        <f t="shared" si="12"/>
        <v>6.0807756333602283</v>
      </c>
      <c r="P21" s="24">
        <f>SUM(J21:O21)</f>
        <v>64.648746474884675</v>
      </c>
      <c r="Q21" s="24"/>
      <c r="R21" s="25">
        <f>J21/P21*100</f>
        <v>1.5468204018286558</v>
      </c>
      <c r="S21" s="25">
        <f>K21/P21*100</f>
        <v>8.7127997108067934</v>
      </c>
      <c r="T21" s="25">
        <f>L21/P21*100</f>
        <v>8.5106510314330457</v>
      </c>
      <c r="U21" s="25">
        <f>M21/P21*100</f>
        <v>22.028855587866701</v>
      </c>
      <c r="V21" s="25">
        <f>N21/P21*100</f>
        <v>49.795005459440638</v>
      </c>
      <c r="W21" s="25">
        <f>O21/P21*100</f>
        <v>9.4058678086241656</v>
      </c>
      <c r="X21" s="16">
        <f>SUM(R20:W20)</f>
        <v>100</v>
      </c>
      <c r="Y21" s="16"/>
      <c r="AA21"/>
      <c r="AB21"/>
      <c r="AD21"/>
      <c r="AE21"/>
      <c r="AF21"/>
      <c r="AG21"/>
      <c r="AJ21"/>
      <c r="AK21"/>
      <c r="AL21"/>
      <c r="AM21"/>
      <c r="AN21"/>
      <c r="AO21"/>
    </row>
    <row r="22" spans="1:41" x14ac:dyDescent="0.2">
      <c r="A22" s="17" t="s">
        <v>19</v>
      </c>
      <c r="B22" s="31">
        <f t="shared" ref="B22:G22" si="13">AVERAGE(B19:B21)</f>
        <v>27.168686866760254</v>
      </c>
      <c r="C22" s="21">
        <f t="shared" si="13"/>
        <v>27.220919609069824</v>
      </c>
      <c r="D22" s="30">
        <f t="shared" si="13"/>
        <v>26.350055694580078</v>
      </c>
      <c r="E22" s="32">
        <f t="shared" si="13"/>
        <v>24.25065803527832</v>
      </c>
      <c r="F22" s="29">
        <f t="shared" si="13"/>
        <v>23.066013971964519</v>
      </c>
      <c r="G22" s="21">
        <f t="shared" si="13"/>
        <v>24.74127705891927</v>
      </c>
      <c r="K22" s="5"/>
      <c r="L22" s="5"/>
      <c r="M22" s="5"/>
      <c r="N22" s="5"/>
      <c r="O22" s="5"/>
      <c r="P22" s="5"/>
      <c r="Q22" s="5"/>
      <c r="S22" s="15"/>
      <c r="T22" s="15"/>
      <c r="U22" s="15"/>
      <c r="V22" s="15"/>
      <c r="W22" s="15"/>
      <c r="X22" s="16">
        <f>SUM(R21:W21)</f>
        <v>100</v>
      </c>
      <c r="Y22" s="16"/>
      <c r="AA22"/>
      <c r="AB22"/>
      <c r="AC22"/>
      <c r="AD22"/>
      <c r="AE22"/>
      <c r="AF22"/>
      <c r="AG22"/>
      <c r="AJ22"/>
      <c r="AK22"/>
      <c r="AL22"/>
      <c r="AM22"/>
      <c r="AN22"/>
      <c r="AO22"/>
    </row>
    <row r="23" spans="1:41" ht="16" thickBot="1" x14ac:dyDescent="0.25">
      <c r="A23" s="17" t="s">
        <v>21</v>
      </c>
      <c r="B23" s="5">
        <f>B22-B22</f>
        <v>0</v>
      </c>
      <c r="C23" s="22">
        <f>C22-B22</f>
        <v>5.2232742309570312E-2</v>
      </c>
      <c r="D23" s="22">
        <f>D22-B22</f>
        <v>-0.81863117218017578</v>
      </c>
      <c r="E23" s="22">
        <f>E22-B22</f>
        <v>-2.9180288314819336</v>
      </c>
      <c r="F23" s="22">
        <f>F22-B22</f>
        <v>-4.1026728947957345</v>
      </c>
      <c r="G23" s="22">
        <f>G22-B22</f>
        <v>-2.4274098078409843</v>
      </c>
      <c r="J23" s="13"/>
      <c r="K23" s="13"/>
      <c r="L23" s="13"/>
      <c r="M23" s="13"/>
      <c r="N23" s="13"/>
      <c r="O23" s="13"/>
      <c r="P23" s="5"/>
      <c r="Q23" s="5"/>
      <c r="R23" s="13"/>
      <c r="S23" s="13"/>
      <c r="T23" s="13"/>
      <c r="U23" s="13"/>
      <c r="V23" s="13"/>
      <c r="W23" s="13"/>
      <c r="AA23"/>
      <c r="AB23"/>
      <c r="AC23"/>
      <c r="AD23"/>
      <c r="AE23"/>
      <c r="AF23"/>
      <c r="AG23"/>
      <c r="AJ23"/>
      <c r="AK23"/>
      <c r="AL23"/>
      <c r="AM23"/>
      <c r="AN23"/>
      <c r="AO23"/>
    </row>
    <row r="24" spans="1:41" x14ac:dyDescent="0.2">
      <c r="A24" s="17" t="s">
        <v>23</v>
      </c>
      <c r="B24" s="5">
        <f t="shared" ref="B24:G24" si="14">2^-B23</f>
        <v>1</v>
      </c>
      <c r="C24" s="22">
        <f t="shared" si="14"/>
        <v>0.96444258364632574</v>
      </c>
      <c r="D24" s="22">
        <f t="shared" si="14"/>
        <v>1.7637317712622402</v>
      </c>
      <c r="E24" s="22">
        <f t="shared" si="14"/>
        <v>7.5581273715656385</v>
      </c>
      <c r="F24" s="22">
        <f t="shared" si="14"/>
        <v>17.180175807812635</v>
      </c>
      <c r="G24" s="22">
        <f t="shared" si="14"/>
        <v>5.3792677790806138</v>
      </c>
      <c r="I24" s="8" t="s">
        <v>62</v>
      </c>
      <c r="J24" s="9">
        <v>1</v>
      </c>
      <c r="K24" s="9">
        <v>2</v>
      </c>
      <c r="L24" s="9">
        <v>3</v>
      </c>
      <c r="M24" s="9">
        <v>4</v>
      </c>
      <c r="N24" s="9">
        <v>5</v>
      </c>
      <c r="O24" s="9">
        <v>6</v>
      </c>
      <c r="P24" s="10" t="s">
        <v>8</v>
      </c>
      <c r="Q24" s="10"/>
      <c r="R24" s="9" t="s">
        <v>9</v>
      </c>
      <c r="S24" s="9" t="s">
        <v>10</v>
      </c>
      <c r="T24" s="9" t="s">
        <v>11</v>
      </c>
      <c r="U24" s="9" t="s">
        <v>12</v>
      </c>
      <c r="V24" s="9" t="s">
        <v>13</v>
      </c>
      <c r="W24" s="11" t="s">
        <v>14</v>
      </c>
      <c r="AA24"/>
    </row>
    <row r="25" spans="1:41" x14ac:dyDescent="0.2">
      <c r="B25" s="5"/>
      <c r="C25" s="5"/>
      <c r="D25" s="5"/>
      <c r="E25" s="5"/>
      <c r="F25" s="5"/>
      <c r="G25" s="5"/>
      <c r="I25" s="12"/>
      <c r="J25" s="13" t="s">
        <v>15</v>
      </c>
      <c r="P25" s="5"/>
      <c r="Q25" s="5"/>
      <c r="W25" s="14"/>
      <c r="AA25"/>
    </row>
    <row r="26" spans="1:41" x14ac:dyDescent="0.2">
      <c r="B26" s="33"/>
      <c r="C26" s="33"/>
      <c r="D26" s="33"/>
      <c r="E26" s="33"/>
      <c r="F26" s="33"/>
      <c r="G26" s="33"/>
      <c r="I26" s="12"/>
      <c r="J26">
        <v>1</v>
      </c>
      <c r="K26" s="3">
        <v>4.3899108875588788E-2</v>
      </c>
      <c r="L26" s="3">
        <v>0.13459120787025611</v>
      </c>
      <c r="M26" s="3">
        <v>3.9315229081707974E-2</v>
      </c>
      <c r="N26" s="3">
        <v>7.8705029402805493E-2</v>
      </c>
      <c r="O26" s="3">
        <v>0.17668008189705761</v>
      </c>
      <c r="P26" s="5">
        <f>SUM(J26:O26)</f>
        <v>1.4731906571274158</v>
      </c>
      <c r="Q26" s="5"/>
      <c r="R26" s="15">
        <f>J26/P26*100</f>
        <v>67.879876590441228</v>
      </c>
      <c r="S26" s="15">
        <f>K26/P26*100</f>
        <v>2.97986609290531</v>
      </c>
      <c r="T26" s="15">
        <f>L26/P26*100</f>
        <v>9.1360345803914065</v>
      </c>
      <c r="U26" s="15">
        <f>M26/P26*100</f>
        <v>2.6687128981912633</v>
      </c>
      <c r="V26" s="15">
        <f>N26/P26*100</f>
        <v>5.3424876829094847</v>
      </c>
      <c r="W26" s="15">
        <f>O26/P26*100</f>
        <v>11.99302215516132</v>
      </c>
      <c r="X26" s="16">
        <f>SUM(R26:W26)</f>
        <v>100</v>
      </c>
      <c r="Y26" s="16"/>
      <c r="AA26"/>
    </row>
    <row r="27" spans="1:41" x14ac:dyDescent="0.2">
      <c r="A27" s="34"/>
      <c r="B27" s="34"/>
      <c r="C27" s="34"/>
      <c r="D27" s="34"/>
      <c r="E27" s="34"/>
      <c r="F27" s="34"/>
      <c r="G27" s="34"/>
      <c r="I27" s="12"/>
      <c r="J27" s="13" t="s">
        <v>68</v>
      </c>
      <c r="P27" s="5"/>
      <c r="Q27" s="5"/>
      <c r="W27" s="14"/>
      <c r="AA27"/>
    </row>
    <row r="28" spans="1:41" x14ac:dyDescent="0.2">
      <c r="I28" s="12" t="s">
        <v>20</v>
      </c>
      <c r="J28" s="3">
        <v>1</v>
      </c>
      <c r="K28" s="3">
        <v>0.49420841811235761</v>
      </c>
      <c r="L28" s="3">
        <v>2.530345675718324</v>
      </c>
      <c r="M28" s="3">
        <v>2.0835474804274132</v>
      </c>
      <c r="N28" s="3">
        <v>7.2845195965264971</v>
      </c>
      <c r="O28" s="3">
        <v>1.8695485460905448</v>
      </c>
      <c r="P28" s="5">
        <f>SUM(J28:O28)</f>
        <v>15.262169716875137</v>
      </c>
      <c r="Q28" s="5"/>
      <c r="R28" s="15">
        <f>J28/P28*100</f>
        <v>6.5521483416235107</v>
      </c>
      <c r="S28" s="15">
        <f>K28/P28*100</f>
        <v>3.2381268671512626</v>
      </c>
      <c r="T28" s="15">
        <f>L28/P28*100</f>
        <v>16.579200222892041</v>
      </c>
      <c r="U28" s="15">
        <f>M28/P28*100</f>
        <v>13.651712168576321</v>
      </c>
      <c r="V28" s="15">
        <f>N28/P28*100</f>
        <v>47.72925299390505</v>
      </c>
      <c r="W28" s="15">
        <f>O28/P28*100</f>
        <v>12.249559405851809</v>
      </c>
      <c r="X28" s="16">
        <f>SUM(R28:W28)</f>
        <v>100</v>
      </c>
      <c r="Y28" s="16"/>
      <c r="AA28"/>
    </row>
    <row r="29" spans="1:41" ht="20" thickBot="1" x14ac:dyDescent="0.3">
      <c r="A29" s="1"/>
      <c r="B29" s="35" t="s">
        <v>0</v>
      </c>
      <c r="C29" s="13"/>
      <c r="D29" s="13"/>
      <c r="E29" s="13"/>
      <c r="F29" s="13"/>
      <c r="G29" s="13"/>
      <c r="I29" s="23" t="s">
        <v>22</v>
      </c>
      <c r="J29" s="24">
        <f t="shared" ref="J29:O29" si="15">J28/J26</f>
        <v>1</v>
      </c>
      <c r="K29" s="24">
        <f t="shared" si="15"/>
        <v>11.257823467737285</v>
      </c>
      <c r="L29" s="24">
        <f t="shared" si="15"/>
        <v>18.800230087522056</v>
      </c>
      <c r="M29" s="24">
        <f t="shared" si="15"/>
        <v>52.995938955289375</v>
      </c>
      <c r="N29" s="24">
        <f t="shared" si="15"/>
        <v>92.554689983596347</v>
      </c>
      <c r="O29" s="24">
        <f t="shared" si="15"/>
        <v>10.581546748319001</v>
      </c>
      <c r="P29" s="24">
        <f>SUM(J29:O29)</f>
        <v>187.19022924246406</v>
      </c>
      <c r="Q29" s="24"/>
      <c r="R29" s="25">
        <f>J29/P29*100</f>
        <v>0.53421591716986383</v>
      </c>
      <c r="S29" s="25">
        <f>K29/P29*100</f>
        <v>6.0141084891536911</v>
      </c>
      <c r="T29" s="25">
        <f>L29/P29*100</f>
        <v>10.043382159210065</v>
      </c>
      <c r="U29" s="25">
        <f>M29/P29*100</f>
        <v>28.31127413527803</v>
      </c>
      <c r="V29" s="25">
        <f>N29/P29*100</f>
        <v>49.444188597959332</v>
      </c>
      <c r="W29" s="25">
        <f>O29/P29*100</f>
        <v>5.6528307012290249</v>
      </c>
      <c r="X29" s="16">
        <f>SUM(R29:W29)</f>
        <v>100</v>
      </c>
      <c r="Y29" s="16"/>
      <c r="AA29"/>
    </row>
    <row r="30" spans="1:41" ht="16" thickBot="1" x14ac:dyDescent="0.25">
      <c r="B30" s="6" t="s">
        <v>44</v>
      </c>
      <c r="C30" s="7" t="s">
        <v>45</v>
      </c>
      <c r="D30" s="7" t="s">
        <v>46</v>
      </c>
      <c r="E30" s="7" t="s">
        <v>47</v>
      </c>
      <c r="F30" s="7" t="s">
        <v>48</v>
      </c>
      <c r="G30" s="7" t="s">
        <v>49</v>
      </c>
      <c r="K30" s="5"/>
      <c r="L30" s="5"/>
      <c r="M30" s="5"/>
      <c r="N30" s="5"/>
      <c r="O30" s="5"/>
      <c r="P30" s="5"/>
      <c r="Q30" s="5"/>
      <c r="S30" s="15"/>
      <c r="T30" s="15"/>
      <c r="U30" s="15"/>
      <c r="V30" s="15"/>
      <c r="W30" s="15"/>
      <c r="AA30"/>
    </row>
    <row r="31" spans="1:41" x14ac:dyDescent="0.2">
      <c r="B31" s="37">
        <v>25.523513793945312</v>
      </c>
      <c r="C31" s="37">
        <v>26.937656402587891</v>
      </c>
      <c r="D31" s="37">
        <v>24.545753479003906</v>
      </c>
      <c r="E31" s="37">
        <v>24.812749862670898</v>
      </c>
      <c r="F31" s="37">
        <v>23.012908935546875</v>
      </c>
      <c r="G31" s="37"/>
      <c r="I31" s="8" t="s">
        <v>63</v>
      </c>
      <c r="J31" s="9">
        <v>1</v>
      </c>
      <c r="K31" s="9">
        <v>2</v>
      </c>
      <c r="L31" s="9">
        <v>3</v>
      </c>
      <c r="M31" s="9">
        <v>4</v>
      </c>
      <c r="N31" s="9">
        <v>5</v>
      </c>
      <c r="O31" s="9">
        <v>6</v>
      </c>
      <c r="P31" s="10" t="s">
        <v>8</v>
      </c>
      <c r="Q31" s="10"/>
      <c r="R31" s="9" t="s">
        <v>9</v>
      </c>
      <c r="S31" s="9" t="s">
        <v>10</v>
      </c>
      <c r="T31" s="9" t="s">
        <v>11</v>
      </c>
      <c r="U31" s="9" t="s">
        <v>12</v>
      </c>
      <c r="V31" s="9" t="s">
        <v>13</v>
      </c>
      <c r="W31" s="11" t="s">
        <v>14</v>
      </c>
      <c r="AA31"/>
    </row>
    <row r="32" spans="1:41" x14ac:dyDescent="0.2">
      <c r="B32" s="37">
        <v>26.333850860595703</v>
      </c>
      <c r="C32" s="37">
        <v>26.953325271606445</v>
      </c>
      <c r="D32" s="37">
        <v>24.632942199707031</v>
      </c>
      <c r="E32" s="37">
        <v>24.926530838012695</v>
      </c>
      <c r="F32" s="37">
        <v>23.114788055419922</v>
      </c>
      <c r="G32" s="37">
        <v>24.949769973754883</v>
      </c>
      <c r="I32" s="12"/>
      <c r="J32" s="13" t="s">
        <v>15</v>
      </c>
      <c r="P32" s="5"/>
      <c r="Q32" s="5"/>
      <c r="W32" s="14"/>
      <c r="AA32"/>
    </row>
    <row r="33" spans="1:32" x14ac:dyDescent="0.2">
      <c r="B33" s="37"/>
      <c r="C33" s="37"/>
      <c r="D33" s="37"/>
      <c r="E33" s="37"/>
      <c r="F33" s="37"/>
      <c r="G33" s="37">
        <v>25.102214813232422</v>
      </c>
      <c r="I33" s="12"/>
      <c r="J33">
        <v>1</v>
      </c>
      <c r="K33" s="3">
        <v>2.6119464179268269E-2</v>
      </c>
      <c r="L33" s="3">
        <v>0.38957620191171194</v>
      </c>
      <c r="M33" s="3">
        <v>0.36061374851726335</v>
      </c>
      <c r="N33" s="3">
        <v>0.51697323894332436</v>
      </c>
      <c r="O33" s="3">
        <v>0.35528357161900781</v>
      </c>
      <c r="P33" s="5">
        <f>SUM(J33:O33)</f>
        <v>2.6485662251705757</v>
      </c>
      <c r="Q33" s="5"/>
      <c r="R33" s="15">
        <f>J33/P33*100</f>
        <v>37.756276980976637</v>
      </c>
      <c r="S33" s="15">
        <f>K33/P33*100</f>
        <v>0.98617372414715043</v>
      </c>
      <c r="T33" s="15">
        <f>L33/P33*100</f>
        <v>14.708946984575476</v>
      </c>
      <c r="U33" s="15">
        <f>M33/P33*100</f>
        <v>13.61543257216605</v>
      </c>
      <c r="V33" s="15">
        <f>N33/P33*100</f>
        <v>19.518984801296774</v>
      </c>
      <c r="W33" s="15">
        <f>O33/P33*100</f>
        <v>13.414184936837911</v>
      </c>
      <c r="X33" s="16">
        <f>SUM(R26:W26)</f>
        <v>100</v>
      </c>
      <c r="Y33" s="16"/>
      <c r="AA33"/>
    </row>
    <row r="34" spans="1:32" x14ac:dyDescent="0.2">
      <c r="A34" s="17" t="s">
        <v>19</v>
      </c>
      <c r="B34" s="31">
        <f t="shared" ref="B34:G34" si="16">AVERAGE(B31:B33)</f>
        <v>25.928682327270508</v>
      </c>
      <c r="C34" s="29">
        <f t="shared" si="16"/>
        <v>26.945490837097168</v>
      </c>
      <c r="D34" s="32">
        <f t="shared" si="16"/>
        <v>24.589347839355469</v>
      </c>
      <c r="E34" s="20">
        <f t="shared" si="16"/>
        <v>24.869640350341797</v>
      </c>
      <c r="F34" s="21">
        <f t="shared" si="16"/>
        <v>23.063848495483398</v>
      </c>
      <c r="G34" s="21">
        <f t="shared" si="16"/>
        <v>25.025992393493652</v>
      </c>
      <c r="I34" s="12"/>
      <c r="J34" s="13" t="s">
        <v>68</v>
      </c>
      <c r="P34" s="5"/>
      <c r="Q34" s="5"/>
      <c r="W34" s="14"/>
      <c r="AA34"/>
    </row>
    <row r="35" spans="1:32" x14ac:dyDescent="0.2">
      <c r="A35" s="17" t="s">
        <v>21</v>
      </c>
      <c r="B35" s="5">
        <f>B34-B34</f>
        <v>0</v>
      </c>
      <c r="C35" s="22">
        <f>C34-B34</f>
        <v>1.0168085098266602</v>
      </c>
      <c r="D35" s="22">
        <f>D34-B34</f>
        <v>-1.3393344879150391</v>
      </c>
      <c r="E35" s="22">
        <f>E34-B34</f>
        <v>-1.0590419769287109</v>
      </c>
      <c r="F35" s="22">
        <f>F34-B34</f>
        <v>-2.8648338317871094</v>
      </c>
      <c r="G35" s="22">
        <f>G34-B34</f>
        <v>-0.90268993377685547</v>
      </c>
      <c r="I35" s="12" t="s">
        <v>20</v>
      </c>
      <c r="J35" s="3">
        <v>1</v>
      </c>
      <c r="K35" s="3">
        <v>0.55977059182046685</v>
      </c>
      <c r="L35" s="3">
        <v>6.175110031891788</v>
      </c>
      <c r="M35">
        <v>8.9717774210322681</v>
      </c>
      <c r="N35" s="3">
        <v>33.534263469382282</v>
      </c>
      <c r="O35" s="3">
        <v>3.8952416644521919</v>
      </c>
      <c r="P35" s="5">
        <f>SUM(J35:O35)</f>
        <v>54.136163178578997</v>
      </c>
      <c r="Q35" s="5"/>
      <c r="R35" s="15">
        <f>J35/P35*100</f>
        <v>1.8471940774622304</v>
      </c>
      <c r="S35" s="15">
        <f>K35/P35*100</f>
        <v>1.0340049219482941</v>
      </c>
      <c r="T35" s="15">
        <f>L35/P35*100</f>
        <v>11.406626678588117</v>
      </c>
      <c r="U35" s="15">
        <f>M35/P35*100</f>
        <v>16.572614116440171</v>
      </c>
      <c r="V35" s="15">
        <f>N35/P35*100</f>
        <v>61.944292872700977</v>
      </c>
      <c r="W35" s="15">
        <f>O35/P35*100</f>
        <v>7.1952673328602099</v>
      </c>
      <c r="X35" s="16">
        <f>SUM(R28:W28)</f>
        <v>100</v>
      </c>
      <c r="Y35" s="16"/>
      <c r="AA35"/>
    </row>
    <row r="36" spans="1:32" ht="16" thickBot="1" x14ac:dyDescent="0.25">
      <c r="A36" s="17" t="s">
        <v>23</v>
      </c>
      <c r="B36" s="5">
        <f t="shared" ref="B36:G36" si="17">2^-B35</f>
        <v>1</v>
      </c>
      <c r="C36" s="22">
        <f t="shared" si="17"/>
        <v>0.49420841811235761</v>
      </c>
      <c r="D36" s="22">
        <f t="shared" si="17"/>
        <v>2.530345675718324</v>
      </c>
      <c r="E36" s="22">
        <f t="shared" si="17"/>
        <v>2.0835474804274132</v>
      </c>
      <c r="F36" s="22">
        <f t="shared" si="17"/>
        <v>7.2845195965264971</v>
      </c>
      <c r="G36" s="22">
        <f t="shared" si="17"/>
        <v>1.8695485460905448</v>
      </c>
      <c r="I36" s="23" t="s">
        <v>22</v>
      </c>
      <c r="J36" s="24">
        <f t="shared" ref="J36:O36" si="18">J35/J33</f>
        <v>1</v>
      </c>
      <c r="K36" s="24">
        <f t="shared" si="18"/>
        <v>21.431166733687135</v>
      </c>
      <c r="L36" s="24">
        <f t="shared" si="18"/>
        <v>15.850839968123175</v>
      </c>
      <c r="M36" s="24">
        <f t="shared" si="18"/>
        <v>24.879188488851444</v>
      </c>
      <c r="N36" s="24">
        <f t="shared" si="18"/>
        <v>64.866536492150288</v>
      </c>
      <c r="O36" s="24">
        <f t="shared" si="18"/>
        <v>10.963753957723934</v>
      </c>
      <c r="P36" s="24">
        <f>SUM(J36:O36)</f>
        <v>138.99148564053596</v>
      </c>
      <c r="Q36" s="24"/>
      <c r="R36" s="25">
        <f>J36/P36*100</f>
        <v>0.71946853103378627</v>
      </c>
      <c r="S36" s="25">
        <f>K36/P36*100</f>
        <v>15.41905004822603</v>
      </c>
      <c r="T36" s="25">
        <f>L36/P36*100</f>
        <v>11.404180547517209</v>
      </c>
      <c r="U36" s="25">
        <f>M36/P36*100</f>
        <v>17.899793195386632</v>
      </c>
      <c r="V36" s="25">
        <f>N36/P36*100</f>
        <v>46.669431723256864</v>
      </c>
      <c r="W36" s="25">
        <f>O36/P36*100</f>
        <v>7.8880759545795005</v>
      </c>
      <c r="X36" s="16">
        <f>SUM(R29:W29)</f>
        <v>100</v>
      </c>
      <c r="Y36" s="16"/>
      <c r="AA36"/>
    </row>
    <row r="37" spans="1:32" ht="16" thickBot="1" x14ac:dyDescent="0.25">
      <c r="B37" s="13"/>
      <c r="C37" s="13"/>
      <c r="D37" s="13"/>
      <c r="E37" s="13"/>
      <c r="F37" s="13"/>
      <c r="G37" s="13"/>
      <c r="K37" s="5"/>
      <c r="L37" s="5"/>
      <c r="M37" s="5"/>
      <c r="N37" s="5"/>
      <c r="O37" s="5"/>
      <c r="P37" s="5"/>
      <c r="Q37" s="5"/>
      <c r="S37" s="15"/>
      <c r="T37" s="15"/>
      <c r="U37" s="15"/>
      <c r="V37" s="15"/>
      <c r="W37" s="15"/>
      <c r="AA37"/>
    </row>
    <row r="38" spans="1:32" x14ac:dyDescent="0.2">
      <c r="B38" s="6" t="s">
        <v>59</v>
      </c>
      <c r="C38" s="7" t="s">
        <v>60</v>
      </c>
      <c r="D38" s="7" t="s">
        <v>61</v>
      </c>
      <c r="E38" s="7" t="s">
        <v>50</v>
      </c>
      <c r="F38" s="7" t="s">
        <v>51</v>
      </c>
      <c r="G38" s="7" t="s">
        <v>52</v>
      </c>
      <c r="I38" s="8" t="s">
        <v>64</v>
      </c>
      <c r="J38" s="9">
        <v>1</v>
      </c>
      <c r="K38" s="9">
        <v>2</v>
      </c>
      <c r="L38" s="9">
        <v>3</v>
      </c>
      <c r="M38" s="9">
        <v>4</v>
      </c>
      <c r="N38" s="9">
        <v>5</v>
      </c>
      <c r="O38" s="9">
        <v>6</v>
      </c>
      <c r="P38" s="10" t="s">
        <v>8</v>
      </c>
      <c r="Q38" s="10"/>
      <c r="R38" s="9" t="s">
        <v>9</v>
      </c>
      <c r="S38" s="9" t="s">
        <v>10</v>
      </c>
      <c r="T38" s="9" t="s">
        <v>11</v>
      </c>
      <c r="U38" s="9" t="s">
        <v>12</v>
      </c>
      <c r="V38" s="9" t="s">
        <v>13</v>
      </c>
      <c r="W38" s="11" t="s">
        <v>14</v>
      </c>
      <c r="AA38"/>
    </row>
    <row r="39" spans="1:32" x14ac:dyDescent="0.2">
      <c r="B39" s="37"/>
      <c r="C39" s="37"/>
      <c r="D39" s="37">
        <v>24.333906173706055</v>
      </c>
      <c r="E39" s="37">
        <v>23.629888534545898</v>
      </c>
      <c r="F39" s="37"/>
      <c r="G39" s="37">
        <v>25.116291046142578</v>
      </c>
      <c r="H39" s="37"/>
      <c r="I39" s="12"/>
      <c r="J39" s="13" t="s">
        <v>15</v>
      </c>
      <c r="P39" s="5"/>
      <c r="Q39" s="5"/>
      <c r="W39" s="14"/>
      <c r="AA39"/>
    </row>
    <row r="40" spans="1:32" x14ac:dyDescent="0.2">
      <c r="B40" s="37">
        <v>27.188365936279297</v>
      </c>
      <c r="C40" s="37">
        <v>27.982172012329102</v>
      </c>
      <c r="D40" s="37">
        <v>25.210664749145508</v>
      </c>
      <c r="E40" s="37">
        <v>24.206371307373047</v>
      </c>
      <c r="F40" s="37">
        <v>22.133495330810547</v>
      </c>
      <c r="G40" s="37">
        <v>25.757783889770508</v>
      </c>
      <c r="H40" s="37"/>
      <c r="I40" s="12"/>
      <c r="J40">
        <v>1</v>
      </c>
      <c r="K40" s="3">
        <v>0.22593057912909964</v>
      </c>
      <c r="L40" s="3">
        <v>0.22921267354626604</v>
      </c>
      <c r="M40" s="3">
        <v>0.17266736224947093</v>
      </c>
      <c r="N40">
        <v>0.37769285988682072</v>
      </c>
      <c r="O40" s="3">
        <v>1.3913176850893811</v>
      </c>
      <c r="P40" s="5">
        <f>SUM(J40:O40)</f>
        <v>3.3968211599010387</v>
      </c>
      <c r="Q40" s="5"/>
      <c r="R40" s="15">
        <f>J40/P40*100</f>
        <v>29.439289056628859</v>
      </c>
      <c r="S40" s="15">
        <f>K40/P40*100</f>
        <v>6.6512356257131238</v>
      </c>
      <c r="T40" s="15">
        <f>L40/P40*100</f>
        <v>6.7478581519712337</v>
      </c>
      <c r="U40" s="15">
        <f>M40/P40*100</f>
        <v>5.0832043879078208</v>
      </c>
      <c r="V40" s="15">
        <f>N40/P40*100</f>
        <v>11.119009276832939</v>
      </c>
      <c r="W40" s="15">
        <f>O40/P40*100</f>
        <v>40.959403500946017</v>
      </c>
      <c r="X40" s="16">
        <f>SUM(R33:W33)</f>
        <v>99.999999999999986</v>
      </c>
      <c r="Y40" s="16"/>
      <c r="AA40"/>
    </row>
    <row r="41" spans="1:32" x14ac:dyDescent="0.2">
      <c r="B41" s="37">
        <v>27.609134674072266</v>
      </c>
      <c r="C41" s="37">
        <v>28.489513397216797</v>
      </c>
      <c r="D41" s="37"/>
      <c r="E41" s="37">
        <v>24.863809585571289</v>
      </c>
      <c r="F41" s="37">
        <v>22.528877258300781</v>
      </c>
      <c r="G41" s="37"/>
      <c r="H41" s="37"/>
      <c r="I41" s="12"/>
      <c r="J41" s="13" t="s">
        <v>68</v>
      </c>
      <c r="P41" s="5"/>
      <c r="Q41" s="5"/>
      <c r="W41" s="14"/>
      <c r="AA41"/>
    </row>
    <row r="42" spans="1:32" x14ac:dyDescent="0.2">
      <c r="A42" s="17" t="s">
        <v>19</v>
      </c>
      <c r="B42" s="18">
        <f t="shared" ref="B42:G42" si="19">AVERAGE(B39:B41)</f>
        <v>27.398750305175781</v>
      </c>
      <c r="C42" s="21">
        <f t="shared" si="19"/>
        <v>28.235842704772949</v>
      </c>
      <c r="D42" s="20">
        <f t="shared" si="19"/>
        <v>24.772285461425781</v>
      </c>
      <c r="E42" s="20">
        <f t="shared" si="19"/>
        <v>24.233356475830078</v>
      </c>
      <c r="F42" s="19">
        <f t="shared" si="19"/>
        <v>22.331186294555664</v>
      </c>
      <c r="G42" s="19">
        <f t="shared" si="19"/>
        <v>25.437037467956543</v>
      </c>
      <c r="I42" s="12" t="s">
        <v>20</v>
      </c>
      <c r="J42" s="3">
        <v>1</v>
      </c>
      <c r="K42">
        <v>1.0742804472190248</v>
      </c>
      <c r="L42">
        <v>1.739151619825932</v>
      </c>
      <c r="M42">
        <v>3.1205615091053729</v>
      </c>
      <c r="N42">
        <v>12.469562105370514</v>
      </c>
      <c r="O42" s="13">
        <v>4.1116995288626477</v>
      </c>
      <c r="P42" s="5">
        <f>SUM(J42:O42)</f>
        <v>23.51525521038349</v>
      </c>
      <c r="Q42" s="5"/>
      <c r="R42" s="15">
        <f>J42/P42*100</f>
        <v>4.25255856699542</v>
      </c>
      <c r="S42" s="15">
        <f>K42/P42*100</f>
        <v>4.5684405191769351</v>
      </c>
      <c r="T42" s="15">
        <f>L42/P42*100</f>
        <v>7.3958441201947291</v>
      </c>
      <c r="U42" s="15">
        <f>M42/P42*100</f>
        <v>13.27037057938221</v>
      </c>
      <c r="V42" s="15">
        <f>N42/P42*100</f>
        <v>53.027543157874824</v>
      </c>
      <c r="W42" s="15">
        <f>O42/P42*100</f>
        <v>17.485243056375886</v>
      </c>
      <c r="X42" s="16">
        <f>SUM(R35:W35)</f>
        <v>100</v>
      </c>
      <c r="Y42" s="16"/>
      <c r="AA42"/>
    </row>
    <row r="43" spans="1:32" ht="16" thickBot="1" x14ac:dyDescent="0.25">
      <c r="A43" s="17" t="s">
        <v>21</v>
      </c>
      <c r="B43" s="5">
        <f>B42-B42</f>
        <v>0</v>
      </c>
      <c r="C43" s="22">
        <f>C42-B42</f>
        <v>0.83709239959716797</v>
      </c>
      <c r="D43" s="22">
        <f>D42-B42</f>
        <v>-2.62646484375</v>
      </c>
      <c r="E43" s="22">
        <f>E42-B42</f>
        <v>-3.1653938293457031</v>
      </c>
      <c r="F43" s="22">
        <f>F42-B42</f>
        <v>-5.0675640106201172</v>
      </c>
      <c r="G43" s="22">
        <f>G42-B42</f>
        <v>-1.9617128372192383</v>
      </c>
      <c r="I43" s="23" t="s">
        <v>22</v>
      </c>
      <c r="J43" s="24">
        <f t="shared" ref="J43:O43" si="20">J42/J40</f>
        <v>1</v>
      </c>
      <c r="K43" s="24">
        <f t="shared" si="20"/>
        <v>4.7549138826629003</v>
      </c>
      <c r="L43" s="24">
        <f t="shared" si="20"/>
        <v>7.5875020037881473</v>
      </c>
      <c r="M43" s="24">
        <f t="shared" si="20"/>
        <v>18.072677247462465</v>
      </c>
      <c r="N43" s="24">
        <f t="shared" si="20"/>
        <v>33.01508561508718</v>
      </c>
      <c r="O43" s="24">
        <f t="shared" si="20"/>
        <v>2.9552557068219136</v>
      </c>
      <c r="P43" s="24">
        <f>SUM(J43:O43)</f>
        <v>67.385434455822605</v>
      </c>
      <c r="Q43" s="24"/>
      <c r="R43" s="25">
        <f>J43/P43*100</f>
        <v>1.4840002265706138</v>
      </c>
      <c r="S43" s="25">
        <f>K43/P43*100</f>
        <v>7.0562932791955006</v>
      </c>
      <c r="T43" s="25">
        <f>L43/P43*100</f>
        <v>11.259854692726599</v>
      </c>
      <c r="U43" s="25">
        <f>M43/P43*100</f>
        <v>26.819857129971879</v>
      </c>
      <c r="V43" s="25">
        <f>N43/P43*100</f>
        <v>48.994394533037593</v>
      </c>
      <c r="W43" s="25">
        <f>O43/P43*100</f>
        <v>4.3856001384978196</v>
      </c>
      <c r="X43" s="16">
        <f>SUM(R36:W36)</f>
        <v>100.00000000000003</v>
      </c>
      <c r="Y43" s="16"/>
      <c r="AA43"/>
    </row>
    <row r="44" spans="1:32" x14ac:dyDescent="0.2">
      <c r="A44" s="17" t="s">
        <v>23</v>
      </c>
      <c r="B44" s="5">
        <f t="shared" ref="B44:G44" si="21">2^-B43</f>
        <v>1</v>
      </c>
      <c r="C44" s="22">
        <f t="shared" si="21"/>
        <v>0.55977059182046685</v>
      </c>
      <c r="D44" s="22">
        <f t="shared" si="21"/>
        <v>6.175110031891788</v>
      </c>
      <c r="E44" s="22">
        <f t="shared" si="21"/>
        <v>8.9717774210322681</v>
      </c>
      <c r="F44" s="22">
        <f t="shared" si="21"/>
        <v>33.534263469382282</v>
      </c>
      <c r="G44" s="22">
        <f t="shared" si="21"/>
        <v>3.8952416644521919</v>
      </c>
      <c r="AA44"/>
    </row>
    <row r="45" spans="1:32" x14ac:dyDescent="0.2">
      <c r="B45" s="13"/>
      <c r="C45" s="13"/>
      <c r="D45" s="13"/>
      <c r="E45" s="13"/>
      <c r="F45" s="13"/>
      <c r="G45" s="13"/>
      <c r="J45"/>
      <c r="AA45"/>
    </row>
    <row r="46" spans="1:32" x14ac:dyDescent="0.2">
      <c r="B46" s="6" t="s">
        <v>53</v>
      </c>
      <c r="C46" s="7" t="s">
        <v>54</v>
      </c>
      <c r="D46" s="7" t="s">
        <v>55</v>
      </c>
      <c r="E46" s="7" t="s">
        <v>56</v>
      </c>
      <c r="F46" s="7" t="s">
        <v>57</v>
      </c>
      <c r="G46" s="7" t="s">
        <v>58</v>
      </c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</row>
    <row r="47" spans="1:32" x14ac:dyDescent="0.2">
      <c r="B47" s="37"/>
      <c r="C47" s="37"/>
      <c r="D47" s="37"/>
      <c r="E47" s="37">
        <v>25.355901718139648</v>
      </c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</row>
    <row r="48" spans="1:32" x14ac:dyDescent="0.2">
      <c r="B48" s="37">
        <v>26.910711288452148</v>
      </c>
      <c r="C48" s="37">
        <v>26.831356048583984</v>
      </c>
      <c r="D48" s="37">
        <v>26.28656005859375</v>
      </c>
      <c r="E48" s="37"/>
      <c r="F48" s="37">
        <v>23.34937858581543</v>
      </c>
      <c r="G48" s="37">
        <v>25.070959091186523</v>
      </c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</row>
    <row r="49" spans="1:33" x14ac:dyDescent="0.2">
      <c r="B49" s="37">
        <v>27.079999923706055</v>
      </c>
      <c r="C49" s="37">
        <v>26.952613830566406</v>
      </c>
      <c r="D49" s="37">
        <v>26.107383728027344</v>
      </c>
      <c r="E49" s="37">
        <v>25.351198196411133</v>
      </c>
      <c r="F49" s="37">
        <v>23.360654830932617</v>
      </c>
      <c r="G49" s="37">
        <v>24.840282440185547</v>
      </c>
      <c r="H49" s="37"/>
      <c r="I49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AG49" s="37"/>
    </row>
    <row r="50" spans="1:33" x14ac:dyDescent="0.2">
      <c r="A50" s="17" t="s">
        <v>19</v>
      </c>
      <c r="B50" s="28">
        <f t="shared" ref="B50:G50" si="22">AVERAGE(B47:B49)</f>
        <v>26.995355606079102</v>
      </c>
      <c r="C50" s="29">
        <f t="shared" si="22"/>
        <v>26.891984939575195</v>
      </c>
      <c r="D50" s="30">
        <f t="shared" si="22"/>
        <v>26.196971893310547</v>
      </c>
      <c r="E50" s="20">
        <f t="shared" si="22"/>
        <v>25.353549957275391</v>
      </c>
      <c r="F50" s="19">
        <f t="shared" si="22"/>
        <v>23.355016708374023</v>
      </c>
      <c r="G50" s="19">
        <f t="shared" si="22"/>
        <v>24.955620765686035</v>
      </c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</row>
    <row r="51" spans="1:33" x14ac:dyDescent="0.2">
      <c r="A51" s="17" t="s">
        <v>21</v>
      </c>
      <c r="B51" s="5">
        <f>B50-B50</f>
        <v>0</v>
      </c>
      <c r="C51" s="22">
        <f>C50-B50</f>
        <v>-0.10337066650390625</v>
      </c>
      <c r="D51" s="22">
        <f>D50-B50</f>
        <v>-0.79838371276855469</v>
      </c>
      <c r="E51" s="22">
        <f>E50-B50</f>
        <v>-1.6418056488037109</v>
      </c>
      <c r="F51" s="22">
        <f>F50-B50</f>
        <v>-3.6403388977050781</v>
      </c>
      <c r="G51" s="22">
        <f>G50-B50</f>
        <v>-2.0397348403930664</v>
      </c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</row>
    <row r="52" spans="1:33" x14ac:dyDescent="0.2">
      <c r="A52" s="17" t="s">
        <v>23</v>
      </c>
      <c r="B52" s="5">
        <f t="shared" ref="B52:G52" si="23">2^-B51</f>
        <v>1</v>
      </c>
      <c r="C52" s="22">
        <f t="shared" si="23"/>
        <v>1.0742804472190248</v>
      </c>
      <c r="D52" s="22">
        <f t="shared" si="23"/>
        <v>1.739151619825932</v>
      </c>
      <c r="E52" s="22">
        <f t="shared" si="23"/>
        <v>3.1205615091053729</v>
      </c>
      <c r="F52" s="22">
        <f t="shared" si="23"/>
        <v>12.469562105370514</v>
      </c>
      <c r="G52" s="22">
        <f t="shared" si="23"/>
        <v>4.1116995288626477</v>
      </c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</row>
    <row r="53" spans="1:33" x14ac:dyDescent="0.2">
      <c r="I53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</row>
    <row r="54" spans="1:33" ht="19" x14ac:dyDescent="0.25">
      <c r="A54" s="1" t="s">
        <v>15</v>
      </c>
      <c r="B54" s="2" t="s">
        <v>0</v>
      </c>
      <c r="I54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</row>
    <row r="55" spans="1:33" x14ac:dyDescent="0.2">
      <c r="B55" s="6" t="s">
        <v>1</v>
      </c>
      <c r="C55" s="7" t="s">
        <v>2</v>
      </c>
      <c r="D55" s="7" t="s">
        <v>3</v>
      </c>
      <c r="E55" s="7" t="s">
        <v>4</v>
      </c>
      <c r="F55" s="7" t="s">
        <v>5</v>
      </c>
      <c r="G55" s="7" t="s">
        <v>6</v>
      </c>
      <c r="I55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15"/>
      <c r="AA55"/>
    </row>
    <row r="56" spans="1:33" x14ac:dyDescent="0.2">
      <c r="B56" s="37"/>
      <c r="C56" s="37"/>
      <c r="D56" s="37">
        <v>21.127443313598633</v>
      </c>
      <c r="E56" s="37"/>
      <c r="F56" s="37"/>
      <c r="G56" s="37">
        <v>21.708045959472656</v>
      </c>
      <c r="I56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15"/>
      <c r="X56" s="16"/>
      <c r="Y56" s="16"/>
      <c r="AA56"/>
    </row>
    <row r="57" spans="1:33" x14ac:dyDescent="0.2">
      <c r="B57" s="37">
        <v>19.941381454467773</v>
      </c>
      <c r="C57" s="37">
        <v>22.388893127441406</v>
      </c>
      <c r="D57" s="37">
        <v>21.31169319152832</v>
      </c>
      <c r="E57" s="37">
        <v>21.957489013671875</v>
      </c>
      <c r="F57" s="37">
        <v>21.373161315917969</v>
      </c>
      <c r="G57" s="37">
        <v>21.78959846496582</v>
      </c>
      <c r="I57"/>
      <c r="K57"/>
      <c r="L57"/>
      <c r="M57"/>
      <c r="N57"/>
      <c r="O57"/>
      <c r="X57" s="16"/>
      <c r="Y57" s="16"/>
      <c r="AA57"/>
    </row>
    <row r="58" spans="1:33" x14ac:dyDescent="0.2">
      <c r="B58" s="37">
        <v>20.05760383605957</v>
      </c>
      <c r="C58" s="37">
        <v>22.364236831665039</v>
      </c>
      <c r="D58" s="37">
        <v>21.248533248901367</v>
      </c>
      <c r="E58" s="37">
        <v>21.851438522338867</v>
      </c>
      <c r="F58" s="37">
        <v>21.503463745117188</v>
      </c>
      <c r="G58" s="37"/>
      <c r="I58"/>
      <c r="O58"/>
      <c r="AA58"/>
    </row>
    <row r="59" spans="1:33" x14ac:dyDescent="0.2">
      <c r="A59" s="17" t="s">
        <v>19</v>
      </c>
      <c r="B59" s="18">
        <f t="shared" ref="B59:G59" si="24">AVERAGE(B56:B58)</f>
        <v>19.999492645263672</v>
      </c>
      <c r="C59" s="19">
        <f t="shared" si="24"/>
        <v>22.376564979553223</v>
      </c>
      <c r="D59" s="20">
        <f t="shared" si="24"/>
        <v>21.229223251342773</v>
      </c>
      <c r="E59" s="20">
        <f t="shared" si="24"/>
        <v>21.904463768005371</v>
      </c>
      <c r="F59" s="21">
        <f t="shared" si="24"/>
        <v>21.438312530517578</v>
      </c>
      <c r="G59" s="21">
        <f t="shared" si="24"/>
        <v>21.748822212219238</v>
      </c>
      <c r="I59"/>
      <c r="O59"/>
      <c r="AA59"/>
      <c r="AB59"/>
      <c r="AC59"/>
      <c r="AD59"/>
      <c r="AE59"/>
      <c r="AF59"/>
      <c r="AG59"/>
    </row>
    <row r="60" spans="1:33" x14ac:dyDescent="0.2">
      <c r="A60" s="17" t="s">
        <v>21</v>
      </c>
      <c r="B60" s="5">
        <f>B59-B59</f>
        <v>0</v>
      </c>
      <c r="C60" s="22">
        <f>C59-B59</f>
        <v>2.3770723342895508</v>
      </c>
      <c r="D60" s="22">
        <f>D59-B59</f>
        <v>1.2297306060791016</v>
      </c>
      <c r="E60" s="22">
        <f>E59-B59</f>
        <v>1.9049711227416992</v>
      </c>
      <c r="F60" s="22">
        <f>F59-B59</f>
        <v>1.4388198852539062</v>
      </c>
      <c r="G60" s="22">
        <f>G59-B59</f>
        <v>1.7493295669555664</v>
      </c>
      <c r="I60"/>
      <c r="K60"/>
      <c r="L60"/>
      <c r="M60"/>
      <c r="N60"/>
      <c r="O60"/>
      <c r="AA60"/>
    </row>
    <row r="61" spans="1:33" x14ac:dyDescent="0.2">
      <c r="A61" s="17" t="s">
        <v>23</v>
      </c>
      <c r="B61" s="5">
        <f>2^AB82-B60</f>
        <v>1</v>
      </c>
      <c r="C61" s="22">
        <f>2^-C60</f>
        <v>0.19249964171056472</v>
      </c>
      <c r="D61" s="22">
        <f>2^-D60</f>
        <v>0.42639705941865214</v>
      </c>
      <c r="E61" s="22">
        <f>2^-E60</f>
        <v>0.26702169671553433</v>
      </c>
      <c r="F61" s="22">
        <f>2^-F60</f>
        <v>0.36886891321496312</v>
      </c>
      <c r="G61" s="22">
        <f>2^-G60</f>
        <v>0.29743996960270502</v>
      </c>
      <c r="I61"/>
      <c r="K61"/>
      <c r="L61"/>
      <c r="M61"/>
      <c r="N61"/>
      <c r="O61"/>
      <c r="AA61"/>
    </row>
    <row r="62" spans="1:33" x14ac:dyDescent="0.2">
      <c r="B62" s="5"/>
      <c r="C62" s="5"/>
      <c r="D62" s="5"/>
      <c r="E62" s="5"/>
      <c r="F62" s="5"/>
      <c r="G62" s="5"/>
      <c r="I62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AA62"/>
    </row>
    <row r="63" spans="1:33" x14ac:dyDescent="0.2">
      <c r="B63" s="6" t="s">
        <v>25</v>
      </c>
      <c r="C63" s="7" t="s">
        <v>26</v>
      </c>
      <c r="D63" s="7" t="s">
        <v>27</v>
      </c>
      <c r="E63" s="7" t="s">
        <v>28</v>
      </c>
      <c r="F63" s="7" t="s">
        <v>29</v>
      </c>
      <c r="G63" s="7" t="s">
        <v>6</v>
      </c>
      <c r="I63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AA63"/>
    </row>
    <row r="64" spans="1:33" x14ac:dyDescent="0.2">
      <c r="B64" s="37"/>
      <c r="C64" s="37">
        <v>22.293184280395508</v>
      </c>
      <c r="D64" s="37">
        <v>19.791399002075195</v>
      </c>
      <c r="E64" s="37">
        <v>20.938108444213867</v>
      </c>
      <c r="F64" s="37">
        <v>19.481584548950195</v>
      </c>
      <c r="G64" s="37"/>
      <c r="I64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AA64"/>
    </row>
    <row r="65" spans="1:33" x14ac:dyDescent="0.2">
      <c r="B65" s="37">
        <v>17.955955505371094</v>
      </c>
      <c r="C65" s="37">
        <v>22.263267517089844</v>
      </c>
      <c r="D65" s="37"/>
      <c r="E65" s="37">
        <v>21.174474716186523</v>
      </c>
      <c r="F65" s="37">
        <v>19.692224502563477</v>
      </c>
      <c r="G65" s="37">
        <v>18.872900009155273</v>
      </c>
      <c r="I65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AA65"/>
    </row>
    <row r="66" spans="1:33" x14ac:dyDescent="0.2">
      <c r="B66" s="37">
        <v>18.089183807373047</v>
      </c>
      <c r="C66" s="37"/>
      <c r="D66" s="37">
        <v>19.803567886352539</v>
      </c>
      <c r="E66" s="37">
        <v>21.006473541259766</v>
      </c>
      <c r="F66" s="37">
        <v>19.561422348022461</v>
      </c>
      <c r="G66" s="37">
        <v>18.914896011352539</v>
      </c>
      <c r="I66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</row>
    <row r="67" spans="1:33" x14ac:dyDescent="0.2">
      <c r="A67" s="17" t="s">
        <v>19</v>
      </c>
      <c r="B67" s="28">
        <f t="shared" ref="B67:G67" si="25">AVERAGE(B64:B66)</f>
        <v>18.02256965637207</v>
      </c>
      <c r="C67" s="29">
        <f t="shared" si="25"/>
        <v>22.278225898742676</v>
      </c>
      <c r="D67" s="30">
        <f t="shared" si="25"/>
        <v>19.797483444213867</v>
      </c>
      <c r="E67" s="20">
        <f t="shared" si="25"/>
        <v>21.039685567220051</v>
      </c>
      <c r="F67" s="19">
        <f t="shared" si="25"/>
        <v>19.578410466512043</v>
      </c>
      <c r="G67" s="21">
        <f t="shared" si="25"/>
        <v>18.893898010253906</v>
      </c>
      <c r="I6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</row>
    <row r="68" spans="1:33" x14ac:dyDescent="0.2">
      <c r="A68" s="17" t="s">
        <v>21</v>
      </c>
      <c r="B68" s="5">
        <f>B67-B67</f>
        <v>0</v>
      </c>
      <c r="C68" s="22">
        <f>C67-B67</f>
        <v>4.2556562423706055</v>
      </c>
      <c r="D68" s="22">
        <f>D67-B67</f>
        <v>1.7749137878417969</v>
      </c>
      <c r="E68" s="22">
        <f>E67-B67</f>
        <v>3.0171159108479806</v>
      </c>
      <c r="F68" s="22">
        <f>F67-B67</f>
        <v>1.5558408101399728</v>
      </c>
      <c r="G68" s="22">
        <f>G67-B67</f>
        <v>0.87132835388183594</v>
      </c>
      <c r="I68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</row>
    <row r="69" spans="1:33" x14ac:dyDescent="0.2">
      <c r="A69" s="17" t="s">
        <v>23</v>
      </c>
      <c r="B69" s="5">
        <f t="shared" ref="B69:G69" si="26">2^-B68</f>
        <v>1</v>
      </c>
      <c r="C69" s="22">
        <f t="shared" si="26"/>
        <v>5.2350377750276705E-2</v>
      </c>
      <c r="D69" s="22">
        <f t="shared" si="26"/>
        <v>0.29221177352628325</v>
      </c>
      <c r="E69" s="22">
        <f t="shared" si="26"/>
        <v>0.12352578157275473</v>
      </c>
      <c r="F69" s="22">
        <f t="shared" si="26"/>
        <v>0.34013024168299094</v>
      </c>
      <c r="G69" s="22">
        <f t="shared" si="26"/>
        <v>0.54664329989769878</v>
      </c>
      <c r="I69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AA69"/>
    </row>
    <row r="70" spans="1:33" x14ac:dyDescent="0.2">
      <c r="B70" s="5"/>
      <c r="C70" s="5"/>
      <c r="D70" s="5"/>
      <c r="E70" s="5"/>
      <c r="F70" s="5"/>
      <c r="G70" s="5"/>
      <c r="I70"/>
      <c r="J70" s="37"/>
      <c r="Q70"/>
      <c r="T70" s="37"/>
      <c r="U70" s="37"/>
      <c r="AA70"/>
    </row>
    <row r="71" spans="1:33" x14ac:dyDescent="0.2">
      <c r="B71" s="6" t="s">
        <v>33</v>
      </c>
      <c r="C71" s="7" t="s">
        <v>34</v>
      </c>
      <c r="D71" s="7" t="s">
        <v>35</v>
      </c>
      <c r="E71" s="7" t="s">
        <v>36</v>
      </c>
      <c r="F71" s="7" t="s">
        <v>37</v>
      </c>
      <c r="G71" s="7" t="s">
        <v>6</v>
      </c>
      <c r="I71"/>
      <c r="J71" s="37"/>
      <c r="Q71"/>
      <c r="T71" s="37"/>
      <c r="U71" s="37"/>
      <c r="AA71"/>
    </row>
    <row r="72" spans="1:33" x14ac:dyDescent="0.2">
      <c r="B72" s="37"/>
      <c r="C72" s="37"/>
      <c r="D72" s="37">
        <v>20.612384796142578</v>
      </c>
      <c r="E72" s="37">
        <v>19.782962799072266</v>
      </c>
      <c r="F72" s="37">
        <v>19.876571655273438</v>
      </c>
      <c r="G72" s="37">
        <v>18.987783432006836</v>
      </c>
      <c r="I72"/>
      <c r="Q72"/>
      <c r="AA72"/>
    </row>
    <row r="73" spans="1:33" x14ac:dyDescent="0.2">
      <c r="B73" s="37">
        <v>18.983070373535156</v>
      </c>
      <c r="C73" s="37">
        <v>21.539730072021484</v>
      </c>
      <c r="D73" s="37">
        <v>20.613105773925781</v>
      </c>
      <c r="E73" s="37">
        <v>19.987838745117188</v>
      </c>
      <c r="F73" s="37"/>
      <c r="G73" s="37">
        <v>19.308732986450195</v>
      </c>
      <c r="I73"/>
      <c r="Q73"/>
      <c r="AA73"/>
    </row>
    <row r="74" spans="1:33" x14ac:dyDescent="0.2">
      <c r="B74" s="37">
        <v>18.959754943847656</v>
      </c>
      <c r="C74" s="37">
        <v>21.495222091674805</v>
      </c>
      <c r="D74" s="37"/>
      <c r="E74" s="37"/>
      <c r="F74" s="37">
        <v>19.878154754638672</v>
      </c>
      <c r="G74" s="37"/>
      <c r="I74"/>
      <c r="Q74"/>
      <c r="AA74"/>
    </row>
    <row r="75" spans="1:33" x14ac:dyDescent="0.2">
      <c r="A75" s="17" t="s">
        <v>19</v>
      </c>
      <c r="B75" s="31">
        <f t="shared" ref="B75:G75" si="27">AVERAGE(B72:B74)</f>
        <v>18.971412658691406</v>
      </c>
      <c r="C75" s="21">
        <f t="shared" si="27"/>
        <v>21.517476081848145</v>
      </c>
      <c r="D75" s="30">
        <f t="shared" si="27"/>
        <v>20.61274528503418</v>
      </c>
      <c r="E75" s="32">
        <f t="shared" si="27"/>
        <v>19.885400772094727</v>
      </c>
      <c r="F75" s="29">
        <f t="shared" si="27"/>
        <v>19.877363204956055</v>
      </c>
      <c r="G75" s="21">
        <f t="shared" si="27"/>
        <v>19.148258209228516</v>
      </c>
      <c r="I75"/>
      <c r="Q75"/>
      <c r="AA75"/>
    </row>
    <row r="76" spans="1:33" x14ac:dyDescent="0.2">
      <c r="A76" s="17" t="s">
        <v>21</v>
      </c>
      <c r="B76" s="5">
        <f>B75-B75</f>
        <v>0</v>
      </c>
      <c r="C76" s="22">
        <f>C75-B75</f>
        <v>2.5460634231567383</v>
      </c>
      <c r="D76" s="22">
        <f>D75-B75</f>
        <v>1.6413326263427734</v>
      </c>
      <c r="E76" s="22">
        <f>E75-B75</f>
        <v>0.91398811340332031</v>
      </c>
      <c r="F76" s="22">
        <f>F75-B75</f>
        <v>0.90595054626464844</v>
      </c>
      <c r="G76" s="22">
        <f>G75-B75</f>
        <v>0.17684555053710938</v>
      </c>
      <c r="I76"/>
      <c r="AA76"/>
    </row>
    <row r="77" spans="1:33" x14ac:dyDescent="0.2">
      <c r="A77" s="17" t="s">
        <v>23</v>
      </c>
      <c r="B77" s="5">
        <f t="shared" ref="B77:G77" si="28">2^-B76</f>
        <v>1</v>
      </c>
      <c r="C77" s="22">
        <f t="shared" si="28"/>
        <v>0.17122159515799726</v>
      </c>
      <c r="D77" s="22">
        <f t="shared" si="28"/>
        <v>0.32056023411906337</v>
      </c>
      <c r="E77" s="22">
        <f t="shared" si="28"/>
        <v>0.53071597711125118</v>
      </c>
      <c r="F77" s="22">
        <f t="shared" si="28"/>
        <v>0.53368096260524456</v>
      </c>
      <c r="G77" s="22">
        <f t="shared" si="28"/>
        <v>0.88463513594696441</v>
      </c>
      <c r="I77"/>
      <c r="AA77"/>
    </row>
    <row r="78" spans="1:33" x14ac:dyDescent="0.2">
      <c r="I78"/>
      <c r="AA78"/>
    </row>
    <row r="79" spans="1:33" x14ac:dyDescent="0.2">
      <c r="A79" s="34"/>
      <c r="B79" s="34"/>
      <c r="C79" s="34"/>
      <c r="D79" s="34"/>
      <c r="E79" s="34"/>
      <c r="F79" s="34"/>
      <c r="G79" s="34"/>
      <c r="AA79"/>
    </row>
    <row r="80" spans="1:33" x14ac:dyDescent="0.2">
      <c r="AA80"/>
    </row>
    <row r="81" spans="1:27" ht="19" x14ac:dyDescent="0.25">
      <c r="A81" s="1"/>
      <c r="B81" s="35" t="s">
        <v>0</v>
      </c>
      <c r="C81" s="13"/>
      <c r="D81" s="13"/>
      <c r="E81" s="13"/>
      <c r="F81" s="13"/>
      <c r="G81" s="13"/>
      <c r="AA81"/>
    </row>
    <row r="82" spans="1:27" x14ac:dyDescent="0.2">
      <c r="B82" s="6" t="s">
        <v>44</v>
      </c>
      <c r="C82" s="7" t="s">
        <v>45</v>
      </c>
      <c r="D82" s="7" t="s">
        <v>46</v>
      </c>
      <c r="E82" s="7" t="s">
        <v>47</v>
      </c>
      <c r="F82" s="7" t="s">
        <v>48</v>
      </c>
      <c r="G82" s="7" t="s">
        <v>49</v>
      </c>
      <c r="AA82"/>
    </row>
    <row r="83" spans="1:27" x14ac:dyDescent="0.2">
      <c r="B83" s="37"/>
      <c r="C83" s="37"/>
      <c r="D83" s="37">
        <v>19.860027313232422</v>
      </c>
      <c r="E83" s="37"/>
      <c r="F83" s="37"/>
      <c r="G83" s="37"/>
      <c r="AA83"/>
    </row>
    <row r="84" spans="1:27" x14ac:dyDescent="0.2">
      <c r="B84" s="37">
        <v>16.989057540893555</v>
      </c>
      <c r="C84" s="37">
        <v>21.503812789916992</v>
      </c>
      <c r="D84" s="37"/>
      <c r="E84" s="37">
        <v>21.683210372924805</v>
      </c>
      <c r="F84" s="37">
        <v>20.677524566650391</v>
      </c>
      <c r="G84" s="37">
        <v>19.496023178100586</v>
      </c>
      <c r="AA84"/>
    </row>
    <row r="85" spans="1:27" x14ac:dyDescent="0.2">
      <c r="B85" s="37">
        <v>16.972406387329102</v>
      </c>
      <c r="C85" s="37">
        <v>21.476980209350586</v>
      </c>
      <c r="D85" s="37">
        <v>19.888124465942383</v>
      </c>
      <c r="E85" s="37">
        <v>21.615789413452148</v>
      </c>
      <c r="F85" s="37">
        <v>20.618740081787109</v>
      </c>
      <c r="G85" s="37">
        <v>19.467018127441406</v>
      </c>
    </row>
    <row r="86" spans="1:27" x14ac:dyDescent="0.2">
      <c r="A86" s="17" t="s">
        <v>19</v>
      </c>
      <c r="B86" s="31">
        <f t="shared" ref="B86:G86" si="29">AVERAGE(B83:B85)</f>
        <v>16.980731964111328</v>
      </c>
      <c r="C86" s="29">
        <f t="shared" si="29"/>
        <v>21.490396499633789</v>
      </c>
      <c r="D86" s="32">
        <f t="shared" si="29"/>
        <v>19.874075889587402</v>
      </c>
      <c r="E86" s="20">
        <f t="shared" si="29"/>
        <v>21.649499893188477</v>
      </c>
      <c r="F86" s="21">
        <f t="shared" si="29"/>
        <v>20.64813232421875</v>
      </c>
      <c r="G86" s="21">
        <f t="shared" si="29"/>
        <v>19.481520652770996</v>
      </c>
      <c r="J86"/>
      <c r="K86"/>
      <c r="L86"/>
      <c r="M86"/>
      <c r="N86"/>
    </row>
    <row r="87" spans="1:27" x14ac:dyDescent="0.2">
      <c r="A87" s="17" t="s">
        <v>21</v>
      </c>
      <c r="B87" s="5">
        <f>B86-B86</f>
        <v>0</v>
      </c>
      <c r="C87" s="22">
        <f>C86-B86</f>
        <v>4.5096645355224609</v>
      </c>
      <c r="D87" s="22">
        <f>D86-B86</f>
        <v>2.8933439254760742</v>
      </c>
      <c r="E87" s="22">
        <f>E86-B86</f>
        <v>4.6687679290771484</v>
      </c>
      <c r="F87" s="22">
        <f>F86-B86</f>
        <v>3.6674003601074219</v>
      </c>
      <c r="G87" s="22">
        <f>G86-B86</f>
        <v>2.500788688659668</v>
      </c>
      <c r="J87"/>
      <c r="K87"/>
      <c r="L87"/>
      <c r="M87"/>
      <c r="N87"/>
    </row>
    <row r="88" spans="1:27" x14ac:dyDescent="0.2">
      <c r="A88" s="17" t="s">
        <v>23</v>
      </c>
      <c r="B88" s="5">
        <f t="shared" ref="B88:G88" si="30">2^-B87</f>
        <v>1</v>
      </c>
      <c r="C88" s="22">
        <f t="shared" si="30"/>
        <v>4.3899108875588788E-2</v>
      </c>
      <c r="D88" s="22">
        <f t="shared" si="30"/>
        <v>0.13459120787025611</v>
      </c>
      <c r="E88" s="22">
        <f t="shared" si="30"/>
        <v>3.9315229081707974E-2</v>
      </c>
      <c r="F88" s="22">
        <f t="shared" si="30"/>
        <v>7.8705029402805493E-2</v>
      </c>
      <c r="G88" s="22">
        <f t="shared" si="30"/>
        <v>0.17668008189705761</v>
      </c>
      <c r="J88"/>
      <c r="K88"/>
      <c r="L88"/>
      <c r="M88"/>
      <c r="N88"/>
    </row>
    <row r="89" spans="1:27" x14ac:dyDescent="0.2">
      <c r="B89" s="13"/>
      <c r="C89" s="13"/>
      <c r="D89" s="13"/>
      <c r="E89" s="13"/>
      <c r="F89" s="13"/>
      <c r="G89" s="13"/>
      <c r="J89"/>
      <c r="K89"/>
      <c r="L89"/>
      <c r="M89"/>
      <c r="N89"/>
    </row>
    <row r="90" spans="1:27" x14ac:dyDescent="0.2">
      <c r="B90" s="6" t="s">
        <v>59</v>
      </c>
      <c r="C90" s="7" t="s">
        <v>60</v>
      </c>
      <c r="D90" s="7" t="s">
        <v>61</v>
      </c>
      <c r="E90" s="7" t="s">
        <v>50</v>
      </c>
      <c r="F90" s="7" t="s">
        <v>51</v>
      </c>
      <c r="G90" s="7" t="s">
        <v>52</v>
      </c>
      <c r="J90"/>
      <c r="K90"/>
      <c r="L90"/>
      <c r="M90"/>
      <c r="N90"/>
    </row>
    <row r="91" spans="1:27" x14ac:dyDescent="0.2">
      <c r="B91" s="37">
        <v>18.64710807800293</v>
      </c>
      <c r="C91" s="37">
        <v>24.044727325439453</v>
      </c>
      <c r="D91" s="37">
        <v>20.006938934326172</v>
      </c>
      <c r="E91" s="37">
        <v>20.13438606262207</v>
      </c>
      <c r="F91" s="37">
        <v>19.605293273925781</v>
      </c>
      <c r="G91" s="37">
        <v>20.116935729980469</v>
      </c>
      <c r="J91"/>
      <c r="K91"/>
      <c r="L91"/>
      <c r="M91"/>
      <c r="N91"/>
    </row>
    <row r="92" spans="1:27" x14ac:dyDescent="0.2">
      <c r="B92" s="37"/>
      <c r="C92" s="37">
        <v>23.794607162475586</v>
      </c>
      <c r="D92" s="37"/>
      <c r="E92" s="37"/>
      <c r="F92" s="37"/>
      <c r="G92" s="37"/>
      <c r="J92"/>
      <c r="K92"/>
      <c r="L92"/>
      <c r="M92"/>
      <c r="N92"/>
    </row>
    <row r="93" spans="1:27" x14ac:dyDescent="0.2">
      <c r="B93" s="37">
        <v>18.674764633178711</v>
      </c>
      <c r="C93" s="37"/>
      <c r="D93" s="37">
        <v>20.034978866577148</v>
      </c>
      <c r="E93" s="37">
        <v>20.130434036254883</v>
      </c>
      <c r="F93" s="37">
        <v>19.620256423950195</v>
      </c>
      <c r="G93" s="37">
        <v>20.190851211547852</v>
      </c>
      <c r="J93"/>
      <c r="K93"/>
      <c r="L93"/>
      <c r="M93"/>
      <c r="N93"/>
    </row>
    <row r="94" spans="1:27" x14ac:dyDescent="0.2">
      <c r="A94" s="17" t="s">
        <v>19</v>
      </c>
      <c r="B94" s="18">
        <f t="shared" ref="B94:G94" si="31">AVERAGE(B91:B93)</f>
        <v>18.66093635559082</v>
      </c>
      <c r="C94" s="21">
        <f t="shared" si="31"/>
        <v>23.91966724395752</v>
      </c>
      <c r="D94" s="20">
        <f t="shared" si="31"/>
        <v>20.02095890045166</v>
      </c>
      <c r="E94" s="20">
        <f t="shared" si="31"/>
        <v>20.132410049438477</v>
      </c>
      <c r="F94" s="19">
        <f t="shared" si="31"/>
        <v>19.612774848937988</v>
      </c>
      <c r="G94" s="19">
        <f t="shared" si="31"/>
        <v>20.15389347076416</v>
      </c>
      <c r="J94"/>
      <c r="K94"/>
      <c r="L94"/>
      <c r="M94"/>
      <c r="N94"/>
    </row>
    <row r="95" spans="1:27" x14ac:dyDescent="0.2">
      <c r="A95" s="17" t="s">
        <v>21</v>
      </c>
      <c r="B95" s="5">
        <f>B94-B94</f>
        <v>0</v>
      </c>
      <c r="C95" s="22">
        <f>C94-B94</f>
        <v>5.2587308883666992</v>
      </c>
      <c r="D95" s="22">
        <f>D94-B94</f>
        <v>1.3600225448608398</v>
      </c>
      <c r="E95" s="22">
        <f>E94-B94</f>
        <v>1.4714736938476562</v>
      </c>
      <c r="F95" s="22">
        <f>F94-B94</f>
        <v>0.95183849334716797</v>
      </c>
      <c r="G95" s="22">
        <f>G94-B94</f>
        <v>1.4929571151733398</v>
      </c>
      <c r="J95"/>
      <c r="K95"/>
      <c r="L95"/>
      <c r="M95"/>
      <c r="N95"/>
    </row>
    <row r="96" spans="1:27" x14ac:dyDescent="0.2">
      <c r="A96" s="17" t="s">
        <v>23</v>
      </c>
      <c r="B96" s="5">
        <f t="shared" ref="B96:G96" si="32">2^-B95</f>
        <v>1</v>
      </c>
      <c r="C96" s="22">
        <f t="shared" si="32"/>
        <v>2.6119464179268269E-2</v>
      </c>
      <c r="D96" s="22">
        <f t="shared" si="32"/>
        <v>0.38957620191171194</v>
      </c>
      <c r="E96" s="22">
        <f t="shared" si="32"/>
        <v>0.36061374851726335</v>
      </c>
      <c r="F96" s="22">
        <f t="shared" si="32"/>
        <v>0.51697323894332436</v>
      </c>
      <c r="G96" s="22">
        <f t="shared" si="32"/>
        <v>0.35528357161900781</v>
      </c>
      <c r="J96"/>
      <c r="K96"/>
      <c r="L96"/>
      <c r="M96"/>
      <c r="N96"/>
    </row>
    <row r="97" spans="1:14" x14ac:dyDescent="0.2">
      <c r="B97" s="13"/>
      <c r="C97" s="13"/>
      <c r="D97" s="13"/>
      <c r="E97" s="13"/>
      <c r="F97" s="13"/>
      <c r="G97" s="13"/>
      <c r="I97"/>
      <c r="J97"/>
      <c r="K97"/>
      <c r="L97"/>
      <c r="M97"/>
      <c r="N97"/>
    </row>
    <row r="98" spans="1:14" x14ac:dyDescent="0.2">
      <c r="B98" s="6" t="s">
        <v>53</v>
      </c>
      <c r="C98" s="7" t="s">
        <v>54</v>
      </c>
      <c r="D98" s="7" t="s">
        <v>55</v>
      </c>
      <c r="E98" s="7" t="s">
        <v>56</v>
      </c>
      <c r="F98" s="7" t="s">
        <v>57</v>
      </c>
      <c r="G98" s="7" t="s">
        <v>58</v>
      </c>
      <c r="I98"/>
      <c r="J98"/>
    </row>
    <row r="99" spans="1:14" x14ac:dyDescent="0.2">
      <c r="B99" s="37">
        <v>18.596462249755859</v>
      </c>
      <c r="C99" s="37">
        <v>20.681695938110352</v>
      </c>
      <c r="D99" s="37"/>
      <c r="E99" s="37">
        <v>21.062332153320312</v>
      </c>
      <c r="F99" s="37"/>
      <c r="G99" s="37">
        <v>17.978151321411133</v>
      </c>
      <c r="I99"/>
      <c r="J99"/>
    </row>
    <row r="100" spans="1:14" x14ac:dyDescent="0.2">
      <c r="B100" s="37"/>
      <c r="C100" s="37">
        <v>20.788158416748047</v>
      </c>
      <c r="D100" s="37">
        <v>20.724508285522461</v>
      </c>
      <c r="E100" s="37">
        <v>21.183290481567383</v>
      </c>
      <c r="F100" s="37">
        <v>20.013799667358398</v>
      </c>
      <c r="G100" s="37">
        <v>18.246702194213867</v>
      </c>
      <c r="I100"/>
      <c r="J100"/>
    </row>
    <row r="101" spans="1:14" x14ac:dyDescent="0.2">
      <c r="B101" s="37">
        <v>18.581295013427734</v>
      </c>
      <c r="C101" s="37"/>
      <c r="D101" s="37">
        <v>20.703731536865234</v>
      </c>
      <c r="E101" s="37"/>
      <c r="F101" s="37">
        <v>19.973386764526367</v>
      </c>
      <c r="G101" s="37"/>
      <c r="I101"/>
      <c r="J101"/>
    </row>
    <row r="102" spans="1:14" x14ac:dyDescent="0.2">
      <c r="A102" s="17" t="s">
        <v>19</v>
      </c>
      <c r="B102" s="28">
        <f>AVERAGE(B99:B101)</f>
        <v>18.588878631591797</v>
      </c>
      <c r="C102" s="29">
        <f t="shared" ref="C102:G102" si="33">AVERAGE(C99:C101)</f>
        <v>20.734927177429199</v>
      </c>
      <c r="D102" s="30">
        <f t="shared" si="33"/>
        <v>20.714119911193848</v>
      </c>
      <c r="E102" s="20">
        <f t="shared" si="33"/>
        <v>21.122811317443848</v>
      </c>
      <c r="F102" s="19">
        <f t="shared" si="33"/>
        <v>19.993593215942383</v>
      </c>
      <c r="G102" s="19">
        <f t="shared" si="33"/>
        <v>18.1124267578125</v>
      </c>
      <c r="I102"/>
      <c r="J102"/>
    </row>
    <row r="103" spans="1:14" x14ac:dyDescent="0.2">
      <c r="A103" s="17" t="s">
        <v>21</v>
      </c>
      <c r="B103" s="5">
        <f>B102-B102</f>
        <v>0</v>
      </c>
      <c r="C103" s="22">
        <f>C102-B102</f>
        <v>2.1460485458374023</v>
      </c>
      <c r="D103" s="22">
        <f>D102-B102</f>
        <v>2.1252412796020508</v>
      </c>
      <c r="E103" s="22">
        <f>E102-B102</f>
        <v>2.5339326858520508</v>
      </c>
      <c r="F103" s="22">
        <f>F102-B102</f>
        <v>1.4047145843505859</v>
      </c>
      <c r="G103" s="22">
        <f>G102-B102</f>
        <v>-0.47645187377929688</v>
      </c>
      <c r="I103"/>
      <c r="J103"/>
    </row>
    <row r="104" spans="1:14" x14ac:dyDescent="0.2">
      <c r="A104" s="17" t="s">
        <v>23</v>
      </c>
      <c r="B104" s="5">
        <f t="shared" ref="B104:G104" si="34">2^-B103</f>
        <v>1</v>
      </c>
      <c r="C104" s="22">
        <f t="shared" si="34"/>
        <v>0.22593057912909964</v>
      </c>
      <c r="D104" s="22">
        <f t="shared" si="34"/>
        <v>0.22921267354626604</v>
      </c>
      <c r="E104" s="22">
        <f t="shared" si="34"/>
        <v>0.17266736224947093</v>
      </c>
      <c r="F104" s="22">
        <f t="shared" si="34"/>
        <v>0.37769285988682072</v>
      </c>
      <c r="G104" s="22">
        <f t="shared" si="34"/>
        <v>1.3913176850893811</v>
      </c>
      <c r="I104"/>
      <c r="J104"/>
    </row>
    <row r="105" spans="1:14" x14ac:dyDescent="0.2">
      <c r="I105"/>
      <c r="J105"/>
    </row>
    <row r="106" spans="1:14" x14ac:dyDescent="0.2">
      <c r="I106"/>
      <c r="J106"/>
    </row>
    <row r="107" spans="1:14" x14ac:dyDescent="0.2">
      <c r="I107"/>
      <c r="J107"/>
    </row>
    <row r="108" spans="1:14" x14ac:dyDescent="0.2">
      <c r="I108"/>
      <c r="J108"/>
      <c r="K108"/>
    </row>
    <row r="109" spans="1:14" x14ac:dyDescent="0.2">
      <c r="I109"/>
      <c r="J109"/>
      <c r="K109"/>
    </row>
    <row r="110" spans="1:14" x14ac:dyDescent="0.2">
      <c r="I110"/>
      <c r="J110"/>
      <c r="K110"/>
    </row>
    <row r="111" spans="1:14" x14ac:dyDescent="0.2">
      <c r="I111"/>
    </row>
    <row r="112" spans="1:14" x14ac:dyDescent="0.2">
      <c r="I112"/>
    </row>
    <row r="113" spans="9:9" x14ac:dyDescent="0.2">
      <c r="I113"/>
    </row>
    <row r="114" spans="9:9" x14ac:dyDescent="0.2">
      <c r="I114"/>
    </row>
    <row r="115" spans="9:9" x14ac:dyDescent="0.2">
      <c r="I115"/>
    </row>
    <row r="129" spans="1:11" x14ac:dyDescent="0.2">
      <c r="J129"/>
      <c r="K129"/>
    </row>
    <row r="130" spans="1:11" x14ac:dyDescent="0.2">
      <c r="B130" s="33"/>
      <c r="C130" s="33"/>
      <c r="D130" s="33"/>
      <c r="E130" s="33"/>
      <c r="F130" s="33"/>
      <c r="G130" s="33"/>
      <c r="J130"/>
      <c r="K130"/>
    </row>
    <row r="131" spans="1:11" x14ac:dyDescent="0.2">
      <c r="J131"/>
      <c r="K131"/>
    </row>
    <row r="134" spans="1:11" x14ac:dyDescent="0.2">
      <c r="A134" s="17"/>
      <c r="B134" s="31"/>
      <c r="C134" s="36"/>
      <c r="D134" s="36"/>
      <c r="E134" s="18"/>
      <c r="F134" s="36"/>
      <c r="G134" s="36"/>
    </row>
    <row r="135" spans="1:11" x14ac:dyDescent="0.2">
      <c r="A135" s="17"/>
      <c r="B135" s="5"/>
      <c r="C135" s="5"/>
      <c r="D135" s="5"/>
      <c r="E135" s="5"/>
      <c r="F135" s="5"/>
      <c r="G135" s="5"/>
    </row>
    <row r="136" spans="1:11" x14ac:dyDescent="0.2">
      <c r="A136" s="17"/>
      <c r="B136" s="5"/>
      <c r="C136" s="5"/>
      <c r="D136" s="5"/>
      <c r="E136" s="5"/>
      <c r="F136" s="5"/>
      <c r="G136" s="5"/>
    </row>
    <row r="150" spans="10:11" x14ac:dyDescent="0.2">
      <c r="J150"/>
      <c r="K150"/>
    </row>
    <row r="151" spans="10:11" x14ac:dyDescent="0.2">
      <c r="J151"/>
      <c r="K151"/>
    </row>
    <row r="152" spans="10:11" x14ac:dyDescent="0.2">
      <c r="J152"/>
      <c r="K15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52"/>
  <sheetViews>
    <sheetView tabSelected="1" topLeftCell="G1" zoomScale="83" zoomScaleNormal="83" workbookViewId="0">
      <selection activeCell="Z22" sqref="Z22"/>
    </sheetView>
  </sheetViews>
  <sheetFormatPr baseColWidth="10" defaultColWidth="11.5" defaultRowHeight="15" x14ac:dyDescent="0.2"/>
  <cols>
    <col min="1" max="1" width="11.5" style="3"/>
    <col min="2" max="2" width="13.1640625" style="3" customWidth="1"/>
    <col min="3" max="7" width="11.5" style="3"/>
    <col min="8" max="8" width="5.5" style="3" customWidth="1"/>
    <col min="9" max="9" width="7.6640625" style="3" customWidth="1"/>
    <col min="10" max="10" width="8.83203125" style="3" customWidth="1"/>
    <col min="11" max="11" width="9.5" style="3" customWidth="1"/>
    <col min="12" max="13" width="10.1640625" style="3" customWidth="1"/>
    <col min="14" max="15" width="10" style="3" customWidth="1"/>
    <col min="16" max="16" width="13" style="3" customWidth="1"/>
    <col min="17" max="17" width="8" style="3" customWidth="1"/>
    <col min="18" max="18" width="9.83203125" style="3" customWidth="1"/>
    <col min="19" max="19" width="10" style="3" customWidth="1"/>
    <col min="20" max="21" width="9.33203125" style="3" customWidth="1"/>
    <col min="22" max="23" width="9.1640625" style="3" customWidth="1"/>
    <col min="24" max="25" width="11.5" style="3"/>
    <col min="26" max="26" width="14.33203125" style="3" customWidth="1"/>
    <col min="27" max="33" width="11.5" style="3"/>
    <col min="34" max="34" width="24.83203125" style="3" customWidth="1"/>
    <col min="35" max="16384" width="11.5" style="3"/>
  </cols>
  <sheetData>
    <row r="1" spans="1:51" ht="20" thickBot="1" x14ac:dyDescent="0.3">
      <c r="A1" s="1" t="s">
        <v>71</v>
      </c>
      <c r="B1" s="2" t="s">
        <v>0</v>
      </c>
      <c r="I1" s="4"/>
      <c r="P1" s="5"/>
      <c r="Q1" s="5"/>
      <c r="AA1" s="3" t="s">
        <v>72</v>
      </c>
    </row>
    <row r="2" spans="1:51" x14ac:dyDescent="0.2">
      <c r="B2" s="6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I2" s="8" t="s">
        <v>7</v>
      </c>
      <c r="J2" s="9">
        <v>1</v>
      </c>
      <c r="K2" s="9">
        <v>2</v>
      </c>
      <c r="L2" s="9">
        <v>3</v>
      </c>
      <c r="M2" s="9">
        <v>4</v>
      </c>
      <c r="N2" s="9">
        <v>5</v>
      </c>
      <c r="O2" s="9">
        <v>6</v>
      </c>
      <c r="P2" s="10" t="s">
        <v>8</v>
      </c>
      <c r="Q2" s="10"/>
      <c r="R2" s="9" t="s">
        <v>9</v>
      </c>
      <c r="S2" s="9" t="s">
        <v>10</v>
      </c>
      <c r="T2" s="9" t="s">
        <v>11</v>
      </c>
      <c r="U2" s="9" t="s">
        <v>12</v>
      </c>
      <c r="V2" s="9" t="s">
        <v>13</v>
      </c>
      <c r="W2" s="11" t="s">
        <v>14</v>
      </c>
      <c r="AA2" s="3" t="s">
        <v>75</v>
      </c>
      <c r="AB2" s="3" t="s">
        <v>76</v>
      </c>
      <c r="AC2" s="3" t="s">
        <v>77</v>
      </c>
      <c r="AD2" s="3" t="s">
        <v>78</v>
      </c>
      <c r="AE2" s="3" t="s">
        <v>79</v>
      </c>
      <c r="AF2" s="3" t="s">
        <v>80</v>
      </c>
      <c r="AG2" s="3" t="s">
        <v>81</v>
      </c>
    </row>
    <row r="3" spans="1:51" x14ac:dyDescent="0.2">
      <c r="B3" s="37">
        <v>30.033927917480469</v>
      </c>
      <c r="C3" s="37">
        <v>31.522354125976562</v>
      </c>
      <c r="D3" s="37">
        <v>30.747238159179688</v>
      </c>
      <c r="E3" s="37">
        <v>30.348180770874023</v>
      </c>
      <c r="F3" s="37">
        <v>29.047435760498047</v>
      </c>
      <c r="G3" s="37">
        <v>31.936317443847656</v>
      </c>
      <c r="I3" s="12"/>
      <c r="J3" s="13" t="s">
        <v>15</v>
      </c>
      <c r="P3" s="5"/>
      <c r="Q3" s="5"/>
      <c r="W3" s="14"/>
      <c r="Z3" s="3" t="s">
        <v>16</v>
      </c>
      <c r="AA3" s="3">
        <v>7.8416260051624596</v>
      </c>
      <c r="AB3" s="3">
        <v>11.763724825291884</v>
      </c>
      <c r="AC3" s="15">
        <v>10.694454792011296</v>
      </c>
      <c r="AD3" s="15">
        <v>16.946336676117539</v>
      </c>
      <c r="AE3" s="43">
        <v>45.211962730091429</v>
      </c>
      <c r="AF3" s="43">
        <v>7.5418949713253944</v>
      </c>
      <c r="AG3" s="16">
        <f>AD3+AE3+AF3</f>
        <v>69.700194377534359</v>
      </c>
      <c r="AO3" s="15"/>
      <c r="AU3" s="15"/>
      <c r="AV3" s="15"/>
      <c r="AW3" s="38"/>
      <c r="AX3" s="38"/>
      <c r="AY3" s="16"/>
    </row>
    <row r="4" spans="1:51" x14ac:dyDescent="0.2">
      <c r="B4" s="37">
        <v>30.356103897094727</v>
      </c>
      <c r="C4" s="37">
        <v>32.323074340820312</v>
      </c>
      <c r="D4" s="37">
        <v>30.606632232666016</v>
      </c>
      <c r="E4" s="37">
        <v>30.812372207641602</v>
      </c>
      <c r="F4" s="37">
        <v>28.886707305908203</v>
      </c>
      <c r="G4" t="s">
        <v>39</v>
      </c>
      <c r="I4" s="12"/>
      <c r="J4" s="3">
        <v>1</v>
      </c>
      <c r="K4">
        <v>0.19249964171056472</v>
      </c>
      <c r="L4" s="3">
        <v>0.42639705941865214</v>
      </c>
      <c r="M4" s="3">
        <v>0.26702169671553433</v>
      </c>
      <c r="N4" s="3">
        <v>0.36886891321496312</v>
      </c>
      <c r="O4" s="3">
        <v>0.29743996960270502</v>
      </c>
      <c r="P4" s="5">
        <f>SUM(J4:O4)</f>
        <v>2.5522272806624193</v>
      </c>
      <c r="Q4" s="5"/>
      <c r="R4" s="15">
        <f>J4/P4*100</f>
        <v>39.181463483943887</v>
      </c>
      <c r="S4" s="15">
        <f>K4/P4*100</f>
        <v>7.5424176823547739</v>
      </c>
      <c r="T4" s="15">
        <f>L4/P4*100</f>
        <v>16.706860813272971</v>
      </c>
      <c r="U4" s="15">
        <f>M4/P4*100</f>
        <v>10.462300859280449</v>
      </c>
      <c r="V4" s="15">
        <f>N4/P4*100</f>
        <v>14.452823853494145</v>
      </c>
      <c r="W4" s="15">
        <f>O4/P4*100</f>
        <v>11.654133307653767</v>
      </c>
      <c r="Z4" s="3" t="s">
        <v>17</v>
      </c>
      <c r="AA4" s="3">
        <v>5.0507592523501934</v>
      </c>
      <c r="AB4" s="3">
        <v>18.1721808362669</v>
      </c>
      <c r="AC4" s="15">
        <v>13.349266593204021</v>
      </c>
      <c r="AD4" s="15">
        <v>27.544653621804137</v>
      </c>
      <c r="AE4" s="43">
        <v>32.320744173384462</v>
      </c>
      <c r="AF4" s="43">
        <v>3.5623955229902902</v>
      </c>
      <c r="AG4" s="16">
        <f t="shared" ref="AG4:AG9" si="0">AD4+AE4+AF4</f>
        <v>63.427793318178892</v>
      </c>
      <c r="AO4" s="15"/>
      <c r="AU4" s="15"/>
      <c r="AV4" s="15"/>
      <c r="AW4" s="38"/>
      <c r="AX4" s="38"/>
      <c r="AY4" s="16"/>
    </row>
    <row r="5" spans="1:51" x14ac:dyDescent="0.2">
      <c r="B5" s="37">
        <v>30.002254486083984</v>
      </c>
      <c r="C5" s="37"/>
      <c r="D5" s="37">
        <v>31.384693145751953</v>
      </c>
      <c r="E5" s="37">
        <v>31.611400604248047</v>
      </c>
      <c r="F5" s="37">
        <v>29.192163467407227</v>
      </c>
      <c r="G5" t="s">
        <v>39</v>
      </c>
      <c r="I5" s="12"/>
      <c r="J5" s="13" t="s">
        <v>71</v>
      </c>
      <c r="P5" s="5"/>
      <c r="Q5" s="5"/>
      <c r="W5" s="14"/>
      <c r="X5" s="16">
        <f>SUM(R4:W4)</f>
        <v>99.999999999999986</v>
      </c>
      <c r="Y5" s="16"/>
      <c r="Z5" s="3" t="s">
        <v>18</v>
      </c>
      <c r="AA5" s="3">
        <v>4.6761851334923605</v>
      </c>
      <c r="AB5" s="3">
        <v>21.456678976975073</v>
      </c>
      <c r="AC5" s="3">
        <v>11.540507897256461</v>
      </c>
      <c r="AD5" s="3">
        <v>22.333434875766951</v>
      </c>
      <c r="AE5" s="44">
        <v>39.017685796580942</v>
      </c>
      <c r="AF5" s="44">
        <v>0.97550731992820294</v>
      </c>
      <c r="AG5" s="16">
        <f t="shared" si="0"/>
        <v>62.326627992276094</v>
      </c>
      <c r="AO5" s="15"/>
      <c r="AW5" s="39"/>
      <c r="AX5" s="39"/>
      <c r="AY5" s="16"/>
    </row>
    <row r="6" spans="1:51" x14ac:dyDescent="0.2">
      <c r="A6" s="17" t="s">
        <v>19</v>
      </c>
      <c r="B6" s="18">
        <f>AVERAGE(B3:B5)</f>
        <v>30.130762100219727</v>
      </c>
      <c r="C6" s="19">
        <f>AVERAGE(C3:C5)</f>
        <v>31.922714233398438</v>
      </c>
      <c r="D6" s="20">
        <f t="shared" ref="D6:G6" si="1">AVERAGE(D3:D5)</f>
        <v>30.912854512532551</v>
      </c>
      <c r="E6" s="20">
        <f t="shared" si="1"/>
        <v>30.923984527587891</v>
      </c>
      <c r="F6" s="21">
        <f t="shared" si="1"/>
        <v>29.042102177937824</v>
      </c>
      <c r="G6" s="21">
        <f t="shared" si="1"/>
        <v>31.936317443847656</v>
      </c>
      <c r="I6" s="12" t="s">
        <v>20</v>
      </c>
      <c r="J6" s="37">
        <v>1</v>
      </c>
      <c r="K6" s="37">
        <v>0.28878102737360117</v>
      </c>
      <c r="L6" s="37">
        <v>0.58152276994557528</v>
      </c>
      <c r="M6" s="37">
        <v>0.5770537346961685</v>
      </c>
      <c r="N6" s="37">
        <v>2.1267639575752413</v>
      </c>
      <c r="O6" s="37">
        <v>0.28607090028789817</v>
      </c>
      <c r="P6" s="5">
        <f>SUM(J6:O6)</f>
        <v>4.8601923898784847</v>
      </c>
      <c r="Q6" s="5"/>
      <c r="R6" s="15">
        <f>J6/P6*100</f>
        <v>20.575317184614622</v>
      </c>
      <c r="S6" s="15">
        <f>K6/P6*100</f>
        <v>5.9417612351107225</v>
      </c>
      <c r="T6" s="15">
        <f>L6/P6*100</f>
        <v>11.965015441705891</v>
      </c>
      <c r="U6" s="15">
        <f>M6/P6*100</f>
        <v>11.873063623940123</v>
      </c>
      <c r="V6" s="15">
        <f>N6/P6*100</f>
        <v>43.758843003916873</v>
      </c>
      <c r="W6" s="15">
        <f>O6/P6*100</f>
        <v>5.8859995107117671</v>
      </c>
      <c r="AE6" s="44"/>
      <c r="AF6" s="44"/>
      <c r="AG6" s="16"/>
      <c r="AS6" s="37"/>
      <c r="AT6" s="37"/>
      <c r="AU6" s="37"/>
      <c r="AV6" s="37"/>
      <c r="AW6" s="42"/>
      <c r="AX6" s="42"/>
      <c r="AY6" s="16"/>
    </row>
    <row r="7" spans="1:51" ht="16" thickBot="1" x14ac:dyDescent="0.25">
      <c r="A7" s="17" t="s">
        <v>21</v>
      </c>
      <c r="B7" s="5">
        <f>B6-B6</f>
        <v>0</v>
      </c>
      <c r="C7" s="22">
        <f>C6-B6</f>
        <v>1.7919521331787109</v>
      </c>
      <c r="D7" s="22">
        <f>D6-B6</f>
        <v>0.78209241231282434</v>
      </c>
      <c r="E7" s="22">
        <f>E6-B6</f>
        <v>0.79322242736816406</v>
      </c>
      <c r="F7" s="22">
        <f>F6-B6</f>
        <v>-1.0886599222819022</v>
      </c>
      <c r="G7" s="22">
        <f>G6-B6</f>
        <v>1.8055553436279297</v>
      </c>
      <c r="I7" s="23" t="s">
        <v>22</v>
      </c>
      <c r="J7" s="24">
        <f t="shared" ref="J7:O7" si="2">J6/J4</f>
        <v>1</v>
      </c>
      <c r="K7" s="24">
        <f t="shared" si="2"/>
        <v>1.5001639733324883</v>
      </c>
      <c r="L7" s="24">
        <f t="shared" si="2"/>
        <v>1.3638057699985568</v>
      </c>
      <c r="M7" s="24">
        <f t="shared" si="2"/>
        <v>2.1610743313900818</v>
      </c>
      <c r="N7" s="24">
        <f t="shared" si="2"/>
        <v>5.7656361959020446</v>
      </c>
      <c r="O7" s="24">
        <f t="shared" si="2"/>
        <v>0.96177692819834304</v>
      </c>
      <c r="P7" s="24">
        <f>SUM(J7:O7)</f>
        <v>12.752457198821514</v>
      </c>
      <c r="Q7" s="24"/>
      <c r="R7" s="25">
        <f>J7/P7*100</f>
        <v>7.8416260051624596</v>
      </c>
      <c r="S7" s="25">
        <f>K7/P7*100</f>
        <v>11.763724825291884</v>
      </c>
      <c r="T7" s="25">
        <f>L7/P7*100</f>
        <v>10.694454792011296</v>
      </c>
      <c r="U7" s="25">
        <f>M7/P7*100</f>
        <v>16.946336676117539</v>
      </c>
      <c r="V7" s="25">
        <f>N7/P7*100</f>
        <v>45.211962730091429</v>
      </c>
      <c r="W7" s="25">
        <f>O7/P7*100</f>
        <v>7.5418949713253944</v>
      </c>
      <c r="X7" s="16">
        <f>SUM(R6:W6)</f>
        <v>100</v>
      </c>
      <c r="Y7" s="16"/>
      <c r="Z7" s="3" t="s">
        <v>62</v>
      </c>
      <c r="AA7" s="3">
        <v>3.9292989668134695</v>
      </c>
      <c r="AB7" s="3">
        <v>8.4133738689106874</v>
      </c>
      <c r="AC7" s="3">
        <v>17.350741416051608</v>
      </c>
      <c r="AD7" s="3">
        <v>33.082791915668096</v>
      </c>
      <c r="AE7" s="44">
        <v>35.312736365556475</v>
      </c>
      <c r="AF7" s="44">
        <v>1.9110574669996629</v>
      </c>
      <c r="AG7" s="16">
        <f t="shared" si="0"/>
        <v>70.306585748224236</v>
      </c>
      <c r="AS7" s="37"/>
      <c r="AT7" s="37"/>
      <c r="AU7" s="37"/>
      <c r="AV7" s="37"/>
      <c r="AW7" s="42"/>
      <c r="AX7" s="42"/>
      <c r="AY7" s="16"/>
    </row>
    <row r="8" spans="1:51" ht="16" thickBot="1" x14ac:dyDescent="0.25">
      <c r="A8" s="17" t="s">
        <v>23</v>
      </c>
      <c r="B8" s="5">
        <v>1</v>
      </c>
      <c r="C8" s="22">
        <f>2^-C7</f>
        <v>0.28878102737360117</v>
      </c>
      <c r="D8" s="22">
        <f>2^-D7</f>
        <v>0.58152276994557528</v>
      </c>
      <c r="E8" s="22">
        <f>2^-E7</f>
        <v>0.5770537346961685</v>
      </c>
      <c r="F8" s="22">
        <f>2^-F7</f>
        <v>2.1267639575752413</v>
      </c>
      <c r="G8" s="22">
        <f>2^-G7</f>
        <v>0.28607090028789817</v>
      </c>
      <c r="P8" s="5"/>
      <c r="Q8" s="5"/>
      <c r="X8" s="16">
        <f>SUM(R7:W7)</f>
        <v>100</v>
      </c>
      <c r="Y8" s="16"/>
      <c r="Z8" s="3" t="s">
        <v>63</v>
      </c>
      <c r="AA8" s="3">
        <v>4.189516080559109</v>
      </c>
      <c r="AB8" s="3">
        <v>30.954199969065183</v>
      </c>
      <c r="AC8" s="3">
        <v>12.71163038053442</v>
      </c>
      <c r="AD8" s="3">
        <v>16.754586287001679</v>
      </c>
      <c r="AE8" s="44">
        <v>33.750037950649606</v>
      </c>
      <c r="AF8" s="44">
        <v>1.6400293321899999</v>
      </c>
      <c r="AG8" s="16">
        <f t="shared" si="0"/>
        <v>52.144653569841282</v>
      </c>
    </row>
    <row r="9" spans="1:51" x14ac:dyDescent="0.2">
      <c r="B9" s="5"/>
      <c r="C9" s="5"/>
      <c r="D9" s="5"/>
      <c r="E9" s="5"/>
      <c r="F9" s="5"/>
      <c r="G9" s="5"/>
      <c r="I9" s="8" t="s">
        <v>24</v>
      </c>
      <c r="J9" s="9">
        <v>1</v>
      </c>
      <c r="K9" s="9">
        <v>2</v>
      </c>
      <c r="L9" s="9">
        <v>3</v>
      </c>
      <c r="M9" s="9">
        <v>4</v>
      </c>
      <c r="N9" s="9">
        <v>5</v>
      </c>
      <c r="O9" s="9">
        <v>6</v>
      </c>
      <c r="P9" s="10" t="s">
        <v>8</v>
      </c>
      <c r="Q9" s="10"/>
      <c r="R9" s="9" t="s">
        <v>9</v>
      </c>
      <c r="S9" s="9" t="s">
        <v>10</v>
      </c>
      <c r="T9" s="9" t="s">
        <v>11</v>
      </c>
      <c r="U9" s="9" t="s">
        <v>12</v>
      </c>
      <c r="V9" s="9" t="s">
        <v>13</v>
      </c>
      <c r="W9" s="11" t="s">
        <v>14</v>
      </c>
      <c r="Z9" s="3" t="s">
        <v>64</v>
      </c>
      <c r="AA9" s="3">
        <v>9.75637179719355</v>
      </c>
      <c r="AB9" s="3">
        <v>10.354102523134996</v>
      </c>
      <c r="AC9" s="3">
        <v>17.812625590319236</v>
      </c>
      <c r="AD9" s="3">
        <v>19.356908710438248</v>
      </c>
      <c r="AE9" s="44">
        <v>41.440016451413612</v>
      </c>
      <c r="AF9" s="44">
        <v>1.2799749275003423</v>
      </c>
      <c r="AG9" s="16">
        <f t="shared" si="0"/>
        <v>62.0769000893522</v>
      </c>
      <c r="AW9" s="39"/>
      <c r="AX9" s="39"/>
      <c r="AY9" s="16"/>
    </row>
    <row r="10" spans="1:51" x14ac:dyDescent="0.2">
      <c r="B10" s="6" t="s">
        <v>25</v>
      </c>
      <c r="C10" s="7" t="s">
        <v>26</v>
      </c>
      <c r="D10" s="7" t="s">
        <v>27</v>
      </c>
      <c r="E10" s="7" t="s">
        <v>28</v>
      </c>
      <c r="F10" s="7" t="s">
        <v>29</v>
      </c>
      <c r="G10" s="7" t="s">
        <v>6</v>
      </c>
      <c r="I10" s="12"/>
      <c r="J10" s="13" t="s">
        <v>15</v>
      </c>
      <c r="P10" s="5"/>
      <c r="Q10" s="5"/>
      <c r="W10" s="14"/>
      <c r="AE10" s="44"/>
      <c r="AF10" s="44"/>
      <c r="AW10" s="39"/>
      <c r="AX10" s="39"/>
      <c r="AY10" s="16"/>
    </row>
    <row r="11" spans="1:51" x14ac:dyDescent="0.2">
      <c r="B11" s="37">
        <v>27.650413513183594</v>
      </c>
      <c r="C11" s="37">
        <v>30.472223281860352</v>
      </c>
      <c r="D11" s="37">
        <v>28.264247894287109</v>
      </c>
      <c r="E11" s="37">
        <v>28.458639144897461</v>
      </c>
      <c r="F11" s="37">
        <v>26.881921768188477</v>
      </c>
      <c r="G11" s="37">
        <v>29.30427360534668</v>
      </c>
      <c r="I11" s="12"/>
      <c r="J11">
        <v>1</v>
      </c>
      <c r="K11" s="3">
        <v>5.2350377750276705E-2</v>
      </c>
      <c r="L11" s="3">
        <v>0.29221177352628325</v>
      </c>
      <c r="M11" s="3">
        <v>0.12352578157275473</v>
      </c>
      <c r="N11" s="3">
        <v>0.34013024168299094</v>
      </c>
      <c r="O11" s="3">
        <v>0.54664329989769878</v>
      </c>
      <c r="P11" s="5">
        <f>SUM(J11:O11)</f>
        <v>2.3548614744300047</v>
      </c>
      <c r="Q11" s="5"/>
      <c r="R11" s="15">
        <f>J11/P11*100</f>
        <v>42.465342902688171</v>
      </c>
      <c r="S11" s="15">
        <f>K11/P11*100</f>
        <v>2.2230767422507576</v>
      </c>
      <c r="T11" s="15">
        <f>L11/P11*100</f>
        <v>12.408873162996276</v>
      </c>
      <c r="U11" s="15">
        <f>M11/P11*100</f>
        <v>5.2455646718095901</v>
      </c>
      <c r="V11" s="15">
        <f>N11/P11*100</f>
        <v>14.443747344642411</v>
      </c>
      <c r="W11" s="15">
        <f>O11/P11*100</f>
        <v>23.213395175612781</v>
      </c>
      <c r="Z11" s="26" t="s">
        <v>73</v>
      </c>
      <c r="AA11" s="26">
        <f>AVERAGE(AA3:AA5)</f>
        <v>5.8561901303350048</v>
      </c>
      <c r="AB11" s="26">
        <f t="shared" ref="AB11:AG11" si="3">AVERAGE(AB3:AB5)</f>
        <v>17.130861546177954</v>
      </c>
      <c r="AC11" s="26">
        <f t="shared" si="3"/>
        <v>11.861409760823927</v>
      </c>
      <c r="AD11" s="3">
        <f t="shared" si="3"/>
        <v>22.274808391229541</v>
      </c>
      <c r="AE11" s="44">
        <f t="shared" si="3"/>
        <v>38.850130900018939</v>
      </c>
      <c r="AF11" s="44">
        <f t="shared" si="3"/>
        <v>4.0265992714146295</v>
      </c>
      <c r="AG11" s="26">
        <f t="shared" si="3"/>
        <v>65.151538562663106</v>
      </c>
      <c r="AW11" s="39"/>
      <c r="AX11" s="39"/>
      <c r="AY11" s="16"/>
    </row>
    <row r="12" spans="1:51" x14ac:dyDescent="0.2">
      <c r="B12" s="37">
        <v>28.290182113647461</v>
      </c>
      <c r="C12" s="37">
        <v>30.33537483215332</v>
      </c>
      <c r="D12" s="37">
        <v>28.471807479858398</v>
      </c>
      <c r="E12" s="37">
        <v>28.671796798706055</v>
      </c>
      <c r="F12" s="37"/>
      <c r="G12" s="37"/>
      <c r="I12" s="12"/>
      <c r="J12" s="13" t="s">
        <v>71</v>
      </c>
      <c r="P12" s="5"/>
      <c r="Q12" s="5"/>
      <c r="W12" s="14"/>
      <c r="X12" s="16">
        <f>SUM(R11:W11)</f>
        <v>100</v>
      </c>
      <c r="Y12" s="16"/>
      <c r="Z12" s="26" t="s">
        <v>74</v>
      </c>
      <c r="AA12" s="27">
        <f>AVERAGE(AA7:AA9)</f>
        <v>5.9583956148553767</v>
      </c>
      <c r="AB12" s="27">
        <f t="shared" ref="AB12:AG12" si="4">AVERAGE(AB7:AB9)</f>
        <v>16.573892120370289</v>
      </c>
      <c r="AC12" s="27">
        <f t="shared" si="4"/>
        <v>15.958332462301755</v>
      </c>
      <c r="AD12" s="40">
        <f t="shared" si="4"/>
        <v>23.064762304369339</v>
      </c>
      <c r="AE12" s="45">
        <f t="shared" si="4"/>
        <v>36.834263589206564</v>
      </c>
      <c r="AF12" s="45">
        <f t="shared" si="4"/>
        <v>1.6103539088966683</v>
      </c>
      <c r="AG12" s="27">
        <f t="shared" si="4"/>
        <v>61.509379802472573</v>
      </c>
      <c r="AI12" s="40"/>
      <c r="AJ12" s="40"/>
      <c r="AK12" s="40"/>
      <c r="AL12" s="40"/>
      <c r="AM12" s="40"/>
      <c r="AN12" s="40"/>
      <c r="AO12" s="40"/>
      <c r="AR12" s="37"/>
      <c r="AS12" s="37"/>
      <c r="AT12" s="37"/>
      <c r="AU12" s="37"/>
      <c r="AV12" s="37"/>
      <c r="AW12" s="42"/>
      <c r="AX12" s="42"/>
      <c r="AY12" s="16"/>
    </row>
    <row r="13" spans="1:51" x14ac:dyDescent="0.2">
      <c r="B13" s="37">
        <v>28.045310974121094</v>
      </c>
      <c r="C13" s="37"/>
      <c r="D13" s="37"/>
      <c r="E13" s="37"/>
      <c r="F13" s="37">
        <v>26.864587783813477</v>
      </c>
      <c r="G13" s="37">
        <v>29.43629264831543</v>
      </c>
      <c r="I13" s="12" t="s">
        <v>20</v>
      </c>
      <c r="J13" s="37">
        <v>1</v>
      </c>
      <c r="K13" s="37">
        <v>0.18835198507674816</v>
      </c>
      <c r="L13" s="37">
        <v>0.77232207507419914</v>
      </c>
      <c r="M13" s="37">
        <v>0.67365611718692464</v>
      </c>
      <c r="N13" s="37">
        <v>2.1765564299965496</v>
      </c>
      <c r="O13" s="37">
        <v>0.38555780367517323</v>
      </c>
      <c r="P13" s="5">
        <f>SUM(J13:O13)</f>
        <v>5.196444411009594</v>
      </c>
      <c r="Q13" s="5"/>
      <c r="R13" s="15">
        <f>J13/P13*100</f>
        <v>19.243927595594435</v>
      </c>
      <c r="S13" s="15">
        <f>K13/P13*100</f>
        <v>3.6246319633034254</v>
      </c>
      <c r="T13" s="15">
        <f>L13/P13*100</f>
        <v>14.862510093207138</v>
      </c>
      <c r="U13" s="15">
        <f>M13/P13*100</f>
        <v>12.963789543474459</v>
      </c>
      <c r="V13" s="15">
        <f>N13/P13*100</f>
        <v>41.885494346579108</v>
      </c>
      <c r="W13" s="15">
        <f>O13/P13*100</f>
        <v>7.4196464578414476</v>
      </c>
      <c r="Z13" s="3" t="s">
        <v>30</v>
      </c>
      <c r="AA13">
        <f>STDEV(AA3:AA5)</f>
        <v>1.7296078030635798</v>
      </c>
      <c r="AB13">
        <f t="shared" ref="AB13:AG13" si="5">STDEV(AB3:AB5)</f>
        <v>4.9296652467070707</v>
      </c>
      <c r="AC13">
        <f t="shared" si="5"/>
        <v>1.3561858019714128</v>
      </c>
      <c r="AD13" s="40">
        <f t="shared" si="5"/>
        <v>5.2994016944202142</v>
      </c>
      <c r="AE13" s="45">
        <f t="shared" si="5"/>
        <v>6.4472424300407996</v>
      </c>
      <c r="AF13" s="45">
        <f t="shared" si="5"/>
        <v>3.3077145489210196</v>
      </c>
      <c r="AG13">
        <f t="shared" si="5"/>
        <v>3.9775424020824892</v>
      </c>
      <c r="AI13" s="40"/>
      <c r="AJ13" s="40"/>
      <c r="AK13" s="40"/>
      <c r="AL13" s="40"/>
      <c r="AM13" s="40"/>
      <c r="AN13" s="40"/>
      <c r="AO13" s="40"/>
      <c r="AR13" s="37"/>
      <c r="AS13" s="37"/>
      <c r="AT13" s="37"/>
      <c r="AU13" s="37"/>
      <c r="AV13" s="37"/>
      <c r="AW13" s="42"/>
      <c r="AX13" s="42"/>
      <c r="AY13" s="16"/>
    </row>
    <row r="14" spans="1:51" ht="16" thickBot="1" x14ac:dyDescent="0.25">
      <c r="A14" s="17" t="s">
        <v>19</v>
      </c>
      <c r="B14" s="28">
        <f t="shared" ref="B14:G14" si="6">AVERAGE(B11:B13)</f>
        <v>27.995302200317383</v>
      </c>
      <c r="C14" s="29">
        <f t="shared" si="6"/>
        <v>30.403799057006836</v>
      </c>
      <c r="D14" s="30">
        <f t="shared" si="6"/>
        <v>28.368027687072754</v>
      </c>
      <c r="E14" s="20">
        <f t="shared" si="6"/>
        <v>28.565217971801758</v>
      </c>
      <c r="F14" s="19">
        <f t="shared" si="6"/>
        <v>26.873254776000977</v>
      </c>
      <c r="G14" s="21">
        <f t="shared" si="6"/>
        <v>29.370283126831055</v>
      </c>
      <c r="I14" s="23" t="s">
        <v>22</v>
      </c>
      <c r="J14" s="24">
        <f t="shared" ref="J14:O14" si="7">J13/J11</f>
        <v>1</v>
      </c>
      <c r="K14" s="24">
        <f t="shared" si="7"/>
        <v>3.5979107156634149</v>
      </c>
      <c r="L14" s="24">
        <f t="shared" si="7"/>
        <v>2.6430217569749357</v>
      </c>
      <c r="M14" s="24">
        <f t="shared" si="7"/>
        <v>5.4535669283756105</v>
      </c>
      <c r="N14" s="24">
        <f t="shared" si="7"/>
        <v>6.3991852627592856</v>
      </c>
      <c r="O14" s="24">
        <f t="shared" si="7"/>
        <v>0.70531881347000536</v>
      </c>
      <c r="P14" s="24">
        <f>SUM(J14:O14)</f>
        <v>19.79900347724325</v>
      </c>
      <c r="Q14" s="24"/>
      <c r="R14" s="25">
        <f>J14/P14*100</f>
        <v>5.0507592523501934</v>
      </c>
      <c r="S14" s="25">
        <f>K14/P14*100</f>
        <v>18.1721808362669</v>
      </c>
      <c r="T14" s="25">
        <f>L14/P14*100</f>
        <v>13.349266593204021</v>
      </c>
      <c r="U14" s="25">
        <f>M14/P14*100</f>
        <v>27.544653621804137</v>
      </c>
      <c r="V14" s="25">
        <f>N14/P14*100</f>
        <v>32.320744173384462</v>
      </c>
      <c r="W14" s="25">
        <f>O14/P14*100</f>
        <v>3.5623955229902902</v>
      </c>
      <c r="X14" s="16">
        <f>SUM(R13:W13)</f>
        <v>100.00000000000001</v>
      </c>
      <c r="Y14" s="16"/>
      <c r="Z14" s="3" t="s">
        <v>66</v>
      </c>
      <c r="AA14">
        <f>STDEV(AA7:AA9)</f>
        <v>3.2917162009774694</v>
      </c>
      <c r="AB14">
        <f t="shared" ref="AB14:AG14" si="8">STDEV(AB7:AB9)</f>
        <v>12.491458973825228</v>
      </c>
      <c r="AC14">
        <f t="shared" si="8"/>
        <v>2.8211947918256182</v>
      </c>
      <c r="AD14" s="40">
        <f t="shared" si="8"/>
        <v>8.7728962417507539</v>
      </c>
      <c r="AE14" s="45">
        <f t="shared" si="8"/>
        <v>4.0645081073586775</v>
      </c>
      <c r="AF14" s="45">
        <f t="shared" si="8"/>
        <v>0.31658611147041205</v>
      </c>
      <c r="AG14">
        <f t="shared" si="8"/>
        <v>9.0942566804583223</v>
      </c>
      <c r="AI14" s="40"/>
      <c r="AJ14" s="40"/>
      <c r="AK14" s="40"/>
      <c r="AL14" s="40"/>
      <c r="AM14" s="40"/>
      <c r="AN14" s="40"/>
      <c r="AO14" s="40"/>
      <c r="AR14" s="37"/>
      <c r="AS14" s="37"/>
      <c r="AT14" s="37"/>
      <c r="AU14" s="37"/>
      <c r="AV14" s="37"/>
      <c r="AW14" s="37"/>
      <c r="AX14" s="37"/>
      <c r="AY14" s="16"/>
    </row>
    <row r="15" spans="1:51" ht="16" thickBot="1" x14ac:dyDescent="0.25">
      <c r="A15" s="17" t="s">
        <v>21</v>
      </c>
      <c r="B15" s="5">
        <f>B14-B14</f>
        <v>0</v>
      </c>
      <c r="C15" s="22">
        <f>C14-B14</f>
        <v>2.4084968566894531</v>
      </c>
      <c r="D15" s="22">
        <f>D14-B14</f>
        <v>0.37272548675537109</v>
      </c>
      <c r="E15" s="22">
        <f>E14-B14</f>
        <v>0.569915771484375</v>
      </c>
      <c r="F15" s="22">
        <f>F14-B14</f>
        <v>-1.1220474243164062</v>
      </c>
      <c r="G15" s="22">
        <f>G14-B14</f>
        <v>1.3749809265136719</v>
      </c>
      <c r="K15" s="5"/>
      <c r="L15" s="5"/>
      <c r="M15" s="5"/>
      <c r="N15" s="5"/>
      <c r="O15" s="5"/>
      <c r="P15" s="5"/>
      <c r="Q15" s="5"/>
      <c r="S15" s="15"/>
      <c r="T15" s="15"/>
      <c r="U15" s="15"/>
      <c r="V15" s="15"/>
      <c r="W15" s="15"/>
      <c r="X15" s="16">
        <f>SUM(R14:W14)</f>
        <v>100.00000000000001</v>
      </c>
      <c r="Y15" s="16"/>
      <c r="Z15" s="26" t="s">
        <v>31</v>
      </c>
      <c r="AA15" s="27">
        <f>AA13/SQRT(3)</f>
        <v>0.99858953069123502</v>
      </c>
      <c r="AB15" s="27">
        <f t="shared" ref="AB15:AG16" si="9">AB13/SQRT(3)</f>
        <v>2.8461435572010703</v>
      </c>
      <c r="AC15" s="27">
        <f t="shared" si="9"/>
        <v>0.78299423783934374</v>
      </c>
      <c r="AD15" s="40">
        <f t="shared" si="9"/>
        <v>3.0596109948174699</v>
      </c>
      <c r="AE15" s="45">
        <f t="shared" si="9"/>
        <v>3.7223171525148326</v>
      </c>
      <c r="AF15" s="45">
        <f t="shared" si="9"/>
        <v>1.9097098852219923</v>
      </c>
      <c r="AG15" s="27">
        <f t="shared" si="9"/>
        <v>2.2964351765554758</v>
      </c>
      <c r="AI15" s="40"/>
      <c r="AJ15" s="40"/>
      <c r="AK15" s="40"/>
      <c r="AL15" s="40"/>
      <c r="AM15" s="40"/>
      <c r="AN15" s="40"/>
      <c r="AO15" s="40"/>
    </row>
    <row r="16" spans="1:51" x14ac:dyDescent="0.2">
      <c r="A16" s="17" t="s">
        <v>23</v>
      </c>
      <c r="B16" s="5">
        <f t="shared" ref="B16:G16" si="10">2^-B15</f>
        <v>1</v>
      </c>
      <c r="C16" s="22">
        <f t="shared" si="10"/>
        <v>0.18835198507674816</v>
      </c>
      <c r="D16" s="22">
        <f t="shared" si="10"/>
        <v>0.77232207507419914</v>
      </c>
      <c r="E16" s="22">
        <f t="shared" si="10"/>
        <v>0.67365611718692464</v>
      </c>
      <c r="F16" s="22">
        <f t="shared" si="10"/>
        <v>2.1765564299965496</v>
      </c>
      <c r="G16" s="22">
        <f t="shared" si="10"/>
        <v>0.38555780367517323</v>
      </c>
      <c r="I16" s="8" t="s">
        <v>32</v>
      </c>
      <c r="J16" s="9">
        <v>1</v>
      </c>
      <c r="K16" s="9">
        <v>2</v>
      </c>
      <c r="L16" s="9">
        <v>3</v>
      </c>
      <c r="M16" s="9">
        <v>4</v>
      </c>
      <c r="N16" s="9">
        <v>5</v>
      </c>
      <c r="O16" s="9">
        <v>6</v>
      </c>
      <c r="P16" s="10" t="s">
        <v>8</v>
      </c>
      <c r="Q16" s="10"/>
      <c r="R16" s="9" t="s">
        <v>9</v>
      </c>
      <c r="S16" s="9" t="s">
        <v>10</v>
      </c>
      <c r="T16" s="9" t="s">
        <v>11</v>
      </c>
      <c r="U16" s="9" t="s">
        <v>12</v>
      </c>
      <c r="V16" s="9" t="s">
        <v>13</v>
      </c>
      <c r="W16" s="11" t="s">
        <v>14</v>
      </c>
      <c r="Z16" s="26" t="s">
        <v>65</v>
      </c>
      <c r="AA16" s="27">
        <f>AA14/SQRT(3)</f>
        <v>1.9004732347301942</v>
      </c>
      <c r="AB16" s="27">
        <f t="shared" si="9"/>
        <v>7.2119472011091625</v>
      </c>
      <c r="AC16" s="27">
        <f t="shared" si="9"/>
        <v>1.628817572496891</v>
      </c>
      <c r="AD16" s="40">
        <f t="shared" si="9"/>
        <v>5.065034006747454</v>
      </c>
      <c r="AE16" s="45">
        <f t="shared" si="9"/>
        <v>2.3466448499069488</v>
      </c>
      <c r="AF16" s="45">
        <f t="shared" si="9"/>
        <v>0.18278107667913929</v>
      </c>
      <c r="AG16" s="27">
        <f t="shared" si="9"/>
        <v>5.2505715425421648</v>
      </c>
      <c r="AI16" s="40"/>
      <c r="AJ16" s="40"/>
      <c r="AK16" s="40"/>
      <c r="AL16" s="40"/>
      <c r="AM16" s="40"/>
      <c r="AN16" s="40"/>
      <c r="AO16" s="40"/>
    </row>
    <row r="17" spans="1:41" x14ac:dyDescent="0.2">
      <c r="B17" s="5"/>
      <c r="C17" s="5"/>
      <c r="D17" s="5"/>
      <c r="E17" s="5"/>
      <c r="F17" s="5"/>
      <c r="G17" s="5"/>
      <c r="I17" s="12"/>
      <c r="J17" s="13" t="s">
        <v>15</v>
      </c>
      <c r="P17" s="5"/>
      <c r="Q17" s="5"/>
      <c r="W17" s="14"/>
      <c r="AA17"/>
      <c r="AE17" s="44"/>
      <c r="AF17" s="44"/>
      <c r="AI17" s="40"/>
    </row>
    <row r="18" spans="1:41" x14ac:dyDescent="0.2">
      <c r="B18" s="6" t="s">
        <v>33</v>
      </c>
      <c r="C18" s="7" t="s">
        <v>34</v>
      </c>
      <c r="D18" s="7" t="s">
        <v>35</v>
      </c>
      <c r="E18" s="7" t="s">
        <v>36</v>
      </c>
      <c r="F18" s="7" t="s">
        <v>37</v>
      </c>
      <c r="G18" s="7" t="s">
        <v>6</v>
      </c>
      <c r="I18" s="12"/>
      <c r="J18">
        <v>1</v>
      </c>
      <c r="K18" s="3">
        <v>0.17122159515799726</v>
      </c>
      <c r="L18" s="3">
        <v>0.32056023411906337</v>
      </c>
      <c r="M18" s="3">
        <v>0.53071597711125118</v>
      </c>
      <c r="N18" s="3">
        <v>0.53368096260524456</v>
      </c>
      <c r="O18" s="3">
        <v>0.88463513594696441</v>
      </c>
      <c r="P18" s="5">
        <f>SUM(J18:O18)</f>
        <v>3.4408139049405202</v>
      </c>
      <c r="Q18" s="5"/>
      <c r="R18" s="15">
        <f>J18/P18*100</f>
        <v>29.062891153867458</v>
      </c>
      <c r="S18" s="15">
        <f>K18/P18*100</f>
        <v>4.976194583268434</v>
      </c>
      <c r="T18" s="15">
        <f>L18/P18*100</f>
        <v>9.3164071924606091</v>
      </c>
      <c r="U18" s="15">
        <f>M18/P18*100</f>
        <v>15.424140676402709</v>
      </c>
      <c r="V18" s="15">
        <f>N18/P18*100</f>
        <v>15.510311727087434</v>
      </c>
      <c r="W18" s="15">
        <f>O18/P18*100</f>
        <v>25.710054666913372</v>
      </c>
      <c r="Z18" s="3" t="s">
        <v>38</v>
      </c>
      <c r="AA18" s="27">
        <f>TTEST(AA3:AA5,AA7:AA9,2,2)</f>
        <v>0.96431151729982734</v>
      </c>
      <c r="AB18" s="27">
        <f t="shared" ref="AB18:AG18" si="11">TTEST(AB3:AB5,AB7:AB9,2,2)</f>
        <v>0.94618009711809603</v>
      </c>
      <c r="AC18" s="27">
        <f t="shared" si="11"/>
        <v>8.6017339876944682E-2</v>
      </c>
      <c r="AD18" s="40">
        <f t="shared" si="11"/>
        <v>0.90024764486729469</v>
      </c>
      <c r="AE18" s="45">
        <f t="shared" si="11"/>
        <v>0.67064718825702141</v>
      </c>
      <c r="AF18" s="45">
        <f t="shared" si="11"/>
        <v>0.27633635667109857</v>
      </c>
      <c r="AG18" s="27">
        <f t="shared" si="11"/>
        <v>0.55961681854651379</v>
      </c>
      <c r="AI18" s="40"/>
      <c r="AJ18" s="40"/>
      <c r="AK18" s="40"/>
      <c r="AL18" s="40"/>
      <c r="AM18" s="40"/>
      <c r="AN18" s="40"/>
      <c r="AO18" s="40"/>
    </row>
    <row r="19" spans="1:41" x14ac:dyDescent="0.2">
      <c r="B19" s="37"/>
      <c r="C19" s="37"/>
      <c r="D19" s="37">
        <v>29.740997314453125</v>
      </c>
      <c r="E19" s="37"/>
      <c r="F19" s="37">
        <v>27.212497711181641</v>
      </c>
      <c r="G19" s="37"/>
      <c r="I19" s="12"/>
      <c r="J19" s="13" t="s">
        <v>71</v>
      </c>
      <c r="P19" s="5"/>
      <c r="Q19" s="5"/>
      <c r="W19" s="14"/>
      <c r="X19" s="16">
        <f>SUM(R18:W18)</f>
        <v>100.00000000000003</v>
      </c>
      <c r="Y19" s="16"/>
      <c r="AA19"/>
      <c r="AB19"/>
      <c r="AC19"/>
      <c r="AD19" s="40"/>
      <c r="AE19" s="45"/>
      <c r="AF19" s="45"/>
      <c r="AI19" s="40"/>
      <c r="AJ19" s="40"/>
      <c r="AK19" s="40"/>
      <c r="AL19" s="40"/>
      <c r="AM19" s="40"/>
      <c r="AN19" s="40"/>
    </row>
    <row r="20" spans="1:41" x14ac:dyDescent="0.2">
      <c r="B20" s="37">
        <v>29.319366455078125</v>
      </c>
      <c r="C20" s="37">
        <v>29.839887619018555</v>
      </c>
      <c r="D20" s="37"/>
      <c r="E20" s="37">
        <v>28.109104156494141</v>
      </c>
      <c r="F20" s="37">
        <v>27.202859878540039</v>
      </c>
      <c r="G20" s="37">
        <v>32.302829742431641</v>
      </c>
      <c r="I20" s="12" t="s">
        <v>20</v>
      </c>
      <c r="J20" s="37">
        <v>1</v>
      </c>
      <c r="K20" s="37">
        <v>0.78565041724234785</v>
      </c>
      <c r="L20" s="37">
        <v>0.79112092609441909</v>
      </c>
      <c r="M20" s="37">
        <v>2.5346966328279388</v>
      </c>
      <c r="N20" s="37">
        <v>4.452987963501962</v>
      </c>
      <c r="O20" s="37">
        <v>0.18454531331556712</v>
      </c>
      <c r="P20" s="5">
        <f>SUM(J20:O20)</f>
        <v>9.7490012529822359</v>
      </c>
      <c r="Q20" s="5"/>
      <c r="R20" s="15">
        <f>J20/P20*100</f>
        <v>10.257460985494266</v>
      </c>
      <c r="S20" s="15">
        <f>K20/P20*100</f>
        <v>8.0587785031006742</v>
      </c>
      <c r="T20" s="15">
        <f>L20/P20*100</f>
        <v>8.1148920342215956</v>
      </c>
      <c r="U20" s="15">
        <f>M20/P20*100</f>
        <v>25.999551821296269</v>
      </c>
      <c r="V20" s="15">
        <f>N20/P20*100</f>
        <v>45.676350304496935</v>
      </c>
      <c r="W20" s="15">
        <f>O20/P20*100</f>
        <v>1.8929663513902451</v>
      </c>
      <c r="AA20"/>
      <c r="AB20"/>
      <c r="AC20"/>
      <c r="AD20" s="40"/>
      <c r="AE20" s="45"/>
      <c r="AF20" s="45"/>
      <c r="AG20"/>
      <c r="AI20" s="40"/>
      <c r="AJ20" s="40"/>
      <c r="AK20" s="40"/>
      <c r="AL20" s="40"/>
      <c r="AM20" s="40"/>
      <c r="AN20" s="40"/>
      <c r="AO20" s="40"/>
    </row>
    <row r="21" spans="1:41" ht="16" thickBot="1" x14ac:dyDescent="0.25">
      <c r="B21" s="37">
        <v>29.405538558959961</v>
      </c>
      <c r="C21" s="37">
        <v>29.581098556518555</v>
      </c>
      <c r="D21" s="37">
        <v>29.659967422485352</v>
      </c>
      <c r="E21" s="37">
        <v>27.932174682617188</v>
      </c>
      <c r="F21" s="37"/>
      <c r="G21" s="37">
        <v>31.297981262207031</v>
      </c>
      <c r="I21" s="23" t="s">
        <v>22</v>
      </c>
      <c r="J21" s="24">
        <f t="shared" ref="J21:O21" si="12">J20/J18</f>
        <v>1</v>
      </c>
      <c r="K21" s="24">
        <f t="shared" si="12"/>
        <v>4.5885007467508832</v>
      </c>
      <c r="L21" s="24">
        <f t="shared" si="12"/>
        <v>2.4679322070889764</v>
      </c>
      <c r="M21" s="24">
        <f t="shared" si="12"/>
        <v>4.775994584946524</v>
      </c>
      <c r="N21" s="24">
        <f t="shared" si="12"/>
        <v>8.343913827774605</v>
      </c>
      <c r="O21" s="24">
        <f t="shared" si="12"/>
        <v>0.2086117833405059</v>
      </c>
      <c r="P21" s="24">
        <f>SUM(J21:O21)</f>
        <v>21.384953149901495</v>
      </c>
      <c r="Q21" s="24"/>
      <c r="R21" s="25">
        <f>J21/P21*100</f>
        <v>4.6761851334923605</v>
      </c>
      <c r="S21" s="25">
        <f>K21/P21*100</f>
        <v>21.456678976975073</v>
      </c>
      <c r="T21" s="25">
        <f>L21/P21*100</f>
        <v>11.540507897256461</v>
      </c>
      <c r="U21" s="25">
        <f>M21/P21*100</f>
        <v>22.333434875766951</v>
      </c>
      <c r="V21" s="25">
        <f>N21/P21*100</f>
        <v>39.017685796580942</v>
      </c>
      <c r="W21" s="25">
        <f>O21/P21*100</f>
        <v>0.97550731992820294</v>
      </c>
      <c r="X21" s="16">
        <f>SUM(R20:W20)</f>
        <v>99.999999999999986</v>
      </c>
      <c r="Y21" s="16"/>
      <c r="AA21"/>
      <c r="AB21"/>
      <c r="AC21"/>
      <c r="AD21" s="40"/>
      <c r="AE21" s="45"/>
      <c r="AF21" s="45"/>
      <c r="AG21" s="40"/>
      <c r="AJ21" s="40"/>
      <c r="AK21" s="40"/>
      <c r="AL21" s="40"/>
      <c r="AM21" s="40"/>
      <c r="AN21" s="40"/>
      <c r="AO21" s="40"/>
    </row>
    <row r="22" spans="1:41" x14ac:dyDescent="0.2">
      <c r="A22" s="17" t="s">
        <v>19</v>
      </c>
      <c r="B22" s="31">
        <f t="shared" ref="B22:G22" si="13">AVERAGE(B19:B21)</f>
        <v>29.362452507019043</v>
      </c>
      <c r="C22" s="21">
        <f t="shared" si="13"/>
        <v>29.710493087768555</v>
      </c>
      <c r="D22" s="30">
        <f t="shared" si="13"/>
        <v>29.700482368469238</v>
      </c>
      <c r="E22" s="32">
        <f t="shared" si="13"/>
        <v>28.020639419555664</v>
      </c>
      <c r="F22" s="29">
        <f t="shared" si="13"/>
        <v>27.20767879486084</v>
      </c>
      <c r="G22" s="21">
        <f t="shared" si="13"/>
        <v>31.800405502319336</v>
      </c>
      <c r="K22" s="5"/>
      <c r="L22" s="5"/>
      <c r="M22" s="5"/>
      <c r="N22" s="5"/>
      <c r="O22" s="5"/>
      <c r="P22" s="5"/>
      <c r="Q22" s="5"/>
      <c r="S22" s="15"/>
      <c r="T22" s="15"/>
      <c r="U22" s="15"/>
      <c r="V22" s="15"/>
      <c r="W22" s="15"/>
      <c r="X22" s="16">
        <f>SUM(R21:W21)</f>
        <v>100</v>
      </c>
      <c r="Y22" s="16"/>
      <c r="AA22"/>
      <c r="AB22"/>
      <c r="AC22"/>
      <c r="AD22" s="40"/>
      <c r="AE22" s="40"/>
      <c r="AF22" s="40"/>
      <c r="AG22"/>
      <c r="AJ22"/>
      <c r="AK22"/>
      <c r="AL22"/>
      <c r="AM22"/>
      <c r="AN22"/>
      <c r="AO22"/>
    </row>
    <row r="23" spans="1:41" ht="16" thickBot="1" x14ac:dyDescent="0.25">
      <c r="A23" s="17" t="s">
        <v>21</v>
      </c>
      <c r="B23" s="5">
        <f>B22-B22</f>
        <v>0</v>
      </c>
      <c r="C23" s="22">
        <f>C22-B22</f>
        <v>0.34804058074951172</v>
      </c>
      <c r="D23" s="22">
        <f>D22-B22</f>
        <v>0.33802986145019531</v>
      </c>
      <c r="E23" s="22">
        <f>E22-B22</f>
        <v>-1.3418130874633789</v>
      </c>
      <c r="F23" s="22">
        <f>F22-B22</f>
        <v>-2.1547737121582031</v>
      </c>
      <c r="G23" s="22">
        <f>G22-B22</f>
        <v>2.437952995300293</v>
      </c>
      <c r="J23" s="13"/>
      <c r="K23" s="13"/>
      <c r="L23" s="13"/>
      <c r="M23" s="13"/>
      <c r="N23" s="13"/>
      <c r="O23" s="13"/>
      <c r="P23" s="5"/>
      <c r="Q23" s="5"/>
      <c r="R23" s="13"/>
      <c r="S23" s="13"/>
      <c r="T23" s="13"/>
      <c r="U23" s="13"/>
      <c r="V23" s="13"/>
      <c r="W23" s="13"/>
      <c r="AA23"/>
      <c r="AB23"/>
      <c r="AC23"/>
      <c r="AD23"/>
      <c r="AE23"/>
      <c r="AF23"/>
      <c r="AG23"/>
      <c r="AJ23"/>
      <c r="AK23"/>
      <c r="AL23"/>
      <c r="AM23"/>
      <c r="AN23"/>
      <c r="AO23"/>
    </row>
    <row r="24" spans="1:41" x14ac:dyDescent="0.2">
      <c r="A24" s="17" t="s">
        <v>23</v>
      </c>
      <c r="B24" s="5">
        <f t="shared" ref="B24:G24" si="14">2^-B23</f>
        <v>1</v>
      </c>
      <c r="C24" s="22">
        <f t="shared" si="14"/>
        <v>0.78565041724234785</v>
      </c>
      <c r="D24" s="22">
        <f t="shared" si="14"/>
        <v>0.79112092609441909</v>
      </c>
      <c r="E24" s="22">
        <f t="shared" si="14"/>
        <v>2.5346966328279388</v>
      </c>
      <c r="F24" s="22">
        <f t="shared" si="14"/>
        <v>4.452987963501962</v>
      </c>
      <c r="G24" s="22">
        <f t="shared" si="14"/>
        <v>0.18454531331556712</v>
      </c>
      <c r="I24" s="8" t="s">
        <v>62</v>
      </c>
      <c r="J24" s="9">
        <v>1</v>
      </c>
      <c r="K24" s="9">
        <v>2</v>
      </c>
      <c r="L24" s="9">
        <v>3</v>
      </c>
      <c r="M24" s="9">
        <v>4</v>
      </c>
      <c r="N24" s="9">
        <v>5</v>
      </c>
      <c r="O24" s="9">
        <v>6</v>
      </c>
      <c r="P24" s="10" t="s">
        <v>8</v>
      </c>
      <c r="Q24" s="10"/>
      <c r="R24" s="9" t="s">
        <v>9</v>
      </c>
      <c r="S24" s="9" t="s">
        <v>10</v>
      </c>
      <c r="T24" s="9" t="s">
        <v>11</v>
      </c>
      <c r="U24" s="9" t="s">
        <v>12</v>
      </c>
      <c r="V24" s="9" t="s">
        <v>13</v>
      </c>
      <c r="W24" s="11" t="s">
        <v>14</v>
      </c>
      <c r="AA24"/>
    </row>
    <row r="25" spans="1:41" x14ac:dyDescent="0.2">
      <c r="B25" s="5"/>
      <c r="C25" s="5"/>
      <c r="D25" s="5"/>
      <c r="E25" s="5"/>
      <c r="F25" s="5"/>
      <c r="G25" s="5"/>
      <c r="I25" s="12"/>
      <c r="J25" s="13" t="s">
        <v>15</v>
      </c>
      <c r="P25" s="5"/>
      <c r="Q25" s="5"/>
      <c r="W25" s="14"/>
      <c r="AA25"/>
    </row>
    <row r="26" spans="1:41" x14ac:dyDescent="0.2">
      <c r="B26" s="33"/>
      <c r="C26" s="33"/>
      <c r="D26" s="33"/>
      <c r="E26" s="33"/>
      <c r="F26" s="33"/>
      <c r="G26" s="33"/>
      <c r="I26" s="12"/>
      <c r="J26">
        <v>1</v>
      </c>
      <c r="K26" s="3">
        <v>4.3899108875588788E-2</v>
      </c>
      <c r="L26" s="3">
        <v>0.13459120787025611</v>
      </c>
      <c r="M26" s="3">
        <v>3.9315229081707974E-2</v>
      </c>
      <c r="N26" s="3">
        <v>7.8705029402805493E-2</v>
      </c>
      <c r="O26" s="3">
        <v>0.17668008189705761</v>
      </c>
      <c r="P26" s="5">
        <f>SUM(J26:O26)</f>
        <v>1.4731906571274158</v>
      </c>
      <c r="Q26" s="5"/>
      <c r="R26" s="15">
        <f>J26/P26*100</f>
        <v>67.879876590441228</v>
      </c>
      <c r="S26" s="15">
        <f>K26/P26*100</f>
        <v>2.97986609290531</v>
      </c>
      <c r="T26" s="15">
        <f>L26/P26*100</f>
        <v>9.1360345803914065</v>
      </c>
      <c r="U26" s="15">
        <f>M26/P26*100</f>
        <v>2.6687128981912633</v>
      </c>
      <c r="V26" s="15">
        <f>N26/P26*100</f>
        <v>5.3424876829094847</v>
      </c>
      <c r="W26" s="15">
        <f>O26/P26*100</f>
        <v>11.99302215516132</v>
      </c>
      <c r="X26" s="16">
        <f>SUM(R26:W26)</f>
        <v>100</v>
      </c>
      <c r="Y26" s="16"/>
      <c r="AA26"/>
    </row>
    <row r="27" spans="1:41" x14ac:dyDescent="0.2">
      <c r="A27" s="34"/>
      <c r="B27" s="34"/>
      <c r="C27" s="34"/>
      <c r="D27" s="34"/>
      <c r="E27" s="34"/>
      <c r="F27" s="34"/>
      <c r="G27" s="34"/>
      <c r="I27" s="12"/>
      <c r="J27" s="13" t="s">
        <v>71</v>
      </c>
      <c r="P27" s="5"/>
      <c r="Q27" s="5"/>
      <c r="W27" s="14"/>
      <c r="AA27"/>
    </row>
    <row r="28" spans="1:41" x14ac:dyDescent="0.2">
      <c r="I28" s="12" t="s">
        <v>20</v>
      </c>
      <c r="J28" s="37">
        <v>1</v>
      </c>
      <c r="K28" s="37">
        <v>9.3996312981464519E-2</v>
      </c>
      <c r="L28" s="37">
        <v>0.59431905394683671</v>
      </c>
      <c r="M28" s="37">
        <v>0.33101516423469246</v>
      </c>
      <c r="N28" s="37">
        <v>0.70732463409333124</v>
      </c>
      <c r="O28" s="37">
        <v>8.5930287471432443E-2</v>
      </c>
      <c r="P28" s="5">
        <f>SUM(J28:O28)</f>
        <v>2.8125854527277574</v>
      </c>
      <c r="Q28" s="5"/>
      <c r="R28" s="15">
        <f>J28/P28*100</f>
        <v>35.55447529710289</v>
      </c>
      <c r="S28" s="15">
        <f>K28/P28*100</f>
        <v>3.3419895879182322</v>
      </c>
      <c r="T28" s="15">
        <f>L28/P28*100</f>
        <v>21.130702122150367</v>
      </c>
      <c r="U28" s="15">
        <f>M28/P28*100</f>
        <v>11.769070479748828</v>
      </c>
      <c r="V28" s="15">
        <f>N28/P28*100</f>
        <v>25.148556229903683</v>
      </c>
      <c r="W28" s="15">
        <f>O28/P28*100</f>
        <v>3.0552062831759947</v>
      </c>
      <c r="X28" s="16">
        <f>SUM(R28:W28)</f>
        <v>99.999999999999986</v>
      </c>
      <c r="Y28" s="16"/>
      <c r="AA28"/>
    </row>
    <row r="29" spans="1:41" ht="20" thickBot="1" x14ac:dyDescent="0.3">
      <c r="A29" s="1"/>
      <c r="B29" s="35" t="s">
        <v>0</v>
      </c>
      <c r="C29" s="13"/>
      <c r="D29" s="13"/>
      <c r="E29" s="13"/>
      <c r="F29" s="13"/>
      <c r="G29" s="13"/>
      <c r="I29" s="23" t="s">
        <v>22</v>
      </c>
      <c r="J29" s="24">
        <f t="shared" ref="J29:O29" si="15">J28/J26</f>
        <v>1</v>
      </c>
      <c r="K29" s="24">
        <f t="shared" si="15"/>
        <v>2.1411895455065499</v>
      </c>
      <c r="L29" s="24">
        <f t="shared" si="15"/>
        <v>4.4157346037027274</v>
      </c>
      <c r="M29" s="24">
        <f t="shared" si="15"/>
        <v>8.4195150827367922</v>
      </c>
      <c r="N29" s="24">
        <f t="shared" si="15"/>
        <v>8.9870322069674256</v>
      </c>
      <c r="O29" s="24">
        <f t="shared" si="15"/>
        <v>0.48636092166574613</v>
      </c>
      <c r="P29" s="24">
        <f>SUM(J29:O29)</f>
        <v>25.44983236057924</v>
      </c>
      <c r="Q29" s="24"/>
      <c r="R29" s="25">
        <f>J29/P29*100</f>
        <v>3.9292989668134695</v>
      </c>
      <c r="S29" s="25">
        <f>K29/P29*100</f>
        <v>8.4133738689106874</v>
      </c>
      <c r="T29" s="25">
        <f>L29/P29*100</f>
        <v>17.350741416051608</v>
      </c>
      <c r="U29" s="25">
        <f>M29/P29*100</f>
        <v>33.082791915668096</v>
      </c>
      <c r="V29" s="25">
        <f>N29/P29*100</f>
        <v>35.312736365556475</v>
      </c>
      <c r="W29" s="25">
        <f>O29/P29*100</f>
        <v>1.9110574669996629</v>
      </c>
      <c r="X29" s="16">
        <f>SUM(R29:W29)</f>
        <v>100</v>
      </c>
      <c r="Y29" s="16"/>
      <c r="AA29"/>
    </row>
    <row r="30" spans="1:41" ht="16" thickBot="1" x14ac:dyDescent="0.25">
      <c r="B30" s="6" t="s">
        <v>44</v>
      </c>
      <c r="C30" s="7" t="s">
        <v>45</v>
      </c>
      <c r="D30" s="7" t="s">
        <v>46</v>
      </c>
      <c r="E30" s="7" t="s">
        <v>47</v>
      </c>
      <c r="F30" s="7" t="s">
        <v>48</v>
      </c>
      <c r="G30" s="7" t="s">
        <v>49</v>
      </c>
      <c r="K30" s="5"/>
      <c r="L30" s="5"/>
      <c r="M30" s="5"/>
      <c r="N30" s="5"/>
      <c r="O30" s="5"/>
      <c r="P30" s="5"/>
      <c r="Q30" s="5"/>
      <c r="S30" s="15"/>
      <c r="T30" s="15"/>
      <c r="U30" s="15"/>
      <c r="V30" s="15"/>
      <c r="W30" s="15"/>
      <c r="AA30"/>
    </row>
    <row r="31" spans="1:41" x14ac:dyDescent="0.2">
      <c r="B31" s="37">
        <v>27.218620300292969</v>
      </c>
      <c r="C31" s="37"/>
      <c r="D31" s="37">
        <v>27.917617797851562</v>
      </c>
      <c r="E31" s="37">
        <v>28.641382217407227</v>
      </c>
      <c r="F31" s="37"/>
      <c r="G31" s="37">
        <v>30.243289947509766</v>
      </c>
      <c r="I31" s="8" t="s">
        <v>63</v>
      </c>
      <c r="J31" s="9">
        <v>1</v>
      </c>
      <c r="K31" s="9">
        <v>2</v>
      </c>
      <c r="L31" s="9">
        <v>3</v>
      </c>
      <c r="M31" s="9">
        <v>4</v>
      </c>
      <c r="N31" s="9">
        <v>5</v>
      </c>
      <c r="O31" s="9">
        <v>6</v>
      </c>
      <c r="P31" s="10" t="s">
        <v>8</v>
      </c>
      <c r="Q31" s="10"/>
      <c r="R31" s="9" t="s">
        <v>9</v>
      </c>
      <c r="S31" s="9" t="s">
        <v>10</v>
      </c>
      <c r="T31" s="9" t="s">
        <v>11</v>
      </c>
      <c r="U31" s="9" t="s">
        <v>12</v>
      </c>
      <c r="V31" s="9" t="s">
        <v>13</v>
      </c>
      <c r="W31" s="11" t="s">
        <v>14</v>
      </c>
      <c r="AA31"/>
    </row>
    <row r="32" spans="1:41" x14ac:dyDescent="0.2">
      <c r="B32" s="37"/>
      <c r="C32" s="37">
        <v>30.681663513183594</v>
      </c>
      <c r="D32" s="37">
        <v>27.929183959960938</v>
      </c>
      <c r="E32" s="37">
        <v>28.894100189208984</v>
      </c>
      <c r="F32" s="37">
        <v>27.644634246826172</v>
      </c>
      <c r="G32" s="37"/>
      <c r="I32" s="12"/>
      <c r="J32" s="13" t="s">
        <v>15</v>
      </c>
      <c r="P32" s="5"/>
      <c r="Q32" s="5"/>
      <c r="W32" s="14"/>
      <c r="AA32"/>
    </row>
    <row r="33" spans="1:32" x14ac:dyDescent="0.2">
      <c r="B33" s="37">
        <v>27.126800537109375</v>
      </c>
      <c r="C33" s="37">
        <v>30.486261367797852</v>
      </c>
      <c r="D33" s="37"/>
      <c r="E33" s="37"/>
      <c r="F33" s="37">
        <v>27.699897766113281</v>
      </c>
      <c r="G33" s="37">
        <v>31.183509826660156</v>
      </c>
      <c r="I33" s="12"/>
      <c r="J33">
        <v>1</v>
      </c>
      <c r="K33" s="3">
        <v>2.6119464179268269E-2</v>
      </c>
      <c r="L33" s="3">
        <v>0.38957620191171194</v>
      </c>
      <c r="M33" s="3">
        <v>0.36061374851726335</v>
      </c>
      <c r="N33" s="3">
        <v>0.51697323894332436</v>
      </c>
      <c r="O33" s="3">
        <v>0.35528357161900781</v>
      </c>
      <c r="P33" s="5">
        <f>SUM(J33:O33)</f>
        <v>2.6485662251705757</v>
      </c>
      <c r="Q33" s="5"/>
      <c r="R33" s="15">
        <f>J33/P33*100</f>
        <v>37.756276980976637</v>
      </c>
      <c r="S33" s="15">
        <f>K33/P33*100</f>
        <v>0.98617372414715043</v>
      </c>
      <c r="T33" s="15">
        <f>L33/P33*100</f>
        <v>14.708946984575476</v>
      </c>
      <c r="U33" s="15">
        <f>M33/P33*100</f>
        <v>13.61543257216605</v>
      </c>
      <c r="V33" s="15">
        <f>N33/P33*100</f>
        <v>19.518984801296774</v>
      </c>
      <c r="W33" s="15">
        <f>O33/P33*100</f>
        <v>13.414184936837911</v>
      </c>
      <c r="X33" s="16">
        <f>SUM(R26:W26)</f>
        <v>100</v>
      </c>
      <c r="Y33" s="16"/>
      <c r="AA33"/>
    </row>
    <row r="34" spans="1:32" x14ac:dyDescent="0.2">
      <c r="A34" s="17" t="s">
        <v>19</v>
      </c>
      <c r="B34" s="31">
        <f t="shared" ref="B34:G34" si="16">AVERAGE(B31:B33)</f>
        <v>27.172710418701172</v>
      </c>
      <c r="C34" s="29">
        <f t="shared" si="16"/>
        <v>30.583962440490723</v>
      </c>
      <c r="D34" s="32">
        <f t="shared" si="16"/>
        <v>27.92340087890625</v>
      </c>
      <c r="E34" s="20">
        <f t="shared" si="16"/>
        <v>28.767741203308105</v>
      </c>
      <c r="F34" s="21">
        <f t="shared" si="16"/>
        <v>27.672266006469727</v>
      </c>
      <c r="G34" s="21">
        <f t="shared" si="16"/>
        <v>30.713399887084961</v>
      </c>
      <c r="I34" s="12"/>
      <c r="J34" s="13" t="s">
        <v>71</v>
      </c>
      <c r="P34" s="5"/>
      <c r="Q34" s="5"/>
      <c r="W34" s="14"/>
      <c r="AA34"/>
    </row>
    <row r="35" spans="1:32" x14ac:dyDescent="0.2">
      <c r="A35" s="17" t="s">
        <v>21</v>
      </c>
      <c r="B35" s="5">
        <f>B34-B34</f>
        <v>0</v>
      </c>
      <c r="C35" s="22">
        <f>C34-B34</f>
        <v>3.4112520217895508</v>
      </c>
      <c r="D35" s="22">
        <f>D34-B34</f>
        <v>0.75069046020507812</v>
      </c>
      <c r="E35" s="22">
        <f>E34-B34</f>
        <v>1.5950307846069336</v>
      </c>
      <c r="F35" s="22">
        <f>F34-B34</f>
        <v>0.49955558776855469</v>
      </c>
      <c r="G35" s="22">
        <f>G34-B34</f>
        <v>3.5406894683837891</v>
      </c>
      <c r="I35" s="12" t="s">
        <v>20</v>
      </c>
      <c r="J35" s="37">
        <v>1</v>
      </c>
      <c r="K35" s="37">
        <v>0.19298341425198831</v>
      </c>
      <c r="L35" s="37">
        <v>1.1820335782296945</v>
      </c>
      <c r="M35" s="37">
        <v>1.4421556212299562</v>
      </c>
      <c r="N35" s="37">
        <v>4.1646495915773993</v>
      </c>
      <c r="O35" s="37">
        <v>0.13907942289665085</v>
      </c>
      <c r="P35" s="5">
        <f>SUM(J35:O35)</f>
        <v>8.1209016281856901</v>
      </c>
      <c r="Q35" s="5"/>
      <c r="R35" s="15">
        <f>J35/P35*100</f>
        <v>12.313903625297483</v>
      </c>
      <c r="S35" s="15">
        <f>K35/P35*100</f>
        <v>2.3763791643798449</v>
      </c>
      <c r="T35" s="15">
        <f>L35/P35*100</f>
        <v>14.555447564185991</v>
      </c>
      <c r="U35" s="15">
        <f>M35/P35*100</f>
        <v>17.758565332506702</v>
      </c>
      <c r="V35" s="15">
        <f>N35/P35*100</f>
        <v>51.283093703818615</v>
      </c>
      <c r="W35" s="15">
        <f>O35/P35*100</f>
        <v>1.7126106098113505</v>
      </c>
      <c r="X35" s="16">
        <f>SUM(R28:W28)</f>
        <v>99.999999999999986</v>
      </c>
      <c r="Y35" s="16"/>
      <c r="AA35"/>
    </row>
    <row r="36" spans="1:32" ht="16" thickBot="1" x14ac:dyDescent="0.25">
      <c r="A36" s="17" t="s">
        <v>23</v>
      </c>
      <c r="B36" s="5">
        <f t="shared" ref="B36:G36" si="17">2^-B35</f>
        <v>1</v>
      </c>
      <c r="C36" s="22">
        <f t="shared" si="17"/>
        <v>9.3996312981464519E-2</v>
      </c>
      <c r="D36" s="22">
        <f t="shared" si="17"/>
        <v>0.59431905394683671</v>
      </c>
      <c r="E36" s="22">
        <f t="shared" si="17"/>
        <v>0.33101516423469246</v>
      </c>
      <c r="F36" s="22">
        <f t="shared" si="17"/>
        <v>0.70732463409333124</v>
      </c>
      <c r="G36" s="22">
        <f t="shared" si="17"/>
        <v>8.5930287471432443E-2</v>
      </c>
      <c r="I36" s="23" t="s">
        <v>22</v>
      </c>
      <c r="J36" s="24">
        <f t="shared" ref="J36:O36" si="18">J35/J33</f>
        <v>1</v>
      </c>
      <c r="K36" s="24">
        <f t="shared" si="18"/>
        <v>7.3884905497090756</v>
      </c>
      <c r="L36" s="24">
        <f t="shared" si="18"/>
        <v>3.0341524262243666</v>
      </c>
      <c r="M36" s="24">
        <f t="shared" si="18"/>
        <v>3.9991698241114539</v>
      </c>
      <c r="N36" s="24">
        <f t="shared" si="18"/>
        <v>8.055832058328205</v>
      </c>
      <c r="O36" s="24">
        <f t="shared" si="18"/>
        <v>0.3914603263609221</v>
      </c>
      <c r="P36" s="24">
        <f>SUM(J36:O36)</f>
        <v>23.869105184734025</v>
      </c>
      <c r="Q36" s="24"/>
      <c r="R36" s="25">
        <f>J36/P36*100</f>
        <v>4.189516080559109</v>
      </c>
      <c r="S36" s="25">
        <f>K36/P36*100</f>
        <v>30.954199969065183</v>
      </c>
      <c r="T36" s="25">
        <f>L36/P36*100</f>
        <v>12.71163038053442</v>
      </c>
      <c r="U36" s="25">
        <f>M36/P36*100</f>
        <v>16.754586287001679</v>
      </c>
      <c r="V36" s="25">
        <f>N36/P36*100</f>
        <v>33.750037950649606</v>
      </c>
      <c r="W36" s="25">
        <f>O36/P36*100</f>
        <v>1.6400293321899999</v>
      </c>
      <c r="X36" s="16">
        <f>SUM(R29:W29)</f>
        <v>100</v>
      </c>
      <c r="Y36" s="16"/>
      <c r="AA36"/>
    </row>
    <row r="37" spans="1:32" ht="16" thickBot="1" x14ac:dyDescent="0.25">
      <c r="B37" s="13"/>
      <c r="C37" s="13"/>
      <c r="D37" s="13"/>
      <c r="E37" s="13"/>
      <c r="F37" s="13"/>
      <c r="G37" s="13"/>
      <c r="K37" s="5"/>
      <c r="L37" s="5"/>
      <c r="M37" s="5"/>
      <c r="N37" s="5"/>
      <c r="O37" s="5"/>
      <c r="P37" s="5"/>
      <c r="Q37" s="5"/>
      <c r="S37" s="15"/>
      <c r="T37" s="15"/>
      <c r="U37" s="15"/>
      <c r="V37" s="15"/>
      <c r="W37" s="15"/>
      <c r="AA37"/>
    </row>
    <row r="38" spans="1:32" x14ac:dyDescent="0.2">
      <c r="B38" s="6" t="s">
        <v>59</v>
      </c>
      <c r="C38" s="7" t="s">
        <v>60</v>
      </c>
      <c r="D38" s="7" t="s">
        <v>61</v>
      </c>
      <c r="E38" s="7" t="s">
        <v>50</v>
      </c>
      <c r="F38" s="7" t="s">
        <v>51</v>
      </c>
      <c r="G38" s="7" t="s">
        <v>52</v>
      </c>
      <c r="I38" s="8" t="s">
        <v>64</v>
      </c>
      <c r="J38" s="9">
        <v>1</v>
      </c>
      <c r="K38" s="9">
        <v>2</v>
      </c>
      <c r="L38" s="9">
        <v>3</v>
      </c>
      <c r="M38" s="9">
        <v>4</v>
      </c>
      <c r="N38" s="9">
        <v>5</v>
      </c>
      <c r="O38" s="9">
        <v>6</v>
      </c>
      <c r="P38" s="10" t="s">
        <v>8</v>
      </c>
      <c r="Q38" s="10"/>
      <c r="R38" s="9" t="s">
        <v>9</v>
      </c>
      <c r="S38" s="9" t="s">
        <v>10</v>
      </c>
      <c r="T38" s="9" t="s">
        <v>11</v>
      </c>
      <c r="U38" s="9" t="s">
        <v>12</v>
      </c>
      <c r="V38" s="9" t="s">
        <v>13</v>
      </c>
      <c r="W38" s="11" t="s">
        <v>14</v>
      </c>
      <c r="AA38"/>
    </row>
    <row r="39" spans="1:32" x14ac:dyDescent="0.2">
      <c r="B39" s="37"/>
      <c r="C39" s="37">
        <v>30.329303741455078</v>
      </c>
      <c r="D39" s="37"/>
      <c r="E39" s="37">
        <v>27.865764617919922</v>
      </c>
      <c r="F39" s="37">
        <v>26.501903533935547</v>
      </c>
      <c r="G39" s="37">
        <v>31.314155578613281</v>
      </c>
      <c r="I39" s="12"/>
      <c r="J39" s="13" t="s">
        <v>15</v>
      </c>
      <c r="P39" s="5"/>
      <c r="Q39" s="5"/>
      <c r="W39" s="14"/>
      <c r="AA39"/>
    </row>
    <row r="40" spans="1:32" x14ac:dyDescent="0.2">
      <c r="B40" s="37">
        <v>28.506568908691406</v>
      </c>
      <c r="C40" s="37">
        <v>31.595735549926758</v>
      </c>
      <c r="D40" s="37">
        <v>28.420566558837891</v>
      </c>
      <c r="E40" s="37">
        <v>28.088567733764648</v>
      </c>
      <c r="F40" s="37">
        <v>26.567108154296875</v>
      </c>
      <c r="G40" s="37">
        <v>31.545627593994141</v>
      </c>
      <c r="I40" s="12"/>
      <c r="J40">
        <v>1</v>
      </c>
      <c r="K40" s="3">
        <v>0.22593057912909964</v>
      </c>
      <c r="L40" s="3">
        <v>0.22921267354626604</v>
      </c>
      <c r="M40" s="3">
        <v>0.17266736224947093</v>
      </c>
      <c r="N40">
        <v>0.37769285988682072</v>
      </c>
      <c r="O40" s="3">
        <v>1.3913176850893811</v>
      </c>
      <c r="P40" s="5">
        <f>SUM(J40:O40)</f>
        <v>3.3968211599010387</v>
      </c>
      <c r="Q40" s="5"/>
      <c r="R40" s="15">
        <f>J40/P40*100</f>
        <v>29.439289056628859</v>
      </c>
      <c r="S40" s="15">
        <f>K40/P40*100</f>
        <v>6.6512356257131238</v>
      </c>
      <c r="T40" s="15">
        <f>L40/P40*100</f>
        <v>6.7478581519712337</v>
      </c>
      <c r="U40" s="15">
        <f>M40/P40*100</f>
        <v>5.0832043879078208</v>
      </c>
      <c r="V40" s="15">
        <f>N40/P40*100</f>
        <v>11.119009276832939</v>
      </c>
      <c r="W40" s="15">
        <f>O40/P40*100</f>
        <v>40.959403500946017</v>
      </c>
      <c r="X40" s="16">
        <f>SUM(R33:W33)</f>
        <v>99.999999999999986</v>
      </c>
      <c r="Y40" s="16"/>
      <c r="AA40"/>
    </row>
    <row r="41" spans="1:32" x14ac:dyDescent="0.2">
      <c r="B41" s="37">
        <v>28.6788330078125</v>
      </c>
      <c r="C41" s="37">
        <v>30.973417282104492</v>
      </c>
      <c r="D41" s="37">
        <v>28.282293319702148</v>
      </c>
      <c r="E41" s="37">
        <v>28.239089965820312</v>
      </c>
      <c r="F41" s="37"/>
      <c r="G41" s="37">
        <v>31.456377029418945</v>
      </c>
      <c r="I41" s="12"/>
      <c r="J41" s="13" t="s">
        <v>71</v>
      </c>
      <c r="P41" s="5"/>
      <c r="Q41" s="5"/>
      <c r="W41" s="14"/>
      <c r="AA41"/>
    </row>
    <row r="42" spans="1:32" x14ac:dyDescent="0.2">
      <c r="A42" s="17" t="s">
        <v>19</v>
      </c>
      <c r="B42" s="18">
        <f t="shared" ref="B42:G42" si="19">AVERAGE(B39:B41)</f>
        <v>28.592700958251953</v>
      </c>
      <c r="C42" s="21">
        <f t="shared" si="19"/>
        <v>30.966152191162109</v>
      </c>
      <c r="D42" s="20">
        <f t="shared" si="19"/>
        <v>28.35142993927002</v>
      </c>
      <c r="E42" s="20">
        <f t="shared" si="19"/>
        <v>28.064474105834961</v>
      </c>
      <c r="F42" s="19">
        <f t="shared" si="19"/>
        <v>26.534505844116211</v>
      </c>
      <c r="G42" s="19">
        <f t="shared" si="19"/>
        <v>31.438720067342121</v>
      </c>
      <c r="I42" s="12" t="s">
        <v>20</v>
      </c>
      <c r="J42" s="37">
        <v>1</v>
      </c>
      <c r="K42" s="37">
        <v>0.23977236907749563</v>
      </c>
      <c r="L42" s="37">
        <v>0.41848338904121718</v>
      </c>
      <c r="M42" s="37">
        <v>0.34257677319109603</v>
      </c>
      <c r="N42" s="37">
        <v>1.6042437345195824</v>
      </c>
      <c r="O42" s="37">
        <v>0.18253217385734438</v>
      </c>
      <c r="P42" s="5">
        <f>SUM(J42:O42)</f>
        <v>3.7876084396867351</v>
      </c>
      <c r="Q42" s="5"/>
      <c r="R42" s="15">
        <f>J42/P42*100</f>
        <v>26.401884353249244</v>
      </c>
      <c r="S42" s="15">
        <f>K42/P42*100</f>
        <v>6.330442359488635</v>
      </c>
      <c r="T42" s="15">
        <f>L42/P42*100</f>
        <v>11.048750041222029</v>
      </c>
      <c r="U42" s="15">
        <f>M42/P42*100</f>
        <v>9.0446723479006135</v>
      </c>
      <c r="V42" s="15">
        <f>N42/P42*100</f>
        <v>42.355057553210699</v>
      </c>
      <c r="W42" s="15">
        <f>O42/P42*100</f>
        <v>4.8191933449287916</v>
      </c>
      <c r="X42" s="16">
        <f>SUM(R35:W35)</f>
        <v>99.999999999999986</v>
      </c>
      <c r="Y42" s="16"/>
      <c r="AA42"/>
    </row>
    <row r="43" spans="1:32" ht="16" thickBot="1" x14ac:dyDescent="0.25">
      <c r="A43" s="17" t="s">
        <v>21</v>
      </c>
      <c r="B43" s="5">
        <f>B42-B42</f>
        <v>0</v>
      </c>
      <c r="C43" s="22">
        <f>C42-B42</f>
        <v>2.3734512329101562</v>
      </c>
      <c r="D43" s="22">
        <f>D42-B42</f>
        <v>-0.24127101898193359</v>
      </c>
      <c r="E43" s="22">
        <f>E42-B42</f>
        <v>-0.52822685241699219</v>
      </c>
      <c r="F43" s="22">
        <f>F42-B42</f>
        <v>-2.0581951141357422</v>
      </c>
      <c r="G43" s="22">
        <f>G42-B42</f>
        <v>2.8460191090901681</v>
      </c>
      <c r="I43" s="23" t="s">
        <v>22</v>
      </c>
      <c r="J43" s="24">
        <f t="shared" ref="J43:O43" si="20">J42/J40</f>
        <v>1</v>
      </c>
      <c r="K43" s="24">
        <f t="shared" si="20"/>
        <v>1.0612656772790665</v>
      </c>
      <c r="L43" s="24">
        <f t="shared" si="20"/>
        <v>1.8257428028156013</v>
      </c>
      <c r="M43" s="24">
        <f t="shared" si="20"/>
        <v>1.9840273733731963</v>
      </c>
      <c r="N43" s="24">
        <f t="shared" si="20"/>
        <v>4.2474822928882192</v>
      </c>
      <c r="O43" s="24">
        <f t="shared" si="20"/>
        <v>0.13119374231602479</v>
      </c>
      <c r="P43" s="24">
        <f>SUM(J43:O43)</f>
        <v>10.24971188867211</v>
      </c>
      <c r="Q43" s="24"/>
      <c r="R43" s="25">
        <f>J43/P43*100</f>
        <v>9.75637179719355</v>
      </c>
      <c r="S43" s="25">
        <f>K43/P43*100</f>
        <v>10.354102523134996</v>
      </c>
      <c r="T43" s="25">
        <f>L43/P43*100</f>
        <v>17.812625590319236</v>
      </c>
      <c r="U43" s="25">
        <f>M43/P43*100</f>
        <v>19.356908710438248</v>
      </c>
      <c r="V43" s="25">
        <f>N43/P43*100</f>
        <v>41.440016451413612</v>
      </c>
      <c r="W43" s="25">
        <f>O43/P43*100</f>
        <v>1.2799749275003423</v>
      </c>
      <c r="X43" s="16">
        <f>SUM(R36:W36)</f>
        <v>99.999999999999986</v>
      </c>
      <c r="Y43" s="16"/>
      <c r="AA43"/>
    </row>
    <row r="44" spans="1:32" x14ac:dyDescent="0.2">
      <c r="A44" s="17" t="s">
        <v>23</v>
      </c>
      <c r="B44" s="5">
        <f t="shared" ref="B44:G44" si="21">2^-B43</f>
        <v>1</v>
      </c>
      <c r="C44" s="22">
        <f t="shared" si="21"/>
        <v>0.19298341425198831</v>
      </c>
      <c r="D44" s="22">
        <f t="shared" si="21"/>
        <v>1.1820335782296945</v>
      </c>
      <c r="E44" s="22">
        <f t="shared" si="21"/>
        <v>1.4421556212299562</v>
      </c>
      <c r="F44" s="22">
        <f t="shared" si="21"/>
        <v>4.1646495915773993</v>
      </c>
      <c r="G44" s="22">
        <f t="shared" si="21"/>
        <v>0.13907942289665085</v>
      </c>
      <c r="AA44"/>
    </row>
    <row r="45" spans="1:32" x14ac:dyDescent="0.2">
      <c r="B45" s="13"/>
      <c r="C45" s="13"/>
      <c r="D45" s="13"/>
      <c r="E45" s="13"/>
      <c r="F45" s="13"/>
      <c r="G45" s="13"/>
      <c r="J45"/>
      <c r="AA45"/>
    </row>
    <row r="46" spans="1:32" x14ac:dyDescent="0.2">
      <c r="B46" s="6" t="s">
        <v>53</v>
      </c>
      <c r="C46" s="7" t="s">
        <v>54</v>
      </c>
      <c r="D46" s="7" t="s">
        <v>55</v>
      </c>
      <c r="E46" s="7" t="s">
        <v>56</v>
      </c>
      <c r="F46" s="7" t="s">
        <v>57</v>
      </c>
      <c r="G46" s="7" t="s">
        <v>58</v>
      </c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</row>
    <row r="47" spans="1:32" x14ac:dyDescent="0.2">
      <c r="B47" s="37">
        <v>28.674516677856445</v>
      </c>
      <c r="C47" s="37">
        <v>30.628616333007812</v>
      </c>
      <c r="D47" s="37">
        <v>29.85943603515625</v>
      </c>
      <c r="E47" s="37">
        <v>30.157321929931641</v>
      </c>
      <c r="F47" s="37"/>
      <c r="G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</row>
    <row r="48" spans="1:32" x14ac:dyDescent="0.2">
      <c r="B48" s="37"/>
      <c r="C48" s="37">
        <v>30.692161560058594</v>
      </c>
      <c r="D48" s="37">
        <v>29.854331970214844</v>
      </c>
      <c r="E48" s="37">
        <v>30.133932113647461</v>
      </c>
      <c r="F48" s="37">
        <v>27.923770904541016</v>
      </c>
      <c r="G48" s="37">
        <v>30.917308807373047</v>
      </c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</row>
    <row r="49" spans="1:33" x14ac:dyDescent="0.2">
      <c r="B49" s="37">
        <v>28.525735855102539</v>
      </c>
      <c r="C49" s="37"/>
      <c r="D49" s="37"/>
      <c r="E49" s="37"/>
      <c r="F49" s="37">
        <v>27.912694931030273</v>
      </c>
      <c r="G49" s="37">
        <v>31.190498352050781</v>
      </c>
      <c r="I49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</row>
    <row r="50" spans="1:33" x14ac:dyDescent="0.2">
      <c r="A50" s="17" t="s">
        <v>19</v>
      </c>
      <c r="B50" s="28">
        <f t="shared" ref="B50:G50" si="22">AVERAGE(B47:B49)</f>
        <v>28.600126266479492</v>
      </c>
      <c r="C50" s="29">
        <f t="shared" si="22"/>
        <v>30.660388946533203</v>
      </c>
      <c r="D50" s="30">
        <f t="shared" si="22"/>
        <v>29.856884002685547</v>
      </c>
      <c r="E50" s="20">
        <f t="shared" si="22"/>
        <v>30.145627021789551</v>
      </c>
      <c r="F50" s="19">
        <f t="shared" si="22"/>
        <v>27.918232917785645</v>
      </c>
      <c r="G50" s="19">
        <f t="shared" si="22"/>
        <v>31.053903579711914</v>
      </c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</row>
    <row r="51" spans="1:33" x14ac:dyDescent="0.2">
      <c r="A51" s="17" t="s">
        <v>21</v>
      </c>
      <c r="B51" s="5">
        <f>B50-B50</f>
        <v>0</v>
      </c>
      <c r="C51" s="22">
        <f>C50-B50</f>
        <v>2.0602626800537109</v>
      </c>
      <c r="D51" s="22">
        <f>D50-B50</f>
        <v>1.2567577362060547</v>
      </c>
      <c r="E51" s="22">
        <f>E50-B50</f>
        <v>1.5455007553100586</v>
      </c>
      <c r="F51" s="22">
        <f>F50-B50</f>
        <v>-0.68189334869384766</v>
      </c>
      <c r="G51" s="22">
        <f>G50-B50</f>
        <v>2.4537773132324219</v>
      </c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</row>
    <row r="52" spans="1:33" x14ac:dyDescent="0.2">
      <c r="A52" s="17" t="s">
        <v>23</v>
      </c>
      <c r="B52" s="5">
        <f t="shared" ref="B52:G52" si="23">2^-B51</f>
        <v>1</v>
      </c>
      <c r="C52" s="22">
        <f t="shared" si="23"/>
        <v>0.23977236907749563</v>
      </c>
      <c r="D52" s="22">
        <f t="shared" si="23"/>
        <v>0.41848338904121718</v>
      </c>
      <c r="E52" s="22">
        <f t="shared" si="23"/>
        <v>0.34257677319109603</v>
      </c>
      <c r="F52" s="22">
        <f t="shared" si="23"/>
        <v>1.6042437345195824</v>
      </c>
      <c r="G52" s="22">
        <f t="shared" si="23"/>
        <v>0.18253217385734438</v>
      </c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</row>
    <row r="53" spans="1:33" x14ac:dyDescent="0.2">
      <c r="I53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</row>
    <row r="54" spans="1:33" ht="19" x14ac:dyDescent="0.25">
      <c r="A54" s="1" t="s">
        <v>15</v>
      </c>
      <c r="B54" s="2" t="s">
        <v>0</v>
      </c>
      <c r="I54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</row>
    <row r="55" spans="1:33" x14ac:dyDescent="0.2">
      <c r="B55" s="6" t="s">
        <v>1</v>
      </c>
      <c r="C55" s="7" t="s">
        <v>2</v>
      </c>
      <c r="D55" s="7" t="s">
        <v>3</v>
      </c>
      <c r="E55" s="7" t="s">
        <v>4</v>
      </c>
      <c r="F55" s="7" t="s">
        <v>5</v>
      </c>
      <c r="G55" s="7" t="s">
        <v>6</v>
      </c>
      <c r="I55"/>
      <c r="K55"/>
      <c r="L55"/>
      <c r="M55"/>
      <c r="N55"/>
      <c r="O55"/>
      <c r="P55" s="5"/>
      <c r="Q55" s="5"/>
      <c r="R55" s="15"/>
      <c r="S55" s="15"/>
      <c r="T55" s="15"/>
      <c r="U55" s="15"/>
      <c r="V55" s="15"/>
      <c r="W55" s="15"/>
      <c r="AA55"/>
    </row>
    <row r="56" spans="1:33" x14ac:dyDescent="0.2">
      <c r="B56" s="37"/>
      <c r="C56" s="37"/>
      <c r="D56" s="37">
        <v>21.127443313598633</v>
      </c>
      <c r="E56" s="37"/>
      <c r="F56" s="37"/>
      <c r="G56" s="37">
        <v>21.708045959472656</v>
      </c>
      <c r="I56"/>
      <c r="K56"/>
      <c r="L56"/>
      <c r="M56"/>
      <c r="N56"/>
      <c r="O56"/>
      <c r="P56" s="5"/>
      <c r="Q56" s="5"/>
      <c r="R56" s="15"/>
      <c r="S56" s="15"/>
      <c r="T56" s="15"/>
      <c r="U56" s="15"/>
      <c r="V56" s="15"/>
      <c r="W56" s="15"/>
      <c r="X56" s="16"/>
      <c r="Y56" s="16"/>
      <c r="AA56"/>
    </row>
    <row r="57" spans="1:33" x14ac:dyDescent="0.2">
      <c r="B57" s="37">
        <v>19.941381454467773</v>
      </c>
      <c r="C57" s="37">
        <v>22.388893127441406</v>
      </c>
      <c r="D57" s="37">
        <v>21.31169319152832</v>
      </c>
      <c r="E57" s="37">
        <v>21.957489013671875</v>
      </c>
      <c r="F57" s="37">
        <v>21.373161315917969</v>
      </c>
      <c r="G57" s="37">
        <v>21.78959846496582</v>
      </c>
      <c r="I57"/>
      <c r="K57"/>
      <c r="L57"/>
      <c r="M57"/>
      <c r="N57"/>
      <c r="O57"/>
      <c r="X57" s="16"/>
      <c r="Y57" s="16"/>
      <c r="AA57"/>
    </row>
    <row r="58" spans="1:33" x14ac:dyDescent="0.2">
      <c r="B58" s="37">
        <v>20.05760383605957</v>
      </c>
      <c r="C58" s="37">
        <v>22.364236831665039</v>
      </c>
      <c r="D58" s="37">
        <v>21.248533248901367</v>
      </c>
      <c r="E58" s="37">
        <v>21.851438522338867</v>
      </c>
      <c r="F58" s="37">
        <v>21.503463745117188</v>
      </c>
      <c r="G58" s="37"/>
      <c r="I58"/>
      <c r="O58"/>
      <c r="AA58"/>
    </row>
    <row r="59" spans="1:33" x14ac:dyDescent="0.2">
      <c r="A59" s="17" t="s">
        <v>19</v>
      </c>
      <c r="B59" s="18">
        <f t="shared" ref="B59:G59" si="24">AVERAGE(B56:B58)</f>
        <v>19.999492645263672</v>
      </c>
      <c r="C59" s="19">
        <f t="shared" si="24"/>
        <v>22.376564979553223</v>
      </c>
      <c r="D59" s="20">
        <f t="shared" si="24"/>
        <v>21.229223251342773</v>
      </c>
      <c r="E59" s="20">
        <f t="shared" si="24"/>
        <v>21.904463768005371</v>
      </c>
      <c r="F59" s="21">
        <f t="shared" si="24"/>
        <v>21.438312530517578</v>
      </c>
      <c r="G59" s="21">
        <f t="shared" si="24"/>
        <v>21.748822212219238</v>
      </c>
      <c r="I59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</row>
    <row r="60" spans="1:33" x14ac:dyDescent="0.2">
      <c r="A60" s="17" t="s">
        <v>21</v>
      </c>
      <c r="B60" s="5">
        <f>B59-B59</f>
        <v>0</v>
      </c>
      <c r="C60" s="22">
        <f>C59-B59</f>
        <v>2.3770723342895508</v>
      </c>
      <c r="D60" s="22">
        <f>D59-B59</f>
        <v>1.2297306060791016</v>
      </c>
      <c r="E60" s="22">
        <f>E59-B59</f>
        <v>1.9049711227416992</v>
      </c>
      <c r="F60" s="22">
        <f>F59-B59</f>
        <v>1.4388198852539062</v>
      </c>
      <c r="G60" s="22">
        <f>G59-B59</f>
        <v>1.7493295669555664</v>
      </c>
      <c r="I60"/>
      <c r="J60" s="37"/>
      <c r="K60" s="37"/>
      <c r="L60" s="37"/>
      <c r="M60" s="37"/>
      <c r="N60" s="37"/>
      <c r="O60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</row>
    <row r="61" spans="1:33" x14ac:dyDescent="0.2">
      <c r="A61" s="17" t="s">
        <v>23</v>
      </c>
      <c r="B61" s="5">
        <f>2^AB82-B60</f>
        <v>1</v>
      </c>
      <c r="C61" s="22">
        <f>2^-C60</f>
        <v>0.19249964171056472</v>
      </c>
      <c r="D61" s="22">
        <f>2^-D60</f>
        <v>0.42639705941865214</v>
      </c>
      <c r="E61" s="22">
        <f>2^-E60</f>
        <v>0.26702169671553433</v>
      </c>
      <c r="F61" s="22">
        <f>2^-F60</f>
        <v>0.36886891321496312</v>
      </c>
      <c r="G61" s="22">
        <f>2^-G60</f>
        <v>0.29743996960270502</v>
      </c>
      <c r="I61"/>
      <c r="J61" s="37"/>
      <c r="K61" s="37"/>
      <c r="L61" s="37"/>
      <c r="M61" s="37"/>
      <c r="N61" s="37"/>
      <c r="O61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</row>
    <row r="62" spans="1:33" x14ac:dyDescent="0.2">
      <c r="B62" s="5"/>
      <c r="C62" s="5"/>
      <c r="D62" s="5"/>
      <c r="E62" s="5"/>
      <c r="F62" s="5"/>
      <c r="G62" s="5"/>
      <c r="I62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AA62"/>
    </row>
    <row r="63" spans="1:33" x14ac:dyDescent="0.2">
      <c r="B63" s="6" t="s">
        <v>25</v>
      </c>
      <c r="C63" s="7" t="s">
        <v>26</v>
      </c>
      <c r="D63" s="7" t="s">
        <v>27</v>
      </c>
      <c r="E63" s="7" t="s">
        <v>28</v>
      </c>
      <c r="F63" s="7" t="s">
        <v>29</v>
      </c>
      <c r="G63" s="7" t="s">
        <v>6</v>
      </c>
      <c r="I63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AA63"/>
    </row>
    <row r="64" spans="1:33" x14ac:dyDescent="0.2">
      <c r="B64" s="37"/>
      <c r="C64" s="37">
        <v>22.293184280395508</v>
      </c>
      <c r="D64" s="37">
        <v>19.791399002075195</v>
      </c>
      <c r="E64" s="37">
        <v>20.938108444213867</v>
      </c>
      <c r="F64" s="37">
        <v>19.481584548950195</v>
      </c>
      <c r="G64" s="37"/>
      <c r="I64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AA64"/>
    </row>
    <row r="65" spans="1:33" x14ac:dyDescent="0.2">
      <c r="B65" s="37">
        <v>17.955955505371094</v>
      </c>
      <c r="C65" s="37">
        <v>22.263267517089844</v>
      </c>
      <c r="D65" s="37"/>
      <c r="E65" s="37">
        <v>21.174474716186523</v>
      </c>
      <c r="F65" s="37">
        <v>19.692224502563477</v>
      </c>
      <c r="G65" s="37">
        <v>18.872900009155273</v>
      </c>
      <c r="I65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AA65"/>
    </row>
    <row r="66" spans="1:33" x14ac:dyDescent="0.2">
      <c r="B66" s="37">
        <v>18.089183807373047</v>
      </c>
      <c r="C66" s="37"/>
      <c r="D66" s="37">
        <v>19.803567886352539</v>
      </c>
      <c r="E66" s="37">
        <v>21.006473541259766</v>
      </c>
      <c r="F66" s="37">
        <v>19.561422348022461</v>
      </c>
      <c r="G66" s="37">
        <v>18.914896011352539</v>
      </c>
      <c r="I66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</row>
    <row r="67" spans="1:33" x14ac:dyDescent="0.2">
      <c r="A67" s="17" t="s">
        <v>19</v>
      </c>
      <c r="B67" s="28">
        <f t="shared" ref="B67:G67" si="25">AVERAGE(B64:B66)</f>
        <v>18.02256965637207</v>
      </c>
      <c r="C67" s="29">
        <f t="shared" si="25"/>
        <v>22.278225898742676</v>
      </c>
      <c r="D67" s="30">
        <f t="shared" si="25"/>
        <v>19.797483444213867</v>
      </c>
      <c r="E67" s="20">
        <f t="shared" si="25"/>
        <v>21.039685567220051</v>
      </c>
      <c r="F67" s="19">
        <f t="shared" si="25"/>
        <v>19.578410466512043</v>
      </c>
      <c r="G67" s="21">
        <f t="shared" si="25"/>
        <v>18.893898010253906</v>
      </c>
      <c r="I6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</row>
    <row r="68" spans="1:33" x14ac:dyDescent="0.2">
      <c r="A68" s="17" t="s">
        <v>21</v>
      </c>
      <c r="B68" s="5">
        <f>B67-B67</f>
        <v>0</v>
      </c>
      <c r="C68" s="22">
        <f>C67-B67</f>
        <v>4.2556562423706055</v>
      </c>
      <c r="D68" s="22">
        <f>D67-B67</f>
        <v>1.7749137878417969</v>
      </c>
      <c r="E68" s="22">
        <f>E67-B67</f>
        <v>3.0171159108479806</v>
      </c>
      <c r="F68" s="22">
        <f>F67-B67</f>
        <v>1.5558408101399728</v>
      </c>
      <c r="G68" s="22">
        <f>G67-B67</f>
        <v>0.87132835388183594</v>
      </c>
      <c r="I68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</row>
    <row r="69" spans="1:33" x14ac:dyDescent="0.2">
      <c r="A69" s="17" t="s">
        <v>23</v>
      </c>
      <c r="B69" s="5">
        <f t="shared" ref="B69:G69" si="26">2^-B68</f>
        <v>1</v>
      </c>
      <c r="C69" s="22">
        <f t="shared" si="26"/>
        <v>5.2350377750276705E-2</v>
      </c>
      <c r="D69" s="22">
        <f t="shared" si="26"/>
        <v>0.29221177352628325</v>
      </c>
      <c r="E69" s="22">
        <f t="shared" si="26"/>
        <v>0.12352578157275473</v>
      </c>
      <c r="F69" s="22">
        <f t="shared" si="26"/>
        <v>0.34013024168299094</v>
      </c>
      <c r="G69" s="22">
        <f t="shared" si="26"/>
        <v>0.54664329989769878</v>
      </c>
      <c r="I69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AA69"/>
    </row>
    <row r="70" spans="1:33" x14ac:dyDescent="0.2">
      <c r="B70" s="5"/>
      <c r="C70" s="5"/>
      <c r="D70" s="5"/>
      <c r="E70" s="5"/>
      <c r="F70" s="5"/>
      <c r="G70" s="5"/>
      <c r="I70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AA70"/>
    </row>
    <row r="71" spans="1:33" x14ac:dyDescent="0.2">
      <c r="B71" s="6" t="s">
        <v>33</v>
      </c>
      <c r="C71" s="7" t="s">
        <v>34</v>
      </c>
      <c r="D71" s="7" t="s">
        <v>35</v>
      </c>
      <c r="E71" s="7" t="s">
        <v>36</v>
      </c>
      <c r="F71" s="7" t="s">
        <v>37</v>
      </c>
      <c r="G71" s="7" t="s">
        <v>6</v>
      </c>
      <c r="I71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AA71"/>
    </row>
    <row r="72" spans="1:33" x14ac:dyDescent="0.2">
      <c r="B72" s="37"/>
      <c r="C72" s="37"/>
      <c r="D72" s="37">
        <v>20.612384796142578</v>
      </c>
      <c r="E72" s="37">
        <v>19.782962799072266</v>
      </c>
      <c r="F72" s="37">
        <v>19.876571655273438</v>
      </c>
      <c r="G72" s="37">
        <v>18.987783432006836</v>
      </c>
      <c r="I72"/>
      <c r="K72"/>
      <c r="L72"/>
      <c r="M72"/>
      <c r="N72"/>
      <c r="AA72"/>
    </row>
    <row r="73" spans="1:33" x14ac:dyDescent="0.2">
      <c r="B73" s="37">
        <v>18.983070373535156</v>
      </c>
      <c r="C73" s="37">
        <v>21.539730072021484</v>
      </c>
      <c r="D73" s="37">
        <v>20.613105773925781</v>
      </c>
      <c r="E73" s="37">
        <v>19.987838745117188</v>
      </c>
      <c r="F73" s="37"/>
      <c r="G73" s="37">
        <v>19.308732986450195</v>
      </c>
      <c r="I73"/>
      <c r="K73"/>
      <c r="L73"/>
      <c r="M73"/>
      <c r="N73"/>
      <c r="AA73"/>
    </row>
    <row r="74" spans="1:33" x14ac:dyDescent="0.2">
      <c r="B74" s="37">
        <v>18.959754943847656</v>
      </c>
      <c r="C74" s="37">
        <v>21.495222091674805</v>
      </c>
      <c r="D74" s="37"/>
      <c r="E74" s="37"/>
      <c r="F74" s="37">
        <v>19.878154754638672</v>
      </c>
      <c r="G74" s="37"/>
      <c r="I74"/>
      <c r="K74"/>
      <c r="L74"/>
      <c r="M74"/>
      <c r="N74"/>
      <c r="AA74"/>
    </row>
    <row r="75" spans="1:33" x14ac:dyDescent="0.2">
      <c r="A75" s="17" t="s">
        <v>19</v>
      </c>
      <c r="B75" s="31">
        <f t="shared" ref="B75:G75" si="27">AVERAGE(B72:B74)</f>
        <v>18.971412658691406</v>
      </c>
      <c r="C75" s="21">
        <f t="shared" si="27"/>
        <v>21.517476081848145</v>
      </c>
      <c r="D75" s="30">
        <f t="shared" si="27"/>
        <v>20.61274528503418</v>
      </c>
      <c r="E75" s="32">
        <f t="shared" si="27"/>
        <v>19.885400772094727</v>
      </c>
      <c r="F75" s="29">
        <f t="shared" si="27"/>
        <v>19.877363204956055</v>
      </c>
      <c r="G75" s="21">
        <f t="shared" si="27"/>
        <v>19.148258209228516</v>
      </c>
      <c r="I75"/>
      <c r="K75"/>
      <c r="L75"/>
      <c r="M75"/>
      <c r="N75"/>
      <c r="AA75"/>
    </row>
    <row r="76" spans="1:33" x14ac:dyDescent="0.2">
      <c r="A76" s="17" t="s">
        <v>21</v>
      </c>
      <c r="B76" s="5">
        <f>B75-B75</f>
        <v>0</v>
      </c>
      <c r="C76" s="22">
        <f>C75-B75</f>
        <v>2.5460634231567383</v>
      </c>
      <c r="D76" s="22">
        <f>D75-B75</f>
        <v>1.6413326263427734</v>
      </c>
      <c r="E76" s="22">
        <f>E75-B75</f>
        <v>0.91398811340332031</v>
      </c>
      <c r="F76" s="22">
        <f>F75-B75</f>
        <v>0.90595054626464844</v>
      </c>
      <c r="G76" s="22">
        <f>G75-B75</f>
        <v>0.17684555053710938</v>
      </c>
      <c r="I76"/>
      <c r="AA76"/>
    </row>
    <row r="77" spans="1:33" x14ac:dyDescent="0.2">
      <c r="A77" s="17" t="s">
        <v>23</v>
      </c>
      <c r="B77" s="5">
        <f t="shared" ref="B77:G77" si="28">2^-B76</f>
        <v>1</v>
      </c>
      <c r="C77" s="22">
        <f t="shared" si="28"/>
        <v>0.17122159515799726</v>
      </c>
      <c r="D77" s="22">
        <f t="shared" si="28"/>
        <v>0.32056023411906337</v>
      </c>
      <c r="E77" s="22">
        <f t="shared" si="28"/>
        <v>0.53071597711125118</v>
      </c>
      <c r="F77" s="22">
        <f t="shared" si="28"/>
        <v>0.53368096260524456</v>
      </c>
      <c r="G77" s="22">
        <f t="shared" si="28"/>
        <v>0.88463513594696441</v>
      </c>
      <c r="I77"/>
      <c r="AA77"/>
    </row>
    <row r="78" spans="1:33" x14ac:dyDescent="0.2">
      <c r="I78"/>
      <c r="AA78"/>
    </row>
    <row r="79" spans="1:33" x14ac:dyDescent="0.2">
      <c r="A79" s="34"/>
      <c r="B79" s="34"/>
      <c r="C79" s="34"/>
      <c r="D79" s="34"/>
      <c r="E79" s="34"/>
      <c r="F79" s="34"/>
      <c r="G79" s="34"/>
      <c r="AA79"/>
    </row>
    <row r="80" spans="1:33" x14ac:dyDescent="0.2">
      <c r="AA80"/>
    </row>
    <row r="81" spans="1:27" ht="19" x14ac:dyDescent="0.25">
      <c r="A81" s="1"/>
      <c r="B81" s="35" t="s">
        <v>0</v>
      </c>
      <c r="C81" s="13"/>
      <c r="D81" s="13"/>
      <c r="E81" s="13"/>
      <c r="F81" s="13"/>
      <c r="G81" s="13"/>
      <c r="AA81"/>
    </row>
    <row r="82" spans="1:27" x14ac:dyDescent="0.2">
      <c r="B82" s="6" t="s">
        <v>44</v>
      </c>
      <c r="C82" s="7" t="s">
        <v>45</v>
      </c>
      <c r="D82" s="7" t="s">
        <v>46</v>
      </c>
      <c r="E82" s="7" t="s">
        <v>47</v>
      </c>
      <c r="F82" s="7" t="s">
        <v>48</v>
      </c>
      <c r="G82" s="7" t="s">
        <v>49</v>
      </c>
      <c r="AA82"/>
    </row>
    <row r="83" spans="1:27" x14ac:dyDescent="0.2">
      <c r="B83" s="37"/>
      <c r="C83" s="37"/>
      <c r="D83" s="37">
        <v>19.860027313232422</v>
      </c>
      <c r="E83" s="37"/>
      <c r="F83" s="37"/>
      <c r="G83" s="37"/>
      <c r="K83"/>
      <c r="L83"/>
      <c r="M83"/>
      <c r="N83"/>
      <c r="AA83"/>
    </row>
    <row r="84" spans="1:27" x14ac:dyDescent="0.2">
      <c r="B84" s="37">
        <v>16.989057540893555</v>
      </c>
      <c r="C84" s="37">
        <v>21.503812789916992</v>
      </c>
      <c r="D84" s="37"/>
      <c r="E84" s="37">
        <v>21.683210372924805</v>
      </c>
      <c r="F84" s="37">
        <v>20.677524566650391</v>
      </c>
      <c r="G84" s="37">
        <v>19.496023178100586</v>
      </c>
      <c r="K84"/>
      <c r="L84"/>
      <c r="M84"/>
      <c r="N84"/>
      <c r="AA84"/>
    </row>
    <row r="85" spans="1:27" x14ac:dyDescent="0.2">
      <c r="B85" s="37">
        <v>16.972406387329102</v>
      </c>
      <c r="C85" s="37">
        <v>21.476980209350586</v>
      </c>
      <c r="D85" s="37">
        <v>19.888124465942383</v>
      </c>
      <c r="E85" s="37">
        <v>21.615789413452148</v>
      </c>
      <c r="F85" s="37">
        <v>20.618740081787109</v>
      </c>
      <c r="G85" s="37">
        <v>19.467018127441406</v>
      </c>
      <c r="K85"/>
      <c r="L85"/>
      <c r="M85"/>
      <c r="N85"/>
    </row>
    <row r="86" spans="1:27" x14ac:dyDescent="0.2">
      <c r="A86" s="17" t="s">
        <v>19</v>
      </c>
      <c r="B86" s="31">
        <f t="shared" ref="B86:G86" si="29">AVERAGE(B83:B85)</f>
        <v>16.980731964111328</v>
      </c>
      <c r="C86" s="29">
        <f t="shared" si="29"/>
        <v>21.490396499633789</v>
      </c>
      <c r="D86" s="32">
        <f t="shared" si="29"/>
        <v>19.874075889587402</v>
      </c>
      <c r="E86" s="20">
        <f t="shared" si="29"/>
        <v>21.649499893188477</v>
      </c>
      <c r="F86" s="21">
        <f t="shared" si="29"/>
        <v>20.64813232421875</v>
      </c>
      <c r="G86" s="21">
        <f t="shared" si="29"/>
        <v>19.481520652770996</v>
      </c>
      <c r="J86"/>
      <c r="K86"/>
      <c r="L86"/>
      <c r="M86"/>
      <c r="N86"/>
    </row>
    <row r="87" spans="1:27" x14ac:dyDescent="0.2">
      <c r="A87" s="17" t="s">
        <v>21</v>
      </c>
      <c r="B87" s="5">
        <f>B86-B86</f>
        <v>0</v>
      </c>
      <c r="C87" s="22">
        <f>C86-B86</f>
        <v>4.5096645355224609</v>
      </c>
      <c r="D87" s="22">
        <f>D86-B86</f>
        <v>2.8933439254760742</v>
      </c>
      <c r="E87" s="22">
        <f>E86-B86</f>
        <v>4.6687679290771484</v>
      </c>
      <c r="F87" s="22">
        <f>F86-B86</f>
        <v>3.6674003601074219</v>
      </c>
      <c r="G87" s="22">
        <f>G86-B86</f>
        <v>2.500788688659668</v>
      </c>
      <c r="J87"/>
      <c r="K87"/>
      <c r="L87"/>
      <c r="M87"/>
      <c r="N87"/>
    </row>
    <row r="88" spans="1:27" x14ac:dyDescent="0.2">
      <c r="A88" s="17" t="s">
        <v>23</v>
      </c>
      <c r="B88" s="5">
        <f t="shared" ref="B88:G88" si="30">2^-B87</f>
        <v>1</v>
      </c>
      <c r="C88" s="22">
        <f t="shared" si="30"/>
        <v>4.3899108875588788E-2</v>
      </c>
      <c r="D88" s="22">
        <f t="shared" si="30"/>
        <v>0.13459120787025611</v>
      </c>
      <c r="E88" s="22">
        <f t="shared" si="30"/>
        <v>3.9315229081707974E-2</v>
      </c>
      <c r="F88" s="22">
        <f t="shared" si="30"/>
        <v>7.8705029402805493E-2</v>
      </c>
      <c r="G88" s="22">
        <f t="shared" si="30"/>
        <v>0.17668008189705761</v>
      </c>
      <c r="J88"/>
      <c r="K88"/>
      <c r="L88"/>
      <c r="M88"/>
      <c r="N88"/>
    </row>
    <row r="89" spans="1:27" x14ac:dyDescent="0.2">
      <c r="B89" s="13"/>
      <c r="C89" s="13"/>
      <c r="D89" s="13"/>
      <c r="E89" s="13"/>
      <c r="F89" s="13"/>
      <c r="G89" s="13"/>
      <c r="J89"/>
      <c r="K89"/>
      <c r="L89"/>
      <c r="M89"/>
      <c r="N89"/>
    </row>
    <row r="90" spans="1:27" x14ac:dyDescent="0.2">
      <c r="B90" s="6" t="s">
        <v>59</v>
      </c>
      <c r="C90" s="7" t="s">
        <v>60</v>
      </c>
      <c r="D90" s="7" t="s">
        <v>61</v>
      </c>
      <c r="E90" s="7" t="s">
        <v>50</v>
      </c>
      <c r="F90" s="7" t="s">
        <v>51</v>
      </c>
      <c r="G90" s="7" t="s">
        <v>52</v>
      </c>
      <c r="J90"/>
      <c r="K90"/>
      <c r="L90"/>
      <c r="M90"/>
      <c r="N90"/>
    </row>
    <row r="91" spans="1:27" x14ac:dyDescent="0.2">
      <c r="B91" s="37">
        <v>18.64710807800293</v>
      </c>
      <c r="C91" s="37">
        <v>24.044727325439453</v>
      </c>
      <c r="D91" s="37">
        <v>20.006938934326172</v>
      </c>
      <c r="E91" s="37">
        <v>20.13438606262207</v>
      </c>
      <c r="F91" s="37">
        <v>19.605293273925781</v>
      </c>
      <c r="G91" s="37">
        <v>20.116935729980469</v>
      </c>
      <c r="J91"/>
      <c r="K91"/>
      <c r="L91"/>
      <c r="M91"/>
      <c r="N91"/>
    </row>
    <row r="92" spans="1:27" x14ac:dyDescent="0.2">
      <c r="B92" s="37"/>
      <c r="C92" s="37">
        <v>23.794607162475586</v>
      </c>
      <c r="D92" s="37"/>
      <c r="E92" s="37"/>
      <c r="F92" s="37"/>
      <c r="G92" s="37"/>
      <c r="J92"/>
      <c r="K92"/>
      <c r="L92"/>
      <c r="M92"/>
      <c r="N92"/>
    </row>
    <row r="93" spans="1:27" x14ac:dyDescent="0.2">
      <c r="B93" s="37">
        <v>18.674764633178711</v>
      </c>
      <c r="C93" s="37"/>
      <c r="D93" s="37">
        <v>20.034978866577148</v>
      </c>
      <c r="E93" s="37">
        <v>20.130434036254883</v>
      </c>
      <c r="F93" s="37">
        <v>19.620256423950195</v>
      </c>
      <c r="G93" s="37">
        <v>20.190851211547852</v>
      </c>
      <c r="J93"/>
      <c r="K93"/>
      <c r="L93"/>
      <c r="M93"/>
      <c r="N93"/>
    </row>
    <row r="94" spans="1:27" x14ac:dyDescent="0.2">
      <c r="A94" s="17" t="s">
        <v>19</v>
      </c>
      <c r="B94" s="18">
        <f t="shared" ref="B94:G94" si="31">AVERAGE(B91:B93)</f>
        <v>18.66093635559082</v>
      </c>
      <c r="C94" s="21">
        <f t="shared" si="31"/>
        <v>23.91966724395752</v>
      </c>
      <c r="D94" s="20">
        <f t="shared" si="31"/>
        <v>20.02095890045166</v>
      </c>
      <c r="E94" s="20">
        <f t="shared" si="31"/>
        <v>20.132410049438477</v>
      </c>
      <c r="F94" s="19">
        <f t="shared" si="31"/>
        <v>19.612774848937988</v>
      </c>
      <c r="G94" s="19">
        <f t="shared" si="31"/>
        <v>20.15389347076416</v>
      </c>
      <c r="J94"/>
      <c r="K94"/>
      <c r="L94"/>
      <c r="M94"/>
      <c r="N94"/>
    </row>
    <row r="95" spans="1:27" x14ac:dyDescent="0.2">
      <c r="A95" s="17" t="s">
        <v>21</v>
      </c>
      <c r="B95" s="5">
        <f>B94-B94</f>
        <v>0</v>
      </c>
      <c r="C95" s="22">
        <f>C94-B94</f>
        <v>5.2587308883666992</v>
      </c>
      <c r="D95" s="22">
        <f>D94-B94</f>
        <v>1.3600225448608398</v>
      </c>
      <c r="E95" s="22">
        <f>E94-B94</f>
        <v>1.4714736938476562</v>
      </c>
      <c r="F95" s="22">
        <f>F94-B94</f>
        <v>0.95183849334716797</v>
      </c>
      <c r="G95" s="22">
        <f>G94-B94</f>
        <v>1.4929571151733398</v>
      </c>
      <c r="J95"/>
      <c r="K95"/>
      <c r="L95"/>
      <c r="M95"/>
      <c r="N95"/>
    </row>
    <row r="96" spans="1:27" x14ac:dyDescent="0.2">
      <c r="A96" s="17" t="s">
        <v>23</v>
      </c>
      <c r="B96" s="5">
        <f t="shared" ref="B96:G96" si="32">2^-B95</f>
        <v>1</v>
      </c>
      <c r="C96" s="22">
        <f t="shared" si="32"/>
        <v>2.6119464179268269E-2</v>
      </c>
      <c r="D96" s="22">
        <f t="shared" si="32"/>
        <v>0.38957620191171194</v>
      </c>
      <c r="E96" s="22">
        <f t="shared" si="32"/>
        <v>0.36061374851726335</v>
      </c>
      <c r="F96" s="22">
        <f t="shared" si="32"/>
        <v>0.51697323894332436</v>
      </c>
      <c r="G96" s="22">
        <f t="shared" si="32"/>
        <v>0.35528357161900781</v>
      </c>
      <c r="J96"/>
      <c r="K96"/>
      <c r="L96"/>
      <c r="M96"/>
      <c r="N96"/>
    </row>
    <row r="97" spans="1:14" x14ac:dyDescent="0.2">
      <c r="B97" s="13"/>
      <c r="C97" s="13"/>
      <c r="D97" s="13"/>
      <c r="E97" s="13"/>
      <c r="F97" s="13"/>
      <c r="G97" s="13"/>
      <c r="I97"/>
      <c r="J97"/>
      <c r="K97"/>
      <c r="L97"/>
      <c r="M97"/>
      <c r="N97"/>
    </row>
    <row r="98" spans="1:14" x14ac:dyDescent="0.2">
      <c r="B98" s="6" t="s">
        <v>53</v>
      </c>
      <c r="C98" s="7" t="s">
        <v>54</v>
      </c>
      <c r="D98" s="7" t="s">
        <v>55</v>
      </c>
      <c r="E98" s="7" t="s">
        <v>56</v>
      </c>
      <c r="F98" s="7" t="s">
        <v>57</v>
      </c>
      <c r="G98" s="7" t="s">
        <v>58</v>
      </c>
      <c r="I98"/>
      <c r="J98"/>
    </row>
    <row r="99" spans="1:14" x14ac:dyDescent="0.2">
      <c r="B99" s="37">
        <v>18.596462249755859</v>
      </c>
      <c r="C99" s="37">
        <v>20.681695938110352</v>
      </c>
      <c r="D99" s="37"/>
      <c r="E99" s="37">
        <v>21.062332153320312</v>
      </c>
      <c r="F99" s="37"/>
      <c r="G99" s="37">
        <v>17.978151321411133</v>
      </c>
      <c r="I99"/>
      <c r="J99"/>
    </row>
    <row r="100" spans="1:14" x14ac:dyDescent="0.2">
      <c r="B100" s="37"/>
      <c r="C100" s="37">
        <v>20.788158416748047</v>
      </c>
      <c r="D100" s="37">
        <v>20.724508285522461</v>
      </c>
      <c r="E100" s="37">
        <v>21.183290481567383</v>
      </c>
      <c r="F100" s="37">
        <v>20.013799667358398</v>
      </c>
      <c r="G100" s="37">
        <v>18.246702194213867</v>
      </c>
      <c r="I100"/>
      <c r="J100"/>
    </row>
    <row r="101" spans="1:14" x14ac:dyDescent="0.2">
      <c r="B101" s="37">
        <v>18.581295013427734</v>
      </c>
      <c r="C101" s="37"/>
      <c r="D101" s="37">
        <v>20.703731536865234</v>
      </c>
      <c r="E101" s="37"/>
      <c r="F101" s="37">
        <v>19.973386764526367</v>
      </c>
      <c r="G101" s="37"/>
      <c r="I101"/>
      <c r="J101"/>
    </row>
    <row r="102" spans="1:14" x14ac:dyDescent="0.2">
      <c r="A102" s="17" t="s">
        <v>19</v>
      </c>
      <c r="B102" s="28">
        <f>AVERAGE(B99:B101)</f>
        <v>18.588878631591797</v>
      </c>
      <c r="C102" s="29">
        <f t="shared" ref="C102:G102" si="33">AVERAGE(C99:C101)</f>
        <v>20.734927177429199</v>
      </c>
      <c r="D102" s="30">
        <f t="shared" si="33"/>
        <v>20.714119911193848</v>
      </c>
      <c r="E102" s="20">
        <f t="shared" si="33"/>
        <v>21.122811317443848</v>
      </c>
      <c r="F102" s="19">
        <f t="shared" si="33"/>
        <v>19.993593215942383</v>
      </c>
      <c r="G102" s="19">
        <f t="shared" si="33"/>
        <v>18.1124267578125</v>
      </c>
      <c r="I102"/>
      <c r="J102"/>
    </row>
    <row r="103" spans="1:14" x14ac:dyDescent="0.2">
      <c r="A103" s="17" t="s">
        <v>21</v>
      </c>
      <c r="B103" s="5">
        <f>B102-B102</f>
        <v>0</v>
      </c>
      <c r="C103" s="22">
        <f>C102-B102</f>
        <v>2.1460485458374023</v>
      </c>
      <c r="D103" s="22">
        <f>D102-B102</f>
        <v>2.1252412796020508</v>
      </c>
      <c r="E103" s="22">
        <f>E102-B102</f>
        <v>2.5339326858520508</v>
      </c>
      <c r="F103" s="22">
        <f>F102-B102</f>
        <v>1.4047145843505859</v>
      </c>
      <c r="G103" s="22">
        <f>G102-B102</f>
        <v>-0.47645187377929688</v>
      </c>
      <c r="I103"/>
      <c r="J103"/>
    </row>
    <row r="104" spans="1:14" x14ac:dyDescent="0.2">
      <c r="A104" s="17" t="s">
        <v>23</v>
      </c>
      <c r="B104" s="5">
        <f t="shared" ref="B104:G104" si="34">2^-B103</f>
        <v>1</v>
      </c>
      <c r="C104" s="22">
        <f t="shared" si="34"/>
        <v>0.22593057912909964</v>
      </c>
      <c r="D104" s="22">
        <f t="shared" si="34"/>
        <v>0.22921267354626604</v>
      </c>
      <c r="E104" s="22">
        <f t="shared" si="34"/>
        <v>0.17266736224947093</v>
      </c>
      <c r="F104" s="22">
        <f t="shared" si="34"/>
        <v>0.37769285988682072</v>
      </c>
      <c r="G104" s="22">
        <f t="shared" si="34"/>
        <v>1.3913176850893811</v>
      </c>
      <c r="I104"/>
      <c r="J104"/>
    </row>
    <row r="105" spans="1:14" x14ac:dyDescent="0.2">
      <c r="I105"/>
      <c r="J105"/>
    </row>
    <row r="106" spans="1:14" x14ac:dyDescent="0.2">
      <c r="I106"/>
      <c r="J106"/>
    </row>
    <row r="107" spans="1:14" x14ac:dyDescent="0.2">
      <c r="I107"/>
      <c r="J107"/>
    </row>
    <row r="108" spans="1:14" x14ac:dyDescent="0.2">
      <c r="I108"/>
      <c r="J108"/>
      <c r="K108"/>
    </row>
    <row r="109" spans="1:14" x14ac:dyDescent="0.2">
      <c r="I109"/>
      <c r="J109"/>
      <c r="K109"/>
    </row>
    <row r="110" spans="1:14" x14ac:dyDescent="0.2">
      <c r="I110"/>
      <c r="J110"/>
      <c r="K110"/>
    </row>
    <row r="111" spans="1:14" x14ac:dyDescent="0.2">
      <c r="I111"/>
    </row>
    <row r="112" spans="1:14" x14ac:dyDescent="0.2">
      <c r="I112"/>
    </row>
    <row r="113" spans="9:9" x14ac:dyDescent="0.2">
      <c r="I113"/>
    </row>
    <row r="114" spans="9:9" x14ac:dyDescent="0.2">
      <c r="I114"/>
    </row>
    <row r="115" spans="9:9" x14ac:dyDescent="0.2">
      <c r="I115"/>
    </row>
    <row r="129" spans="1:11" x14ac:dyDescent="0.2">
      <c r="J129"/>
      <c r="K129"/>
    </row>
    <row r="130" spans="1:11" x14ac:dyDescent="0.2">
      <c r="B130" s="33"/>
      <c r="C130" s="33"/>
      <c r="D130" s="33"/>
      <c r="E130" s="33"/>
      <c r="F130" s="33"/>
      <c r="G130" s="33"/>
      <c r="J130"/>
      <c r="K130"/>
    </row>
    <row r="131" spans="1:11" x14ac:dyDescent="0.2">
      <c r="J131"/>
      <c r="K131"/>
    </row>
    <row r="134" spans="1:11" x14ac:dyDescent="0.2">
      <c r="A134" s="17"/>
      <c r="B134" s="31"/>
      <c r="C134" s="36"/>
      <c r="D134" s="36"/>
      <c r="E134" s="18"/>
      <c r="F134" s="36"/>
      <c r="G134" s="36"/>
    </row>
    <row r="135" spans="1:11" x14ac:dyDescent="0.2">
      <c r="A135" s="17"/>
      <c r="B135" s="5"/>
      <c r="C135" s="5"/>
      <c r="D135" s="5"/>
      <c r="E135" s="5"/>
      <c r="F135" s="5"/>
      <c r="G135" s="5"/>
    </row>
    <row r="136" spans="1:11" x14ac:dyDescent="0.2">
      <c r="A136" s="17"/>
      <c r="B136" s="5"/>
      <c r="C136" s="5"/>
      <c r="D136" s="5"/>
      <c r="E136" s="5"/>
      <c r="F136" s="5"/>
      <c r="G136" s="5"/>
    </row>
    <row r="150" spans="10:11" x14ac:dyDescent="0.2">
      <c r="J150"/>
      <c r="K150"/>
    </row>
    <row r="151" spans="10:11" x14ac:dyDescent="0.2">
      <c r="J151"/>
      <c r="K151"/>
    </row>
    <row r="152" spans="10:11" x14ac:dyDescent="0.2">
      <c r="J152"/>
      <c r="K15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Sox5</vt:lpstr>
      <vt:lpstr>Ctip2</vt:lpstr>
      <vt:lpstr>Rorb</vt:lpstr>
    </vt:vector>
  </TitlesOfParts>
  <Company>UKE-ZMNH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Kawssar Harb</dc:creator>
  <cp:lastModifiedBy>Utilisateur de Microsoft Office</cp:lastModifiedBy>
  <dcterms:created xsi:type="dcterms:W3CDTF">2018-01-18T09:31:15Z</dcterms:created>
  <dcterms:modified xsi:type="dcterms:W3CDTF">2021-10-01T07:52:58Z</dcterms:modified>
</cp:coreProperties>
</file>