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fig9/"/>
    </mc:Choice>
  </mc:AlternateContent>
  <bookViews>
    <workbookView xWindow="40" yWindow="840" windowWidth="24920" windowHeight="12460" activeTab="2"/>
  </bookViews>
  <sheets>
    <sheet name="Sox5" sheetId="1" r:id="rId1"/>
    <sheet name="Ctip2" sheetId="5" r:id="rId2"/>
    <sheet name="Rorb" sheetId="6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9" i="6" l="1"/>
  <c r="AG8" i="6"/>
  <c r="AG7" i="6"/>
  <c r="AG14" i="6"/>
  <c r="AG16" i="6"/>
  <c r="AG5" i="6"/>
  <c r="AG4" i="6"/>
  <c r="AG3" i="6"/>
  <c r="AG13" i="6"/>
  <c r="AG15" i="6"/>
  <c r="AG9" i="5"/>
  <c r="AG8" i="5"/>
  <c r="AG7" i="5"/>
  <c r="AG14" i="5"/>
  <c r="AG16" i="5"/>
  <c r="AG5" i="5"/>
  <c r="AG4" i="5"/>
  <c r="AG3" i="5"/>
  <c r="AG13" i="5"/>
  <c r="AG15" i="5"/>
  <c r="AG7" i="1"/>
  <c r="AG8" i="1"/>
  <c r="AG9" i="1"/>
  <c r="AG14" i="1"/>
  <c r="AG16" i="1"/>
  <c r="AG3" i="1"/>
  <c r="AG4" i="1"/>
  <c r="AG5" i="1"/>
  <c r="AG13" i="1"/>
  <c r="AG15" i="1"/>
  <c r="AG12" i="1"/>
  <c r="AG11" i="1"/>
  <c r="J7" i="1"/>
  <c r="K7" i="1"/>
  <c r="L7" i="1"/>
  <c r="M7" i="1"/>
  <c r="N7" i="1"/>
  <c r="O7" i="1"/>
  <c r="P7" i="1"/>
  <c r="U7" i="1"/>
  <c r="T7" i="1"/>
  <c r="P6" i="1"/>
  <c r="W6" i="1"/>
  <c r="V6" i="1"/>
  <c r="T6" i="1"/>
  <c r="S6" i="1"/>
  <c r="R6" i="1"/>
  <c r="U6" i="1"/>
  <c r="P4" i="1"/>
  <c r="S4" i="1"/>
  <c r="B59" i="1"/>
  <c r="B60" i="1"/>
  <c r="B61" i="1"/>
  <c r="AG11" i="6"/>
  <c r="AG12" i="6"/>
  <c r="AG18" i="5"/>
  <c r="AG11" i="5"/>
  <c r="AG12" i="5"/>
  <c r="R4" i="1"/>
  <c r="V7" i="1"/>
  <c r="W7" i="1"/>
  <c r="T4" i="1"/>
  <c r="U4" i="1"/>
  <c r="V4" i="1"/>
  <c r="R7" i="1"/>
  <c r="W4" i="1"/>
  <c r="S7" i="1"/>
  <c r="F102" i="6"/>
  <c r="B102" i="6"/>
  <c r="F103" i="6"/>
  <c r="F104" i="6"/>
  <c r="G102" i="6"/>
  <c r="E102" i="6"/>
  <c r="E103" i="6"/>
  <c r="E104" i="6"/>
  <c r="D102" i="6"/>
  <c r="C102" i="6"/>
  <c r="B103" i="6"/>
  <c r="B104" i="6"/>
  <c r="C94" i="6"/>
  <c r="B94" i="6"/>
  <c r="C95" i="6"/>
  <c r="C96" i="6"/>
  <c r="B95" i="6"/>
  <c r="B96" i="6"/>
  <c r="G94" i="6"/>
  <c r="G95" i="6"/>
  <c r="G96" i="6"/>
  <c r="F94" i="6"/>
  <c r="F95" i="6"/>
  <c r="F96" i="6"/>
  <c r="E94" i="6"/>
  <c r="E95" i="6"/>
  <c r="E96" i="6"/>
  <c r="D94" i="6"/>
  <c r="D95" i="6"/>
  <c r="D96" i="6"/>
  <c r="C86" i="6"/>
  <c r="B86" i="6"/>
  <c r="C87" i="6"/>
  <c r="C88" i="6"/>
  <c r="B87" i="6"/>
  <c r="B88" i="6"/>
  <c r="G86" i="6"/>
  <c r="G87" i="6"/>
  <c r="G88" i="6"/>
  <c r="F86" i="6"/>
  <c r="F87" i="6"/>
  <c r="F88" i="6"/>
  <c r="E86" i="6"/>
  <c r="D86" i="6"/>
  <c r="C75" i="6"/>
  <c r="B75" i="6"/>
  <c r="C76" i="6"/>
  <c r="C77" i="6"/>
  <c r="G75" i="6"/>
  <c r="F75" i="6"/>
  <c r="E75" i="6"/>
  <c r="D75" i="6"/>
  <c r="B76" i="6"/>
  <c r="B77" i="6"/>
  <c r="E67" i="6"/>
  <c r="B67" i="6"/>
  <c r="E68" i="6"/>
  <c r="E69" i="6"/>
  <c r="G67" i="6"/>
  <c r="G68" i="6"/>
  <c r="G69" i="6"/>
  <c r="F67" i="6"/>
  <c r="F68" i="6"/>
  <c r="F69" i="6"/>
  <c r="D67" i="6"/>
  <c r="C67" i="6"/>
  <c r="B68" i="6"/>
  <c r="B69" i="6"/>
  <c r="C59" i="6"/>
  <c r="B59" i="6"/>
  <c r="C60" i="6"/>
  <c r="C61" i="6"/>
  <c r="G59" i="6"/>
  <c r="F59" i="6"/>
  <c r="E59" i="6"/>
  <c r="D59" i="6"/>
  <c r="B60" i="6"/>
  <c r="B61" i="6"/>
  <c r="G50" i="6"/>
  <c r="B50" i="6"/>
  <c r="G51" i="6"/>
  <c r="G52" i="6"/>
  <c r="F50" i="6"/>
  <c r="E50" i="6"/>
  <c r="D50" i="6"/>
  <c r="C50" i="6"/>
  <c r="O43" i="6"/>
  <c r="N43" i="6"/>
  <c r="M43" i="6"/>
  <c r="L43" i="6"/>
  <c r="K43" i="6"/>
  <c r="J43" i="6"/>
  <c r="B42" i="6"/>
  <c r="B43" i="6"/>
  <c r="B44" i="6"/>
  <c r="P42" i="6"/>
  <c r="W42" i="6"/>
  <c r="G42" i="6"/>
  <c r="F42" i="6"/>
  <c r="E42" i="6"/>
  <c r="D42" i="6"/>
  <c r="C42" i="6"/>
  <c r="P40" i="6"/>
  <c r="U40" i="6"/>
  <c r="O36" i="6"/>
  <c r="N36" i="6"/>
  <c r="M36" i="6"/>
  <c r="L36" i="6"/>
  <c r="K36" i="6"/>
  <c r="J36" i="6"/>
  <c r="P35" i="6"/>
  <c r="W35" i="6"/>
  <c r="G34" i="6"/>
  <c r="F34" i="6"/>
  <c r="E34" i="6"/>
  <c r="D34" i="6"/>
  <c r="C34" i="6"/>
  <c r="B34" i="6"/>
  <c r="B35" i="6"/>
  <c r="B36" i="6"/>
  <c r="P33" i="6"/>
  <c r="W33" i="6"/>
  <c r="U33" i="6"/>
  <c r="O29" i="6"/>
  <c r="N29" i="6"/>
  <c r="M29" i="6"/>
  <c r="L29" i="6"/>
  <c r="K29" i="6"/>
  <c r="J29" i="6"/>
  <c r="P28" i="6"/>
  <c r="S28" i="6"/>
  <c r="P26" i="6"/>
  <c r="W26" i="6"/>
  <c r="V26" i="6"/>
  <c r="U26" i="6"/>
  <c r="S26" i="6"/>
  <c r="G22" i="6"/>
  <c r="F22" i="6"/>
  <c r="E22" i="6"/>
  <c r="D22" i="6"/>
  <c r="C22" i="6"/>
  <c r="B22" i="6"/>
  <c r="O21" i="6"/>
  <c r="N21" i="6"/>
  <c r="M21" i="6"/>
  <c r="L21" i="6"/>
  <c r="K21" i="6"/>
  <c r="J21" i="6"/>
  <c r="P20" i="6"/>
  <c r="W20" i="6"/>
  <c r="AF18" i="6"/>
  <c r="AE18" i="6"/>
  <c r="AD18" i="6"/>
  <c r="AC18" i="6"/>
  <c r="AB18" i="6"/>
  <c r="AA18" i="6"/>
  <c r="P18" i="6"/>
  <c r="W18" i="6"/>
  <c r="AF14" i="6"/>
  <c r="AF16" i="6"/>
  <c r="AE14" i="6"/>
  <c r="AE16" i="6"/>
  <c r="AD14" i="6"/>
  <c r="AD16" i="6"/>
  <c r="AC14" i="6"/>
  <c r="AC16" i="6"/>
  <c r="AB14" i="6"/>
  <c r="AB16" i="6"/>
  <c r="AA14" i="6"/>
  <c r="AA16" i="6"/>
  <c r="O14" i="6"/>
  <c r="N14" i="6"/>
  <c r="M14" i="6"/>
  <c r="L14" i="6"/>
  <c r="K14" i="6"/>
  <c r="J14" i="6"/>
  <c r="G14" i="6"/>
  <c r="F14" i="6"/>
  <c r="E14" i="6"/>
  <c r="D14" i="6"/>
  <c r="C14" i="6"/>
  <c r="B14" i="6"/>
  <c r="AF13" i="6"/>
  <c r="AF15" i="6"/>
  <c r="AE13" i="6"/>
  <c r="AE15" i="6"/>
  <c r="AD13" i="6"/>
  <c r="AD15" i="6"/>
  <c r="AC13" i="6"/>
  <c r="AC15" i="6"/>
  <c r="AB13" i="6"/>
  <c r="AB15" i="6"/>
  <c r="AA13" i="6"/>
  <c r="AA15" i="6"/>
  <c r="P13" i="6"/>
  <c r="U13" i="6"/>
  <c r="AF12" i="6"/>
  <c r="AE12" i="6"/>
  <c r="AD12" i="6"/>
  <c r="AC12" i="6"/>
  <c r="AB12" i="6"/>
  <c r="AA12" i="6"/>
  <c r="AF11" i="6"/>
  <c r="AE11" i="6"/>
  <c r="AD11" i="6"/>
  <c r="AC11" i="6"/>
  <c r="AB11" i="6"/>
  <c r="AA11" i="6"/>
  <c r="P11" i="6"/>
  <c r="W11" i="6"/>
  <c r="O7" i="6"/>
  <c r="N7" i="6"/>
  <c r="M7" i="6"/>
  <c r="L7" i="6"/>
  <c r="K7" i="6"/>
  <c r="J7" i="6"/>
  <c r="P6" i="6"/>
  <c r="W6" i="6"/>
  <c r="G6" i="6"/>
  <c r="F6" i="6"/>
  <c r="E6" i="6"/>
  <c r="D6" i="6"/>
  <c r="C6" i="6"/>
  <c r="B6" i="6"/>
  <c r="E7" i="6"/>
  <c r="E8" i="6"/>
  <c r="P4" i="6"/>
  <c r="W4" i="6"/>
  <c r="G102" i="5"/>
  <c r="B102" i="5"/>
  <c r="G103" i="5"/>
  <c r="G104" i="5"/>
  <c r="F102" i="5"/>
  <c r="F103" i="5"/>
  <c r="F104" i="5"/>
  <c r="E102" i="5"/>
  <c r="E103" i="5"/>
  <c r="E104" i="5"/>
  <c r="D102" i="5"/>
  <c r="D103" i="5"/>
  <c r="D104" i="5"/>
  <c r="C102" i="5"/>
  <c r="C103" i="5"/>
  <c r="C104" i="5"/>
  <c r="B103" i="5"/>
  <c r="B104" i="5"/>
  <c r="C94" i="5"/>
  <c r="B94" i="5"/>
  <c r="C95" i="5"/>
  <c r="C96" i="5"/>
  <c r="B95" i="5"/>
  <c r="B96" i="5"/>
  <c r="G94" i="5"/>
  <c r="G95" i="5"/>
  <c r="G96" i="5"/>
  <c r="F94" i="5"/>
  <c r="F95" i="5"/>
  <c r="F96" i="5"/>
  <c r="E94" i="5"/>
  <c r="E95" i="5"/>
  <c r="E96" i="5"/>
  <c r="D94" i="5"/>
  <c r="D95" i="5"/>
  <c r="D96" i="5"/>
  <c r="C86" i="5"/>
  <c r="B86" i="5"/>
  <c r="C87" i="5"/>
  <c r="C88" i="5"/>
  <c r="G86" i="5"/>
  <c r="G87" i="5"/>
  <c r="G88" i="5"/>
  <c r="F86" i="5"/>
  <c r="F87" i="5"/>
  <c r="F88" i="5"/>
  <c r="E86" i="5"/>
  <c r="D86" i="5"/>
  <c r="E87" i="5"/>
  <c r="E88" i="5"/>
  <c r="G75" i="5"/>
  <c r="B75" i="5"/>
  <c r="G76" i="5"/>
  <c r="G77" i="5"/>
  <c r="F75" i="5"/>
  <c r="F76" i="5"/>
  <c r="F77" i="5"/>
  <c r="E75" i="5"/>
  <c r="E76" i="5"/>
  <c r="E77" i="5"/>
  <c r="D75" i="5"/>
  <c r="D76" i="5"/>
  <c r="D77" i="5"/>
  <c r="C75" i="5"/>
  <c r="C76" i="5"/>
  <c r="C77" i="5"/>
  <c r="B76" i="5"/>
  <c r="B77" i="5"/>
  <c r="G67" i="5"/>
  <c r="B67" i="5"/>
  <c r="G68" i="5"/>
  <c r="G69" i="5"/>
  <c r="F67" i="5"/>
  <c r="F68" i="5"/>
  <c r="F69" i="5"/>
  <c r="E67" i="5"/>
  <c r="E68" i="5"/>
  <c r="E69" i="5"/>
  <c r="D67" i="5"/>
  <c r="D68" i="5"/>
  <c r="D69" i="5"/>
  <c r="C67" i="5"/>
  <c r="C68" i="5"/>
  <c r="C69" i="5"/>
  <c r="B68" i="5"/>
  <c r="B69" i="5"/>
  <c r="C59" i="5"/>
  <c r="B59" i="5"/>
  <c r="C60" i="5"/>
  <c r="C61" i="5"/>
  <c r="B60" i="5"/>
  <c r="B61" i="5"/>
  <c r="G59" i="5"/>
  <c r="G60" i="5"/>
  <c r="G61" i="5"/>
  <c r="F59" i="5"/>
  <c r="F60" i="5"/>
  <c r="F61" i="5"/>
  <c r="E59" i="5"/>
  <c r="E60" i="5"/>
  <c r="E61" i="5"/>
  <c r="D59" i="5"/>
  <c r="D60" i="5"/>
  <c r="D61" i="5"/>
  <c r="G50" i="5"/>
  <c r="F50" i="5"/>
  <c r="E50" i="5"/>
  <c r="D50" i="5"/>
  <c r="C50" i="5"/>
  <c r="B50" i="5"/>
  <c r="E51" i="5"/>
  <c r="E52" i="5"/>
  <c r="O43" i="5"/>
  <c r="N43" i="5"/>
  <c r="M43" i="5"/>
  <c r="L43" i="5"/>
  <c r="K43" i="5"/>
  <c r="J43" i="5"/>
  <c r="P42" i="5"/>
  <c r="T42" i="5"/>
  <c r="S42" i="5"/>
  <c r="R42" i="5"/>
  <c r="W42" i="5"/>
  <c r="G42" i="5"/>
  <c r="F42" i="5"/>
  <c r="E42" i="5"/>
  <c r="D42" i="5"/>
  <c r="C42" i="5"/>
  <c r="B42" i="5"/>
  <c r="P40" i="5"/>
  <c r="U40" i="5"/>
  <c r="O36" i="5"/>
  <c r="N36" i="5"/>
  <c r="M36" i="5"/>
  <c r="L36" i="5"/>
  <c r="K36" i="5"/>
  <c r="J36" i="5"/>
  <c r="P35" i="5"/>
  <c r="V35" i="5"/>
  <c r="U35" i="5"/>
  <c r="R35" i="5"/>
  <c r="W35" i="5"/>
  <c r="G34" i="5"/>
  <c r="F34" i="5"/>
  <c r="B34" i="5"/>
  <c r="F35" i="5"/>
  <c r="F36" i="5"/>
  <c r="E34" i="5"/>
  <c r="D34" i="5"/>
  <c r="C34" i="5"/>
  <c r="P33" i="5"/>
  <c r="U33" i="5"/>
  <c r="O29" i="5"/>
  <c r="N29" i="5"/>
  <c r="M29" i="5"/>
  <c r="L29" i="5"/>
  <c r="K29" i="5"/>
  <c r="J29" i="5"/>
  <c r="P28" i="5"/>
  <c r="V28" i="5"/>
  <c r="T28" i="5"/>
  <c r="S28" i="5"/>
  <c r="P26" i="5"/>
  <c r="W26" i="5"/>
  <c r="V26" i="5"/>
  <c r="T26" i="5"/>
  <c r="S26" i="5"/>
  <c r="G22" i="5"/>
  <c r="F22" i="5"/>
  <c r="E22" i="5"/>
  <c r="D22" i="5"/>
  <c r="C22" i="5"/>
  <c r="B22" i="5"/>
  <c r="C23" i="5"/>
  <c r="C24" i="5"/>
  <c r="O21" i="5"/>
  <c r="N21" i="5"/>
  <c r="M21" i="5"/>
  <c r="J21" i="5"/>
  <c r="K21" i="5"/>
  <c r="L21" i="5"/>
  <c r="P21" i="5"/>
  <c r="S21" i="5"/>
  <c r="P20" i="5"/>
  <c r="T20" i="5"/>
  <c r="AF18" i="5"/>
  <c r="AE18" i="5"/>
  <c r="AD18" i="5"/>
  <c r="AC18" i="5"/>
  <c r="AB18" i="5"/>
  <c r="AA18" i="5"/>
  <c r="P18" i="5"/>
  <c r="V18" i="5"/>
  <c r="U18" i="5"/>
  <c r="T18" i="5"/>
  <c r="S18" i="5"/>
  <c r="R18" i="5"/>
  <c r="W18" i="5"/>
  <c r="AE14" i="5"/>
  <c r="AE16" i="5"/>
  <c r="AC14" i="5"/>
  <c r="AC16" i="5"/>
  <c r="AE13" i="5"/>
  <c r="AE15" i="5"/>
  <c r="AF14" i="5"/>
  <c r="AF16" i="5"/>
  <c r="AD14" i="5"/>
  <c r="AD16" i="5"/>
  <c r="AB14" i="5"/>
  <c r="AB16" i="5"/>
  <c r="AA14" i="5"/>
  <c r="AA16" i="5"/>
  <c r="O14" i="5"/>
  <c r="N14" i="5"/>
  <c r="M14" i="5"/>
  <c r="L14" i="5"/>
  <c r="K14" i="5"/>
  <c r="J14" i="5"/>
  <c r="G14" i="5"/>
  <c r="F14" i="5"/>
  <c r="E14" i="5"/>
  <c r="D14" i="5"/>
  <c r="C14" i="5"/>
  <c r="B14" i="5"/>
  <c r="C15" i="5"/>
  <c r="C16" i="5"/>
  <c r="B15" i="5"/>
  <c r="B16" i="5"/>
  <c r="AF13" i="5"/>
  <c r="AF15" i="5"/>
  <c r="AD13" i="5"/>
  <c r="AD15" i="5"/>
  <c r="AC13" i="5"/>
  <c r="AC15" i="5"/>
  <c r="AB13" i="5"/>
  <c r="AB15" i="5"/>
  <c r="AA13" i="5"/>
  <c r="AA15" i="5"/>
  <c r="P13" i="5"/>
  <c r="U13" i="5"/>
  <c r="AF12" i="5"/>
  <c r="AE12" i="5"/>
  <c r="AD12" i="5"/>
  <c r="AC12" i="5"/>
  <c r="AB12" i="5"/>
  <c r="AA12" i="5"/>
  <c r="AF11" i="5"/>
  <c r="AE11" i="5"/>
  <c r="AD11" i="5"/>
  <c r="AC11" i="5"/>
  <c r="AB11" i="5"/>
  <c r="AA11" i="5"/>
  <c r="P11" i="5"/>
  <c r="W11" i="5"/>
  <c r="V11" i="5"/>
  <c r="U11" i="5"/>
  <c r="T11" i="5"/>
  <c r="S11" i="5"/>
  <c r="R11" i="5"/>
  <c r="X12" i="5"/>
  <c r="O7" i="5"/>
  <c r="N7" i="5"/>
  <c r="M7" i="5"/>
  <c r="L7" i="5"/>
  <c r="K7" i="5"/>
  <c r="J7" i="5"/>
  <c r="B6" i="5"/>
  <c r="B7" i="5"/>
  <c r="P6" i="5"/>
  <c r="W6" i="5"/>
  <c r="G6" i="5"/>
  <c r="G7" i="5"/>
  <c r="G8" i="5"/>
  <c r="F6" i="5"/>
  <c r="E6" i="5"/>
  <c r="D6" i="5"/>
  <c r="D7" i="5"/>
  <c r="D8" i="5"/>
  <c r="C6" i="5"/>
  <c r="C7" i="5"/>
  <c r="C8" i="5"/>
  <c r="P4" i="5"/>
  <c r="T4" i="5"/>
  <c r="S4" i="5"/>
  <c r="R4" i="5"/>
  <c r="W4" i="5"/>
  <c r="S11" i="6"/>
  <c r="S18" i="6"/>
  <c r="U35" i="6"/>
  <c r="D60" i="6"/>
  <c r="D61" i="6"/>
  <c r="U11" i="6"/>
  <c r="R11" i="6"/>
  <c r="R18" i="6"/>
  <c r="S35" i="6"/>
  <c r="G60" i="6"/>
  <c r="G61" i="6"/>
  <c r="G103" i="6"/>
  <c r="G104" i="6"/>
  <c r="C35" i="6"/>
  <c r="C36" i="6"/>
  <c r="T35" i="6"/>
  <c r="T11" i="6"/>
  <c r="T18" i="6"/>
  <c r="V40" i="6"/>
  <c r="W40" i="6"/>
  <c r="E60" i="6"/>
  <c r="E61" i="6"/>
  <c r="V11" i="6"/>
  <c r="C68" i="6"/>
  <c r="C69" i="6"/>
  <c r="V28" i="6"/>
  <c r="G35" i="6"/>
  <c r="G36" i="6"/>
  <c r="E51" i="6"/>
  <c r="E52" i="6"/>
  <c r="D68" i="6"/>
  <c r="D69" i="6"/>
  <c r="C103" i="6"/>
  <c r="C104" i="6"/>
  <c r="D103" i="6"/>
  <c r="D104" i="6"/>
  <c r="W13" i="6"/>
  <c r="U18" i="6"/>
  <c r="T28" i="6"/>
  <c r="U28" i="6"/>
  <c r="F35" i="6"/>
  <c r="F36" i="6"/>
  <c r="F60" i="6"/>
  <c r="F61" i="6"/>
  <c r="E87" i="6"/>
  <c r="E88" i="6"/>
  <c r="T26" i="6"/>
  <c r="W28" i="6"/>
  <c r="V33" i="6"/>
  <c r="F51" i="6"/>
  <c r="F52" i="6"/>
  <c r="R35" i="6"/>
  <c r="U20" i="6"/>
  <c r="V20" i="6"/>
  <c r="R20" i="6"/>
  <c r="S20" i="6"/>
  <c r="T20" i="6"/>
  <c r="V13" i="6"/>
  <c r="F43" i="6"/>
  <c r="F44" i="6"/>
  <c r="G43" i="6"/>
  <c r="G44" i="6"/>
  <c r="C43" i="6"/>
  <c r="C44" i="6"/>
  <c r="E43" i="6"/>
  <c r="E44" i="6"/>
  <c r="C23" i="6"/>
  <c r="C24" i="6"/>
  <c r="E23" i="6"/>
  <c r="E24" i="6"/>
  <c r="E15" i="6"/>
  <c r="E16" i="6"/>
  <c r="T35" i="5"/>
  <c r="P36" i="5"/>
  <c r="S36" i="5"/>
  <c r="T36" i="5"/>
  <c r="U36" i="5"/>
  <c r="W28" i="5"/>
  <c r="P29" i="5"/>
  <c r="U20" i="5"/>
  <c r="U21" i="5"/>
  <c r="R20" i="5"/>
  <c r="S20" i="5"/>
  <c r="V20" i="5"/>
  <c r="W20" i="5"/>
  <c r="X21" i="5"/>
  <c r="V21" i="5"/>
  <c r="T21" i="5"/>
  <c r="V13" i="5"/>
  <c r="S6" i="5"/>
  <c r="R6" i="5"/>
  <c r="T6" i="5"/>
  <c r="G43" i="5"/>
  <c r="G44" i="5"/>
  <c r="C43" i="5"/>
  <c r="C44" i="5"/>
  <c r="F43" i="5"/>
  <c r="F44" i="5"/>
  <c r="G35" i="5"/>
  <c r="G36" i="5"/>
  <c r="D23" i="5"/>
  <c r="D24" i="5"/>
  <c r="F15" i="5"/>
  <c r="F16" i="5"/>
  <c r="D15" i="5"/>
  <c r="D16" i="5"/>
  <c r="G23" i="5"/>
  <c r="G24" i="5"/>
  <c r="F23" i="5"/>
  <c r="F24" i="5"/>
  <c r="E35" i="5"/>
  <c r="E36" i="5"/>
  <c r="C35" i="5"/>
  <c r="C36" i="5"/>
  <c r="C51" i="5"/>
  <c r="C52" i="5"/>
  <c r="F51" i="5"/>
  <c r="F52" i="5"/>
  <c r="G51" i="5"/>
  <c r="G52" i="5"/>
  <c r="E43" i="5"/>
  <c r="E44" i="5"/>
  <c r="E15" i="5"/>
  <c r="E16" i="5"/>
  <c r="G15" i="5"/>
  <c r="G16" i="5"/>
  <c r="F7" i="5"/>
  <c r="F8" i="5"/>
  <c r="E35" i="6"/>
  <c r="E36" i="6"/>
  <c r="D35" i="6"/>
  <c r="D36" i="6"/>
  <c r="D51" i="6"/>
  <c r="D52" i="6"/>
  <c r="B51" i="6"/>
  <c r="B52" i="6"/>
  <c r="C51" i="6"/>
  <c r="C52" i="6"/>
  <c r="D43" i="6"/>
  <c r="D44" i="6"/>
  <c r="G23" i="6"/>
  <c r="G24" i="6"/>
  <c r="B23" i="6"/>
  <c r="B24" i="6"/>
  <c r="F15" i="6"/>
  <c r="F16" i="6"/>
  <c r="C15" i="6"/>
  <c r="C16" i="6"/>
  <c r="D15" i="6"/>
  <c r="D16" i="6"/>
  <c r="B7" i="6"/>
  <c r="C7" i="6"/>
  <c r="C8" i="6"/>
  <c r="F7" i="6"/>
  <c r="F8" i="6"/>
  <c r="D7" i="6"/>
  <c r="D8" i="6"/>
  <c r="G7" i="6"/>
  <c r="G8" i="6"/>
  <c r="P36" i="6"/>
  <c r="R36" i="6"/>
  <c r="U36" i="6"/>
  <c r="R6" i="6"/>
  <c r="S36" i="6"/>
  <c r="S42" i="6"/>
  <c r="D87" i="6"/>
  <c r="D88" i="6"/>
  <c r="T4" i="6"/>
  <c r="T6" i="6"/>
  <c r="P7" i="6"/>
  <c r="T7" i="6"/>
  <c r="R13" i="6"/>
  <c r="B15" i="6"/>
  <c r="B16" i="6"/>
  <c r="V18" i="6"/>
  <c r="R33" i="6"/>
  <c r="V35" i="6"/>
  <c r="R40" i="6"/>
  <c r="T42" i="6"/>
  <c r="G76" i="6"/>
  <c r="G77" i="6"/>
  <c r="R4" i="6"/>
  <c r="P21" i="6"/>
  <c r="U21" i="6"/>
  <c r="R42" i="6"/>
  <c r="S4" i="6"/>
  <c r="S6" i="6"/>
  <c r="D23" i="6"/>
  <c r="D24" i="6"/>
  <c r="U4" i="6"/>
  <c r="U6" i="6"/>
  <c r="S13" i="6"/>
  <c r="P14" i="6"/>
  <c r="R14" i="6"/>
  <c r="F23" i="6"/>
  <c r="F24" i="6"/>
  <c r="S33" i="6"/>
  <c r="S40" i="6"/>
  <c r="U42" i="6"/>
  <c r="P43" i="6"/>
  <c r="R43" i="6"/>
  <c r="G15" i="6"/>
  <c r="G16" i="6"/>
  <c r="P29" i="6"/>
  <c r="U29" i="6"/>
  <c r="F76" i="6"/>
  <c r="F77" i="6"/>
  <c r="V4" i="6"/>
  <c r="V6" i="6"/>
  <c r="T13" i="6"/>
  <c r="R26" i="6"/>
  <c r="R28" i="6"/>
  <c r="T33" i="6"/>
  <c r="T40" i="6"/>
  <c r="V42" i="6"/>
  <c r="D76" i="6"/>
  <c r="D77" i="6"/>
  <c r="E76" i="6"/>
  <c r="E77" i="6"/>
  <c r="T29" i="5"/>
  <c r="X19" i="5"/>
  <c r="U29" i="5"/>
  <c r="R29" i="5"/>
  <c r="V29" i="5"/>
  <c r="R36" i="5"/>
  <c r="V36" i="5"/>
  <c r="S29" i="5"/>
  <c r="W21" i="5"/>
  <c r="V33" i="5"/>
  <c r="V40" i="5"/>
  <c r="W13" i="5"/>
  <c r="B23" i="5"/>
  <c r="B24" i="5"/>
  <c r="U26" i="5"/>
  <c r="U28" i="5"/>
  <c r="W29" i="5"/>
  <c r="W33" i="5"/>
  <c r="B35" i="5"/>
  <c r="B36" i="5"/>
  <c r="S35" i="5"/>
  <c r="X42" i="5"/>
  <c r="W36" i="5"/>
  <c r="W40" i="5"/>
  <c r="B43" i="5"/>
  <c r="B44" i="5"/>
  <c r="B51" i="5"/>
  <c r="B52" i="5"/>
  <c r="B87" i="5"/>
  <c r="B88" i="5"/>
  <c r="D51" i="5"/>
  <c r="D52" i="5"/>
  <c r="D87" i="5"/>
  <c r="D88" i="5"/>
  <c r="P7" i="5"/>
  <c r="T7" i="5"/>
  <c r="R40" i="5"/>
  <c r="U4" i="5"/>
  <c r="V4" i="5"/>
  <c r="X5" i="5"/>
  <c r="U6" i="5"/>
  <c r="S13" i="5"/>
  <c r="P14" i="5"/>
  <c r="R14" i="5"/>
  <c r="S33" i="5"/>
  <c r="S40" i="5"/>
  <c r="U42" i="5"/>
  <c r="P43" i="5"/>
  <c r="U43" i="5"/>
  <c r="E7" i="5"/>
  <c r="E8" i="5"/>
  <c r="R21" i="5"/>
  <c r="D35" i="5"/>
  <c r="D36" i="5"/>
  <c r="D43" i="5"/>
  <c r="D44" i="5"/>
  <c r="R13" i="5"/>
  <c r="E23" i="5"/>
  <c r="E24" i="5"/>
  <c r="R33" i="5"/>
  <c r="V6" i="5"/>
  <c r="X7" i="5"/>
  <c r="T13" i="5"/>
  <c r="R26" i="5"/>
  <c r="R28" i="5"/>
  <c r="T33" i="5"/>
  <c r="T40" i="5"/>
  <c r="V42" i="5"/>
  <c r="AA11" i="1"/>
  <c r="AB11" i="1"/>
  <c r="AC11" i="1"/>
  <c r="AD11" i="1"/>
  <c r="AE11" i="1"/>
  <c r="AF11" i="1"/>
  <c r="S29" i="6"/>
  <c r="X19" i="6"/>
  <c r="R29" i="6"/>
  <c r="S14" i="6"/>
  <c r="X12" i="6"/>
  <c r="X42" i="6"/>
  <c r="S7" i="6"/>
  <c r="X40" i="6"/>
  <c r="R7" i="6"/>
  <c r="T29" i="6"/>
  <c r="X5" i="6"/>
  <c r="X21" i="6"/>
  <c r="S43" i="5"/>
  <c r="U43" i="6"/>
  <c r="T43" i="6"/>
  <c r="W43" i="6"/>
  <c r="V43" i="6"/>
  <c r="X35" i="6"/>
  <c r="X28" i="6"/>
  <c r="U14" i="6"/>
  <c r="W14" i="6"/>
  <c r="T14" i="6"/>
  <c r="V14" i="6"/>
  <c r="W21" i="6"/>
  <c r="R21" i="6"/>
  <c r="X26" i="6"/>
  <c r="X33" i="6"/>
  <c r="V21" i="6"/>
  <c r="T21" i="6"/>
  <c r="W36" i="6"/>
  <c r="V36" i="6"/>
  <c r="S43" i="6"/>
  <c r="X14" i="6"/>
  <c r="S21" i="6"/>
  <c r="V29" i="6"/>
  <c r="W29" i="6"/>
  <c r="X36" i="6"/>
  <c r="V7" i="6"/>
  <c r="W7" i="6"/>
  <c r="U7" i="6"/>
  <c r="X7" i="6"/>
  <c r="T36" i="6"/>
  <c r="X33" i="5"/>
  <c r="X26" i="5"/>
  <c r="X14" i="5"/>
  <c r="W7" i="5"/>
  <c r="U7" i="5"/>
  <c r="S14" i="5"/>
  <c r="X35" i="5"/>
  <c r="X28" i="5"/>
  <c r="R7" i="5"/>
  <c r="X22" i="5"/>
  <c r="W14" i="5"/>
  <c r="T14" i="5"/>
  <c r="V14" i="5"/>
  <c r="S7" i="5"/>
  <c r="X36" i="5"/>
  <c r="X29" i="5"/>
  <c r="X40" i="5"/>
  <c r="U14" i="5"/>
  <c r="W43" i="5"/>
  <c r="V43" i="5"/>
  <c r="T43" i="5"/>
  <c r="R43" i="5"/>
  <c r="X43" i="5"/>
  <c r="V7" i="5"/>
  <c r="AF18" i="1"/>
  <c r="AE18" i="1"/>
  <c r="AD18" i="1"/>
  <c r="AC18" i="1"/>
  <c r="AB18" i="1"/>
  <c r="AA18" i="1"/>
  <c r="AF14" i="1"/>
  <c r="AF16" i="1"/>
  <c r="AE14" i="1"/>
  <c r="AE16" i="1"/>
  <c r="AD14" i="1"/>
  <c r="AD16" i="1"/>
  <c r="AC14" i="1"/>
  <c r="AC16" i="1"/>
  <c r="AB14" i="1"/>
  <c r="AB16" i="1"/>
  <c r="AA14" i="1"/>
  <c r="AA16" i="1"/>
  <c r="AF13" i="1"/>
  <c r="AF15" i="1"/>
  <c r="AE13" i="1"/>
  <c r="AE15" i="1"/>
  <c r="AD13" i="1"/>
  <c r="AD15" i="1"/>
  <c r="AC13" i="1"/>
  <c r="AC15" i="1"/>
  <c r="AB13" i="1"/>
  <c r="AB15" i="1"/>
  <c r="AA13" i="1"/>
  <c r="AA15" i="1"/>
  <c r="X15" i="6"/>
  <c r="X43" i="6"/>
  <c r="X8" i="6"/>
  <c r="X15" i="5"/>
  <c r="X22" i="6"/>
  <c r="X29" i="6"/>
  <c r="X8" i="5"/>
  <c r="G102" i="1"/>
  <c r="B102" i="1"/>
  <c r="G103" i="1"/>
  <c r="G104" i="1"/>
  <c r="F102" i="1"/>
  <c r="E102" i="1"/>
  <c r="E103" i="1"/>
  <c r="E104" i="1"/>
  <c r="D102" i="1"/>
  <c r="D103" i="1"/>
  <c r="D104" i="1"/>
  <c r="C102" i="1"/>
  <c r="G94" i="1"/>
  <c r="F94" i="1"/>
  <c r="B94" i="1"/>
  <c r="F95" i="1"/>
  <c r="F96" i="1"/>
  <c r="E94" i="1"/>
  <c r="E95" i="1"/>
  <c r="E96" i="1"/>
  <c r="D94" i="1"/>
  <c r="D95" i="1"/>
  <c r="D96" i="1"/>
  <c r="C94" i="1"/>
  <c r="C95" i="1"/>
  <c r="C96" i="1"/>
  <c r="B95" i="1"/>
  <c r="B96" i="1"/>
  <c r="G86" i="1"/>
  <c r="F86" i="1"/>
  <c r="E86" i="1"/>
  <c r="D86" i="1"/>
  <c r="C86" i="1"/>
  <c r="B86" i="1"/>
  <c r="G87" i="1"/>
  <c r="G88" i="1"/>
  <c r="G75" i="1"/>
  <c r="F75" i="1"/>
  <c r="B75" i="1"/>
  <c r="F76" i="1"/>
  <c r="F77" i="1"/>
  <c r="E75" i="1"/>
  <c r="D75" i="1"/>
  <c r="C75" i="1"/>
  <c r="C76" i="1"/>
  <c r="C77" i="1"/>
  <c r="G67" i="1"/>
  <c r="F67" i="1"/>
  <c r="E67" i="1"/>
  <c r="B67" i="1"/>
  <c r="D67" i="1"/>
  <c r="C67" i="1"/>
  <c r="G59" i="1"/>
  <c r="F59" i="1"/>
  <c r="E59" i="1"/>
  <c r="D59" i="1"/>
  <c r="C59" i="1"/>
  <c r="G50" i="1"/>
  <c r="F50" i="1"/>
  <c r="B50" i="1"/>
  <c r="B51" i="1"/>
  <c r="B52" i="1"/>
  <c r="E50" i="1"/>
  <c r="D50" i="1"/>
  <c r="C50" i="1"/>
  <c r="O43" i="1"/>
  <c r="N43" i="1"/>
  <c r="M43" i="1"/>
  <c r="L43" i="1"/>
  <c r="K43" i="1"/>
  <c r="J43" i="1"/>
  <c r="P43" i="1"/>
  <c r="P42" i="1"/>
  <c r="W42" i="1"/>
  <c r="G42" i="1"/>
  <c r="F42" i="1"/>
  <c r="E42" i="1"/>
  <c r="D42" i="1"/>
  <c r="C42" i="1"/>
  <c r="B42" i="1"/>
  <c r="B43" i="1"/>
  <c r="B44" i="1"/>
  <c r="P40" i="1"/>
  <c r="S40" i="1"/>
  <c r="O36" i="1"/>
  <c r="N36" i="1"/>
  <c r="M36" i="1"/>
  <c r="L36" i="1"/>
  <c r="K36" i="1"/>
  <c r="J36" i="1"/>
  <c r="P36" i="1"/>
  <c r="P35" i="1"/>
  <c r="T35" i="1"/>
  <c r="G34" i="1"/>
  <c r="B34" i="1"/>
  <c r="G35" i="1"/>
  <c r="G36" i="1"/>
  <c r="F34" i="1"/>
  <c r="E34" i="1"/>
  <c r="D34" i="1"/>
  <c r="C34" i="1"/>
  <c r="P33" i="1"/>
  <c r="R33" i="1"/>
  <c r="O29" i="1"/>
  <c r="N29" i="1"/>
  <c r="M29" i="1"/>
  <c r="L29" i="1"/>
  <c r="K29" i="1"/>
  <c r="J29" i="1"/>
  <c r="P28" i="1"/>
  <c r="S28" i="1"/>
  <c r="P26" i="1"/>
  <c r="R26" i="1"/>
  <c r="G22" i="1"/>
  <c r="F22" i="1"/>
  <c r="E22" i="1"/>
  <c r="B22" i="1"/>
  <c r="E23" i="1"/>
  <c r="E24" i="1"/>
  <c r="D22" i="1"/>
  <c r="C22" i="1"/>
  <c r="C23" i="1"/>
  <c r="C24" i="1"/>
  <c r="B23" i="1"/>
  <c r="B24" i="1"/>
  <c r="O21" i="1"/>
  <c r="N21" i="1"/>
  <c r="M21" i="1"/>
  <c r="L21" i="1"/>
  <c r="K21" i="1"/>
  <c r="J21" i="1"/>
  <c r="P20" i="1"/>
  <c r="W20" i="1"/>
  <c r="P18" i="1"/>
  <c r="T18" i="1"/>
  <c r="O14" i="1"/>
  <c r="N14" i="1"/>
  <c r="M14" i="1"/>
  <c r="L14" i="1"/>
  <c r="K14" i="1"/>
  <c r="J14" i="1"/>
  <c r="G14" i="1"/>
  <c r="F14" i="1"/>
  <c r="B14" i="1"/>
  <c r="B15" i="1"/>
  <c r="B16" i="1"/>
  <c r="E14" i="1"/>
  <c r="E15" i="1"/>
  <c r="E16" i="1"/>
  <c r="D14" i="1"/>
  <c r="C14" i="1"/>
  <c r="C15" i="1"/>
  <c r="C16" i="1"/>
  <c r="P13" i="1"/>
  <c r="U13" i="1"/>
  <c r="S13" i="1"/>
  <c r="AF12" i="1"/>
  <c r="AE12" i="1"/>
  <c r="AD12" i="1"/>
  <c r="AC12" i="1"/>
  <c r="AB12" i="1"/>
  <c r="AA12" i="1"/>
  <c r="P11" i="1"/>
  <c r="S11" i="1"/>
  <c r="G6" i="1"/>
  <c r="B6" i="1"/>
  <c r="G7" i="1"/>
  <c r="G8" i="1"/>
  <c r="F6" i="1"/>
  <c r="E6" i="1"/>
  <c r="D6" i="1"/>
  <c r="C6" i="1"/>
  <c r="U33" i="1"/>
  <c r="W26" i="1"/>
  <c r="G76" i="1"/>
  <c r="G77" i="1"/>
  <c r="B35" i="1"/>
  <c r="B36" i="1"/>
  <c r="B76" i="1"/>
  <c r="B77" i="1"/>
  <c r="F103" i="1"/>
  <c r="F104" i="1"/>
  <c r="F68" i="1"/>
  <c r="F69" i="1"/>
  <c r="W11" i="1"/>
  <c r="V20" i="1"/>
  <c r="W28" i="1"/>
  <c r="V11" i="1"/>
  <c r="S18" i="1"/>
  <c r="V26" i="1"/>
  <c r="W18" i="1"/>
  <c r="V18" i="1"/>
  <c r="R20" i="1"/>
  <c r="V40" i="1"/>
  <c r="U11" i="1"/>
  <c r="R18" i="1"/>
  <c r="F23" i="1"/>
  <c r="F24" i="1"/>
  <c r="R11" i="1"/>
  <c r="T11" i="1"/>
  <c r="S26" i="1"/>
  <c r="T20" i="1"/>
  <c r="B103" i="1"/>
  <c r="B104" i="1"/>
  <c r="T26" i="1"/>
  <c r="U20" i="1"/>
  <c r="S20" i="1"/>
  <c r="U26" i="1"/>
  <c r="C60" i="1"/>
  <c r="C61" i="1"/>
  <c r="C7" i="1"/>
  <c r="C8" i="1"/>
  <c r="D7" i="1"/>
  <c r="D8" i="1"/>
  <c r="E7" i="1"/>
  <c r="E8" i="1"/>
  <c r="U40" i="1"/>
  <c r="U28" i="1"/>
  <c r="V28" i="1"/>
  <c r="R28" i="1"/>
  <c r="T28" i="1"/>
  <c r="X28" i="1"/>
  <c r="T42" i="1"/>
  <c r="W35" i="1"/>
  <c r="U18" i="1"/>
  <c r="X19" i="1"/>
  <c r="B7" i="1"/>
  <c r="F15" i="1"/>
  <c r="F16" i="1"/>
  <c r="G23" i="1"/>
  <c r="G24" i="1"/>
  <c r="E35" i="1"/>
  <c r="E36" i="1"/>
  <c r="E43" i="1"/>
  <c r="E44" i="1"/>
  <c r="U42" i="1"/>
  <c r="V33" i="1"/>
  <c r="T40" i="1"/>
  <c r="X12" i="1"/>
  <c r="V35" i="1"/>
  <c r="W33" i="1"/>
  <c r="G15" i="1"/>
  <c r="G16" i="1"/>
  <c r="C68" i="1"/>
  <c r="C69" i="1"/>
  <c r="R40" i="1"/>
  <c r="R35" i="1"/>
  <c r="S35" i="1"/>
  <c r="U35" i="1"/>
  <c r="X42" i="1"/>
  <c r="X5" i="1"/>
  <c r="S42" i="1"/>
  <c r="V42" i="1"/>
  <c r="T33" i="1"/>
  <c r="X21" i="1"/>
  <c r="F7" i="1"/>
  <c r="F8" i="1"/>
  <c r="X33" i="1"/>
  <c r="R42" i="1"/>
  <c r="W40" i="1"/>
  <c r="S33" i="1"/>
  <c r="X40" i="1"/>
  <c r="D15" i="1"/>
  <c r="D16" i="1"/>
  <c r="D23" i="1"/>
  <c r="D24" i="1"/>
  <c r="B87" i="1"/>
  <c r="B88" i="1"/>
  <c r="T43" i="1"/>
  <c r="R43" i="1"/>
  <c r="S43" i="1"/>
  <c r="X26" i="1"/>
  <c r="P29" i="1"/>
  <c r="W29" i="1"/>
  <c r="P14" i="1"/>
  <c r="V14" i="1"/>
  <c r="U43" i="1"/>
  <c r="V43" i="1"/>
  <c r="W43" i="1"/>
  <c r="W36" i="1"/>
  <c r="U36" i="1"/>
  <c r="V36" i="1"/>
  <c r="S36" i="1"/>
  <c r="T36" i="1"/>
  <c r="R36" i="1"/>
  <c r="S29" i="1"/>
  <c r="T29" i="1"/>
  <c r="U29" i="1"/>
  <c r="V29" i="1"/>
  <c r="R29" i="1"/>
  <c r="P21" i="1"/>
  <c r="T21" i="1"/>
  <c r="T13" i="1"/>
  <c r="W13" i="1"/>
  <c r="R13" i="1"/>
  <c r="V13" i="1"/>
  <c r="X7" i="1"/>
  <c r="C103" i="1"/>
  <c r="C104" i="1"/>
  <c r="E87" i="1"/>
  <c r="E88" i="1"/>
  <c r="D87" i="1"/>
  <c r="D88" i="1"/>
  <c r="C87" i="1"/>
  <c r="C88" i="1"/>
  <c r="F87" i="1"/>
  <c r="F88" i="1"/>
  <c r="D76" i="1"/>
  <c r="D77" i="1"/>
  <c r="E76" i="1"/>
  <c r="E77" i="1"/>
  <c r="E68" i="1"/>
  <c r="E69" i="1"/>
  <c r="F60" i="1"/>
  <c r="F61" i="1"/>
  <c r="G60" i="1"/>
  <c r="G61" i="1"/>
  <c r="F51" i="1"/>
  <c r="F52" i="1"/>
  <c r="F43" i="1"/>
  <c r="F44" i="1"/>
  <c r="C43" i="1"/>
  <c r="C44" i="1"/>
  <c r="D43" i="1"/>
  <c r="D44" i="1"/>
  <c r="C35" i="1"/>
  <c r="C36" i="1"/>
  <c r="F35" i="1"/>
  <c r="F36" i="1"/>
  <c r="D35" i="1"/>
  <c r="D36" i="1"/>
  <c r="G95" i="1"/>
  <c r="G96" i="1"/>
  <c r="B68" i="1"/>
  <c r="B69" i="1"/>
  <c r="G68" i="1"/>
  <c r="G69" i="1"/>
  <c r="D68" i="1"/>
  <c r="D69" i="1"/>
  <c r="D60" i="1"/>
  <c r="D61" i="1"/>
  <c r="E60" i="1"/>
  <c r="E61" i="1"/>
  <c r="G51" i="1"/>
  <c r="G52" i="1"/>
  <c r="E51" i="1"/>
  <c r="E52" i="1"/>
  <c r="C51" i="1"/>
  <c r="C52" i="1"/>
  <c r="D51" i="1"/>
  <c r="D52" i="1"/>
  <c r="G43" i="1"/>
  <c r="G44" i="1"/>
  <c r="X14" i="1"/>
  <c r="T14" i="1"/>
  <c r="X35" i="1"/>
  <c r="R14" i="1"/>
  <c r="S14" i="1"/>
  <c r="U14" i="1"/>
  <c r="W14" i="1"/>
  <c r="X15" i="1"/>
  <c r="X43" i="1"/>
  <c r="X36" i="1"/>
  <c r="X29" i="1"/>
  <c r="U21" i="1"/>
  <c r="W21" i="1"/>
  <c r="S21" i="1"/>
  <c r="V21" i="1"/>
  <c r="R21" i="1"/>
  <c r="X8" i="1"/>
  <c r="X22" i="1"/>
  <c r="AG18" i="1"/>
  <c r="AG18" i="6"/>
</calcChain>
</file>

<file path=xl/sharedStrings.xml><?xml version="1.0" encoding="utf-8"?>
<sst xmlns="http://schemas.openxmlformats.org/spreadsheetml/2006/main" count="621" uniqueCount="81">
  <si>
    <t>rorb</t>
  </si>
  <si>
    <t>CTs</t>
  </si>
  <si>
    <t>WT1 F-1</t>
  </si>
  <si>
    <t>WT1 F-2</t>
  </si>
  <si>
    <t>WT1 F-3</t>
  </si>
  <si>
    <t>WT1 F-4</t>
  </si>
  <si>
    <t>WT1 F-5</t>
  </si>
  <si>
    <t>WT1 F-6</t>
  </si>
  <si>
    <t>WT1</t>
  </si>
  <si>
    <t>Total</t>
  </si>
  <si>
    <t>% in 1/6</t>
  </si>
  <si>
    <t>% in 2/6</t>
  </si>
  <si>
    <t>% in 3/6</t>
  </si>
  <si>
    <t>% in 4/6</t>
  </si>
  <si>
    <t>% in 5/6</t>
  </si>
  <si>
    <t>% in 6/6</t>
  </si>
  <si>
    <t>Normalized % rorb</t>
  </si>
  <si>
    <t>Rluc</t>
  </si>
  <si>
    <t>wt1</t>
  </si>
  <si>
    <t>wt2</t>
  </si>
  <si>
    <t>wt3</t>
  </si>
  <si>
    <t>Mean</t>
  </si>
  <si>
    <t>raw</t>
  </si>
  <si>
    <t xml:space="preserve"> ∆ CT</t>
  </si>
  <si>
    <t>norm.</t>
  </si>
  <si>
    <t>fold change</t>
  </si>
  <si>
    <t>WT2</t>
  </si>
  <si>
    <t>WT2 F-1</t>
  </si>
  <si>
    <t>WT2 F-2</t>
  </si>
  <si>
    <t>WT2 F-3</t>
  </si>
  <si>
    <t>WT2 F-4</t>
  </si>
  <si>
    <t>WT2 F-5</t>
  </si>
  <si>
    <t>stdevwt</t>
  </si>
  <si>
    <t>std error wt</t>
  </si>
  <si>
    <t>WT3</t>
  </si>
  <si>
    <t>WT3 F-1</t>
  </si>
  <si>
    <t>WT3 F-2</t>
  </si>
  <si>
    <t>WT3 F-3</t>
  </si>
  <si>
    <t>WT3 F-4</t>
  </si>
  <si>
    <t>WT3 F-5</t>
  </si>
  <si>
    <t>T-Test</t>
  </si>
  <si>
    <t>Sox5</t>
  </si>
  <si>
    <t>Normalized % Sox5</t>
  </si>
  <si>
    <t>ctip2</t>
  </si>
  <si>
    <t>Normalized % ctip2</t>
  </si>
  <si>
    <t>Average wt sox5/Rluc</t>
  </si>
  <si>
    <t>cko1 F-1</t>
  </si>
  <si>
    <t>cko1 F-2</t>
  </si>
  <si>
    <t>cko1 F-3</t>
  </si>
  <si>
    <t>cko1 F-4</t>
  </si>
  <si>
    <t>cko1 F-5</t>
  </si>
  <si>
    <t>cko1 F-6</t>
  </si>
  <si>
    <t>cko2 CxB-1</t>
  </si>
  <si>
    <t>cko2 CxB-2</t>
  </si>
  <si>
    <t>cko2 CxB-3</t>
  </si>
  <si>
    <t>cko2 F-4</t>
  </si>
  <si>
    <t>cko2 F-5</t>
  </si>
  <si>
    <t>cko2 F-6</t>
  </si>
  <si>
    <t>cko3 F-1</t>
  </si>
  <si>
    <t>cko3 F-2</t>
  </si>
  <si>
    <t>cko3 F-3</t>
  </si>
  <si>
    <t>cko3 F-4</t>
  </si>
  <si>
    <t>cko3 F-5</t>
  </si>
  <si>
    <t>cko3 F-6</t>
  </si>
  <si>
    <t>cko1</t>
  </si>
  <si>
    <t>cko2</t>
  </si>
  <si>
    <t>cko3</t>
  </si>
  <si>
    <t>Average cko  sox5/Rluc</t>
  </si>
  <si>
    <t>Stdev cko</t>
  </si>
  <si>
    <t>std erro cko</t>
  </si>
  <si>
    <t>Average wt ctip2/Rluc</t>
  </si>
  <si>
    <t>Average cko  ctip2/Rluc</t>
  </si>
  <si>
    <t>Average wt rorb/Rluc</t>
  </si>
  <si>
    <t>Average cko  rorb/Rluc</t>
  </si>
  <si>
    <t>F1 (0r)</t>
  </si>
  <si>
    <t>F2 (1 r)</t>
  </si>
  <si>
    <t>F3 (2&amp;3 r)</t>
  </si>
  <si>
    <t>F4 (4,5,6 r)</t>
  </si>
  <si>
    <t>F5 (6-x)</t>
  </si>
  <si>
    <t>New F4&gt;4)</t>
  </si>
  <si>
    <t>F6 (x-y)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</si>
</sst>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#,##0.000"/>
  </numFmts>
  <fonts count="11" x14ac:knownFonts="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9"/>
      <name val="Calibri"/>
      <family val="2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4" fontId="5" fillId="0" borderId="2" xfId="0" applyNumberFormat="1" applyFont="1" applyFill="1" applyBorder="1" applyAlignment="1" applyProtection="1">
      <alignment horizontal="center"/>
    </xf>
    <xf numFmtId="0" fontId="3" fillId="0" borderId="3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2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>
      <alignment horizontal="center"/>
    </xf>
    <xf numFmtId="165" fontId="3" fillId="0" borderId="8" xfId="0" applyNumberFormat="1" applyFont="1" applyFill="1" applyBorder="1" applyAlignment="1" applyProtection="1">
      <alignment horizontal="center"/>
    </xf>
    <xf numFmtId="165" fontId="3" fillId="0" borderId="9" xfId="0" applyNumberFormat="1" applyFont="1" applyFill="1" applyBorder="1" applyAlignment="1" applyProtection="1">
      <alignment horizontal="center"/>
    </xf>
    <xf numFmtId="165" fontId="7" fillId="2" borderId="8" xfId="0" applyNumberFormat="1" applyFont="1" applyFill="1" applyBorder="1" applyAlignment="1" applyProtection="1">
      <alignment horizontal="center"/>
    </xf>
    <xf numFmtId="164" fontId="3" fillId="0" borderId="10" xfId="0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>
      <alignment horizontal="center"/>
    </xf>
    <xf numFmtId="2" fontId="3" fillId="3" borderId="12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Border="1" applyAlignment="1" applyProtection="1"/>
    <xf numFmtId="0" fontId="0" fillId="3" borderId="0" xfId="0" applyFill="1"/>
    <xf numFmtId="165" fontId="7" fillId="2" borderId="0" xfId="0" applyNumberFormat="1" applyFont="1" applyFill="1" applyBorder="1" applyAlignment="1" applyProtection="1">
      <alignment horizontal="center"/>
    </xf>
    <xf numFmtId="165" fontId="8" fillId="0" borderId="8" xfId="0" applyNumberFormat="1" applyFont="1" applyFill="1" applyBorder="1" applyAlignment="1" applyProtection="1">
      <alignment horizontal="center"/>
    </xf>
    <xf numFmtId="165" fontId="7" fillId="2" borderId="9" xfId="0" applyNumberFormat="1" applyFont="1" applyFill="1" applyBorder="1" applyAlignment="1" applyProtection="1">
      <alignment horizontal="center"/>
    </xf>
    <xf numFmtId="165" fontId="8" fillId="0" borderId="0" xfId="0" applyNumberFormat="1" applyFont="1" applyFill="1" applyBorder="1" applyAlignment="1" applyProtection="1">
      <alignment horizontal="center"/>
    </xf>
    <xf numFmtId="165" fontId="8" fillId="0" borderId="9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center"/>
    </xf>
    <xf numFmtId="166" fontId="0" fillId="0" borderId="0" xfId="0" applyNumberFormat="1"/>
    <xf numFmtId="166" fontId="0" fillId="0" borderId="0" xfId="0" applyNumberFormat="1" applyFill="1" applyBorder="1"/>
    <xf numFmtId="166" fontId="0" fillId="0" borderId="0" xfId="0" applyNumberFormat="1" applyFill="1"/>
    <xf numFmtId="0" fontId="0" fillId="0" borderId="0" xfId="0" applyFill="1"/>
    <xf numFmtId="0" fontId="0" fillId="0" borderId="0" xfId="0" applyFill="1" applyBorder="1"/>
  </cellXfs>
  <cellStyles count="1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'Sox5'!$Z$11</c:f>
              <c:strCache>
                <c:ptCount val="1"/>
                <c:pt idx="0">
                  <c:v>Average wt sox5/Rluc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'Sox5'!$AA$15:$AG$15</c:f>
                <c:numCache>
                  <c:formatCode>General</c:formatCode>
                  <c:ptCount val="7"/>
                  <c:pt idx="0">
                    <c:v>1.575997971353412</c:v>
                  </c:pt>
                  <c:pt idx="1">
                    <c:v>1.605158718872047</c:v>
                  </c:pt>
                  <c:pt idx="2">
                    <c:v>1.731928750852341</c:v>
                  </c:pt>
                  <c:pt idx="3">
                    <c:v>7.704200888914733</c:v>
                  </c:pt>
                  <c:pt idx="4">
                    <c:v>10.20782833137542</c:v>
                  </c:pt>
                  <c:pt idx="5">
                    <c:v>4.264887319488057</c:v>
                  </c:pt>
                  <c:pt idx="6">
                    <c:v>4.038499226142791</c:v>
                  </c:pt>
                </c:numCache>
              </c:numRef>
            </c:plus>
            <c:minus>
              <c:numRef>
                <c:f>'Sox5'!$AA$15:$AG$15</c:f>
                <c:numCache>
                  <c:formatCode>General</c:formatCode>
                  <c:ptCount val="7"/>
                  <c:pt idx="0">
                    <c:v>1.575997971353412</c:v>
                  </c:pt>
                  <c:pt idx="1">
                    <c:v>1.605158718872047</c:v>
                  </c:pt>
                  <c:pt idx="2">
                    <c:v>1.731928750852341</c:v>
                  </c:pt>
                  <c:pt idx="3">
                    <c:v>7.704200888914733</c:v>
                  </c:pt>
                  <c:pt idx="4">
                    <c:v>10.20782833137542</c:v>
                  </c:pt>
                  <c:pt idx="5">
                    <c:v>4.264887319488057</c:v>
                  </c:pt>
                  <c:pt idx="6">
                    <c:v>4.038499226142791</c:v>
                  </c:pt>
                </c:numCache>
              </c:numRef>
            </c:minus>
          </c:errBars>
          <c:val>
            <c:numRef>
              <c:f>'Sox5'!$AA$11:$AF$11</c:f>
              <c:numCache>
                <c:formatCode>General</c:formatCode>
                <c:ptCount val="6"/>
                <c:pt idx="0">
                  <c:v>10.50183487363062</c:v>
                </c:pt>
                <c:pt idx="1">
                  <c:v>13.40374979592892</c:v>
                </c:pt>
                <c:pt idx="2">
                  <c:v>19.82711127503675</c:v>
                </c:pt>
                <c:pt idx="3">
                  <c:v>15.49972093519998</c:v>
                </c:pt>
                <c:pt idx="4">
                  <c:v>34.66001084559905</c:v>
                </c:pt>
                <c:pt idx="5">
                  <c:v>6.107572274604668</c:v>
                </c:pt>
              </c:numCache>
            </c:numRef>
          </c:val>
        </c:ser>
        <c:ser>
          <c:idx val="1"/>
          <c:order val="1"/>
          <c:tx>
            <c:strRef>
              <c:f>'Sox5'!$Z$12</c:f>
              <c:strCache>
                <c:ptCount val="1"/>
                <c:pt idx="0">
                  <c:v>Average cko  sox5/Rluc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'Sox5'!$AA$16:$AG$16</c:f>
                <c:numCache>
                  <c:formatCode>General</c:formatCode>
                  <c:ptCount val="7"/>
                  <c:pt idx="0">
                    <c:v>0.567373337900291</c:v>
                  </c:pt>
                  <c:pt idx="1">
                    <c:v>2.626150975088683</c:v>
                  </c:pt>
                  <c:pt idx="2">
                    <c:v>2.503326342820527</c:v>
                  </c:pt>
                  <c:pt idx="3">
                    <c:v>0.797843376975086</c:v>
                  </c:pt>
                  <c:pt idx="4">
                    <c:v>3.547992341924482</c:v>
                  </c:pt>
                  <c:pt idx="5">
                    <c:v>2.493665899137316</c:v>
                  </c:pt>
                  <c:pt idx="6">
                    <c:v>0.732537126860469</c:v>
                  </c:pt>
                </c:numCache>
              </c:numRef>
            </c:plus>
            <c:minus>
              <c:numRef>
                <c:f>'Sox5'!$AA$16:$AG$16</c:f>
                <c:numCache>
                  <c:formatCode>General</c:formatCode>
                  <c:ptCount val="7"/>
                  <c:pt idx="0">
                    <c:v>0.567373337900291</c:v>
                  </c:pt>
                  <c:pt idx="1">
                    <c:v>2.626150975088683</c:v>
                  </c:pt>
                  <c:pt idx="2">
                    <c:v>2.503326342820527</c:v>
                  </c:pt>
                  <c:pt idx="3">
                    <c:v>0.797843376975086</c:v>
                  </c:pt>
                  <c:pt idx="4">
                    <c:v>3.547992341924482</c:v>
                  </c:pt>
                  <c:pt idx="5">
                    <c:v>2.493665899137316</c:v>
                  </c:pt>
                  <c:pt idx="6">
                    <c:v>0.732537126860469</c:v>
                  </c:pt>
                </c:numCache>
              </c:numRef>
            </c:minus>
          </c:errBars>
          <c:val>
            <c:numRef>
              <c:f>'Sox5'!$AA$12:$AF$12</c:f>
              <c:numCache>
                <c:formatCode>General</c:formatCode>
                <c:ptCount val="6"/>
                <c:pt idx="0">
                  <c:v>6.884421210000833</c:v>
                </c:pt>
                <c:pt idx="1">
                  <c:v>12.79011722591917</c:v>
                </c:pt>
                <c:pt idx="2">
                  <c:v>22.21100537042122</c:v>
                </c:pt>
                <c:pt idx="3">
                  <c:v>22.84758795111406</c:v>
                </c:pt>
                <c:pt idx="4">
                  <c:v>27.61466805912097</c:v>
                </c:pt>
                <c:pt idx="5">
                  <c:v>7.652200183423758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78618768"/>
        <c:axId val="-666326464"/>
      </c:barChart>
      <c:catAx>
        <c:axId val="-578618768"/>
        <c:scaling>
          <c:orientation val="minMax"/>
        </c:scaling>
        <c:delete val="0"/>
        <c:axPos val="b"/>
        <c:majorTickMark val="out"/>
        <c:minorTickMark val="none"/>
        <c:tickLblPos val="nextTo"/>
        <c:crossAx val="-666326464"/>
        <c:crosses val="autoZero"/>
        <c:auto val="1"/>
        <c:lblAlgn val="ctr"/>
        <c:lblOffset val="100"/>
        <c:noMultiLvlLbl val="0"/>
      </c:catAx>
      <c:valAx>
        <c:axId val="-666326464"/>
        <c:scaling>
          <c:orientation val="minMax"/>
          <c:max val="60.0"/>
        </c:scaling>
        <c:delete val="0"/>
        <c:axPos val="l"/>
        <c:numFmt formatCode="General" sourceLinked="1"/>
        <c:majorTickMark val="out"/>
        <c:minorTickMark val="none"/>
        <c:tickLblPos val="nextTo"/>
        <c:crossAx val="-5786187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1" r="0.700000000000001" t="0.750000000000001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('Sox5'!$AA$15:$AC$15,'Sox5'!$AG$15)</c:f>
                <c:numCache>
                  <c:formatCode>General</c:formatCode>
                  <c:ptCount val="4"/>
                  <c:pt idx="0">
                    <c:v>1.575997971353412</c:v>
                  </c:pt>
                  <c:pt idx="1">
                    <c:v>1.605158718872047</c:v>
                  </c:pt>
                  <c:pt idx="2">
                    <c:v>1.731928750852341</c:v>
                  </c:pt>
                  <c:pt idx="3">
                    <c:v>4.038499226142791</c:v>
                  </c:pt>
                </c:numCache>
              </c:numRef>
            </c:plus>
            <c:minus>
              <c:numRef>
                <c:f>('Sox5'!$AA$15:$AC$15,'Sox5'!$AG$15)</c:f>
                <c:numCache>
                  <c:formatCode>General</c:formatCode>
                  <c:ptCount val="4"/>
                  <c:pt idx="0">
                    <c:v>1.575997971353412</c:v>
                  </c:pt>
                  <c:pt idx="1">
                    <c:v>1.605158718872047</c:v>
                  </c:pt>
                  <c:pt idx="2">
                    <c:v>1.731928750852341</c:v>
                  </c:pt>
                  <c:pt idx="3">
                    <c:v>4.038499226142791</c:v>
                  </c:pt>
                </c:numCache>
              </c:numRef>
            </c:minus>
          </c:errBars>
          <c:val>
            <c:numRef>
              <c:f>('Sox5'!$AA$11:$AC$11,'Sox5'!$AG$11)</c:f>
              <c:numCache>
                <c:formatCode>General</c:formatCode>
                <c:ptCount val="4"/>
                <c:pt idx="0">
                  <c:v>10.50183487363062</c:v>
                </c:pt>
                <c:pt idx="1">
                  <c:v>13.40374979592892</c:v>
                </c:pt>
                <c:pt idx="2">
                  <c:v>19.82711127503675</c:v>
                </c:pt>
                <c:pt idx="3">
                  <c:v>56.26730405540369</c:v>
                </c:pt>
              </c:numCache>
            </c:numRef>
          </c:val>
        </c:ser>
        <c:ser>
          <c:idx val="1"/>
          <c:order val="1"/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('Sox5'!$AA$16:$AC$16,'Sox5'!$AG$16)</c:f>
                <c:numCache>
                  <c:formatCode>General</c:formatCode>
                  <c:ptCount val="4"/>
                  <c:pt idx="0">
                    <c:v>0.567373337900291</c:v>
                  </c:pt>
                  <c:pt idx="1">
                    <c:v>2.626150975088683</c:v>
                  </c:pt>
                  <c:pt idx="2">
                    <c:v>2.503326342820527</c:v>
                  </c:pt>
                  <c:pt idx="3">
                    <c:v>0.732537126860469</c:v>
                  </c:pt>
                </c:numCache>
              </c:numRef>
            </c:plus>
            <c:minus>
              <c:numRef>
                <c:f>('Sox5'!$AA$16:$AC$16,'Sox5'!$AG$16)</c:f>
                <c:numCache>
                  <c:formatCode>General</c:formatCode>
                  <c:ptCount val="4"/>
                  <c:pt idx="0">
                    <c:v>0.567373337900291</c:v>
                  </c:pt>
                  <c:pt idx="1">
                    <c:v>2.626150975088683</c:v>
                  </c:pt>
                  <c:pt idx="2">
                    <c:v>2.503326342820527</c:v>
                  </c:pt>
                  <c:pt idx="3">
                    <c:v>0.732537126860469</c:v>
                  </c:pt>
                </c:numCache>
              </c:numRef>
            </c:minus>
          </c:errBars>
          <c:val>
            <c:numRef>
              <c:f>('Sox5'!$AA$12:$AC$12,'Sox5'!$AG$12)</c:f>
              <c:numCache>
                <c:formatCode>General</c:formatCode>
                <c:ptCount val="4"/>
                <c:pt idx="0">
                  <c:v>6.884421210000833</c:v>
                </c:pt>
                <c:pt idx="1">
                  <c:v>12.79011722591917</c:v>
                </c:pt>
                <c:pt idx="2">
                  <c:v>22.21100537042122</c:v>
                </c:pt>
                <c:pt idx="3">
                  <c:v>58.11445619365879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49276720"/>
        <c:axId val="-907236976"/>
      </c:barChart>
      <c:catAx>
        <c:axId val="-549276720"/>
        <c:scaling>
          <c:orientation val="minMax"/>
        </c:scaling>
        <c:delete val="0"/>
        <c:axPos val="b"/>
        <c:majorTickMark val="out"/>
        <c:minorTickMark val="none"/>
        <c:tickLblPos val="nextTo"/>
        <c:crossAx val="-907236976"/>
        <c:crosses val="autoZero"/>
        <c:auto val="1"/>
        <c:lblAlgn val="ctr"/>
        <c:lblOffset val="100"/>
        <c:noMultiLvlLbl val="0"/>
      </c:catAx>
      <c:valAx>
        <c:axId val="-907236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549276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Ctip2!$Z$11</c:f>
              <c:strCache>
                <c:ptCount val="1"/>
                <c:pt idx="0">
                  <c:v>Average wt ctip2/Rluc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(Ctip2!$AA$15:$AC$15,Ctip2!$AG$15)</c:f>
                <c:numCache>
                  <c:formatCode>General</c:formatCode>
                  <c:ptCount val="4"/>
                  <c:pt idx="0">
                    <c:v>0.710524344185682</c:v>
                  </c:pt>
                  <c:pt idx="1">
                    <c:v>0.620283565956615</c:v>
                  </c:pt>
                  <c:pt idx="2">
                    <c:v>2.382993032489931</c:v>
                  </c:pt>
                  <c:pt idx="3">
                    <c:v>2.350375785317297</c:v>
                  </c:pt>
                </c:numCache>
              </c:numRef>
            </c:plus>
            <c:minus>
              <c:numRef>
                <c:f>(Ctip2!$AA$15:$AC$15,Ctip2!$AG$15)</c:f>
                <c:numCache>
                  <c:formatCode>General</c:formatCode>
                  <c:ptCount val="4"/>
                  <c:pt idx="0">
                    <c:v>0.710524344185682</c:v>
                  </c:pt>
                  <c:pt idx="1">
                    <c:v>0.620283565956615</c:v>
                  </c:pt>
                  <c:pt idx="2">
                    <c:v>2.382993032489931</c:v>
                  </c:pt>
                  <c:pt idx="3">
                    <c:v>2.350375785317297</c:v>
                  </c:pt>
                </c:numCache>
              </c:numRef>
            </c:minus>
          </c:errBars>
          <c:val>
            <c:numRef>
              <c:f>(Ctip2!$AA$11:$AC$11,Ctip2!$AG$11)</c:f>
              <c:numCache>
                <c:formatCode>General</c:formatCode>
                <c:ptCount val="4"/>
                <c:pt idx="0">
                  <c:v>2.578630166622001</c:v>
                </c:pt>
                <c:pt idx="1">
                  <c:v>3.980866715140631</c:v>
                </c:pt>
                <c:pt idx="2">
                  <c:v>8.749555387252354</c:v>
                </c:pt>
                <c:pt idx="3">
                  <c:v>84.690947730985</c:v>
                </c:pt>
              </c:numCache>
            </c:numRef>
          </c:val>
        </c:ser>
        <c:ser>
          <c:idx val="1"/>
          <c:order val="1"/>
          <c:tx>
            <c:strRef>
              <c:f>Ctip2!$Z$12</c:f>
              <c:strCache>
                <c:ptCount val="1"/>
                <c:pt idx="0">
                  <c:v>Average cko  ctip2/Rluc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(Ctip2!$AA$16:$AC$16,Ctip2!$AG$16)</c:f>
                <c:numCache>
                  <c:formatCode>General</c:formatCode>
                  <c:ptCount val="4"/>
                  <c:pt idx="0">
                    <c:v>0.241852229628979</c:v>
                  </c:pt>
                  <c:pt idx="1">
                    <c:v>0.801619705810465</c:v>
                  </c:pt>
                  <c:pt idx="2">
                    <c:v>1.090085558510591</c:v>
                  </c:pt>
                  <c:pt idx="3">
                    <c:v>0.890499822061151</c:v>
                  </c:pt>
                </c:numCache>
              </c:numRef>
            </c:plus>
            <c:minus>
              <c:numRef>
                <c:f>(Ctip2!$AA$16:$AC$16,Ctip2!$AG$16)</c:f>
                <c:numCache>
                  <c:formatCode>General</c:formatCode>
                  <c:ptCount val="4"/>
                  <c:pt idx="0">
                    <c:v>0.241852229628979</c:v>
                  </c:pt>
                  <c:pt idx="1">
                    <c:v>0.801619705810465</c:v>
                  </c:pt>
                  <c:pt idx="2">
                    <c:v>1.090085558510591</c:v>
                  </c:pt>
                  <c:pt idx="3">
                    <c:v>0.890499822061151</c:v>
                  </c:pt>
                </c:numCache>
              </c:numRef>
            </c:minus>
          </c:errBars>
          <c:val>
            <c:numRef>
              <c:f>(Ctip2!$AA$12:$AC$12,Ctip2!$AG$12)</c:f>
              <c:numCache>
                <c:formatCode>General</c:formatCode>
                <c:ptCount val="4"/>
                <c:pt idx="0">
                  <c:v>1.790709354976548</c:v>
                </c:pt>
                <c:pt idx="1">
                  <c:v>3.474061067223058</c:v>
                </c:pt>
                <c:pt idx="2">
                  <c:v>10.98561480795521</c:v>
                </c:pt>
                <c:pt idx="3">
                  <c:v>83.7496147698452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46751936"/>
        <c:axId val="-911089088"/>
      </c:barChart>
      <c:catAx>
        <c:axId val="-546751936"/>
        <c:scaling>
          <c:orientation val="minMax"/>
        </c:scaling>
        <c:delete val="0"/>
        <c:axPos val="b"/>
        <c:majorTickMark val="out"/>
        <c:minorTickMark val="none"/>
        <c:tickLblPos val="nextTo"/>
        <c:crossAx val="-911089088"/>
        <c:crosses val="autoZero"/>
        <c:auto val="1"/>
        <c:lblAlgn val="ctr"/>
        <c:lblOffset val="100"/>
        <c:noMultiLvlLbl val="0"/>
      </c:catAx>
      <c:valAx>
        <c:axId val="-911089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546751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Rorb!$Z$11</c:f>
              <c:strCache>
                <c:ptCount val="1"/>
                <c:pt idx="0">
                  <c:v>Average wt rorb/Rluc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Rorb!$AA$15:$AG$15</c:f>
                <c:numCache>
                  <c:formatCode>General</c:formatCode>
                  <c:ptCount val="7"/>
                  <c:pt idx="0">
                    <c:v>1.553804011516367</c:v>
                  </c:pt>
                  <c:pt idx="1">
                    <c:v>3.18019949829575</c:v>
                  </c:pt>
                  <c:pt idx="2">
                    <c:v>3.11734932094003</c:v>
                  </c:pt>
                  <c:pt idx="3">
                    <c:v>5.698451030406975</c:v>
                  </c:pt>
                  <c:pt idx="4">
                    <c:v>9.021601737719661</c:v>
                  </c:pt>
                  <c:pt idx="5">
                    <c:v>2.974153537126327</c:v>
                  </c:pt>
                  <c:pt idx="6">
                    <c:v>4.854902614063153</c:v>
                  </c:pt>
                </c:numCache>
              </c:numRef>
            </c:plus>
            <c:minus>
              <c:numRef>
                <c:f>Rorb!$AA$15:$AG$15</c:f>
                <c:numCache>
                  <c:formatCode>General</c:formatCode>
                  <c:ptCount val="7"/>
                  <c:pt idx="0">
                    <c:v>1.553804011516367</c:v>
                  </c:pt>
                  <c:pt idx="1">
                    <c:v>3.18019949829575</c:v>
                  </c:pt>
                  <c:pt idx="2">
                    <c:v>3.11734932094003</c:v>
                  </c:pt>
                  <c:pt idx="3">
                    <c:v>5.698451030406975</c:v>
                  </c:pt>
                  <c:pt idx="4">
                    <c:v>9.021601737719661</c:v>
                  </c:pt>
                  <c:pt idx="5">
                    <c:v>2.974153537126327</c:v>
                  </c:pt>
                  <c:pt idx="6">
                    <c:v>4.854902614063153</c:v>
                  </c:pt>
                </c:numCache>
              </c:numRef>
            </c:minus>
          </c:errBars>
          <c:val>
            <c:numRef>
              <c:f>Rorb!$AA$11:$AF$11</c:f>
              <c:numCache>
                <c:formatCode>General</c:formatCode>
                <c:ptCount val="6"/>
                <c:pt idx="0">
                  <c:v>7.274877005481753</c:v>
                </c:pt>
                <c:pt idx="1">
                  <c:v>10.14510221212762</c:v>
                </c:pt>
                <c:pt idx="2">
                  <c:v>13.37733407108687</c:v>
                </c:pt>
                <c:pt idx="3">
                  <c:v>14.02066634788638</c:v>
                </c:pt>
                <c:pt idx="4">
                  <c:v>50.34504565954149</c:v>
                </c:pt>
                <c:pt idx="5">
                  <c:v>4.836974703875884</c:v>
                </c:pt>
              </c:numCache>
            </c:numRef>
          </c:val>
        </c:ser>
        <c:ser>
          <c:idx val="1"/>
          <c:order val="1"/>
          <c:tx>
            <c:strRef>
              <c:f>Rorb!$Z$12</c:f>
              <c:strCache>
                <c:ptCount val="1"/>
                <c:pt idx="0">
                  <c:v>Average cko  rorb/Rluc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Rorb!$AA$16:$AG$16</c:f>
                <c:numCache>
                  <c:formatCode>General</c:formatCode>
                  <c:ptCount val="7"/>
                  <c:pt idx="0">
                    <c:v>0.114742716815474</c:v>
                  </c:pt>
                  <c:pt idx="1">
                    <c:v>0.746465253558011</c:v>
                  </c:pt>
                  <c:pt idx="2">
                    <c:v>1.575523433846037</c:v>
                  </c:pt>
                  <c:pt idx="3">
                    <c:v>2.176427586935044</c:v>
                  </c:pt>
                  <c:pt idx="4">
                    <c:v>3.17330709398643</c:v>
                  </c:pt>
                  <c:pt idx="5">
                    <c:v>0.611638332846438</c:v>
                  </c:pt>
                  <c:pt idx="6">
                    <c:v>0.765387992252775</c:v>
                  </c:pt>
                </c:numCache>
              </c:numRef>
            </c:plus>
            <c:minus>
              <c:numRef>
                <c:f>Rorb!$AA$16:$AG$16</c:f>
                <c:numCache>
                  <c:formatCode>General</c:formatCode>
                  <c:ptCount val="7"/>
                  <c:pt idx="0">
                    <c:v>0.114742716815474</c:v>
                  </c:pt>
                  <c:pt idx="1">
                    <c:v>0.746465253558011</c:v>
                  </c:pt>
                  <c:pt idx="2">
                    <c:v>1.575523433846037</c:v>
                  </c:pt>
                  <c:pt idx="3">
                    <c:v>2.176427586935044</c:v>
                  </c:pt>
                  <c:pt idx="4">
                    <c:v>3.17330709398643</c:v>
                  </c:pt>
                  <c:pt idx="5">
                    <c:v>0.611638332846438</c:v>
                  </c:pt>
                  <c:pt idx="6">
                    <c:v>0.765387992252775</c:v>
                  </c:pt>
                </c:numCache>
              </c:numRef>
            </c:minus>
          </c:errBars>
          <c:val>
            <c:numRef>
              <c:f>Rorb!$AA$12:$AF$12</c:f>
              <c:numCache>
                <c:formatCode>General</c:formatCode>
                <c:ptCount val="6"/>
                <c:pt idx="0">
                  <c:v>4.477760270885889</c:v>
                </c:pt>
                <c:pt idx="1">
                  <c:v>10.24582736323836</c:v>
                </c:pt>
                <c:pt idx="2">
                  <c:v>14.43846644695295</c:v>
                </c:pt>
                <c:pt idx="3">
                  <c:v>14.10833113524192</c:v>
                </c:pt>
                <c:pt idx="4">
                  <c:v>55.15270739667673</c:v>
                </c:pt>
                <c:pt idx="5">
                  <c:v>1.576907387004165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75440480"/>
        <c:axId val="-920768032"/>
      </c:barChart>
      <c:catAx>
        <c:axId val="-575440480"/>
        <c:scaling>
          <c:orientation val="minMax"/>
        </c:scaling>
        <c:delete val="0"/>
        <c:axPos val="b"/>
        <c:majorTickMark val="out"/>
        <c:minorTickMark val="none"/>
        <c:tickLblPos val="nextTo"/>
        <c:crossAx val="-920768032"/>
        <c:crosses val="autoZero"/>
        <c:auto val="1"/>
        <c:lblAlgn val="ctr"/>
        <c:lblOffset val="100"/>
        <c:noMultiLvlLbl val="0"/>
      </c:catAx>
      <c:valAx>
        <c:axId val="-920768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5754404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Rorb!$Z$11</c:f>
              <c:strCache>
                <c:ptCount val="1"/>
                <c:pt idx="0">
                  <c:v>Average wt rorb/Rluc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(Rorb!$AA$15:$AC$15,Rorb!$AF$15,Rorb!$AF$15,Rorb!$AG$15)</c:f>
                <c:numCache>
                  <c:formatCode>General</c:formatCode>
                  <c:ptCount val="6"/>
                  <c:pt idx="0">
                    <c:v>1.553804011516367</c:v>
                  </c:pt>
                  <c:pt idx="1">
                    <c:v>3.18019949829575</c:v>
                  </c:pt>
                  <c:pt idx="2">
                    <c:v>3.11734932094003</c:v>
                  </c:pt>
                  <c:pt idx="3">
                    <c:v>2.974153537126327</c:v>
                  </c:pt>
                  <c:pt idx="4">
                    <c:v>2.974153537126327</c:v>
                  </c:pt>
                  <c:pt idx="5">
                    <c:v>4.854902614063153</c:v>
                  </c:pt>
                </c:numCache>
              </c:numRef>
            </c:plus>
            <c:minus>
              <c:numRef>
                <c:f>(Rorb!$AA$15:$AC$15,Rorb!$AG$15)</c:f>
                <c:numCache>
                  <c:formatCode>General</c:formatCode>
                  <c:ptCount val="4"/>
                  <c:pt idx="0">
                    <c:v>1.553804011516367</c:v>
                  </c:pt>
                  <c:pt idx="1">
                    <c:v>3.18019949829575</c:v>
                  </c:pt>
                  <c:pt idx="2">
                    <c:v>3.11734932094003</c:v>
                  </c:pt>
                  <c:pt idx="3">
                    <c:v>4.854902614063153</c:v>
                  </c:pt>
                </c:numCache>
              </c:numRef>
            </c:minus>
          </c:errBars>
          <c:val>
            <c:numRef>
              <c:f>(Rorb!$AA$11:$AC$11,Rorb!$AG$11)</c:f>
              <c:numCache>
                <c:formatCode>General</c:formatCode>
                <c:ptCount val="4"/>
                <c:pt idx="0">
                  <c:v>7.274877005481753</c:v>
                </c:pt>
                <c:pt idx="1">
                  <c:v>10.14510221212762</c:v>
                </c:pt>
                <c:pt idx="2">
                  <c:v>13.37733407108687</c:v>
                </c:pt>
                <c:pt idx="3">
                  <c:v>69.20268671130374</c:v>
                </c:pt>
              </c:numCache>
            </c:numRef>
          </c:val>
        </c:ser>
        <c:ser>
          <c:idx val="1"/>
          <c:order val="1"/>
          <c:tx>
            <c:strRef>
              <c:f>Rorb!$Z$12</c:f>
              <c:strCache>
                <c:ptCount val="1"/>
                <c:pt idx="0">
                  <c:v>Average cko  rorb/Rluc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(Rorb!$AA$16:$AC$16,Rorb!$AG$16)</c:f>
                <c:numCache>
                  <c:formatCode>General</c:formatCode>
                  <c:ptCount val="4"/>
                  <c:pt idx="0">
                    <c:v>0.114742716815474</c:v>
                  </c:pt>
                  <c:pt idx="1">
                    <c:v>0.746465253558011</c:v>
                  </c:pt>
                  <c:pt idx="2">
                    <c:v>1.575523433846037</c:v>
                  </c:pt>
                  <c:pt idx="3">
                    <c:v>0.765387992252775</c:v>
                  </c:pt>
                </c:numCache>
              </c:numRef>
            </c:plus>
            <c:minus>
              <c:numRef>
                <c:f>(Rorb!$AA$16:$AC$16,Rorb!$AG$16)</c:f>
                <c:numCache>
                  <c:formatCode>General</c:formatCode>
                  <c:ptCount val="4"/>
                  <c:pt idx="0">
                    <c:v>0.114742716815474</c:v>
                  </c:pt>
                  <c:pt idx="1">
                    <c:v>0.746465253558011</c:v>
                  </c:pt>
                  <c:pt idx="2">
                    <c:v>1.575523433846037</c:v>
                  </c:pt>
                  <c:pt idx="3">
                    <c:v>0.765387992252775</c:v>
                  </c:pt>
                </c:numCache>
              </c:numRef>
            </c:minus>
          </c:errBars>
          <c:val>
            <c:numRef>
              <c:f>(Rorb!$AA$12:$AC$12,Rorb!$AG$12)</c:f>
              <c:numCache>
                <c:formatCode>General</c:formatCode>
                <c:ptCount val="4"/>
                <c:pt idx="0">
                  <c:v>4.477760270885889</c:v>
                </c:pt>
                <c:pt idx="1">
                  <c:v>10.24582736323836</c:v>
                </c:pt>
                <c:pt idx="2">
                  <c:v>14.43846644695295</c:v>
                </c:pt>
                <c:pt idx="3">
                  <c:v>70.83794591892281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36405632"/>
        <c:axId val="-571836304"/>
      </c:barChart>
      <c:catAx>
        <c:axId val="-636405632"/>
        <c:scaling>
          <c:orientation val="minMax"/>
        </c:scaling>
        <c:delete val="0"/>
        <c:axPos val="b"/>
        <c:majorTickMark val="out"/>
        <c:minorTickMark val="none"/>
        <c:tickLblPos val="nextTo"/>
        <c:crossAx val="-571836304"/>
        <c:crosses val="autoZero"/>
        <c:auto val="1"/>
        <c:lblAlgn val="ctr"/>
        <c:lblOffset val="100"/>
        <c:noMultiLvlLbl val="0"/>
      </c:catAx>
      <c:valAx>
        <c:axId val="-571836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636405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477625</xdr:colOff>
      <xdr:row>23</xdr:row>
      <xdr:rowOff>27521</xdr:rowOff>
    </xdr:from>
    <xdr:to>
      <xdr:col>31</xdr:col>
      <xdr:colOff>320743</xdr:colOff>
      <xdr:row>36</xdr:row>
      <xdr:rowOff>148545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648315</xdr:colOff>
      <xdr:row>39</xdr:row>
      <xdr:rowOff>26424</xdr:rowOff>
    </xdr:from>
    <xdr:to>
      <xdr:col>31</xdr:col>
      <xdr:colOff>427089</xdr:colOff>
      <xdr:row>53</xdr:row>
      <xdr:rowOff>173293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377770</xdr:colOff>
      <xdr:row>22</xdr:row>
      <xdr:rowOff>178230</xdr:rowOff>
    </xdr:from>
    <xdr:to>
      <xdr:col>31</xdr:col>
      <xdr:colOff>203415</xdr:colOff>
      <xdr:row>36</xdr:row>
      <xdr:rowOff>160794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619124</xdr:colOff>
      <xdr:row>23</xdr:row>
      <xdr:rowOff>110727</xdr:rowOff>
    </xdr:from>
    <xdr:to>
      <xdr:col>31</xdr:col>
      <xdr:colOff>428624</xdr:colOff>
      <xdr:row>37</xdr:row>
      <xdr:rowOff>91677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510049</xdr:colOff>
      <xdr:row>40</xdr:row>
      <xdr:rowOff>26425</xdr:rowOff>
    </xdr:from>
    <xdr:to>
      <xdr:col>31</xdr:col>
      <xdr:colOff>288823</xdr:colOff>
      <xdr:row>54</xdr:row>
      <xdr:rowOff>111843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2"/>
  <sheetViews>
    <sheetView topLeftCell="K13" zoomScale="74" zoomScaleNormal="74" workbookViewId="0">
      <selection activeCell="AH48" sqref="AH48"/>
    </sheetView>
  </sheetViews>
  <sheetFormatPr baseColWidth="10" defaultColWidth="11.5" defaultRowHeight="15" x14ac:dyDescent="0.2"/>
  <cols>
    <col min="1" max="1" width="11.5" style="3"/>
    <col min="2" max="2" width="13.164062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11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14.33203125" style="3" customWidth="1"/>
    <col min="27" max="33" width="11.5" style="3"/>
    <col min="34" max="34" width="24.83203125" style="3" customWidth="1"/>
    <col min="35" max="16384" width="11.5" style="3"/>
  </cols>
  <sheetData>
    <row r="1" spans="1:41" ht="20" thickBot="1" x14ac:dyDescent="0.3">
      <c r="A1" s="1" t="s">
        <v>41</v>
      </c>
      <c r="B1" s="2" t="s">
        <v>1</v>
      </c>
      <c r="I1" s="4"/>
      <c r="P1" s="5"/>
      <c r="Q1" s="5"/>
      <c r="AA1" s="3" t="s">
        <v>42</v>
      </c>
    </row>
    <row r="2" spans="1:41" x14ac:dyDescent="0.2"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I2" s="8" t="s">
        <v>8</v>
      </c>
      <c r="J2" s="9">
        <v>1</v>
      </c>
      <c r="K2" s="9">
        <v>2</v>
      </c>
      <c r="L2" s="9">
        <v>3</v>
      </c>
      <c r="M2" s="9">
        <v>4</v>
      </c>
      <c r="N2" s="9">
        <v>5</v>
      </c>
      <c r="O2" s="9">
        <v>6</v>
      </c>
      <c r="P2" s="10" t="s">
        <v>9</v>
      </c>
      <c r="Q2" s="10"/>
      <c r="R2" s="9" t="s">
        <v>10</v>
      </c>
      <c r="S2" s="9" t="s">
        <v>11</v>
      </c>
      <c r="T2" s="9" t="s">
        <v>12</v>
      </c>
      <c r="U2" s="9" t="s">
        <v>13</v>
      </c>
      <c r="V2" s="9" t="s">
        <v>14</v>
      </c>
      <c r="W2" s="11" t="s">
        <v>15</v>
      </c>
      <c r="AA2" s="3" t="s">
        <v>74</v>
      </c>
      <c r="AB2" s="3" t="s">
        <v>75</v>
      </c>
      <c r="AC2" s="3" t="s">
        <v>76</v>
      </c>
      <c r="AD2" s="3" t="s">
        <v>77</v>
      </c>
      <c r="AE2" s="3" t="s">
        <v>78</v>
      </c>
      <c r="AF2" s="3" t="s">
        <v>80</v>
      </c>
      <c r="AG2" s="3" t="s">
        <v>79</v>
      </c>
    </row>
    <row r="3" spans="1:41" x14ac:dyDescent="0.2">
      <c r="D3" s="3">
        <v>24.862966537475586</v>
      </c>
      <c r="E3" s="3">
        <v>23.428901672363281</v>
      </c>
      <c r="F3" s="3">
        <v>22.765487670898438</v>
      </c>
      <c r="I3" s="12"/>
      <c r="J3" s="13" t="s">
        <v>17</v>
      </c>
      <c r="P3" s="5"/>
      <c r="Q3" s="5"/>
      <c r="W3" s="14"/>
      <c r="Z3" s="3" t="s">
        <v>18</v>
      </c>
      <c r="AA3" s="3">
        <v>7.382177670611437</v>
      </c>
      <c r="AB3" s="15">
        <v>12.035846680160761</v>
      </c>
      <c r="AC3" s="15">
        <v>16.432658730120988</v>
      </c>
      <c r="AD3" s="15">
        <v>21.895930385383195</v>
      </c>
      <c r="AE3" s="15">
        <v>40.587272696474521</v>
      </c>
      <c r="AF3" s="15">
        <v>1.6661138372490862</v>
      </c>
      <c r="AG3" s="16">
        <f>AD3+AE3+AF3</f>
        <v>64.149316919106809</v>
      </c>
      <c r="AJ3" s="15"/>
      <c r="AK3" s="15"/>
      <c r="AL3" s="15"/>
      <c r="AM3" s="15"/>
      <c r="AN3" s="15"/>
      <c r="AO3" s="15"/>
    </row>
    <row r="4" spans="1:41" x14ac:dyDescent="0.2">
      <c r="B4" s="3">
        <v>27.56080436706543</v>
      </c>
      <c r="C4" s="3">
        <v>24.825605392456055</v>
      </c>
      <c r="E4" s="3">
        <v>23.470325469970703</v>
      </c>
      <c r="G4" s="3">
        <v>26.489749908447266</v>
      </c>
      <c r="I4" s="12"/>
      <c r="J4" s="37">
        <v>1</v>
      </c>
      <c r="K4" s="37">
        <v>3.6914062835651933</v>
      </c>
      <c r="L4" s="37">
        <v>2.7456225237228349</v>
      </c>
      <c r="M4" s="37">
        <v>5.5350687126208022</v>
      </c>
      <c r="N4" s="37">
        <v>4.8609573071056689</v>
      </c>
      <c r="O4" s="37">
        <v>9.8037413188238993</v>
      </c>
      <c r="P4" s="5">
        <f>SUM(J4:O4)</f>
        <v>27.636796145838399</v>
      </c>
      <c r="Q4" s="5"/>
      <c r="R4" s="15">
        <f>J4/P4*100</f>
        <v>3.618364425178068</v>
      </c>
      <c r="S4" s="15">
        <f>K4/P4*100</f>
        <v>13.356853175331079</v>
      </c>
      <c r="T4" s="15">
        <f>L4/P4*100</f>
        <v>9.9346628648063309</v>
      </c>
      <c r="U4" s="15">
        <f>M4/P4*100</f>
        <v>20.027895720663278</v>
      </c>
      <c r="V4" s="15">
        <f>N4/P4*100</f>
        <v>17.588714992340531</v>
      </c>
      <c r="W4" s="15">
        <f>O4/P4*100</f>
        <v>35.47350882168071</v>
      </c>
      <c r="Z4" s="3" t="s">
        <v>19</v>
      </c>
      <c r="AA4" s="3">
        <v>12.451680165639571</v>
      </c>
      <c r="AB4" s="3">
        <v>11.572500698255554</v>
      </c>
      <c r="AC4" s="15">
        <v>22.121832764482168</v>
      </c>
      <c r="AD4" s="15">
        <v>24.441653792929269</v>
      </c>
      <c r="AE4" s="15">
        <v>14.777456995168148</v>
      </c>
      <c r="AF4" s="15">
        <v>14.634875583525295</v>
      </c>
      <c r="AG4" s="16">
        <f t="shared" ref="AG4:AG9" si="0">AD4+AE4+AF4</f>
        <v>53.85398637162271</v>
      </c>
      <c r="AJ4" s="15"/>
      <c r="AK4" s="15"/>
      <c r="AL4" s="15"/>
      <c r="AM4" s="15"/>
      <c r="AN4" s="15"/>
      <c r="AO4" s="15"/>
    </row>
    <row r="5" spans="1:41" x14ac:dyDescent="0.2">
      <c r="B5" s="3">
        <v>27.412714004516602</v>
      </c>
      <c r="C5" s="3">
        <v>24.969133377075195</v>
      </c>
      <c r="D5" s="3">
        <v>24.88739013671875</v>
      </c>
      <c r="F5" s="3">
        <v>22.727731704711914</v>
      </c>
      <c r="G5" s="3">
        <v>26.192222595214844</v>
      </c>
      <c r="I5" s="12"/>
      <c r="J5" s="13" t="s">
        <v>41</v>
      </c>
      <c r="P5" s="5"/>
      <c r="Q5" s="5"/>
      <c r="W5" s="14"/>
      <c r="X5" s="16">
        <f>SUM(R4:W4)</f>
        <v>100</v>
      </c>
      <c r="Y5" s="16"/>
      <c r="Z5" s="3" t="s">
        <v>20</v>
      </c>
      <c r="AA5" s="3">
        <v>11.671646784640858</v>
      </c>
      <c r="AB5" s="3">
        <v>16.602902009370453</v>
      </c>
      <c r="AC5" s="3">
        <v>20.926842330507107</v>
      </c>
      <c r="AD5" s="3">
        <v>0.16157862728747138</v>
      </c>
      <c r="AE5" s="3">
        <v>48.615302845154481</v>
      </c>
      <c r="AF5" s="3">
        <v>2.0217274030396251</v>
      </c>
      <c r="AG5" s="16">
        <f t="shared" si="0"/>
        <v>50.798608875481577</v>
      </c>
      <c r="AJ5" s="15"/>
      <c r="AK5" s="15"/>
      <c r="AL5" s="15"/>
      <c r="AM5" s="15"/>
      <c r="AN5" s="15"/>
      <c r="AO5" s="15"/>
    </row>
    <row r="6" spans="1:41" x14ac:dyDescent="0.2">
      <c r="A6" s="17" t="s">
        <v>21</v>
      </c>
      <c r="B6" s="18">
        <f>AVERAGE(B3:B5)</f>
        <v>27.486759185791016</v>
      </c>
      <c r="C6" s="19">
        <f>AVERAGE(C3:C5)</f>
        <v>24.897369384765625</v>
      </c>
      <c r="D6" s="20">
        <f t="shared" ref="D6:G6" si="1">AVERAGE(D3:D5)</f>
        <v>24.875178337097168</v>
      </c>
      <c r="E6" s="20">
        <f t="shared" si="1"/>
        <v>23.449613571166992</v>
      </c>
      <c r="F6" s="21">
        <f t="shared" si="1"/>
        <v>22.746609687805176</v>
      </c>
      <c r="G6" s="21">
        <f t="shared" si="1"/>
        <v>26.340986251831055</v>
      </c>
      <c r="I6" s="12" t="s">
        <v>22</v>
      </c>
      <c r="J6" s="3">
        <v>1</v>
      </c>
      <c r="K6" s="3">
        <v>6.0184409053233763</v>
      </c>
      <c r="L6" s="3">
        <v>6.1117301624540739</v>
      </c>
      <c r="M6" s="3">
        <v>16.417307279441236</v>
      </c>
      <c r="N6" s="3">
        <v>26.725582692874589</v>
      </c>
      <c r="O6" s="3">
        <v>2.2126464299456794</v>
      </c>
      <c r="P6" s="5">
        <f>SUM(J6:O6)</f>
        <v>58.485707470038953</v>
      </c>
      <c r="Q6" s="5"/>
      <c r="R6" s="15">
        <f>J6/P6*100</f>
        <v>1.7098194469345862</v>
      </c>
      <c r="S6" s="15">
        <f>K6/P6*100</f>
        <v>10.290447300148506</v>
      </c>
      <c r="T6" s="15">
        <f>L6/P6*100</f>
        <v>10.449955086180655</v>
      </c>
      <c r="U6" s="15">
        <f>M6/P6*100</f>
        <v>28.07063125268937</v>
      </c>
      <c r="V6" s="15">
        <f>N6/P6*100</f>
        <v>45.69592101893538</v>
      </c>
      <c r="W6" s="15">
        <f>O6/P6*100</f>
        <v>3.7832258951115083</v>
      </c>
      <c r="AG6" s="16"/>
    </row>
    <row r="7" spans="1:41" ht="16" thickBot="1" x14ac:dyDescent="0.25">
      <c r="A7" s="17" t="s">
        <v>23</v>
      </c>
      <c r="B7" s="5">
        <f>B6-B6</f>
        <v>0</v>
      </c>
      <c r="C7" s="22">
        <f>C6-B6</f>
        <v>-2.5893898010253906</v>
      </c>
      <c r="D7" s="22">
        <f>D6-B6</f>
        <v>-2.6115808486938477</v>
      </c>
      <c r="E7" s="22">
        <f>E6-B6</f>
        <v>-4.0371456146240234</v>
      </c>
      <c r="F7" s="22">
        <f>F6-B6</f>
        <v>-4.7401494979858398</v>
      </c>
      <c r="G7" s="22">
        <f>G6-B6</f>
        <v>-1.1457729339599609</v>
      </c>
      <c r="I7" s="23" t="s">
        <v>24</v>
      </c>
      <c r="J7" s="24">
        <f t="shared" ref="J7:O7" si="2">J6/J4</f>
        <v>1</v>
      </c>
      <c r="K7" s="24">
        <f t="shared" si="2"/>
        <v>1.6303924420670142</v>
      </c>
      <c r="L7" s="24">
        <f t="shared" si="2"/>
        <v>2.2259906850440161</v>
      </c>
      <c r="M7" s="24">
        <f t="shared" si="2"/>
        <v>2.9660530215293024</v>
      </c>
      <c r="N7" s="24">
        <f t="shared" si="2"/>
        <v>5.4980081091861397</v>
      </c>
      <c r="O7" s="24">
        <f t="shared" si="2"/>
        <v>0.22569408534854307</v>
      </c>
      <c r="P7" s="24">
        <f>SUM(J7:O7)</f>
        <v>13.546138343175016</v>
      </c>
      <c r="Q7" s="24"/>
      <c r="R7" s="25">
        <f>J7/P7*100</f>
        <v>7.382177670611437</v>
      </c>
      <c r="S7" s="25">
        <f>K7/P7*100</f>
        <v>12.035846680160761</v>
      </c>
      <c r="T7" s="25">
        <f>L7/P7*100</f>
        <v>16.432658730120988</v>
      </c>
      <c r="U7" s="25">
        <f>M7/P7*100</f>
        <v>21.895930385383195</v>
      </c>
      <c r="V7" s="25">
        <f>N7/P7*100</f>
        <v>40.587272696474521</v>
      </c>
      <c r="W7" s="25">
        <f>O7/P7*100</f>
        <v>1.6661138372490862</v>
      </c>
      <c r="X7" s="16">
        <f>SUM(R6:W6)</f>
        <v>100.00000000000001</v>
      </c>
      <c r="Y7" s="16"/>
      <c r="Z7" s="3" t="s">
        <v>64</v>
      </c>
      <c r="AA7" s="3">
        <v>7.8024112337627392</v>
      </c>
      <c r="AB7" s="3">
        <v>9.8727430777314442</v>
      </c>
      <c r="AC7" s="3">
        <v>25.673065475291878</v>
      </c>
      <c r="AD7" s="3">
        <v>22.936079548309191</v>
      </c>
      <c r="AE7" s="3">
        <v>23.555173214680785</v>
      </c>
      <c r="AF7" s="3">
        <v>10.160527450223967</v>
      </c>
      <c r="AG7" s="16">
        <f t="shared" si="0"/>
        <v>56.651780213213939</v>
      </c>
    </row>
    <row r="8" spans="1:41" ht="16" thickBot="1" x14ac:dyDescent="0.25">
      <c r="A8" s="17" t="s">
        <v>25</v>
      </c>
      <c r="B8" s="5">
        <v>1</v>
      </c>
      <c r="C8" s="22">
        <f>2^-C7</f>
        <v>6.0184409053233763</v>
      </c>
      <c r="D8" s="22">
        <f>2^-D7</f>
        <v>6.1117301624540739</v>
      </c>
      <c r="E8" s="22">
        <f>2^-E7</f>
        <v>16.417307279441236</v>
      </c>
      <c r="F8" s="22">
        <f>2^-F7</f>
        <v>26.725582692874589</v>
      </c>
      <c r="G8" s="22">
        <f>2^-G7</f>
        <v>2.2126464299456794</v>
      </c>
      <c r="P8" s="5"/>
      <c r="Q8" s="5"/>
      <c r="X8" s="16">
        <f>SUM(R7:W7)</f>
        <v>99.999999999999986</v>
      </c>
      <c r="Y8" s="16"/>
      <c r="Z8" s="3" t="s">
        <v>65</v>
      </c>
      <c r="AA8" s="3">
        <v>5.8477513320528418</v>
      </c>
      <c r="AB8" s="3">
        <v>18.031224542594774</v>
      </c>
      <c r="AC8" s="3">
        <v>17.347798246255298</v>
      </c>
      <c r="AD8" s="3">
        <v>21.42356351430368</v>
      </c>
      <c r="AE8" s="3">
        <v>34.684765189549502</v>
      </c>
      <c r="AF8" s="3">
        <v>2.6648971752439117</v>
      </c>
      <c r="AG8" s="16">
        <f t="shared" si="0"/>
        <v>58.773225879097097</v>
      </c>
    </row>
    <row r="9" spans="1:41" x14ac:dyDescent="0.2">
      <c r="B9" s="5"/>
      <c r="C9" s="5"/>
      <c r="D9" s="5"/>
      <c r="E9" s="5"/>
      <c r="F9" s="5"/>
      <c r="G9" s="5"/>
      <c r="I9" s="8" t="s">
        <v>26</v>
      </c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10" t="s">
        <v>9</v>
      </c>
      <c r="Q9" s="10"/>
      <c r="R9" s="9" t="s">
        <v>10</v>
      </c>
      <c r="S9" s="9" t="s">
        <v>11</v>
      </c>
      <c r="T9" s="9" t="s">
        <v>12</v>
      </c>
      <c r="U9" s="9" t="s">
        <v>13</v>
      </c>
      <c r="V9" s="9" t="s">
        <v>14</v>
      </c>
      <c r="W9" s="11" t="s">
        <v>15</v>
      </c>
      <c r="Z9" s="3" t="s">
        <v>66</v>
      </c>
      <c r="AA9" s="3">
        <v>7.0031010641869171</v>
      </c>
      <c r="AB9" s="3">
        <v>10.466384057431281</v>
      </c>
      <c r="AC9" s="3">
        <v>23.612152389716471</v>
      </c>
      <c r="AD9" s="3">
        <v>24.183120790729316</v>
      </c>
      <c r="AE9" s="3">
        <v>24.604065773132621</v>
      </c>
      <c r="AF9" s="3">
        <v>10.131175924803399</v>
      </c>
      <c r="AG9" s="16">
        <f t="shared" si="0"/>
        <v>58.918362488665338</v>
      </c>
    </row>
    <row r="10" spans="1:41" x14ac:dyDescent="0.2">
      <c r="B10" s="6" t="s">
        <v>27</v>
      </c>
      <c r="C10" s="7" t="s">
        <v>28</v>
      </c>
      <c r="D10" s="7" t="s">
        <v>29</v>
      </c>
      <c r="E10" s="7" t="s">
        <v>30</v>
      </c>
      <c r="F10" s="7" t="s">
        <v>31</v>
      </c>
      <c r="G10" s="7" t="s">
        <v>7</v>
      </c>
      <c r="I10" s="12"/>
      <c r="J10" s="13" t="s">
        <v>17</v>
      </c>
      <c r="P10" s="5"/>
      <c r="Q10" s="5"/>
      <c r="W10" s="14"/>
    </row>
    <row r="11" spans="1:41" x14ac:dyDescent="0.2">
      <c r="B11" s="37">
        <v>26.66588020324707</v>
      </c>
      <c r="C11" s="37">
        <v>25.318538665771484</v>
      </c>
      <c r="D11" s="37">
        <v>23.840387344360352</v>
      </c>
      <c r="E11" s="37">
        <v>23.433643341064453</v>
      </c>
      <c r="F11" s="37">
        <v>24.92193603515625</v>
      </c>
      <c r="G11" s="37">
        <v>25.315067291259766</v>
      </c>
      <c r="I11" s="12"/>
      <c r="J11" s="37">
        <v>1</v>
      </c>
      <c r="K11" s="37">
        <v>2.5051447241129026</v>
      </c>
      <c r="L11" s="37">
        <v>3.5836546585122639</v>
      </c>
      <c r="M11" s="37">
        <v>3.9086205817527762</v>
      </c>
      <c r="N11" s="37">
        <v>2.3400266960668841</v>
      </c>
      <c r="O11" s="37">
        <v>2.4920585939736881</v>
      </c>
      <c r="P11" s="5">
        <f>SUM(J11:O11)</f>
        <v>15.829505254418516</v>
      </c>
      <c r="Q11" s="5"/>
      <c r="R11" s="15">
        <f>J11/P11*100</f>
        <v>6.3173168328862852</v>
      </c>
      <c r="S11" s="15">
        <f>K11/P11*100</f>
        <v>15.825792934454711</v>
      </c>
      <c r="T11" s="15">
        <f>L11/P11*100</f>
        <v>22.639081897470881</v>
      </c>
      <c r="U11" s="15">
        <f>M11/P11*100</f>
        <v>24.6919945944726</v>
      </c>
      <c r="V11" s="15">
        <f>N11/P11*100</f>
        <v>14.782690036466608</v>
      </c>
      <c r="W11" s="15">
        <f>O11/P11*100</f>
        <v>15.74312370424891</v>
      </c>
      <c r="Z11" s="26" t="s">
        <v>45</v>
      </c>
      <c r="AA11" s="26">
        <f>AVERAGE(AA3:AA5)</f>
        <v>10.501834873630621</v>
      </c>
      <c r="AB11" s="26">
        <f t="shared" ref="AB11:AG11" si="3">AVERAGE(AB3:AB5)</f>
        <v>13.403749795928922</v>
      </c>
      <c r="AC11" s="26">
        <f t="shared" si="3"/>
        <v>19.827111275036753</v>
      </c>
      <c r="AD11" s="3">
        <f t="shared" si="3"/>
        <v>15.49972093519998</v>
      </c>
      <c r="AE11" s="3">
        <f t="shared" si="3"/>
        <v>34.660010845599054</v>
      </c>
      <c r="AF11" s="3">
        <f t="shared" si="3"/>
        <v>6.1075722746046681</v>
      </c>
      <c r="AG11" s="26">
        <f t="shared" si="3"/>
        <v>56.267304055403692</v>
      </c>
    </row>
    <row r="12" spans="1:41" x14ac:dyDescent="0.2">
      <c r="B12" s="37">
        <v>26.490312576293945</v>
      </c>
      <c r="C12" s="37">
        <v>25.234760284423828</v>
      </c>
      <c r="D12" s="37">
        <v>23.849475860595703</v>
      </c>
      <c r="E12" s="37">
        <v>23.596799850463867</v>
      </c>
      <c r="F12" s="37">
        <v>25.090272903442383</v>
      </c>
      <c r="G12" s="37">
        <v>24.858343124389648</v>
      </c>
      <c r="I12" s="12"/>
      <c r="J12" s="13" t="s">
        <v>41</v>
      </c>
      <c r="P12" s="5"/>
      <c r="Q12" s="5"/>
      <c r="W12" s="14"/>
      <c r="X12" s="16">
        <f>SUM(R11:W11)</f>
        <v>100</v>
      </c>
      <c r="Y12" s="16"/>
      <c r="Z12" s="26" t="s">
        <v>67</v>
      </c>
      <c r="AA12" s="27">
        <f>AVERAGE(AA7:AA9)</f>
        <v>6.8844212100008333</v>
      </c>
      <c r="AB12" s="27">
        <f t="shared" ref="AB12:AG12" si="4">AVERAGE(AB7:AB9)</f>
        <v>12.790117225919166</v>
      </c>
      <c r="AC12" s="27">
        <f t="shared" si="4"/>
        <v>22.211005370421216</v>
      </c>
      <c r="AD12" s="40">
        <f t="shared" si="4"/>
        <v>22.847587951114065</v>
      </c>
      <c r="AE12" s="40">
        <f t="shared" si="4"/>
        <v>27.614668059120969</v>
      </c>
      <c r="AF12" s="40">
        <f t="shared" si="4"/>
        <v>7.6522001834237585</v>
      </c>
      <c r="AG12" s="27">
        <f t="shared" si="4"/>
        <v>58.114456193658789</v>
      </c>
      <c r="AI12" s="40"/>
      <c r="AJ12" s="40"/>
      <c r="AK12" s="40"/>
      <c r="AL12" s="40"/>
      <c r="AM12" s="40"/>
      <c r="AN12" s="40"/>
      <c r="AO12" s="40"/>
    </row>
    <row r="13" spans="1:41" x14ac:dyDescent="0.2">
      <c r="B13" s="37">
        <v>26.439382553100586</v>
      </c>
      <c r="C13" s="37">
        <v>25.384513854980469</v>
      </c>
      <c r="D13" s="37">
        <v>23.894025802612305</v>
      </c>
      <c r="E13" s="37">
        <v>23.746149063110352</v>
      </c>
      <c r="F13" s="37">
        <v>25.162618637084961</v>
      </c>
      <c r="G13" s="37">
        <v>24.770940780639648</v>
      </c>
      <c r="I13" s="12" t="s">
        <v>22</v>
      </c>
      <c r="J13" s="3">
        <v>1</v>
      </c>
      <c r="K13" s="3">
        <v>2.3282632290080745</v>
      </c>
      <c r="L13" s="3">
        <v>6.366772032904505</v>
      </c>
      <c r="M13" s="3">
        <v>7.6723100654916445</v>
      </c>
      <c r="N13" s="3">
        <v>2.7771066561841478</v>
      </c>
      <c r="O13" s="3">
        <v>2.9289997000004537</v>
      </c>
      <c r="P13" s="5">
        <f>SUM(J13:O13)</f>
        <v>23.073451683588825</v>
      </c>
      <c r="Q13" s="5"/>
      <c r="R13" s="15">
        <f>J13/P13*100</f>
        <v>4.3339852819301328</v>
      </c>
      <c r="S13" s="15">
        <f>K13/P13*100</f>
        <v>10.090658566980119</v>
      </c>
      <c r="T13" s="15">
        <f>L13/P13*100</f>
        <v>27.593496284012513</v>
      </c>
      <c r="U13" s="15">
        <f>M13/P13*100</f>
        <v>33.251678902245196</v>
      </c>
      <c r="V13" s="15">
        <f>N13/P13*100</f>
        <v>12.035939374252301</v>
      </c>
      <c r="W13" s="15">
        <f>O13/P13*100</f>
        <v>12.694241590579738</v>
      </c>
      <c r="Z13" s="3" t="s">
        <v>32</v>
      </c>
      <c r="AA13">
        <f>STDEV(AA3:AA5)</f>
        <v>2.7297085590095898</v>
      </c>
      <c r="AB13">
        <f t="shared" ref="AB13:AG13" si="5">STDEV(AB3:AB5)</f>
        <v>2.7802164552985542</v>
      </c>
      <c r="AC13">
        <f t="shared" si="5"/>
        <v>2.9997885915655536</v>
      </c>
      <c r="AD13" s="40">
        <f t="shared" si="5"/>
        <v>13.344067371317625</v>
      </c>
      <c r="AE13" s="40">
        <f t="shared" si="5"/>
        <v>17.680477304883262</v>
      </c>
      <c r="AF13" s="40">
        <f t="shared" si="5"/>
        <v>7.3870015259095529</v>
      </c>
      <c r="AG13">
        <f t="shared" si="5"/>
        <v>6.9948858460069063</v>
      </c>
      <c r="AI13" s="40"/>
      <c r="AJ13" s="40"/>
      <c r="AK13" s="40"/>
      <c r="AL13" s="40"/>
      <c r="AM13" s="40"/>
      <c r="AN13" s="40"/>
      <c r="AO13" s="40"/>
    </row>
    <row r="14" spans="1:41" ht="16" thickBot="1" x14ac:dyDescent="0.25">
      <c r="A14" s="17" t="s">
        <v>21</v>
      </c>
      <c r="B14" s="28">
        <f t="shared" ref="B14:G14" si="6">AVERAGE(B11:B13)</f>
        <v>26.531858444213867</v>
      </c>
      <c r="C14" s="29">
        <f t="shared" si="6"/>
        <v>25.312604268391926</v>
      </c>
      <c r="D14" s="30">
        <f t="shared" si="6"/>
        <v>23.861296335856121</v>
      </c>
      <c r="E14" s="20">
        <f t="shared" si="6"/>
        <v>23.592197418212891</v>
      </c>
      <c r="F14" s="19">
        <f t="shared" si="6"/>
        <v>25.058275858561199</v>
      </c>
      <c r="G14" s="21">
        <f t="shared" si="6"/>
        <v>24.98145039876302</v>
      </c>
      <c r="I14" s="23" t="s">
        <v>24</v>
      </c>
      <c r="J14" s="24">
        <f t="shared" ref="J14:O14" si="7">J13/J11</f>
        <v>1</v>
      </c>
      <c r="K14" s="24">
        <f t="shared" si="7"/>
        <v>0.92939270398141827</v>
      </c>
      <c r="L14" s="24">
        <f t="shared" si="7"/>
        <v>1.7766142777685052</v>
      </c>
      <c r="M14" s="24">
        <f t="shared" si="7"/>
        <v>1.9629201415224307</v>
      </c>
      <c r="N14" s="24">
        <f t="shared" si="7"/>
        <v>1.1867841768010201</v>
      </c>
      <c r="O14" s="24">
        <f t="shared" si="7"/>
        <v>1.1753333998981321</v>
      </c>
      <c r="P14" s="24">
        <f>SUM(J14:O14)</f>
        <v>8.0310446999715062</v>
      </c>
      <c r="Q14" s="24"/>
      <c r="R14" s="25">
        <f>J14/P14*100</f>
        <v>12.451680165639571</v>
      </c>
      <c r="S14" s="25">
        <f>K14/P14*100</f>
        <v>11.572500698255554</v>
      </c>
      <c r="T14" s="25">
        <f>L14/P14*100</f>
        <v>22.121832764482168</v>
      </c>
      <c r="U14" s="25">
        <f>M14/P14*100</f>
        <v>24.441653792929269</v>
      </c>
      <c r="V14" s="25">
        <f>N14/P14*100</f>
        <v>14.777456995168148</v>
      </c>
      <c r="W14" s="25">
        <f>O14/P14*100</f>
        <v>14.634875583525295</v>
      </c>
      <c r="X14" s="16">
        <f>SUM(R13:W13)</f>
        <v>100</v>
      </c>
      <c r="Y14" s="16"/>
      <c r="Z14" s="3" t="s">
        <v>68</v>
      </c>
      <c r="AA14">
        <f>STDEV(AA7:AA9)</f>
        <v>0.98271944810324796</v>
      </c>
      <c r="AB14">
        <f t="shared" ref="AB14:AG14" si="8">STDEV(AB7:AB9)</f>
        <v>4.5486269172001483</v>
      </c>
      <c r="AC14">
        <f t="shared" si="8"/>
        <v>4.3358884136907392</v>
      </c>
      <c r="AD14" s="40">
        <f t="shared" si="8"/>
        <v>1.3819052654031774</v>
      </c>
      <c r="AE14" s="40">
        <f t="shared" si="8"/>
        <v>6.1453030010784921</v>
      </c>
      <c r="AF14" s="40">
        <f t="shared" si="8"/>
        <v>4.3191560344077589</v>
      </c>
      <c r="AG14">
        <f t="shared" si="8"/>
        <v>1.2687915221528605</v>
      </c>
      <c r="AI14" s="40"/>
      <c r="AJ14" s="40"/>
      <c r="AK14" s="40"/>
      <c r="AL14" s="40"/>
      <c r="AM14" s="40"/>
      <c r="AN14" s="40"/>
      <c r="AO14" s="40"/>
    </row>
    <row r="15" spans="1:41" ht="16" thickBot="1" x14ac:dyDescent="0.25">
      <c r="A15" s="17" t="s">
        <v>23</v>
      </c>
      <c r="B15" s="5">
        <f>B14-B14</f>
        <v>0</v>
      </c>
      <c r="C15" s="22">
        <f>C14-B14</f>
        <v>-1.2192541758219413</v>
      </c>
      <c r="D15" s="22">
        <f>D14-B14</f>
        <v>-2.6705621083577462</v>
      </c>
      <c r="E15" s="22">
        <f>E14-B14</f>
        <v>-2.9396610260009766</v>
      </c>
      <c r="F15" s="22">
        <f>F14-B14</f>
        <v>-1.4735825856526681</v>
      </c>
      <c r="G15" s="22">
        <f>G14-B14</f>
        <v>-1.5504080454508475</v>
      </c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100.00000000000001</v>
      </c>
      <c r="Y15" s="16"/>
      <c r="Z15" s="26" t="s">
        <v>33</v>
      </c>
      <c r="AA15" s="27">
        <f>AA13/SQRT(3)</f>
        <v>1.5759979713534122</v>
      </c>
      <c r="AB15" s="27">
        <f t="shared" ref="AB15:AG15" si="9">AB13/SQRT(3)</f>
        <v>1.6051587188720475</v>
      </c>
      <c r="AC15" s="27">
        <f t="shared" si="9"/>
        <v>1.7319287508523409</v>
      </c>
      <c r="AD15" s="40">
        <f t="shared" si="9"/>
        <v>7.7042008889147331</v>
      </c>
      <c r="AE15" s="40">
        <f t="shared" si="9"/>
        <v>10.207828331375421</v>
      </c>
      <c r="AF15" s="40">
        <f t="shared" si="9"/>
        <v>4.2648873194880572</v>
      </c>
      <c r="AG15" s="27">
        <f t="shared" si="9"/>
        <v>4.0384992261427906</v>
      </c>
      <c r="AI15" s="40"/>
      <c r="AJ15" s="40"/>
      <c r="AK15" s="40"/>
      <c r="AL15" s="40"/>
      <c r="AM15" s="40"/>
      <c r="AN15" s="40"/>
      <c r="AO15" s="40"/>
    </row>
    <row r="16" spans="1:41" x14ac:dyDescent="0.2">
      <c r="A16" s="17" t="s">
        <v>25</v>
      </c>
      <c r="B16" s="5">
        <f t="shared" ref="B16:G16" si="10">2^-B15</f>
        <v>1</v>
      </c>
      <c r="C16" s="22">
        <f t="shared" si="10"/>
        <v>2.3282632290080745</v>
      </c>
      <c r="D16" s="22">
        <f t="shared" si="10"/>
        <v>6.366772032904505</v>
      </c>
      <c r="E16" s="22">
        <f t="shared" si="10"/>
        <v>7.6723100654916445</v>
      </c>
      <c r="F16" s="22">
        <f t="shared" si="10"/>
        <v>2.7771066561841478</v>
      </c>
      <c r="G16" s="22">
        <f t="shared" si="10"/>
        <v>2.9289997000004537</v>
      </c>
      <c r="I16" s="8" t="s">
        <v>34</v>
      </c>
      <c r="J16" s="9">
        <v>1</v>
      </c>
      <c r="K16" s="9">
        <v>2</v>
      </c>
      <c r="L16" s="9">
        <v>3</v>
      </c>
      <c r="M16" s="9">
        <v>4</v>
      </c>
      <c r="N16" s="9">
        <v>5</v>
      </c>
      <c r="O16" s="9">
        <v>6</v>
      </c>
      <c r="P16" s="10" t="s">
        <v>9</v>
      </c>
      <c r="Q16" s="10"/>
      <c r="R16" s="9" t="s">
        <v>10</v>
      </c>
      <c r="S16" s="9" t="s">
        <v>11</v>
      </c>
      <c r="T16" s="9" t="s">
        <v>12</v>
      </c>
      <c r="U16" s="9" t="s">
        <v>13</v>
      </c>
      <c r="V16" s="9" t="s">
        <v>14</v>
      </c>
      <c r="W16" s="11" t="s">
        <v>15</v>
      </c>
      <c r="Z16" s="26" t="s">
        <v>69</v>
      </c>
      <c r="AA16" s="27">
        <f>AA14/SQRT(3)</f>
        <v>0.56737333790029076</v>
      </c>
      <c r="AB16" s="27">
        <f t="shared" ref="AB16:AG16" si="11">AB14/SQRT(3)</f>
        <v>2.6261509750886836</v>
      </c>
      <c r="AC16" s="27">
        <f t="shared" si="11"/>
        <v>2.5033263428205279</v>
      </c>
      <c r="AD16" s="40">
        <f t="shared" si="11"/>
        <v>0.79784337697508578</v>
      </c>
      <c r="AE16" s="40">
        <f t="shared" si="11"/>
        <v>3.5479923419244828</v>
      </c>
      <c r="AF16" s="40">
        <f t="shared" si="11"/>
        <v>2.4936658991373162</v>
      </c>
      <c r="AG16" s="27">
        <f t="shared" si="11"/>
        <v>0.73253712686046912</v>
      </c>
      <c r="AI16" s="40"/>
      <c r="AJ16" s="40"/>
      <c r="AK16" s="40"/>
      <c r="AL16" s="40"/>
      <c r="AM16" s="40"/>
      <c r="AN16" s="40"/>
      <c r="AO16" s="40"/>
    </row>
    <row r="17" spans="1:41" x14ac:dyDescent="0.2">
      <c r="B17" s="5"/>
      <c r="C17" s="5"/>
      <c r="D17" s="5"/>
      <c r="E17" s="5"/>
      <c r="F17" s="5"/>
      <c r="G17" s="5"/>
      <c r="I17" s="12"/>
      <c r="J17" s="13" t="s">
        <v>17</v>
      </c>
      <c r="P17" s="5"/>
      <c r="Q17" s="5"/>
      <c r="W17" s="14"/>
      <c r="AA17"/>
      <c r="AI17"/>
    </row>
    <row r="18" spans="1:41" x14ac:dyDescent="0.2">
      <c r="B18" s="6" t="s">
        <v>35</v>
      </c>
      <c r="C18" s="7" t="s">
        <v>36</v>
      </c>
      <c r="D18" s="7" t="s">
        <v>37</v>
      </c>
      <c r="E18" s="7" t="s">
        <v>38</v>
      </c>
      <c r="F18" s="7" t="s">
        <v>39</v>
      </c>
      <c r="G18" s="7" t="s">
        <v>7</v>
      </c>
      <c r="I18" s="12"/>
      <c r="J18" s="37">
        <v>1</v>
      </c>
      <c r="K18" s="37">
        <v>2.1637030311347702</v>
      </c>
      <c r="L18" s="37">
        <v>2.4141700327750981</v>
      </c>
      <c r="M18" s="37">
        <v>4.4093476723783258</v>
      </c>
      <c r="N18" s="37">
        <v>3.6120969326918582</v>
      </c>
      <c r="O18" s="37">
        <v>7.9020414726073334</v>
      </c>
      <c r="P18" s="5">
        <f>SUM(J18:O18)</f>
        <v>21.501359141587386</v>
      </c>
      <c r="Q18" s="5"/>
      <c r="R18" s="15">
        <f>J18/P18*100</f>
        <v>4.6508687818986534</v>
      </c>
      <c r="S18" s="15">
        <f>K18/P18*100</f>
        <v>10.063098880804192</v>
      </c>
      <c r="T18" s="15">
        <f>L18/P18*100</f>
        <v>11.227988039628952</v>
      </c>
      <c r="U18" s="15">
        <f>M18/P18*100</f>
        <v>20.507297438001846</v>
      </c>
      <c r="V18" s="15">
        <f>N18/P18*100</f>
        <v>16.799388861448445</v>
      </c>
      <c r="W18" s="15">
        <f>O18/P18*100</f>
        <v>36.751357998217912</v>
      </c>
      <c r="Z18" s="3" t="s">
        <v>40</v>
      </c>
      <c r="AA18">
        <f>TTEST(AA3:AA5,AA7:AA9,2,2)</f>
        <v>9.6929497864575401E-2</v>
      </c>
      <c r="AB18">
        <f t="shared" ref="AB18:AG18" si="12">TTEST(AB3:AB5,AB7:AB9,2,2)</f>
        <v>0.851697886948104</v>
      </c>
      <c r="AC18">
        <f t="shared" si="12"/>
        <v>0.47731924537118003</v>
      </c>
      <c r="AD18">
        <f t="shared" si="12"/>
        <v>0.39650538196782786</v>
      </c>
      <c r="AE18">
        <f t="shared" si="12"/>
        <v>0.55000789910646297</v>
      </c>
      <c r="AF18">
        <f t="shared" si="12"/>
        <v>0.77016701235318952</v>
      </c>
      <c r="AG18">
        <f t="shared" si="12"/>
        <v>0.67599245725910628</v>
      </c>
      <c r="AI18"/>
      <c r="AJ18"/>
      <c r="AK18"/>
      <c r="AL18"/>
      <c r="AM18"/>
      <c r="AN18"/>
      <c r="AO18"/>
    </row>
    <row r="19" spans="1:41" x14ac:dyDescent="0.2">
      <c r="B19" s="37">
        <v>25.87761116027832</v>
      </c>
      <c r="C19" s="37">
        <v>24.786596298217773</v>
      </c>
      <c r="D19" s="37">
        <v>24.307779312133789</v>
      </c>
      <c r="E19" s="37">
        <v>26.481626510620117</v>
      </c>
      <c r="F19" s="37">
        <v>22.74354362487793</v>
      </c>
      <c r="G19" s="37">
        <v>26.090063095092773</v>
      </c>
      <c r="I19" s="12"/>
      <c r="J19" s="13" t="s">
        <v>41</v>
      </c>
      <c r="P19" s="5"/>
      <c r="Q19" s="5"/>
      <c r="W19" s="14"/>
      <c r="X19" s="16">
        <f>SUM(R18:W18)</f>
        <v>100</v>
      </c>
      <c r="Y19" s="16"/>
      <c r="AA19"/>
      <c r="AB19"/>
      <c r="AC19"/>
      <c r="AD19"/>
      <c r="AE19"/>
      <c r="AF19"/>
      <c r="AJ19"/>
    </row>
    <row r="20" spans="1:41" x14ac:dyDescent="0.2">
      <c r="B20" s="37">
        <v>26.774316787719727</v>
      </c>
      <c r="C20" s="37">
        <v>25.074310302734375</v>
      </c>
      <c r="D20" s="37">
        <v>24.459432601928711</v>
      </c>
      <c r="E20" s="37">
        <v>37.618846893310547</v>
      </c>
      <c r="F20" s="37">
        <v>22.60139274597168</v>
      </c>
      <c r="G20" s="37">
        <v>26.064720153808594</v>
      </c>
      <c r="I20" s="12" t="s">
        <v>22</v>
      </c>
      <c r="J20" s="3">
        <v>1</v>
      </c>
      <c r="K20" s="3">
        <v>3.0778646806363068</v>
      </c>
      <c r="L20" s="3">
        <v>4.3285199224330535</v>
      </c>
      <c r="M20" s="3">
        <v>6.1041629967216279E-2</v>
      </c>
      <c r="N20" s="3">
        <v>15.045279344809407</v>
      </c>
      <c r="O20" s="3">
        <v>1.3687677565901788</v>
      </c>
      <c r="P20" s="5">
        <f>SUM(J20:O20)</f>
        <v>24.881473334436158</v>
      </c>
      <c r="Q20" s="5"/>
      <c r="R20" s="15">
        <f>J20/P20*100</f>
        <v>4.019054605645044</v>
      </c>
      <c r="S20" s="15">
        <f>K20/P20*100</f>
        <v>12.370106220263562</v>
      </c>
      <c r="T20" s="15">
        <f>L20/P20*100</f>
        <v>17.396557929880892</v>
      </c>
      <c r="U20" s="15">
        <f>M20/P20*100</f>
        <v>0.24532964405582111</v>
      </c>
      <c r="V20" s="15">
        <f>N20/P20*100</f>
        <v>60.4677992439725</v>
      </c>
      <c r="W20" s="15">
        <f>O20/P20*100</f>
        <v>5.5011523561821924</v>
      </c>
      <c r="AA20"/>
      <c r="AB20"/>
      <c r="AC20"/>
      <c r="AD20"/>
      <c r="AE20"/>
      <c r="AF20"/>
      <c r="AG20"/>
      <c r="AJ20"/>
      <c r="AK20"/>
      <c r="AL20"/>
      <c r="AM20"/>
      <c r="AN20"/>
      <c r="AO20"/>
    </row>
    <row r="21" spans="1:41" ht="16" thickBot="1" x14ac:dyDescent="0.25">
      <c r="B21" s="37">
        <v>27.133325576782227</v>
      </c>
      <c r="C21" s="37">
        <v>25.058557510375977</v>
      </c>
      <c r="D21" s="37">
        <v>24.676420211791992</v>
      </c>
      <c r="E21" s="37">
        <v>27.786968231201172</v>
      </c>
      <c r="F21" s="37">
        <v>22.706600189208984</v>
      </c>
      <c r="G21" s="37">
        <v>26.27183723449707</v>
      </c>
      <c r="I21" s="23" t="s">
        <v>24</v>
      </c>
      <c r="J21" s="24">
        <f t="shared" ref="J21:O21" si="13">J20/J18</f>
        <v>1</v>
      </c>
      <c r="K21" s="24">
        <f t="shared" si="13"/>
        <v>1.4224986684157379</v>
      </c>
      <c r="L21" s="24">
        <f t="shared" si="13"/>
        <v>1.792963985000428</v>
      </c>
      <c r="M21" s="24">
        <f t="shared" si="13"/>
        <v>1.3843687207883855E-2</v>
      </c>
      <c r="N21" s="24">
        <f t="shared" si="13"/>
        <v>4.1652479501974913</v>
      </c>
      <c r="O21" s="24">
        <f t="shared" si="13"/>
        <v>0.17321697960394838</v>
      </c>
      <c r="P21" s="24">
        <f>SUM(J21:O21)</f>
        <v>8.5677712704254905</v>
      </c>
      <c r="Q21" s="24"/>
      <c r="R21" s="25">
        <f>J21/P21*100</f>
        <v>11.671646784640858</v>
      </c>
      <c r="S21" s="25">
        <f>K21/P21*100</f>
        <v>16.602902009370453</v>
      </c>
      <c r="T21" s="25">
        <f>L21/P21*100</f>
        <v>20.926842330507107</v>
      </c>
      <c r="U21" s="25">
        <f>M21/P21*100</f>
        <v>0.16157862728747138</v>
      </c>
      <c r="V21" s="25">
        <f>N21/P21*100</f>
        <v>48.615302845154481</v>
      </c>
      <c r="W21" s="25">
        <f>O21/P21*100</f>
        <v>2.0217274030396251</v>
      </c>
      <c r="X21" s="16">
        <f>SUM(R20:W20)</f>
        <v>100</v>
      </c>
      <c r="Y21" s="16"/>
      <c r="AA21"/>
      <c r="AB21"/>
      <c r="AC21"/>
      <c r="AD21"/>
      <c r="AE21"/>
      <c r="AF21"/>
      <c r="AG21"/>
      <c r="AJ21"/>
      <c r="AK21"/>
      <c r="AL21"/>
      <c r="AM21"/>
      <c r="AN21"/>
      <c r="AO21"/>
    </row>
    <row r="22" spans="1:41" x14ac:dyDescent="0.2">
      <c r="A22" s="17" t="s">
        <v>21</v>
      </c>
      <c r="B22" s="31">
        <f t="shared" ref="B22:G22" si="14">AVERAGE(B19:B21)</f>
        <v>26.59508450826009</v>
      </c>
      <c r="C22" s="21">
        <f t="shared" si="14"/>
        <v>24.973154703776043</v>
      </c>
      <c r="D22" s="30">
        <f t="shared" si="14"/>
        <v>24.481210708618164</v>
      </c>
      <c r="E22" s="32">
        <f t="shared" si="14"/>
        <v>30.629147211710613</v>
      </c>
      <c r="F22" s="29">
        <f t="shared" si="14"/>
        <v>22.683845520019531</v>
      </c>
      <c r="G22" s="21">
        <f t="shared" si="14"/>
        <v>26.14220682779948</v>
      </c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99.999999999999986</v>
      </c>
      <c r="Y22" s="16"/>
      <c r="AA22"/>
      <c r="AB22"/>
      <c r="AC22"/>
      <c r="AD22"/>
      <c r="AE22"/>
      <c r="AF22"/>
      <c r="AG22"/>
      <c r="AJ22"/>
      <c r="AK22"/>
      <c r="AL22"/>
      <c r="AM22"/>
      <c r="AN22"/>
      <c r="AO22"/>
    </row>
    <row r="23" spans="1:41" ht="16" thickBot="1" x14ac:dyDescent="0.25">
      <c r="A23" s="17" t="s">
        <v>23</v>
      </c>
      <c r="B23" s="5">
        <f>B22-B22</f>
        <v>0</v>
      </c>
      <c r="C23" s="22">
        <f>C22-B22</f>
        <v>-1.6219298044840471</v>
      </c>
      <c r="D23" s="22">
        <f>D22-B22</f>
        <v>-2.1138737996419259</v>
      </c>
      <c r="E23" s="22">
        <f>E22-B22</f>
        <v>4.0340627034505232</v>
      </c>
      <c r="F23" s="22">
        <f>F22-B22</f>
        <v>-3.9112389882405587</v>
      </c>
      <c r="G23" s="22">
        <f>G22-B22</f>
        <v>-0.45287768046060961</v>
      </c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/>
      <c r="AB23"/>
      <c r="AC23"/>
      <c r="AD23"/>
      <c r="AE23"/>
      <c r="AF23"/>
      <c r="AG23"/>
      <c r="AJ23"/>
      <c r="AK23"/>
      <c r="AL23"/>
      <c r="AM23"/>
      <c r="AN23"/>
      <c r="AO23"/>
    </row>
    <row r="24" spans="1:41" x14ac:dyDescent="0.2">
      <c r="A24" s="17" t="s">
        <v>25</v>
      </c>
      <c r="B24" s="5">
        <f t="shared" ref="B24:G24" si="15">2^-B23</f>
        <v>1</v>
      </c>
      <c r="C24" s="22">
        <f t="shared" si="15"/>
        <v>3.0778646806363068</v>
      </c>
      <c r="D24" s="22">
        <f t="shared" si="15"/>
        <v>4.3285199224330535</v>
      </c>
      <c r="E24" s="22">
        <f t="shared" si="15"/>
        <v>6.1041629967216279E-2</v>
      </c>
      <c r="F24" s="22">
        <f t="shared" si="15"/>
        <v>15.045279344809407</v>
      </c>
      <c r="G24" s="22">
        <f t="shared" si="15"/>
        <v>1.3687677565901788</v>
      </c>
      <c r="I24" s="8" t="s">
        <v>64</v>
      </c>
      <c r="J24" s="9">
        <v>1</v>
      </c>
      <c r="K24" s="9">
        <v>2</v>
      </c>
      <c r="L24" s="9">
        <v>3</v>
      </c>
      <c r="M24" s="9">
        <v>4</v>
      </c>
      <c r="N24" s="9">
        <v>5</v>
      </c>
      <c r="O24" s="9">
        <v>6</v>
      </c>
      <c r="P24" s="10" t="s">
        <v>9</v>
      </c>
      <c r="Q24" s="10"/>
      <c r="R24" s="9" t="s">
        <v>10</v>
      </c>
      <c r="S24" s="9" t="s">
        <v>11</v>
      </c>
      <c r="T24" s="9" t="s">
        <v>12</v>
      </c>
      <c r="U24" s="9" t="s">
        <v>13</v>
      </c>
      <c r="V24" s="9" t="s">
        <v>14</v>
      </c>
      <c r="W24" s="11" t="s">
        <v>15</v>
      </c>
      <c r="AA24"/>
    </row>
    <row r="25" spans="1:41" x14ac:dyDescent="0.2">
      <c r="B25" s="5"/>
      <c r="C25" s="5"/>
      <c r="D25" s="5"/>
      <c r="E25" s="5"/>
      <c r="F25" s="5"/>
      <c r="G25" s="5"/>
      <c r="I25" s="12"/>
      <c r="J25" s="13" t="s">
        <v>17</v>
      </c>
      <c r="P25" s="5"/>
      <c r="Q25" s="5"/>
      <c r="W25" s="14"/>
      <c r="AA25"/>
    </row>
    <row r="26" spans="1:41" x14ac:dyDescent="0.2">
      <c r="B26" s="33"/>
      <c r="C26" s="33"/>
      <c r="D26" s="33"/>
      <c r="E26" s="33"/>
      <c r="F26" s="33"/>
      <c r="G26" s="33"/>
      <c r="I26" s="12"/>
      <c r="J26" s="37">
        <v>1</v>
      </c>
      <c r="K26" s="37">
        <v>3.4108292364656227</v>
      </c>
      <c r="L26" s="37">
        <v>2.4239372193130553</v>
      </c>
      <c r="M26" s="37">
        <v>4.1330173916923618</v>
      </c>
      <c r="N26" s="37">
        <v>4.133376219919743</v>
      </c>
      <c r="O26" s="37">
        <v>5.4361813107263712</v>
      </c>
      <c r="P26" s="5">
        <f>SUM(J26:O26)</f>
        <v>20.537341378117155</v>
      </c>
      <c r="Q26" s="5"/>
      <c r="R26" s="15">
        <f>J26/P26*100</f>
        <v>4.8691794209815047</v>
      </c>
      <c r="S26" s="15">
        <f>K26/P26*100</f>
        <v>16.607939526680472</v>
      </c>
      <c r="T26" s="15">
        <f>L26/P26*100</f>
        <v>11.802585226030263</v>
      </c>
      <c r="U26" s="15">
        <f>M26/P26*100</f>
        <v>20.124403230187106</v>
      </c>
      <c r="V26" s="15">
        <f>N26/P26*100</f>
        <v>20.126150429207538</v>
      </c>
      <c r="W26" s="15">
        <f>O26/P26*100</f>
        <v>26.469742166913115</v>
      </c>
      <c r="X26" s="16">
        <f>SUM(R26:W26)</f>
        <v>100</v>
      </c>
      <c r="Y26" s="16"/>
      <c r="AA26"/>
    </row>
    <row r="27" spans="1:41" x14ac:dyDescent="0.2">
      <c r="A27" s="34"/>
      <c r="B27" s="34"/>
      <c r="C27" s="34"/>
      <c r="D27" s="34"/>
      <c r="E27" s="34"/>
      <c r="F27" s="34"/>
      <c r="G27" s="34"/>
      <c r="I27" s="12"/>
      <c r="J27" s="13" t="s">
        <v>41</v>
      </c>
      <c r="P27" s="5"/>
      <c r="Q27" s="5"/>
      <c r="W27" s="14"/>
      <c r="AA27"/>
    </row>
    <row r="28" spans="1:41" x14ac:dyDescent="0.2">
      <c r="I28" s="12" t="s">
        <v>22</v>
      </c>
      <c r="J28" s="3">
        <v>1</v>
      </c>
      <c r="K28" s="3">
        <v>4.3158761727303219</v>
      </c>
      <c r="L28" s="3">
        <v>7.9757266151441257</v>
      </c>
      <c r="M28" s="3">
        <v>12.149476979654924</v>
      </c>
      <c r="N28" s="3">
        <v>12.478500543568337</v>
      </c>
      <c r="O28" s="3">
        <v>7.0791538381132968</v>
      </c>
      <c r="P28" s="5">
        <f>SUM(J28:O28)</f>
        <v>44.99873414921101</v>
      </c>
      <c r="Q28" s="5"/>
      <c r="R28" s="15">
        <f>J28/P28*100</f>
        <v>2.2222847351307853</v>
      </c>
      <c r="S28" s="15">
        <f>K28/P28*100</f>
        <v>9.5911057373732689</v>
      </c>
      <c r="T28" s="15">
        <f>L28/P28*100</f>
        <v>17.724335508411116</v>
      </c>
      <c r="U28" s="15">
        <f>M28/P28*100</f>
        <v>26.999597231710016</v>
      </c>
      <c r="V28" s="15">
        <f>N28/P28*100</f>
        <v>27.730781275293122</v>
      </c>
      <c r="W28" s="15">
        <f>O28/P28*100</f>
        <v>15.731895512081687</v>
      </c>
      <c r="X28" s="16">
        <f>SUM(R28:W28)</f>
        <v>100</v>
      </c>
      <c r="Y28" s="16"/>
      <c r="AA28"/>
    </row>
    <row r="29" spans="1:41" ht="20" thickBot="1" x14ac:dyDescent="0.3">
      <c r="A29" s="1"/>
      <c r="B29" s="35" t="s">
        <v>1</v>
      </c>
      <c r="C29" s="13"/>
      <c r="D29" s="13"/>
      <c r="E29" s="13"/>
      <c r="F29" s="13"/>
      <c r="G29" s="13"/>
      <c r="I29" s="23" t="s">
        <v>24</v>
      </c>
      <c r="J29" s="24">
        <f t="shared" ref="J29:O29" si="16">J28/J26</f>
        <v>1</v>
      </c>
      <c r="K29" s="24">
        <f t="shared" si="16"/>
        <v>1.265345132670004</v>
      </c>
      <c r="L29" s="24">
        <f t="shared" si="16"/>
        <v>3.2904014805319295</v>
      </c>
      <c r="M29" s="24">
        <f t="shared" si="16"/>
        <v>2.9396142886009082</v>
      </c>
      <c r="N29" s="24">
        <f t="shared" si="16"/>
        <v>3.0189607428986056</v>
      </c>
      <c r="O29" s="24">
        <f t="shared" si="16"/>
        <v>1.3022291629870959</v>
      </c>
      <c r="P29" s="24">
        <f>SUM(J29:O29)</f>
        <v>12.816550807688543</v>
      </c>
      <c r="Q29" s="24"/>
      <c r="R29" s="25">
        <f>J29/P29*100</f>
        <v>7.8024112337627392</v>
      </c>
      <c r="S29" s="25">
        <f>K29/P29*100</f>
        <v>9.8727430777314442</v>
      </c>
      <c r="T29" s="25">
        <f>L29/P29*100</f>
        <v>25.673065475291878</v>
      </c>
      <c r="U29" s="25">
        <f>M29/P29*100</f>
        <v>22.936079548309191</v>
      </c>
      <c r="V29" s="25">
        <f>N29/P29*100</f>
        <v>23.555173214680785</v>
      </c>
      <c r="W29" s="25">
        <f>O29/P29*100</f>
        <v>10.160527450223967</v>
      </c>
      <c r="X29" s="16">
        <f>SUM(R29:W29)</f>
        <v>100.00000000000001</v>
      </c>
      <c r="Y29" s="16"/>
      <c r="AA29"/>
    </row>
    <row r="30" spans="1:41" ht="16" thickBot="1" x14ac:dyDescent="0.25">
      <c r="B30" s="6" t="s">
        <v>46</v>
      </c>
      <c r="C30" s="7" t="s">
        <v>47</v>
      </c>
      <c r="D30" s="7" t="s">
        <v>48</v>
      </c>
      <c r="E30" s="7" t="s">
        <v>49</v>
      </c>
      <c r="F30" s="7" t="s">
        <v>50</v>
      </c>
      <c r="G30" s="7" t="s">
        <v>51</v>
      </c>
      <c r="K30" s="5"/>
      <c r="L30" s="5"/>
      <c r="M30" s="5"/>
      <c r="N30" s="5"/>
      <c r="O30" s="5"/>
      <c r="P30" s="5"/>
      <c r="Q30" s="5"/>
      <c r="S30" s="15"/>
      <c r="T30" s="15"/>
      <c r="U30" s="15"/>
      <c r="V30" s="15"/>
      <c r="W30" s="15"/>
      <c r="AA30"/>
    </row>
    <row r="31" spans="1:41" x14ac:dyDescent="0.2">
      <c r="B31" s="37"/>
      <c r="C31" s="37"/>
      <c r="D31" s="37">
        <v>25.176265716552734</v>
      </c>
      <c r="E31" s="37"/>
      <c r="F31" s="37"/>
      <c r="G31" s="37"/>
      <c r="I31" s="8" t="s">
        <v>65</v>
      </c>
      <c r="J31" s="9">
        <v>1</v>
      </c>
      <c r="K31" s="9">
        <v>2</v>
      </c>
      <c r="L31" s="9">
        <v>3</v>
      </c>
      <c r="M31" s="9">
        <v>4</v>
      </c>
      <c r="N31" s="9">
        <v>5</v>
      </c>
      <c r="O31" s="9">
        <v>6</v>
      </c>
      <c r="P31" s="10" t="s">
        <v>9</v>
      </c>
      <c r="Q31" s="10"/>
      <c r="R31" s="9" t="s">
        <v>10</v>
      </c>
      <c r="S31" s="9" t="s">
        <v>11</v>
      </c>
      <c r="T31" s="9" t="s">
        <v>12</v>
      </c>
      <c r="U31" s="9" t="s">
        <v>13</v>
      </c>
      <c r="V31" s="9" t="s">
        <v>14</v>
      </c>
      <c r="W31" s="11" t="s">
        <v>15</v>
      </c>
      <c r="AA31"/>
    </row>
    <row r="32" spans="1:41" x14ac:dyDescent="0.2">
      <c r="B32" s="37">
        <v>28.179960250854492</v>
      </c>
      <c r="C32" s="37">
        <v>26.099746704101562</v>
      </c>
      <c r="D32" s="37">
        <v>25.2747802734375</v>
      </c>
      <c r="E32" s="37">
        <v>24.687093734741211</v>
      </c>
      <c r="F32" s="37">
        <v>24.568456649780273</v>
      </c>
      <c r="G32" s="37">
        <v>25.55860710144043</v>
      </c>
      <c r="I32" s="12"/>
      <c r="J32" s="13" t="s">
        <v>17</v>
      </c>
      <c r="P32" s="5"/>
      <c r="Q32" s="5"/>
      <c r="W32" s="14"/>
      <c r="AA32"/>
    </row>
    <row r="33" spans="1:32" x14ac:dyDescent="0.2">
      <c r="B33" s="37">
        <v>28.262317657470703</v>
      </c>
      <c r="C33" s="37">
        <v>26.123224258422852</v>
      </c>
      <c r="D33" s="37"/>
      <c r="E33" s="37">
        <v>24.549539566040039</v>
      </c>
      <c r="F33" s="37">
        <v>24.591075897216797</v>
      </c>
      <c r="G33" s="37">
        <v>25.236516952514648</v>
      </c>
      <c r="I33" s="12"/>
      <c r="J33">
        <v>1</v>
      </c>
      <c r="K33" s="3">
        <v>1.3384094259343353</v>
      </c>
      <c r="L33" s="3">
        <v>2.6135218649961676</v>
      </c>
      <c r="M33" s="3">
        <v>3.9210854368292947</v>
      </c>
      <c r="N33" s="3">
        <v>1.2170615451625002</v>
      </c>
      <c r="O33" s="3">
        <v>3.7892538251235068</v>
      </c>
      <c r="P33" s="5">
        <f>SUM(J33:O33)</f>
        <v>13.879332098045804</v>
      </c>
      <c r="Q33" s="5"/>
      <c r="R33" s="15">
        <f>J33/P33*100</f>
        <v>7.2049576516783471</v>
      </c>
      <c r="S33" s="15">
        <f>K33/P33*100</f>
        <v>9.6431832344640132</v>
      </c>
      <c r="T33" s="15">
        <f>L33/P33*100</f>
        <v>18.830314359032801</v>
      </c>
      <c r="U33" s="15">
        <f>M33/P33*100</f>
        <v>28.251254520967763</v>
      </c>
      <c r="V33" s="15">
        <f>N33/P33*100</f>
        <v>8.7688768923820266</v>
      </c>
      <c r="W33" s="15">
        <f>O33/P33*100</f>
        <v>27.301413341475055</v>
      </c>
      <c r="X33" s="16">
        <f>SUM(R26:W26)</f>
        <v>100</v>
      </c>
      <c r="Y33" s="16"/>
      <c r="AA33"/>
    </row>
    <row r="34" spans="1:32" x14ac:dyDescent="0.2">
      <c r="A34" s="17" t="s">
        <v>21</v>
      </c>
      <c r="B34" s="31">
        <f t="shared" ref="B34:G34" si="17">AVERAGE(B31:B33)</f>
        <v>28.221138954162598</v>
      </c>
      <c r="C34" s="29">
        <f t="shared" si="17"/>
        <v>26.111485481262207</v>
      </c>
      <c r="D34" s="32">
        <f t="shared" si="17"/>
        <v>25.225522994995117</v>
      </c>
      <c r="E34" s="20">
        <f t="shared" si="17"/>
        <v>24.618316650390625</v>
      </c>
      <c r="F34" s="21">
        <f t="shared" si="17"/>
        <v>24.579766273498535</v>
      </c>
      <c r="G34" s="21">
        <f t="shared" si="17"/>
        <v>25.397562026977539</v>
      </c>
      <c r="I34" s="12"/>
      <c r="J34" s="13" t="s">
        <v>41</v>
      </c>
      <c r="P34" s="5"/>
      <c r="Q34" s="5"/>
      <c r="W34" s="14"/>
      <c r="AA34"/>
    </row>
    <row r="35" spans="1:32" x14ac:dyDescent="0.2">
      <c r="A35" s="17" t="s">
        <v>23</v>
      </c>
      <c r="B35" s="5">
        <f>B34-B34</f>
        <v>0</v>
      </c>
      <c r="C35" s="22">
        <f>C34-B34</f>
        <v>-2.1096534729003906</v>
      </c>
      <c r="D35" s="22">
        <f>D34-B34</f>
        <v>-2.9956159591674805</v>
      </c>
      <c r="E35" s="22">
        <f>E34-B34</f>
        <v>-3.6028223037719727</v>
      </c>
      <c r="F35" s="22">
        <f>F34-B34</f>
        <v>-3.6413726806640625</v>
      </c>
      <c r="G35" s="22">
        <f>G34-B34</f>
        <v>-2.8235769271850586</v>
      </c>
      <c r="I35" s="12" t="s">
        <v>22</v>
      </c>
      <c r="J35" s="3">
        <v>1</v>
      </c>
      <c r="K35" s="3">
        <v>4.126912982203617</v>
      </c>
      <c r="L35" s="3">
        <v>7.7532110125165445</v>
      </c>
      <c r="M35">
        <v>14.36511543171831</v>
      </c>
      <c r="N35" s="3">
        <v>7.2187566669960725</v>
      </c>
      <c r="O35" s="3">
        <v>1.7268127937493789</v>
      </c>
      <c r="P35" s="5">
        <f>SUM(J35:O35)</f>
        <v>36.190808887183927</v>
      </c>
      <c r="Q35" s="5"/>
      <c r="R35" s="15">
        <f>J35/P35*100</f>
        <v>2.7631324934384796</v>
      </c>
      <c r="S35" s="15">
        <f>K35/P35*100</f>
        <v>11.403207358719911</v>
      </c>
      <c r="T35" s="15">
        <f>L35/P35*100</f>
        <v>21.423149277169518</v>
      </c>
      <c r="U35" s="15">
        <f>M35/P35*100</f>
        <v>39.692717221375389</v>
      </c>
      <c r="V35" s="15">
        <f>N35/P35*100</f>
        <v>19.946381108802505</v>
      </c>
      <c r="W35" s="15">
        <f>O35/P35*100</f>
        <v>4.7714125404941878</v>
      </c>
      <c r="X35" s="16">
        <f>SUM(R28:W28)</f>
        <v>100</v>
      </c>
      <c r="Y35" s="16"/>
      <c r="AA35"/>
    </row>
    <row r="36" spans="1:32" ht="16" thickBot="1" x14ac:dyDescent="0.25">
      <c r="A36" s="17" t="s">
        <v>25</v>
      </c>
      <c r="B36" s="5">
        <f t="shared" ref="B36:G36" si="18">2^-B35</f>
        <v>1</v>
      </c>
      <c r="C36" s="22">
        <f t="shared" si="18"/>
        <v>4.3158761727303219</v>
      </c>
      <c r="D36" s="22">
        <f t="shared" si="18"/>
        <v>7.9757266151441257</v>
      </c>
      <c r="E36" s="22">
        <f t="shared" si="18"/>
        <v>12.149476979654924</v>
      </c>
      <c r="F36" s="22">
        <f t="shared" si="18"/>
        <v>12.478500543568337</v>
      </c>
      <c r="G36" s="22">
        <f t="shared" si="18"/>
        <v>7.0791538381132968</v>
      </c>
      <c r="I36" s="23" t="s">
        <v>24</v>
      </c>
      <c r="J36" s="24">
        <f t="shared" ref="J36:O36" si="19">J35/J33</f>
        <v>1</v>
      </c>
      <c r="K36" s="24">
        <f t="shared" si="19"/>
        <v>3.0834458441763024</v>
      </c>
      <c r="L36" s="24">
        <f t="shared" si="19"/>
        <v>2.9665759128928939</v>
      </c>
      <c r="M36" s="24">
        <f t="shared" si="19"/>
        <v>3.6635558350226529</v>
      </c>
      <c r="N36" s="24">
        <f t="shared" si="19"/>
        <v>5.9312996090368095</v>
      </c>
      <c r="O36" s="24">
        <f t="shared" si="19"/>
        <v>0.45571314919583017</v>
      </c>
      <c r="P36" s="24">
        <f>SUM(J36:O36)</f>
        <v>17.100590350324488</v>
      </c>
      <c r="Q36" s="24"/>
      <c r="R36" s="25">
        <f>J36/P36*100</f>
        <v>5.8477513320528418</v>
      </c>
      <c r="S36" s="25">
        <f>K36/P36*100</f>
        <v>18.031224542594774</v>
      </c>
      <c r="T36" s="25">
        <f>L36/P36*100</f>
        <v>17.347798246255298</v>
      </c>
      <c r="U36" s="25">
        <f>M36/P36*100</f>
        <v>21.42356351430368</v>
      </c>
      <c r="V36" s="25">
        <f>N36/P36*100</f>
        <v>34.684765189549502</v>
      </c>
      <c r="W36" s="25">
        <f>O36/P36*100</f>
        <v>2.6648971752439117</v>
      </c>
      <c r="X36" s="16">
        <f>SUM(R29:W29)</f>
        <v>100.00000000000001</v>
      </c>
      <c r="Y36" s="16"/>
      <c r="AA36"/>
    </row>
    <row r="37" spans="1:32" ht="16" thickBot="1" x14ac:dyDescent="0.25">
      <c r="B37" s="13"/>
      <c r="C37" s="13"/>
      <c r="D37" s="13"/>
      <c r="E37" s="13"/>
      <c r="F37" s="13"/>
      <c r="G37" s="13"/>
      <c r="K37" s="5"/>
      <c r="L37" s="5"/>
      <c r="M37" s="5"/>
      <c r="N37" s="5"/>
      <c r="O37" s="5"/>
      <c r="P37" s="5"/>
      <c r="Q37" s="5"/>
      <c r="S37" s="15"/>
      <c r="T37" s="15"/>
      <c r="U37" s="15"/>
      <c r="V37" s="15"/>
      <c r="W37" s="15"/>
      <c r="AA37"/>
    </row>
    <row r="38" spans="1:32" x14ac:dyDescent="0.2">
      <c r="B38" s="6" t="s">
        <v>52</v>
      </c>
      <c r="C38" s="7" t="s">
        <v>53</v>
      </c>
      <c r="D38" s="7" t="s">
        <v>54</v>
      </c>
      <c r="E38" s="7" t="s">
        <v>55</v>
      </c>
      <c r="F38" s="7" t="s">
        <v>56</v>
      </c>
      <c r="G38" s="7" t="s">
        <v>57</v>
      </c>
      <c r="I38" s="8" t="s">
        <v>66</v>
      </c>
      <c r="J38" s="9">
        <v>1</v>
      </c>
      <c r="K38" s="9">
        <v>2</v>
      </c>
      <c r="L38" s="9">
        <v>3</v>
      </c>
      <c r="M38" s="9">
        <v>4</v>
      </c>
      <c r="N38" s="9">
        <v>5</v>
      </c>
      <c r="O38" s="9">
        <v>6</v>
      </c>
      <c r="P38" s="10" t="s">
        <v>9</v>
      </c>
      <c r="Q38" s="10"/>
      <c r="R38" s="9" t="s">
        <v>10</v>
      </c>
      <c r="S38" s="9" t="s">
        <v>11</v>
      </c>
      <c r="T38" s="9" t="s">
        <v>12</v>
      </c>
      <c r="U38" s="9" t="s">
        <v>13</v>
      </c>
      <c r="V38" s="9" t="s">
        <v>14</v>
      </c>
      <c r="W38" s="11" t="s">
        <v>15</v>
      </c>
      <c r="AA38"/>
    </row>
    <row r="39" spans="1:32" x14ac:dyDescent="0.2">
      <c r="B39" s="37">
        <v>27.272846221923828</v>
      </c>
      <c r="C39" s="37">
        <v>25.253267288208008</v>
      </c>
      <c r="D39" s="37"/>
      <c r="E39" s="37"/>
      <c r="F39" s="37"/>
      <c r="G39" s="37"/>
      <c r="I39" s="12"/>
      <c r="J39" s="13" t="s">
        <v>17</v>
      </c>
      <c r="P39" s="5"/>
      <c r="Q39" s="5"/>
      <c r="W39" s="14"/>
      <c r="AA39"/>
    </row>
    <row r="40" spans="1:32" x14ac:dyDescent="0.2">
      <c r="B40" s="37"/>
      <c r="C40" s="37">
        <v>25.270883560180664</v>
      </c>
      <c r="D40" s="37">
        <v>24.372865676879883</v>
      </c>
      <c r="E40" s="37">
        <v>23.435964584350586</v>
      </c>
      <c r="F40" s="37">
        <v>24.526679992675781</v>
      </c>
      <c r="G40" s="37">
        <v>26.534572601318359</v>
      </c>
      <c r="I40" s="12"/>
      <c r="J40">
        <v>1</v>
      </c>
      <c r="K40" s="3">
        <v>2.4808965662572411</v>
      </c>
      <c r="L40" s="3">
        <v>1.2669244788679168</v>
      </c>
      <c r="M40" s="3">
        <v>2.8689877873495715</v>
      </c>
      <c r="N40">
        <v>2.4601090489569155</v>
      </c>
      <c r="O40" s="3">
        <v>5.0634352431044478</v>
      </c>
      <c r="P40" s="5">
        <f>SUM(J40:O40)</f>
        <v>15.140353124536094</v>
      </c>
      <c r="Q40" s="5"/>
      <c r="R40" s="15">
        <f>J40/P40*100</f>
        <v>6.6048657635298076</v>
      </c>
      <c r="S40" s="15">
        <f>K40/P40*100</f>
        <v>16.385988793331112</v>
      </c>
      <c r="T40" s="15">
        <f>L40/P40*100</f>
        <v>8.3678661154525464</v>
      </c>
      <c r="U40" s="15">
        <f>M40/P40*100</f>
        <v>18.949279212650321</v>
      </c>
      <c r="V40" s="15">
        <f>N40/P40*100</f>
        <v>16.248690032005406</v>
      </c>
      <c r="W40" s="15">
        <f>O40/P40*100</f>
        <v>33.443310083030795</v>
      </c>
      <c r="X40" s="16">
        <f>SUM(R33:W33)</f>
        <v>100</v>
      </c>
      <c r="Y40" s="16"/>
      <c r="AA40"/>
    </row>
    <row r="41" spans="1:32" x14ac:dyDescent="0.2">
      <c r="B41" s="37">
        <v>27.3414306640625</v>
      </c>
      <c r="C41" s="37"/>
      <c r="D41" s="37">
        <v>24.331823348999023</v>
      </c>
      <c r="E41" s="37">
        <v>23.489316940307617</v>
      </c>
      <c r="F41" s="37">
        <v>24.384096145629883</v>
      </c>
      <c r="G41" s="37">
        <v>26.503480911254883</v>
      </c>
      <c r="I41" s="12"/>
      <c r="J41" s="13" t="s">
        <v>41</v>
      </c>
      <c r="P41" s="5"/>
      <c r="Q41" s="5"/>
      <c r="W41" s="14"/>
      <c r="AA41"/>
    </row>
    <row r="42" spans="1:32" x14ac:dyDescent="0.2">
      <c r="A42" s="17" t="s">
        <v>21</v>
      </c>
      <c r="B42" s="18">
        <f t="shared" ref="B42:G42" si="20">AVERAGE(B39:B41)</f>
        <v>27.307138442993164</v>
      </c>
      <c r="C42" s="21">
        <f t="shared" si="20"/>
        <v>25.262075424194336</v>
      </c>
      <c r="D42" s="20">
        <f t="shared" si="20"/>
        <v>24.352344512939453</v>
      </c>
      <c r="E42" s="20">
        <f t="shared" si="20"/>
        <v>23.462640762329102</v>
      </c>
      <c r="F42" s="19">
        <f t="shared" si="20"/>
        <v>24.455388069152832</v>
      </c>
      <c r="G42" s="19">
        <f t="shared" si="20"/>
        <v>26.519026756286621</v>
      </c>
      <c r="I42" s="12" t="s">
        <v>22</v>
      </c>
      <c r="J42" s="3">
        <v>1</v>
      </c>
      <c r="K42">
        <v>3.7077883113808148</v>
      </c>
      <c r="L42">
        <v>4.2716524561201066</v>
      </c>
      <c r="M42">
        <v>9.9071936236089844</v>
      </c>
      <c r="N42">
        <v>8.6431259944471854</v>
      </c>
      <c r="O42" s="13">
        <v>7.3251196522174942</v>
      </c>
      <c r="P42" s="5">
        <f>SUM(J42:O42)</f>
        <v>34.854880037774585</v>
      </c>
      <c r="Q42" s="5"/>
      <c r="R42" s="15">
        <f>J42/P42*100</f>
        <v>2.8690387082561539</v>
      </c>
      <c r="S42" s="15">
        <f>K42/P42*100</f>
        <v>10.63778818737128</v>
      </c>
      <c r="T42" s="15">
        <f>L42/P42*100</f>
        <v>12.255536244826057</v>
      </c>
      <c r="U42" s="15">
        <f>M42/P42*100</f>
        <v>28.424121996322725</v>
      </c>
      <c r="V42" s="15">
        <f>N42/P42*100</f>
        <v>24.79746303840394</v>
      </c>
      <c r="W42" s="15">
        <f>O42/P42*100</f>
        <v>21.016051824819847</v>
      </c>
      <c r="X42" s="16">
        <f>SUM(R35:W35)</f>
        <v>99.999999999999986</v>
      </c>
      <c r="Y42" s="16"/>
      <c r="AA42"/>
    </row>
    <row r="43" spans="1:32" ht="16" thickBot="1" x14ac:dyDescent="0.25">
      <c r="A43" s="17" t="s">
        <v>23</v>
      </c>
      <c r="B43" s="5">
        <f>B42-B42</f>
        <v>0</v>
      </c>
      <c r="C43" s="22">
        <f>C42-B42</f>
        <v>-2.0450630187988281</v>
      </c>
      <c r="D43" s="22">
        <f>D42-B42</f>
        <v>-2.9547939300537109</v>
      </c>
      <c r="E43" s="22">
        <f>E42-B42</f>
        <v>-3.8444976806640625</v>
      </c>
      <c r="F43" s="22">
        <f>F42-B42</f>
        <v>-2.851750373840332</v>
      </c>
      <c r="G43" s="22">
        <f>G42-B42</f>
        <v>-0.78811168670654297</v>
      </c>
      <c r="I43" s="23" t="s">
        <v>24</v>
      </c>
      <c r="J43" s="24">
        <f t="shared" ref="J43:O43" si="21">J42/J40</f>
        <v>1</v>
      </c>
      <c r="K43" s="24">
        <f t="shared" si="21"/>
        <v>1.4945356295020802</v>
      </c>
      <c r="L43" s="24">
        <f t="shared" si="21"/>
        <v>3.3716709459565566</v>
      </c>
      <c r="M43" s="24">
        <f t="shared" si="21"/>
        <v>3.4532017414969371</v>
      </c>
      <c r="N43" s="24">
        <f t="shared" si="21"/>
        <v>3.5133101104245217</v>
      </c>
      <c r="O43" s="24">
        <f t="shared" si="21"/>
        <v>1.4466699583436131</v>
      </c>
      <c r="P43" s="24">
        <f>SUM(J43:O43)</f>
        <v>14.279388385723708</v>
      </c>
      <c r="Q43" s="24"/>
      <c r="R43" s="25">
        <f>J43/P43*100</f>
        <v>7.0031010641869171</v>
      </c>
      <c r="S43" s="25">
        <f>K43/P43*100</f>
        <v>10.466384057431281</v>
      </c>
      <c r="T43" s="25">
        <f>L43/P43*100</f>
        <v>23.612152389716471</v>
      </c>
      <c r="U43" s="25">
        <f>M43/P43*100</f>
        <v>24.183120790729316</v>
      </c>
      <c r="V43" s="25">
        <f>N43/P43*100</f>
        <v>24.604065773132621</v>
      </c>
      <c r="W43" s="25">
        <f>O43/P43*100</f>
        <v>10.131175924803399</v>
      </c>
      <c r="X43" s="16">
        <f>SUM(R36:W36)</f>
        <v>100</v>
      </c>
      <c r="Y43" s="16"/>
      <c r="AA43"/>
    </row>
    <row r="44" spans="1:32" x14ac:dyDescent="0.2">
      <c r="A44" s="17" t="s">
        <v>25</v>
      </c>
      <c r="B44" s="5">
        <f t="shared" ref="B44:G44" si="22">2^-B43</f>
        <v>1</v>
      </c>
      <c r="C44" s="22">
        <f t="shared" si="22"/>
        <v>4.126912982203617</v>
      </c>
      <c r="D44" s="22">
        <f t="shared" si="22"/>
        <v>7.7532110125165445</v>
      </c>
      <c r="E44" s="22">
        <f t="shared" si="22"/>
        <v>14.36511543171831</v>
      </c>
      <c r="F44" s="22">
        <f t="shared" si="22"/>
        <v>7.2187566669960725</v>
      </c>
      <c r="G44" s="22">
        <f t="shared" si="22"/>
        <v>1.7268127937493789</v>
      </c>
      <c r="AA44"/>
    </row>
    <row r="45" spans="1:32" x14ac:dyDescent="0.2">
      <c r="B45" s="13"/>
      <c r="C45" s="13"/>
      <c r="D45" s="13"/>
      <c r="E45" s="13"/>
      <c r="F45" s="13"/>
      <c r="G45" s="13"/>
      <c r="J45"/>
      <c r="AA45"/>
    </row>
    <row r="46" spans="1:32" x14ac:dyDescent="0.2">
      <c r="B46" s="6" t="s">
        <v>58</v>
      </c>
      <c r="C46" s="7" t="s">
        <v>59</v>
      </c>
      <c r="D46" s="7" t="s">
        <v>60</v>
      </c>
      <c r="E46" s="7" t="s">
        <v>61</v>
      </c>
      <c r="F46" s="7" t="s">
        <v>62</v>
      </c>
      <c r="G46" s="7" t="s">
        <v>63</v>
      </c>
      <c r="I46" s="37"/>
      <c r="J46" s="37"/>
      <c r="K46" s="37"/>
      <c r="L46" s="37"/>
      <c r="M46" s="37"/>
      <c r="N46" s="37"/>
      <c r="AA46"/>
    </row>
    <row r="47" spans="1:32" x14ac:dyDescent="0.2">
      <c r="B47" s="37">
        <v>27.825681686401367</v>
      </c>
      <c r="C47" s="37">
        <v>26.111564636230469</v>
      </c>
      <c r="D47" s="37">
        <v>25.714059829711914</v>
      </c>
      <c r="E47" s="37">
        <v>24.370746612548828</v>
      </c>
      <c r="F47" s="37">
        <v>24.664421081542969</v>
      </c>
      <c r="G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</row>
    <row r="48" spans="1:32" x14ac:dyDescent="0.2">
      <c r="B48" s="37"/>
      <c r="C48" s="37">
        <v>25.980173110961914</v>
      </c>
      <c r="D48" s="37"/>
      <c r="E48" s="37"/>
      <c r="F48" s="37"/>
      <c r="G48" s="37">
        <v>25.179538726806641</v>
      </c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</row>
    <row r="49" spans="1:33" x14ac:dyDescent="0.2">
      <c r="B49" s="37">
        <v>27.830633163452148</v>
      </c>
      <c r="C49" s="37">
        <v>25.721057891845703</v>
      </c>
      <c r="D49" s="37">
        <v>25.752666473388672</v>
      </c>
      <c r="E49" s="37">
        <v>24.668615341186523</v>
      </c>
      <c r="F49" s="37">
        <v>24.768787384033203</v>
      </c>
      <c r="G49" s="37">
        <v>24.731071472167969</v>
      </c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</row>
    <row r="50" spans="1:33" x14ac:dyDescent="0.2">
      <c r="A50" s="17" t="s">
        <v>21</v>
      </c>
      <c r="B50" s="28">
        <f t="shared" ref="B50:G50" si="23">AVERAGE(B47:B49)</f>
        <v>27.828157424926758</v>
      </c>
      <c r="C50" s="29">
        <f t="shared" si="23"/>
        <v>25.937598546346027</v>
      </c>
      <c r="D50" s="30">
        <f t="shared" si="23"/>
        <v>25.733363151550293</v>
      </c>
      <c r="E50" s="20">
        <f t="shared" si="23"/>
        <v>24.519680976867676</v>
      </c>
      <c r="F50" s="19">
        <f t="shared" si="23"/>
        <v>24.716604232788086</v>
      </c>
      <c r="G50" s="19">
        <f t="shared" si="23"/>
        <v>24.955305099487305</v>
      </c>
      <c r="I50" s="39"/>
      <c r="J50" s="39"/>
      <c r="K50" s="39"/>
      <c r="L50" s="39"/>
      <c r="M50" s="39"/>
      <c r="N50" s="39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</row>
    <row r="51" spans="1:33" x14ac:dyDescent="0.2">
      <c r="A51" s="17" t="s">
        <v>23</v>
      </c>
      <c r="B51" s="5">
        <f>B50-B50</f>
        <v>0</v>
      </c>
      <c r="C51" s="22">
        <f>C50-B50</f>
        <v>-1.8905588785807304</v>
      </c>
      <c r="D51" s="22">
        <f>D50-B50</f>
        <v>-2.0947942733764648</v>
      </c>
      <c r="E51" s="22">
        <f>E50-B50</f>
        <v>-3.308476448059082</v>
      </c>
      <c r="F51" s="22">
        <f>F50-B50</f>
        <v>-3.1115531921386719</v>
      </c>
      <c r="G51" s="22">
        <f>G50-B50</f>
        <v>-2.8728523254394531</v>
      </c>
      <c r="I51" s="39"/>
      <c r="J51" s="39"/>
      <c r="K51" s="39"/>
      <c r="L51" s="39"/>
      <c r="M51" s="39"/>
      <c r="N51" s="39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</row>
    <row r="52" spans="1:33" x14ac:dyDescent="0.2">
      <c r="A52" s="17" t="s">
        <v>25</v>
      </c>
      <c r="B52" s="5">
        <f t="shared" ref="B52:G52" si="24">2^-B51</f>
        <v>1</v>
      </c>
      <c r="C52" s="22">
        <f t="shared" si="24"/>
        <v>3.7077883113808148</v>
      </c>
      <c r="D52" s="22">
        <f t="shared" si="24"/>
        <v>4.2716524561201066</v>
      </c>
      <c r="E52" s="22">
        <f t="shared" si="24"/>
        <v>9.9071936236089844</v>
      </c>
      <c r="F52" s="22">
        <f t="shared" si="24"/>
        <v>8.6431259944471854</v>
      </c>
      <c r="G52" s="22">
        <f t="shared" si="24"/>
        <v>7.3251196522174942</v>
      </c>
      <c r="I52" s="39"/>
      <c r="J52" s="39"/>
      <c r="K52" s="39"/>
      <c r="L52" s="39"/>
      <c r="M52" s="39"/>
      <c r="N52" s="39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</row>
    <row r="53" spans="1:33" x14ac:dyDescent="0.2">
      <c r="I53" s="39"/>
      <c r="J53" s="39"/>
      <c r="K53" s="39"/>
      <c r="L53" s="39"/>
      <c r="M53" s="39"/>
      <c r="N53" s="39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/>
    </row>
    <row r="54" spans="1:33" ht="19" x14ac:dyDescent="0.25">
      <c r="A54" s="1" t="s">
        <v>17</v>
      </c>
      <c r="B54" s="2" t="s">
        <v>1</v>
      </c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/>
    </row>
    <row r="55" spans="1:33" x14ac:dyDescent="0.2">
      <c r="B55" s="6" t="s">
        <v>2</v>
      </c>
      <c r="C55" s="7" t="s">
        <v>3</v>
      </c>
      <c r="D55" s="7" t="s">
        <v>4</v>
      </c>
      <c r="E55" s="7" t="s">
        <v>5</v>
      </c>
      <c r="F55" s="7" t="s">
        <v>6</v>
      </c>
      <c r="G55" s="7" t="s">
        <v>7</v>
      </c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</row>
    <row r="56" spans="1:33" x14ac:dyDescent="0.2">
      <c r="C56" s="3">
        <v>18.222238540649414</v>
      </c>
      <c r="F56" s="3">
        <v>17.862255096435547</v>
      </c>
      <c r="G56" s="3">
        <v>16.700433731079102</v>
      </c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</row>
    <row r="57" spans="1:33" x14ac:dyDescent="0.2">
      <c r="B57" s="3">
        <v>20.066308975219727</v>
      </c>
      <c r="D57" s="3">
        <v>18.634548187255859</v>
      </c>
      <c r="E57" s="3">
        <v>17.681236267089844</v>
      </c>
      <c r="G57" s="3">
        <v>16.807247161865234</v>
      </c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</row>
    <row r="58" spans="1:33" x14ac:dyDescent="0.2">
      <c r="B58" s="3">
        <v>20.16044807434082</v>
      </c>
      <c r="C58" s="3">
        <v>18.236177444458008</v>
      </c>
      <c r="D58" s="3">
        <v>18.677942276000977</v>
      </c>
      <c r="E58" s="3">
        <v>17.608318328857422</v>
      </c>
      <c r="F58" s="3">
        <v>17.802021026611328</v>
      </c>
      <c r="G58" s="3">
        <v>16.952457427978516</v>
      </c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</row>
    <row r="59" spans="1:33" x14ac:dyDescent="0.2">
      <c r="A59" s="17" t="s">
        <v>21</v>
      </c>
      <c r="B59" s="18">
        <f t="shared" ref="B59:G59" si="25">AVERAGE(B56:B58)</f>
        <v>20.113378524780273</v>
      </c>
      <c r="C59" s="19">
        <f t="shared" si="25"/>
        <v>18.229207992553711</v>
      </c>
      <c r="D59" s="20">
        <f t="shared" si="25"/>
        <v>18.656245231628418</v>
      </c>
      <c r="E59" s="20">
        <f t="shared" si="25"/>
        <v>17.644777297973633</v>
      </c>
      <c r="F59" s="21">
        <f t="shared" si="25"/>
        <v>17.832138061523438</v>
      </c>
      <c r="G59" s="21">
        <f t="shared" si="25"/>
        <v>16.820046106974285</v>
      </c>
      <c r="I59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AA59"/>
      <c r="AB59"/>
      <c r="AC59"/>
      <c r="AD59"/>
      <c r="AE59"/>
      <c r="AF59"/>
      <c r="AG59"/>
    </row>
    <row r="60" spans="1:33" x14ac:dyDescent="0.2">
      <c r="A60" s="17" t="s">
        <v>23</v>
      </c>
      <c r="B60" s="5">
        <f>B59-B59</f>
        <v>0</v>
      </c>
      <c r="C60" s="22">
        <f>C59-B59</f>
        <v>-1.8841705322265625</v>
      </c>
      <c r="D60" s="22">
        <f>D59-B59</f>
        <v>-1.4571332931518555</v>
      </c>
      <c r="E60" s="22">
        <f>E59-B59</f>
        <v>-2.4686012268066406</v>
      </c>
      <c r="F60" s="22">
        <f>F59-B59</f>
        <v>-2.2812404632568359</v>
      </c>
      <c r="G60" s="22">
        <f>G59-B59</f>
        <v>-3.2933324178059884</v>
      </c>
      <c r="I60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AA60"/>
    </row>
    <row r="61" spans="1:33" x14ac:dyDescent="0.2">
      <c r="A61" s="17" t="s">
        <v>25</v>
      </c>
      <c r="B61" s="5">
        <f t="shared" ref="B61:G61" si="26">2^-B60</f>
        <v>1</v>
      </c>
      <c r="C61" s="22">
        <f t="shared" si="26"/>
        <v>3.6914062835651933</v>
      </c>
      <c r="D61" s="22">
        <f t="shared" si="26"/>
        <v>2.7456225237228349</v>
      </c>
      <c r="E61" s="22">
        <f t="shared" si="26"/>
        <v>5.5350687126208022</v>
      </c>
      <c r="F61" s="22">
        <f t="shared" si="26"/>
        <v>4.8609573071056689</v>
      </c>
      <c r="G61" s="22">
        <f t="shared" si="26"/>
        <v>9.8037413188238993</v>
      </c>
      <c r="I61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AA61"/>
    </row>
    <row r="62" spans="1:33" x14ac:dyDescent="0.2">
      <c r="B62" s="5"/>
      <c r="C62" s="5"/>
      <c r="D62" s="5"/>
      <c r="E62" s="5"/>
      <c r="F62" s="5"/>
      <c r="G62" s="5"/>
      <c r="I62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AA62"/>
    </row>
    <row r="63" spans="1:33" x14ac:dyDescent="0.2">
      <c r="B63" s="6" t="s">
        <v>27</v>
      </c>
      <c r="C63" s="7" t="s">
        <v>28</v>
      </c>
      <c r="D63" s="7" t="s">
        <v>29</v>
      </c>
      <c r="E63" s="7" t="s">
        <v>30</v>
      </c>
      <c r="F63" s="7" t="s">
        <v>31</v>
      </c>
      <c r="G63" s="7" t="s">
        <v>7</v>
      </c>
      <c r="I63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AA63"/>
    </row>
    <row r="64" spans="1:33" x14ac:dyDescent="0.2">
      <c r="B64" s="37">
        <v>19.387754440307617</v>
      </c>
      <c r="C64" s="37"/>
      <c r="D64" s="37">
        <v>17.54792594909668</v>
      </c>
      <c r="E64" s="37"/>
      <c r="F64" s="37">
        <v>18.128849029541016</v>
      </c>
      <c r="G64" s="37">
        <v>18.042715072631836</v>
      </c>
      <c r="I64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AA64"/>
    </row>
    <row r="65" spans="1:33" x14ac:dyDescent="0.2">
      <c r="B65" s="37">
        <v>19.363138198852539</v>
      </c>
      <c r="C65" s="37">
        <v>18.037965774536133</v>
      </c>
      <c r="D65" s="37">
        <v>17.520103454589844</v>
      </c>
      <c r="E65" s="37">
        <v>17.346668243408203</v>
      </c>
      <c r="F65" s="37">
        <v>18.123771667480469</v>
      </c>
      <c r="G65" s="37">
        <v>18.073501586914062</v>
      </c>
      <c r="I65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AA65"/>
    </row>
    <row r="66" spans="1:33" x14ac:dyDescent="0.2">
      <c r="B66" s="37"/>
      <c r="C66" s="37">
        <v>18.063138961791992</v>
      </c>
      <c r="D66" s="37"/>
      <c r="E66" s="37">
        <v>17.470905303955078</v>
      </c>
      <c r="F66" s="37">
        <v>18.194143295288086</v>
      </c>
      <c r="G66" s="37"/>
      <c r="I66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</row>
    <row r="67" spans="1:33" x14ac:dyDescent="0.2">
      <c r="A67" s="17" t="s">
        <v>21</v>
      </c>
      <c r="B67" s="28">
        <f t="shared" ref="B67:G67" si="27">AVERAGE(B64:B66)</f>
        <v>19.375446319580078</v>
      </c>
      <c r="C67" s="29">
        <f t="shared" si="27"/>
        <v>18.050552368164062</v>
      </c>
      <c r="D67" s="30">
        <f t="shared" si="27"/>
        <v>17.534014701843262</v>
      </c>
      <c r="E67" s="20">
        <f t="shared" si="27"/>
        <v>17.408786773681641</v>
      </c>
      <c r="F67" s="19">
        <f t="shared" si="27"/>
        <v>18.148921330769856</v>
      </c>
      <c r="G67" s="21">
        <f t="shared" si="27"/>
        <v>18.058108329772949</v>
      </c>
      <c r="I6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</row>
    <row r="68" spans="1:33" x14ac:dyDescent="0.2">
      <c r="A68" s="17" t="s">
        <v>23</v>
      </c>
      <c r="B68" s="5">
        <f>B67-B67</f>
        <v>0</v>
      </c>
      <c r="C68" s="22">
        <f>C67-B67</f>
        <v>-1.3248939514160156</v>
      </c>
      <c r="D68" s="22">
        <f>D67-B67</f>
        <v>-1.8414316177368164</v>
      </c>
      <c r="E68" s="22">
        <f>E67-B67</f>
        <v>-1.9666595458984375</v>
      </c>
      <c r="F68" s="22">
        <f>F67-B67</f>
        <v>-1.2265249888102225</v>
      </c>
      <c r="G68" s="22">
        <f>G67-B67</f>
        <v>-1.3173379898071289</v>
      </c>
      <c r="I68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</row>
    <row r="69" spans="1:33" x14ac:dyDescent="0.2">
      <c r="A69" s="17" t="s">
        <v>25</v>
      </c>
      <c r="B69" s="5">
        <f t="shared" ref="B69:G69" si="28">2^-B68</f>
        <v>1</v>
      </c>
      <c r="C69" s="22">
        <f t="shared" si="28"/>
        <v>2.5051447241129026</v>
      </c>
      <c r="D69" s="22">
        <f t="shared" si="28"/>
        <v>3.5836546585122639</v>
      </c>
      <c r="E69" s="22">
        <f t="shared" si="28"/>
        <v>3.9086205817527762</v>
      </c>
      <c r="F69" s="22">
        <f t="shared" si="28"/>
        <v>2.3400266960668841</v>
      </c>
      <c r="G69" s="22">
        <f t="shared" si="28"/>
        <v>2.4920585939736881</v>
      </c>
      <c r="I69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AA69"/>
    </row>
    <row r="70" spans="1:33" x14ac:dyDescent="0.2">
      <c r="B70" s="5"/>
      <c r="C70" s="5"/>
      <c r="D70" s="5"/>
      <c r="E70" s="5"/>
      <c r="F70" s="5"/>
      <c r="G70" s="5"/>
      <c r="I70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AA70"/>
    </row>
    <row r="71" spans="1:33" x14ac:dyDescent="0.2">
      <c r="B71" s="6" t="s">
        <v>35</v>
      </c>
      <c r="C71" s="7" t="s">
        <v>36</v>
      </c>
      <c r="D71" s="7" t="s">
        <v>37</v>
      </c>
      <c r="E71" s="7" t="s">
        <v>38</v>
      </c>
      <c r="F71" s="7" t="s">
        <v>39</v>
      </c>
      <c r="G71" s="7" t="s">
        <v>7</v>
      </c>
      <c r="I71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AA71"/>
    </row>
    <row r="72" spans="1:33" x14ac:dyDescent="0.2">
      <c r="B72" s="37">
        <v>19.386316299438477</v>
      </c>
      <c r="C72" s="37">
        <v>18.301105499267578</v>
      </c>
      <c r="D72" s="37"/>
      <c r="E72" s="37">
        <v>17.953315734863281</v>
      </c>
      <c r="F72" s="37"/>
      <c r="G72" s="37">
        <v>16.485805511474609</v>
      </c>
      <c r="I72"/>
      <c r="K72"/>
      <c r="L72"/>
      <c r="M72"/>
      <c r="N72"/>
      <c r="AA72"/>
    </row>
    <row r="73" spans="1:33" x14ac:dyDescent="0.2">
      <c r="B73" s="37">
        <v>19.442049026489258</v>
      </c>
      <c r="C73" s="37">
        <v>18.300254821777344</v>
      </c>
      <c r="D73" s="37">
        <v>18.155738830566406</v>
      </c>
      <c r="E73" s="37">
        <v>16.572038650512695</v>
      </c>
      <c r="F73" s="37">
        <v>17.585506439208984</v>
      </c>
      <c r="G73" s="37">
        <v>16.378108978271484</v>
      </c>
      <c r="I73"/>
      <c r="K73"/>
      <c r="L73"/>
      <c r="M73"/>
      <c r="N73"/>
      <c r="AA73"/>
    </row>
    <row r="74" spans="1:33" x14ac:dyDescent="0.2">
      <c r="B74" s="37"/>
      <c r="C74" s="37"/>
      <c r="D74" s="37">
        <v>18.129571914672852</v>
      </c>
      <c r="E74" s="37">
        <v>17.295497894287109</v>
      </c>
      <c r="F74" s="37">
        <v>17.537185668945312</v>
      </c>
      <c r="G74" s="37"/>
      <c r="I74"/>
      <c r="K74"/>
      <c r="L74"/>
      <c r="M74"/>
      <c r="N74"/>
      <c r="AA74"/>
    </row>
    <row r="75" spans="1:33" x14ac:dyDescent="0.2">
      <c r="A75" s="17" t="s">
        <v>21</v>
      </c>
      <c r="B75" s="31">
        <f t="shared" ref="B75:G75" si="29">AVERAGE(B72:B74)</f>
        <v>19.414182662963867</v>
      </c>
      <c r="C75" s="21">
        <f t="shared" si="29"/>
        <v>18.300680160522461</v>
      </c>
      <c r="D75" s="30">
        <f t="shared" si="29"/>
        <v>18.142655372619629</v>
      </c>
      <c r="E75" s="32">
        <f t="shared" si="29"/>
        <v>17.273617426554363</v>
      </c>
      <c r="F75" s="29">
        <f t="shared" si="29"/>
        <v>17.561346054077148</v>
      </c>
      <c r="G75" s="21">
        <f t="shared" si="29"/>
        <v>16.431957244873047</v>
      </c>
      <c r="I75"/>
      <c r="K75"/>
      <c r="L75"/>
      <c r="M75"/>
      <c r="N75"/>
    </row>
    <row r="76" spans="1:33" x14ac:dyDescent="0.2">
      <c r="A76" s="17" t="s">
        <v>23</v>
      </c>
      <c r="B76" s="5">
        <f>B75-B75</f>
        <v>0</v>
      </c>
      <c r="C76" s="22">
        <f>C75-B75</f>
        <v>-1.1135025024414062</v>
      </c>
      <c r="D76" s="22">
        <f>D75-B75</f>
        <v>-1.2715272903442383</v>
      </c>
      <c r="E76" s="22">
        <f>E75-B75</f>
        <v>-2.140565236409504</v>
      </c>
      <c r="F76" s="22">
        <f>F75-B75</f>
        <v>-1.8528366088867188</v>
      </c>
      <c r="G76" s="22">
        <f>G75-B75</f>
        <v>-2.9822254180908203</v>
      </c>
      <c r="I76"/>
    </row>
    <row r="77" spans="1:33" x14ac:dyDescent="0.2">
      <c r="A77" s="17" t="s">
        <v>25</v>
      </c>
      <c r="B77" s="5">
        <f t="shared" ref="B77:G77" si="30">2^-B76</f>
        <v>1</v>
      </c>
      <c r="C77" s="22">
        <f t="shared" si="30"/>
        <v>2.1637030311347702</v>
      </c>
      <c r="D77" s="22">
        <f t="shared" si="30"/>
        <v>2.4141700327750981</v>
      </c>
      <c r="E77" s="22">
        <f t="shared" si="30"/>
        <v>4.4093476723783258</v>
      </c>
      <c r="F77" s="22">
        <f t="shared" si="30"/>
        <v>3.6120969326918582</v>
      </c>
      <c r="G77" s="22">
        <f t="shared" si="30"/>
        <v>7.9020414726073334</v>
      </c>
      <c r="I77"/>
    </row>
    <row r="78" spans="1:33" x14ac:dyDescent="0.2">
      <c r="I78"/>
    </row>
    <row r="79" spans="1:33" x14ac:dyDescent="0.2">
      <c r="A79" s="34"/>
      <c r="B79" s="34"/>
      <c r="C79" s="34"/>
      <c r="D79" s="34"/>
      <c r="E79" s="34"/>
      <c r="F79" s="34"/>
      <c r="G79" s="34"/>
    </row>
    <row r="81" spans="1:14" ht="19" x14ac:dyDescent="0.25">
      <c r="A81" s="1"/>
      <c r="B81" s="35" t="s">
        <v>1</v>
      </c>
      <c r="C81" s="13"/>
      <c r="D81" s="13"/>
      <c r="E81" s="13"/>
      <c r="F81" s="13"/>
      <c r="G81" s="13"/>
    </row>
    <row r="82" spans="1:14" x14ac:dyDescent="0.2">
      <c r="B82" s="6" t="s">
        <v>46</v>
      </c>
      <c r="C82" s="7" t="s">
        <v>47</v>
      </c>
      <c r="D82" s="7" t="s">
        <v>48</v>
      </c>
      <c r="E82" s="7" t="s">
        <v>49</v>
      </c>
      <c r="F82" s="7" t="s">
        <v>50</v>
      </c>
      <c r="G82" s="7" t="s">
        <v>51</v>
      </c>
    </row>
    <row r="83" spans="1:14" x14ac:dyDescent="0.2">
      <c r="B83" s="37">
        <v>19.913688659667969</v>
      </c>
      <c r="C83" s="37">
        <v>18.145288467407227</v>
      </c>
      <c r="D83" s="37">
        <v>18.737783432006836</v>
      </c>
      <c r="E83" s="37"/>
      <c r="F83" s="37">
        <v>17.828456878662109</v>
      </c>
      <c r="G83" s="37"/>
      <c r="K83"/>
      <c r="L83"/>
      <c r="M83"/>
      <c r="N83"/>
    </row>
    <row r="84" spans="1:14" x14ac:dyDescent="0.2">
      <c r="B84" s="37"/>
      <c r="C84" s="37">
        <v>18.262216567993164</v>
      </c>
      <c r="D84" s="37"/>
      <c r="E84" s="37">
        <v>17.962554931640625</v>
      </c>
      <c r="F84" s="37">
        <v>17.989049911499023</v>
      </c>
      <c r="G84" s="37">
        <v>17.559135437011719</v>
      </c>
      <c r="K84"/>
      <c r="L84"/>
      <c r="M84"/>
      <c r="N84"/>
    </row>
    <row r="85" spans="1:14" x14ac:dyDescent="0.2">
      <c r="B85" s="37">
        <v>20.104866027832031</v>
      </c>
      <c r="C85" s="37">
        <v>18.309959411621094</v>
      </c>
      <c r="D85" s="37">
        <v>18.726066589355469</v>
      </c>
      <c r="E85" s="37">
        <v>17.96160888671875</v>
      </c>
      <c r="F85" s="37">
        <v>18.068363189697266</v>
      </c>
      <c r="G85" s="37">
        <v>17.57423210144043</v>
      </c>
      <c r="K85"/>
      <c r="L85"/>
      <c r="M85"/>
      <c r="N85"/>
    </row>
    <row r="86" spans="1:14" x14ac:dyDescent="0.2">
      <c r="A86" s="17" t="s">
        <v>21</v>
      </c>
      <c r="B86" s="31">
        <f t="shared" ref="B86:G86" si="31">AVERAGE(B83:B85)</f>
        <v>20.00927734375</v>
      </c>
      <c r="C86" s="29">
        <f t="shared" si="31"/>
        <v>18.239154815673828</v>
      </c>
      <c r="D86" s="32">
        <f t="shared" si="31"/>
        <v>18.731925010681152</v>
      </c>
      <c r="E86" s="20">
        <f t="shared" si="31"/>
        <v>17.962081909179688</v>
      </c>
      <c r="F86" s="21">
        <f t="shared" si="31"/>
        <v>17.961956659952801</v>
      </c>
      <c r="G86" s="21">
        <f t="shared" si="31"/>
        <v>17.566683769226074</v>
      </c>
      <c r="J86"/>
      <c r="K86"/>
      <c r="L86"/>
      <c r="M86"/>
      <c r="N86"/>
    </row>
    <row r="87" spans="1:14" x14ac:dyDescent="0.2">
      <c r="A87" s="17" t="s">
        <v>23</v>
      </c>
      <c r="B87" s="5">
        <f>B86-B86</f>
        <v>0</v>
      </c>
      <c r="C87" s="22">
        <f>C86-B86</f>
        <v>-1.7701225280761719</v>
      </c>
      <c r="D87" s="22">
        <f>D86-B86</f>
        <v>-1.2773523330688477</v>
      </c>
      <c r="E87" s="22">
        <f>E86-B86</f>
        <v>-2.0471954345703125</v>
      </c>
      <c r="F87" s="22">
        <f>F86-B86</f>
        <v>-2.0473206837971993</v>
      </c>
      <c r="G87" s="22">
        <f>G86-B86</f>
        <v>-2.4425935745239258</v>
      </c>
      <c r="J87"/>
      <c r="K87"/>
      <c r="L87"/>
      <c r="M87"/>
      <c r="N87"/>
    </row>
    <row r="88" spans="1:14" x14ac:dyDescent="0.2">
      <c r="A88" s="17" t="s">
        <v>25</v>
      </c>
      <c r="B88" s="5">
        <f t="shared" ref="B88:G88" si="32">2^-B87</f>
        <v>1</v>
      </c>
      <c r="C88" s="22">
        <f t="shared" si="32"/>
        <v>3.4108292364656227</v>
      </c>
      <c r="D88" s="22">
        <f t="shared" si="32"/>
        <v>2.4239372193130553</v>
      </c>
      <c r="E88" s="22">
        <f t="shared" si="32"/>
        <v>4.1330173916923618</v>
      </c>
      <c r="F88" s="22">
        <f t="shared" si="32"/>
        <v>4.133376219919743</v>
      </c>
      <c r="G88" s="22">
        <f t="shared" si="32"/>
        <v>5.4361813107263712</v>
      </c>
      <c r="J88"/>
      <c r="K88"/>
      <c r="L88"/>
      <c r="M88"/>
      <c r="N88"/>
    </row>
    <row r="89" spans="1:14" x14ac:dyDescent="0.2">
      <c r="B89" s="13"/>
      <c r="C89" s="13"/>
      <c r="D89" s="13"/>
      <c r="E89" s="13"/>
      <c r="F89" s="13"/>
      <c r="G89" s="13"/>
      <c r="J89"/>
      <c r="K89"/>
      <c r="L89"/>
      <c r="M89"/>
      <c r="N89"/>
    </row>
    <row r="90" spans="1:14" x14ac:dyDescent="0.2">
      <c r="B90" s="6" t="s">
        <v>52</v>
      </c>
      <c r="C90" s="7" t="s">
        <v>53</v>
      </c>
      <c r="D90" s="7" t="s">
        <v>54</v>
      </c>
      <c r="E90" s="7" t="s">
        <v>55</v>
      </c>
      <c r="F90" s="7" t="s">
        <v>56</v>
      </c>
      <c r="G90" s="7" t="s">
        <v>57</v>
      </c>
      <c r="J90"/>
      <c r="K90"/>
      <c r="L90"/>
      <c r="M90"/>
      <c r="N90"/>
    </row>
    <row r="91" spans="1:14" x14ac:dyDescent="0.2">
      <c r="B91" s="37">
        <v>18.868038177490234</v>
      </c>
      <c r="C91" s="37">
        <v>18.329231262207031</v>
      </c>
      <c r="D91" s="37">
        <v>17.462984085083008</v>
      </c>
      <c r="E91" s="37"/>
      <c r="F91" s="37">
        <v>18.485004425048828</v>
      </c>
      <c r="G91" s="37">
        <v>16.851840972900391</v>
      </c>
      <c r="J91"/>
      <c r="K91"/>
      <c r="L91"/>
      <c r="M91"/>
      <c r="N91"/>
    </row>
    <row r="92" spans="1:14" x14ac:dyDescent="0.2">
      <c r="B92" s="37">
        <v>18.748626708984375</v>
      </c>
      <c r="C92" s="37">
        <v>18.362037658691406</v>
      </c>
      <c r="D92" s="37">
        <v>17.280149459838867</v>
      </c>
      <c r="E92" s="37">
        <v>16.748329162597656</v>
      </c>
      <c r="F92" s="37"/>
      <c r="G92" s="37">
        <v>16.836639404296875</v>
      </c>
      <c r="J92"/>
      <c r="K92"/>
      <c r="L92"/>
      <c r="M92"/>
      <c r="N92"/>
    </row>
    <row r="93" spans="1:14" x14ac:dyDescent="0.2">
      <c r="B93" s="37">
        <v>18.681797027587891</v>
      </c>
      <c r="C93" s="37"/>
      <c r="D93" s="37">
        <v>17.397342681884766</v>
      </c>
      <c r="E93" s="37">
        <v>16.841472625732422</v>
      </c>
      <c r="F93" s="37">
        <v>18.480499267578125</v>
      </c>
      <c r="G93" s="37"/>
      <c r="J93"/>
      <c r="K93"/>
      <c r="L93"/>
      <c r="M93"/>
      <c r="N93"/>
    </row>
    <row r="94" spans="1:14" x14ac:dyDescent="0.2">
      <c r="A94" s="17" t="s">
        <v>21</v>
      </c>
      <c r="B94" s="18">
        <f t="shared" ref="B94:G94" si="33">AVERAGE(B91:B93)</f>
        <v>18.766153971354168</v>
      </c>
      <c r="C94" s="21">
        <f t="shared" si="33"/>
        <v>18.345634460449219</v>
      </c>
      <c r="D94" s="20">
        <f t="shared" si="33"/>
        <v>17.380158742268879</v>
      </c>
      <c r="E94" s="20">
        <f t="shared" si="33"/>
        <v>16.794900894165039</v>
      </c>
      <c r="F94" s="19">
        <f t="shared" si="33"/>
        <v>18.482751846313477</v>
      </c>
      <c r="G94" s="19">
        <f t="shared" si="33"/>
        <v>16.844240188598633</v>
      </c>
      <c r="J94"/>
      <c r="K94"/>
      <c r="L94"/>
      <c r="M94"/>
      <c r="N94"/>
    </row>
    <row r="95" spans="1:14" x14ac:dyDescent="0.2">
      <c r="A95" s="17" t="s">
        <v>23</v>
      </c>
      <c r="B95" s="5">
        <f>B94-B94</f>
        <v>0</v>
      </c>
      <c r="C95" s="22">
        <f>C94-B94</f>
        <v>-0.4205195109049491</v>
      </c>
      <c r="D95" s="22">
        <f>D94-B94</f>
        <v>-1.3859952290852888</v>
      </c>
      <c r="E95" s="22">
        <f>E94-B94</f>
        <v>-1.9712530771891288</v>
      </c>
      <c r="F95" s="22">
        <f>F94-B94</f>
        <v>-0.28340212504069129</v>
      </c>
      <c r="G95" s="22">
        <f>G94-B94</f>
        <v>-1.921913782755535</v>
      </c>
      <c r="J95"/>
      <c r="K95"/>
      <c r="L95"/>
      <c r="M95"/>
      <c r="N95"/>
    </row>
    <row r="96" spans="1:14" x14ac:dyDescent="0.2">
      <c r="A96" s="17" t="s">
        <v>25</v>
      </c>
      <c r="B96" s="5">
        <f t="shared" ref="B96:G96" si="34">2^-B95</f>
        <v>1</v>
      </c>
      <c r="C96" s="22">
        <f t="shared" si="34"/>
        <v>1.3384094259343353</v>
      </c>
      <c r="D96" s="22">
        <f t="shared" si="34"/>
        <v>2.6135218649961676</v>
      </c>
      <c r="E96" s="22">
        <f t="shared" si="34"/>
        <v>3.9210854368292947</v>
      </c>
      <c r="F96" s="22">
        <f t="shared" si="34"/>
        <v>1.2170615451625002</v>
      </c>
      <c r="G96" s="22">
        <f t="shared" si="34"/>
        <v>3.7892538251235068</v>
      </c>
      <c r="J96"/>
      <c r="K96"/>
      <c r="L96"/>
      <c r="M96"/>
      <c r="N96"/>
    </row>
    <row r="97" spans="1:23" x14ac:dyDescent="0.2">
      <c r="B97" s="13"/>
      <c r="C97" s="13"/>
      <c r="D97" s="13"/>
      <c r="E97" s="13"/>
      <c r="F97" s="13"/>
      <c r="G97" s="13"/>
      <c r="I97"/>
      <c r="J97"/>
      <c r="K97"/>
      <c r="L97"/>
      <c r="M97"/>
      <c r="N97"/>
    </row>
    <row r="98" spans="1:23" x14ac:dyDescent="0.2">
      <c r="B98" s="6" t="s">
        <v>58</v>
      </c>
      <c r="C98" s="7" t="s">
        <v>59</v>
      </c>
      <c r="D98" s="7" t="s">
        <v>60</v>
      </c>
      <c r="E98" s="7" t="s">
        <v>61</v>
      </c>
      <c r="F98" s="7" t="s">
        <v>62</v>
      </c>
      <c r="G98" s="7" t="s">
        <v>63</v>
      </c>
      <c r="I98"/>
      <c r="J98"/>
    </row>
    <row r="99" spans="1:23" x14ac:dyDescent="0.2">
      <c r="B99" s="37">
        <v>19.50648307800293</v>
      </c>
      <c r="C99" s="37">
        <v>18.028303146362305</v>
      </c>
      <c r="D99" s="37">
        <v>19.100822448730469</v>
      </c>
      <c r="E99" s="37">
        <v>17.925525665283203</v>
      </c>
      <c r="F99" s="37">
        <v>18.129066467285156</v>
      </c>
      <c r="G99" s="37">
        <v>17.109586715698242</v>
      </c>
      <c r="I99"/>
      <c r="J99"/>
    </row>
    <row r="100" spans="1:23" x14ac:dyDescent="0.2">
      <c r="B100" s="37"/>
      <c r="C100" s="37"/>
      <c r="D100" s="37">
        <v>19.142093658447266</v>
      </c>
      <c r="E100" s="37">
        <v>17.804393768310547</v>
      </c>
      <c r="F100" s="37"/>
      <c r="G100" s="37"/>
      <c r="I100"/>
      <c r="J100"/>
    </row>
    <row r="101" spans="1:23" x14ac:dyDescent="0.2">
      <c r="B101" s="37">
        <v>19.419094085693359</v>
      </c>
      <c r="C101" s="37">
        <v>18.275550842285156</v>
      </c>
      <c r="D101" s="37"/>
      <c r="E101" s="37">
        <v>18.096820831298828</v>
      </c>
      <c r="F101" s="37">
        <v>18.199066162109375</v>
      </c>
      <c r="G101" s="37">
        <v>17.135757446289062</v>
      </c>
      <c r="I101"/>
      <c r="J101"/>
    </row>
    <row r="102" spans="1:23" x14ac:dyDescent="0.2">
      <c r="A102" s="17" t="s">
        <v>21</v>
      </c>
      <c r="B102" s="28">
        <f>AVERAGE(B99:B101)</f>
        <v>19.462788581848145</v>
      </c>
      <c r="C102" s="29">
        <f t="shared" ref="C102:G102" si="35">AVERAGE(C99:C101)</f>
        <v>18.15192699432373</v>
      </c>
      <c r="D102" s="30">
        <f t="shared" si="35"/>
        <v>19.121458053588867</v>
      </c>
      <c r="E102" s="20">
        <f t="shared" si="35"/>
        <v>17.942246754964192</v>
      </c>
      <c r="F102" s="19">
        <f t="shared" si="35"/>
        <v>18.164066314697266</v>
      </c>
      <c r="G102" s="19">
        <f t="shared" si="35"/>
        <v>17.122672080993652</v>
      </c>
      <c r="I102"/>
      <c r="J102"/>
    </row>
    <row r="103" spans="1:23" x14ac:dyDescent="0.2">
      <c r="A103" s="17" t="s">
        <v>23</v>
      </c>
      <c r="B103" s="5">
        <f>B102-B102</f>
        <v>0</v>
      </c>
      <c r="C103" s="22">
        <f>C102-B102</f>
        <v>-1.3108615875244141</v>
      </c>
      <c r="D103" s="22">
        <f>D102-B102</f>
        <v>-0.34133052825927734</v>
      </c>
      <c r="E103" s="22">
        <f>E102-B102</f>
        <v>-1.520541826883953</v>
      </c>
      <c r="F103" s="22">
        <f>F102-B102</f>
        <v>-1.2987222671508789</v>
      </c>
      <c r="G103" s="22">
        <f>G102-B102</f>
        <v>-2.3401165008544922</v>
      </c>
      <c r="I103"/>
      <c r="J103"/>
    </row>
    <row r="104" spans="1:23" x14ac:dyDescent="0.2">
      <c r="A104" s="17" t="s">
        <v>25</v>
      </c>
      <c r="B104" s="5">
        <f t="shared" ref="B104:G104" si="36">2^-B103</f>
        <v>1</v>
      </c>
      <c r="C104" s="22">
        <f t="shared" si="36"/>
        <v>2.4808965662572411</v>
      </c>
      <c r="D104" s="22">
        <f t="shared" si="36"/>
        <v>1.2669244788679168</v>
      </c>
      <c r="E104" s="22">
        <f t="shared" si="36"/>
        <v>2.8689877873495715</v>
      </c>
      <c r="F104" s="22">
        <f t="shared" si="36"/>
        <v>2.4601090489569155</v>
      </c>
      <c r="G104" s="22">
        <f t="shared" si="36"/>
        <v>5.0634352431044478</v>
      </c>
      <c r="I104"/>
      <c r="J104"/>
    </row>
    <row r="105" spans="1:23" x14ac:dyDescent="0.2">
      <c r="I105"/>
      <c r="J105"/>
    </row>
    <row r="106" spans="1:23" x14ac:dyDescent="0.2">
      <c r="I106"/>
      <c r="J106"/>
    </row>
    <row r="107" spans="1:23" x14ac:dyDescent="0.2">
      <c r="I107"/>
      <c r="J107"/>
    </row>
    <row r="108" spans="1:23" x14ac:dyDescent="0.2">
      <c r="I108"/>
      <c r="J108"/>
      <c r="K108"/>
    </row>
    <row r="109" spans="1:23" x14ac:dyDescent="0.2">
      <c r="I109"/>
      <c r="J109"/>
      <c r="K109"/>
    </row>
    <row r="110" spans="1:23" x14ac:dyDescent="0.2">
      <c r="I110"/>
      <c r="J110"/>
      <c r="K110"/>
    </row>
    <row r="111" spans="1:23" x14ac:dyDescent="0.2">
      <c r="B111" s="33"/>
      <c r="C111" s="33"/>
      <c r="D111" s="33"/>
      <c r="E111" s="33"/>
      <c r="F111" s="33"/>
      <c r="G111" s="33"/>
      <c r="J111" s="13"/>
      <c r="K111" s="13"/>
      <c r="L111" s="13"/>
      <c r="M111" s="13"/>
      <c r="N111" s="13"/>
      <c r="O111" s="13"/>
      <c r="P111" s="5"/>
      <c r="Q111" s="5"/>
      <c r="R111" s="13"/>
      <c r="S111" s="13"/>
      <c r="T111" s="13"/>
      <c r="U111" s="13"/>
      <c r="V111" s="13"/>
      <c r="W111" s="13"/>
    </row>
    <row r="112" spans="1:23" x14ac:dyDescent="0.2">
      <c r="J112" s="13"/>
      <c r="P112" s="5"/>
      <c r="Q112" s="5"/>
    </row>
    <row r="113" spans="1:23" x14ac:dyDescent="0.2">
      <c r="J113" s="38"/>
      <c r="K113" s="38"/>
      <c r="L113" s="38"/>
      <c r="M113" s="38"/>
      <c r="N113" s="38"/>
      <c r="O113" s="38"/>
      <c r="P113" s="5"/>
      <c r="Q113" s="5"/>
      <c r="R113" s="15"/>
      <c r="S113" s="15"/>
      <c r="T113" s="15"/>
      <c r="U113" s="15"/>
      <c r="V113" s="15"/>
      <c r="W113" s="15"/>
    </row>
    <row r="114" spans="1:23" x14ac:dyDescent="0.2">
      <c r="J114" s="13"/>
      <c r="P114" s="5"/>
      <c r="Q114" s="5"/>
    </row>
    <row r="115" spans="1:23" x14ac:dyDescent="0.2">
      <c r="A115" s="17"/>
      <c r="B115" s="31"/>
      <c r="C115" s="36"/>
      <c r="D115" s="36"/>
      <c r="E115" s="31"/>
      <c r="F115" s="31"/>
      <c r="G115" s="36"/>
      <c r="P115" s="5"/>
      <c r="Q115" s="5"/>
      <c r="R115" s="15"/>
      <c r="S115" s="15"/>
      <c r="T115" s="15"/>
      <c r="U115" s="15"/>
      <c r="V115" s="15"/>
      <c r="W115" s="15"/>
    </row>
    <row r="116" spans="1:23" x14ac:dyDescent="0.2">
      <c r="A116" s="17"/>
      <c r="B116" s="5"/>
      <c r="C116" s="5"/>
      <c r="D116" s="5"/>
      <c r="E116" s="5"/>
      <c r="F116" s="5"/>
      <c r="G116" s="5"/>
      <c r="J116" s="5"/>
      <c r="K116" s="5"/>
      <c r="L116" s="5"/>
      <c r="M116" s="5"/>
      <c r="N116" s="5"/>
      <c r="O116" s="5"/>
      <c r="P116" s="5"/>
      <c r="Q116" s="5"/>
      <c r="R116" s="15"/>
      <c r="S116" s="15"/>
      <c r="T116" s="15"/>
      <c r="U116" s="15"/>
      <c r="V116" s="15"/>
      <c r="W116" s="15"/>
    </row>
    <row r="117" spans="1:23" x14ac:dyDescent="0.2">
      <c r="A117" s="17"/>
      <c r="B117" s="5"/>
      <c r="C117" s="5"/>
      <c r="D117" s="5"/>
      <c r="E117" s="5"/>
      <c r="F117" s="5"/>
      <c r="G117" s="5"/>
    </row>
    <row r="120" spans="1:23" x14ac:dyDescent="0.2">
      <c r="B120" s="33"/>
      <c r="C120" s="33"/>
      <c r="D120" s="33"/>
      <c r="E120" s="33"/>
      <c r="F120" s="33"/>
      <c r="G120" s="33"/>
    </row>
    <row r="124" spans="1:23" x14ac:dyDescent="0.2">
      <c r="A124" s="17"/>
      <c r="B124" s="31"/>
      <c r="C124" s="36"/>
      <c r="D124" s="36"/>
      <c r="E124" s="31"/>
      <c r="F124" s="31"/>
      <c r="G124" s="36"/>
    </row>
    <row r="125" spans="1:23" x14ac:dyDescent="0.2">
      <c r="A125" s="17"/>
      <c r="B125" s="5"/>
      <c r="C125" s="5"/>
      <c r="D125" s="5"/>
      <c r="E125" s="5"/>
      <c r="F125" s="5"/>
      <c r="G125" s="5"/>
    </row>
    <row r="126" spans="1:23" x14ac:dyDescent="0.2">
      <c r="A126" s="17"/>
      <c r="B126" s="5"/>
      <c r="C126" s="5"/>
      <c r="D126" s="5"/>
      <c r="E126" s="5"/>
      <c r="F126" s="5"/>
      <c r="G126" s="5"/>
    </row>
    <row r="129" spans="1:11" x14ac:dyDescent="0.2">
      <c r="J129"/>
      <c r="K129"/>
    </row>
    <row r="130" spans="1:11" x14ac:dyDescent="0.2">
      <c r="B130" s="33"/>
      <c r="C130" s="33"/>
      <c r="D130" s="33"/>
      <c r="E130" s="33"/>
      <c r="F130" s="33"/>
      <c r="G130" s="33"/>
      <c r="J130"/>
      <c r="K130"/>
    </row>
    <row r="131" spans="1:11" x14ac:dyDescent="0.2">
      <c r="J131"/>
      <c r="K131"/>
    </row>
    <row r="134" spans="1:11" x14ac:dyDescent="0.2">
      <c r="A134" s="17"/>
      <c r="B134" s="31"/>
      <c r="C134" s="36"/>
      <c r="D134" s="36"/>
      <c r="E134" s="18"/>
      <c r="F134" s="36"/>
      <c r="G134" s="36"/>
    </row>
    <row r="135" spans="1:11" x14ac:dyDescent="0.2">
      <c r="A135" s="17"/>
      <c r="B135" s="5"/>
      <c r="C135" s="5"/>
      <c r="D135" s="5"/>
      <c r="E135" s="5"/>
      <c r="F135" s="5"/>
      <c r="G135" s="5"/>
    </row>
    <row r="136" spans="1:11" x14ac:dyDescent="0.2">
      <c r="A136" s="17"/>
      <c r="B136" s="5"/>
      <c r="C136" s="5"/>
      <c r="D136" s="5"/>
      <c r="E136" s="5"/>
      <c r="F136" s="5"/>
      <c r="G136" s="5"/>
    </row>
    <row r="150" spans="10:11" x14ac:dyDescent="0.2">
      <c r="J150"/>
      <c r="K150"/>
    </row>
    <row r="151" spans="10:11" x14ac:dyDescent="0.2">
      <c r="J151"/>
      <c r="K151"/>
    </row>
    <row r="152" spans="10:11" x14ac:dyDescent="0.2">
      <c r="J152"/>
      <c r="K15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2"/>
  <sheetViews>
    <sheetView topLeftCell="D1" zoomScale="59" zoomScaleNormal="59" workbookViewId="0">
      <selection activeCell="AA42" sqref="AA42"/>
    </sheetView>
  </sheetViews>
  <sheetFormatPr baseColWidth="10" defaultColWidth="11.5" defaultRowHeight="15" x14ac:dyDescent="0.2"/>
  <cols>
    <col min="1" max="1" width="11.5" style="3"/>
    <col min="2" max="2" width="13.164062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11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14.33203125" style="3" customWidth="1"/>
    <col min="27" max="33" width="11.5" style="3"/>
    <col min="34" max="34" width="24.83203125" style="3" customWidth="1"/>
    <col min="35" max="16384" width="11.5" style="3"/>
  </cols>
  <sheetData>
    <row r="1" spans="1:41" ht="20" thickBot="1" x14ac:dyDescent="0.3">
      <c r="A1" s="1" t="s">
        <v>43</v>
      </c>
      <c r="B1" s="2" t="s">
        <v>1</v>
      </c>
      <c r="I1" s="4"/>
      <c r="P1" s="5"/>
      <c r="Q1" s="5"/>
      <c r="AA1" s="3" t="s">
        <v>44</v>
      </c>
    </row>
    <row r="2" spans="1:41" x14ac:dyDescent="0.2"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I2" s="8" t="s">
        <v>8</v>
      </c>
      <c r="J2" s="9">
        <v>1</v>
      </c>
      <c r="K2" s="9">
        <v>2</v>
      </c>
      <c r="L2" s="9">
        <v>3</v>
      </c>
      <c r="M2" s="9">
        <v>4</v>
      </c>
      <c r="N2" s="9">
        <v>5</v>
      </c>
      <c r="O2" s="9">
        <v>6</v>
      </c>
      <c r="P2" s="10" t="s">
        <v>9</v>
      </c>
      <c r="Q2" s="10"/>
      <c r="R2" s="9" t="s">
        <v>10</v>
      </c>
      <c r="S2" s="9" t="s">
        <v>11</v>
      </c>
      <c r="T2" s="9" t="s">
        <v>12</v>
      </c>
      <c r="U2" s="9" t="s">
        <v>13</v>
      </c>
      <c r="V2" s="9" t="s">
        <v>14</v>
      </c>
      <c r="W2" s="11" t="s">
        <v>15</v>
      </c>
      <c r="AA2" s="3" t="s">
        <v>74</v>
      </c>
      <c r="AB2" s="3" t="s">
        <v>75</v>
      </c>
      <c r="AC2" s="3" t="s">
        <v>76</v>
      </c>
      <c r="AD2" s="3" t="s">
        <v>77</v>
      </c>
      <c r="AE2" s="3" t="s">
        <v>78</v>
      </c>
      <c r="AF2" s="3" t="s">
        <v>80</v>
      </c>
      <c r="AG2" s="3" t="s">
        <v>79</v>
      </c>
    </row>
    <row r="3" spans="1:41" x14ac:dyDescent="0.2">
      <c r="B3" s="37">
        <v>28.316860198974609</v>
      </c>
      <c r="C3" s="37"/>
      <c r="D3" s="37">
        <v>25.322917938232422</v>
      </c>
      <c r="E3" s="37">
        <v>23.565471649169922</v>
      </c>
      <c r="F3" s="37">
        <v>22.871334075927734</v>
      </c>
      <c r="G3" s="37">
        <v>23.12867546081543</v>
      </c>
      <c r="I3" s="12"/>
      <c r="J3" s="13" t="s">
        <v>17</v>
      </c>
      <c r="P3" s="5"/>
      <c r="Q3" s="5"/>
      <c r="W3" s="14"/>
      <c r="Z3" s="3" t="s">
        <v>18</v>
      </c>
      <c r="AA3" s="3">
        <v>3.2423170331939333</v>
      </c>
      <c r="AB3" s="15">
        <v>3.2407178186217327</v>
      </c>
      <c r="AC3" s="15">
        <v>4.699135456284278</v>
      </c>
      <c r="AD3" s="15">
        <v>11.32523561083938</v>
      </c>
      <c r="AE3" s="15">
        <v>64.586947991766735</v>
      </c>
      <c r="AF3" s="15">
        <v>12.905646089293949</v>
      </c>
      <c r="AG3" s="16">
        <f>AD3+AE3+AF3</f>
        <v>88.817829691900073</v>
      </c>
      <c r="AJ3" s="15"/>
      <c r="AK3" s="15"/>
      <c r="AL3" s="15"/>
      <c r="AM3" s="15"/>
      <c r="AN3" s="15"/>
      <c r="AO3" s="16"/>
    </row>
    <row r="4" spans="1:41" x14ac:dyDescent="0.2">
      <c r="B4" s="37">
        <v>27.945837020874023</v>
      </c>
      <c r="C4" s="37">
        <v>26.291244506835938</v>
      </c>
      <c r="D4" s="37">
        <v>25.023525238037109</v>
      </c>
      <c r="E4" s="37"/>
      <c r="F4" s="37"/>
      <c r="G4" s="37">
        <v>23.106037139892578</v>
      </c>
      <c r="I4" s="12"/>
      <c r="J4" s="3">
        <v>1</v>
      </c>
      <c r="K4">
        <v>3.6599556634684656</v>
      </c>
      <c r="L4" s="3">
        <v>4.8283230431278987</v>
      </c>
      <c r="M4" s="3">
        <v>7.0880927957143003</v>
      </c>
      <c r="N4" s="3">
        <v>2.0002498874684735</v>
      </c>
      <c r="O4" s="3">
        <v>8.1866906005713371</v>
      </c>
      <c r="P4" s="5">
        <f>SUM(J4:O4)</f>
        <v>26.763311990350473</v>
      </c>
      <c r="Q4" s="5"/>
      <c r="R4" s="15">
        <f>J4/P4*100</f>
        <v>3.7364583290758278</v>
      </c>
      <c r="S4" s="15">
        <f>K4/P4*100</f>
        <v>13.675271822814997</v>
      </c>
      <c r="T4" s="15">
        <f>L4/P4*100</f>
        <v>18.040827849963986</v>
      </c>
      <c r="U4" s="15">
        <f>M4/P4*100</f>
        <v>26.484363363809067</v>
      </c>
      <c r="V4" s="15">
        <f>N4/P4*100</f>
        <v>7.4738503522645665</v>
      </c>
      <c r="W4" s="15">
        <f>O4/P4*100</f>
        <v>30.589228282071563</v>
      </c>
      <c r="Z4" s="3" t="s">
        <v>19</v>
      </c>
      <c r="AA4" s="3">
        <v>3.3349844811725338</v>
      </c>
      <c r="AB4" s="3">
        <v>3.4887405980882997</v>
      </c>
      <c r="AC4" s="15">
        <v>8.5995547501052183</v>
      </c>
      <c r="AD4" s="15">
        <v>12.638692768326221</v>
      </c>
      <c r="AE4" s="15">
        <v>37.057264310136986</v>
      </c>
      <c r="AF4" s="15">
        <v>34.880763092170739</v>
      </c>
      <c r="AG4" s="16">
        <f t="shared" ref="AG4:AG9" si="0">AD4+AE4+AF4</f>
        <v>84.576720170633948</v>
      </c>
      <c r="AJ4" s="15"/>
      <c r="AK4" s="15"/>
      <c r="AL4" s="15"/>
      <c r="AM4" s="15"/>
      <c r="AN4" s="15"/>
      <c r="AO4" s="15"/>
    </row>
    <row r="5" spans="1:41" x14ac:dyDescent="0.2">
      <c r="B5" s="37">
        <v>28.167928695678711</v>
      </c>
      <c r="C5" s="37">
        <v>26.253610610961914</v>
      </c>
      <c r="D5" s="37">
        <v>25.663505554199219</v>
      </c>
      <c r="E5" s="37">
        <v>23.461929321289062</v>
      </c>
      <c r="F5" s="37">
        <v>22.783098220825195</v>
      </c>
      <c r="G5" s="37"/>
      <c r="I5" s="12"/>
      <c r="J5" s="13" t="s">
        <v>43</v>
      </c>
      <c r="P5" s="5"/>
      <c r="Q5" s="5"/>
      <c r="W5" s="14"/>
      <c r="X5" s="16">
        <f>SUM(R4:W4)</f>
        <v>100</v>
      </c>
      <c r="Y5" s="16"/>
      <c r="Z5" s="3" t="s">
        <v>20</v>
      </c>
      <c r="AA5" s="3">
        <v>1.158588985499537</v>
      </c>
      <c r="AB5" s="3">
        <v>5.2131417287118609</v>
      </c>
      <c r="AC5" s="3">
        <v>12.949975955367565</v>
      </c>
      <c r="AD5" s="3">
        <v>24.534735031637801</v>
      </c>
      <c r="AE5" s="3">
        <v>54.926565765548361</v>
      </c>
      <c r="AF5" s="3">
        <v>1.2169925332348632</v>
      </c>
      <c r="AG5" s="16">
        <f t="shared" si="0"/>
        <v>80.678293330421027</v>
      </c>
      <c r="AJ5" s="15"/>
      <c r="AK5" s="15"/>
      <c r="AL5" s="15"/>
      <c r="AM5" s="15"/>
      <c r="AN5" s="15"/>
      <c r="AO5" s="15"/>
    </row>
    <row r="6" spans="1:41" x14ac:dyDescent="0.2">
      <c r="A6" s="17" t="s">
        <v>21</v>
      </c>
      <c r="B6" s="18">
        <f>AVERAGE(B3:B5)</f>
        <v>28.143541971842449</v>
      </c>
      <c r="C6" s="19">
        <f>AVERAGE(C3:C5)</f>
        <v>26.272427558898926</v>
      </c>
      <c r="D6" s="20">
        <f t="shared" ref="D6:G6" si="1">AVERAGE(D3:D5)</f>
        <v>25.336649576822918</v>
      </c>
      <c r="E6" s="20">
        <f t="shared" si="1"/>
        <v>23.513700485229492</v>
      </c>
      <c r="F6" s="21">
        <f t="shared" si="1"/>
        <v>22.827216148376465</v>
      </c>
      <c r="G6" s="21">
        <f t="shared" si="1"/>
        <v>23.117356300354004</v>
      </c>
      <c r="I6" s="12" t="s">
        <v>22</v>
      </c>
      <c r="J6" s="3">
        <v>1</v>
      </c>
      <c r="K6" s="3">
        <v>3.6581504561519993</v>
      </c>
      <c r="L6" s="3">
        <v>6.9977561645186643</v>
      </c>
      <c r="M6" s="3">
        <v>24.758319473737966</v>
      </c>
      <c r="N6" s="3">
        <v>39.8449732490229</v>
      </c>
      <c r="O6" s="3">
        <v>32.586119880277444</v>
      </c>
      <c r="P6" s="5">
        <f>SUM(J6:O6)</f>
        <v>108.84531922370897</v>
      </c>
      <c r="Q6" s="5"/>
      <c r="R6" s="15">
        <f>J6/P6*100</f>
        <v>0.91873495997077048</v>
      </c>
      <c r="S6" s="15">
        <f>K6/P6*100</f>
        <v>3.3608707128998634</v>
      </c>
      <c r="T6" s="15">
        <f>L6/P6*100</f>
        <v>6.4290832296942675</v>
      </c>
      <c r="U6" s="15">
        <f>M6/P6*100</f>
        <v>22.746333650648197</v>
      </c>
      <c r="V6" s="15">
        <f>N6/P6*100</f>
        <v>36.606969902977475</v>
      </c>
      <c r="W6" s="15">
        <f>O6/P6*100</f>
        <v>29.938007543809427</v>
      </c>
      <c r="AG6" s="16"/>
    </row>
    <row r="7" spans="1:41" ht="16" thickBot="1" x14ac:dyDescent="0.25">
      <c r="A7" s="17" t="s">
        <v>23</v>
      </c>
      <c r="B7" s="5">
        <f>B6-B6</f>
        <v>0</v>
      </c>
      <c r="C7" s="22">
        <f>C6-B6</f>
        <v>-1.8711144129435233</v>
      </c>
      <c r="D7" s="22">
        <f>D6-B6</f>
        <v>-2.8068923950195312</v>
      </c>
      <c r="E7" s="22">
        <f>E6-B6</f>
        <v>-4.6298414866129569</v>
      </c>
      <c r="F7" s="22">
        <f>F6-B6</f>
        <v>-5.3163258234659843</v>
      </c>
      <c r="G7" s="22">
        <f>G6-B6</f>
        <v>-5.0261856714884452</v>
      </c>
      <c r="I7" s="23" t="s">
        <v>24</v>
      </c>
      <c r="J7" s="24">
        <f t="shared" ref="J7:O7" si="2">J6/J4</f>
        <v>1</v>
      </c>
      <c r="K7" s="24">
        <f t="shared" si="2"/>
        <v>0.99950676798233251</v>
      </c>
      <c r="L7" s="24">
        <f t="shared" si="2"/>
        <v>1.449313996187247</v>
      </c>
      <c r="M7" s="24">
        <f t="shared" si="2"/>
        <v>3.4929451669577012</v>
      </c>
      <c r="N7" s="24">
        <f t="shared" si="2"/>
        <v>19.919997745607127</v>
      </c>
      <c r="O7" s="24">
        <f t="shared" si="2"/>
        <v>3.9803775994665425</v>
      </c>
      <c r="P7" s="24">
        <f>SUM(J7:O7)</f>
        <v>30.842141276200948</v>
      </c>
      <c r="Q7" s="24"/>
      <c r="R7" s="25">
        <f>J7/P7*100</f>
        <v>3.2423170331939333</v>
      </c>
      <c r="S7" s="25">
        <f>K7/P7*100</f>
        <v>3.2407178186217327</v>
      </c>
      <c r="T7" s="25">
        <f>L7/P7*100</f>
        <v>4.699135456284278</v>
      </c>
      <c r="U7" s="25">
        <f>M7/P7*100</f>
        <v>11.32523561083938</v>
      </c>
      <c r="V7" s="25">
        <f>N7/P7*100</f>
        <v>64.586947991766735</v>
      </c>
      <c r="W7" s="25">
        <f>O7/P7*100</f>
        <v>12.905646089293949</v>
      </c>
      <c r="X7" s="16">
        <f>SUM(R6:W6)</f>
        <v>100</v>
      </c>
      <c r="Y7" s="16"/>
      <c r="Z7" s="3" t="s">
        <v>64</v>
      </c>
      <c r="AA7" s="3">
        <v>2.2286901764754057</v>
      </c>
      <c r="AB7" s="3">
        <v>2.952384342117186</v>
      </c>
      <c r="AC7" s="3">
        <v>12.782526955339927</v>
      </c>
      <c r="AD7" s="3">
        <v>12.864157293882306</v>
      </c>
      <c r="AE7" s="3">
        <v>66.0071777840962</v>
      </c>
      <c r="AF7" s="3">
        <v>3.1650634480889832</v>
      </c>
      <c r="AG7" s="16">
        <f t="shared" si="0"/>
        <v>82.036398526067487</v>
      </c>
    </row>
    <row r="8" spans="1:41" ht="16" thickBot="1" x14ac:dyDescent="0.25">
      <c r="A8" s="17" t="s">
        <v>25</v>
      </c>
      <c r="B8" s="5">
        <v>1</v>
      </c>
      <c r="C8" s="22">
        <f>2^-C7</f>
        <v>3.6581504561519993</v>
      </c>
      <c r="D8" s="22">
        <f>2^-D7</f>
        <v>6.9977561645186643</v>
      </c>
      <c r="E8" s="22">
        <f>2^-E7</f>
        <v>24.758319473737966</v>
      </c>
      <c r="F8" s="22">
        <f>2^-F7</f>
        <v>39.8449732490229</v>
      </c>
      <c r="G8" s="22">
        <f>2^-G7</f>
        <v>32.586119880277444</v>
      </c>
      <c r="P8" s="5"/>
      <c r="Q8" s="5"/>
      <c r="X8" s="16">
        <f>SUM(R7:W7)</f>
        <v>100.00000000000001</v>
      </c>
      <c r="Y8" s="16"/>
      <c r="Z8" s="3" t="s">
        <v>65</v>
      </c>
      <c r="AA8" s="3">
        <v>1.7495028099993384</v>
      </c>
      <c r="AB8" s="3">
        <v>5.0477865171117928</v>
      </c>
      <c r="AC8" s="3">
        <v>9.0179582733781771</v>
      </c>
      <c r="AD8" s="3">
        <v>11.209321719623599</v>
      </c>
      <c r="AE8" s="3">
        <v>70.704959883513396</v>
      </c>
      <c r="AF8" s="3">
        <v>2.2704707963736985</v>
      </c>
      <c r="AG8" s="16">
        <f t="shared" si="0"/>
        <v>84.1847523995107</v>
      </c>
    </row>
    <row r="9" spans="1:41" x14ac:dyDescent="0.2">
      <c r="B9" s="5"/>
      <c r="C9" s="5"/>
      <c r="D9" s="5"/>
      <c r="E9" s="5"/>
      <c r="F9" s="5"/>
      <c r="G9" s="5"/>
      <c r="I9" s="8" t="s">
        <v>26</v>
      </c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10" t="s">
        <v>9</v>
      </c>
      <c r="Q9" s="10"/>
      <c r="R9" s="9" t="s">
        <v>10</v>
      </c>
      <c r="S9" s="9" t="s">
        <v>11</v>
      </c>
      <c r="T9" s="9" t="s">
        <v>12</v>
      </c>
      <c r="U9" s="9" t="s">
        <v>13</v>
      </c>
      <c r="V9" s="9" t="s">
        <v>14</v>
      </c>
      <c r="W9" s="11" t="s">
        <v>15</v>
      </c>
      <c r="Z9" s="3" t="s">
        <v>66</v>
      </c>
      <c r="AA9" s="3">
        <v>1.3939350784548992</v>
      </c>
      <c r="AB9" s="3">
        <v>2.4220123424401967</v>
      </c>
      <c r="AC9" s="3">
        <v>11.156359195147521</v>
      </c>
      <c r="AD9" s="3">
        <v>14.320663386910956</v>
      </c>
      <c r="AE9" s="3">
        <v>67.277411555318949</v>
      </c>
      <c r="AF9" s="3">
        <v>3.4296184417274875</v>
      </c>
      <c r="AG9" s="16">
        <f t="shared" si="0"/>
        <v>85.027693383957384</v>
      </c>
    </row>
    <row r="10" spans="1:41" x14ac:dyDescent="0.2">
      <c r="B10" s="6" t="s">
        <v>27</v>
      </c>
      <c r="C10" s="7" t="s">
        <v>28</v>
      </c>
      <c r="D10" s="7" t="s">
        <v>29</v>
      </c>
      <c r="E10" s="7" t="s">
        <v>30</v>
      </c>
      <c r="F10" s="7" t="s">
        <v>31</v>
      </c>
      <c r="G10" s="7" t="s">
        <v>7</v>
      </c>
      <c r="I10" s="12"/>
      <c r="J10" s="13" t="s">
        <v>17</v>
      </c>
      <c r="P10" s="5"/>
      <c r="Q10" s="5"/>
      <c r="W10" s="14"/>
    </row>
    <row r="11" spans="1:41" x14ac:dyDescent="0.2">
      <c r="B11" s="37">
        <v>27.855827331542969</v>
      </c>
      <c r="C11" s="37">
        <v>26.252067565917969</v>
      </c>
      <c r="D11" s="37">
        <v>24.533981323242188</v>
      </c>
      <c r="E11" s="37">
        <v>24.027101516723633</v>
      </c>
      <c r="F11" s="37">
        <v>22.997289657592773</v>
      </c>
      <c r="G11" s="37">
        <v>23.079809188842773</v>
      </c>
      <c r="I11" s="12"/>
      <c r="J11" s="37">
        <v>1</v>
      </c>
      <c r="K11" s="37">
        <v>2.5051447241129026</v>
      </c>
      <c r="L11" s="37">
        <v>3.5836546585122639</v>
      </c>
      <c r="M11" s="37">
        <v>3.9086205817527762</v>
      </c>
      <c r="N11" s="37">
        <v>2.3400266960668841</v>
      </c>
      <c r="O11" s="37">
        <v>2.4920585939736881</v>
      </c>
      <c r="P11" s="5">
        <f>SUM(J11:O11)</f>
        <v>15.829505254418516</v>
      </c>
      <c r="Q11" s="5"/>
      <c r="R11" s="15">
        <f>J11/P11*100</f>
        <v>6.3173168328862852</v>
      </c>
      <c r="S11" s="15">
        <f>K11/P11*100</f>
        <v>15.825792934454711</v>
      </c>
      <c r="T11" s="15">
        <f>L11/P11*100</f>
        <v>22.639081897470881</v>
      </c>
      <c r="U11" s="15">
        <f>M11/P11*100</f>
        <v>24.6919945944726</v>
      </c>
      <c r="V11" s="15">
        <f>N11/P11*100</f>
        <v>14.782690036466608</v>
      </c>
      <c r="W11" s="15">
        <f>O11/P11*100</f>
        <v>15.74312370424891</v>
      </c>
      <c r="Z11" s="26" t="s">
        <v>70</v>
      </c>
      <c r="AA11" s="26">
        <f>AVERAGE(AA3:AA5)</f>
        <v>2.5786301666220015</v>
      </c>
      <c r="AB11" s="26">
        <f t="shared" ref="AB11:AG11" si="3">AVERAGE(AB3:AB5)</f>
        <v>3.9808667151406314</v>
      </c>
      <c r="AC11" s="26">
        <f t="shared" si="3"/>
        <v>8.7495553872523537</v>
      </c>
      <c r="AD11" s="3">
        <f t="shared" si="3"/>
        <v>16.166221136934467</v>
      </c>
      <c r="AE11" s="3">
        <f t="shared" si="3"/>
        <v>52.190259355817354</v>
      </c>
      <c r="AF11" s="3">
        <f t="shared" si="3"/>
        <v>16.334467238233184</v>
      </c>
      <c r="AG11" s="26">
        <f t="shared" si="3"/>
        <v>84.690947730985002</v>
      </c>
      <c r="AH11" s="26"/>
      <c r="AI11" s="26"/>
      <c r="AJ11" s="26"/>
      <c r="AK11" s="26"/>
      <c r="AL11" s="26"/>
      <c r="AM11" s="26"/>
      <c r="AN11" s="26"/>
      <c r="AO11" s="26"/>
    </row>
    <row r="12" spans="1:41" x14ac:dyDescent="0.2">
      <c r="B12" s="37"/>
      <c r="C12" s="37">
        <v>26.349014282226562</v>
      </c>
      <c r="D12" s="37"/>
      <c r="E12" s="37"/>
      <c r="F12" s="37">
        <v>22.883440017700195</v>
      </c>
      <c r="G12" s="37"/>
      <c r="I12" s="12"/>
      <c r="J12" s="13" t="s">
        <v>43</v>
      </c>
      <c r="P12" s="5"/>
      <c r="Q12" s="5"/>
      <c r="W12" s="14"/>
      <c r="X12" s="16">
        <f>SUM(R11:W11)</f>
        <v>100</v>
      </c>
      <c r="Y12" s="16"/>
      <c r="Z12" s="26" t="s">
        <v>71</v>
      </c>
      <c r="AA12" s="27">
        <f>AVERAGE(AA7:AA9)</f>
        <v>1.7907093549765476</v>
      </c>
      <c r="AB12" s="27">
        <f t="shared" ref="AB12:AG12" si="4">AVERAGE(AB7:AB9)</f>
        <v>3.4740610672230581</v>
      </c>
      <c r="AC12" s="27">
        <f t="shared" si="4"/>
        <v>10.985614807955209</v>
      </c>
      <c r="AD12" s="40">
        <f t="shared" si="4"/>
        <v>12.79804746680562</v>
      </c>
      <c r="AE12" s="40">
        <f t="shared" si="4"/>
        <v>67.996516407642844</v>
      </c>
      <c r="AF12" s="40">
        <f t="shared" si="4"/>
        <v>2.9550508953967234</v>
      </c>
      <c r="AG12" s="27">
        <f t="shared" si="4"/>
        <v>83.749614769845195</v>
      </c>
      <c r="AH12" s="26"/>
      <c r="AI12" s="27"/>
      <c r="AJ12" s="27"/>
      <c r="AK12" s="27"/>
      <c r="AL12" s="27"/>
      <c r="AM12" s="27"/>
      <c r="AN12" s="27"/>
      <c r="AO12" s="27"/>
    </row>
    <row r="13" spans="1:41" x14ac:dyDescent="0.2">
      <c r="B13" s="37">
        <v>27.525094985961914</v>
      </c>
      <c r="C13" s="37"/>
      <c r="D13" s="37">
        <v>24.430913925170898</v>
      </c>
      <c r="E13" s="37">
        <v>23.576311111450195</v>
      </c>
      <c r="F13" s="37">
        <v>23.089065551757812</v>
      </c>
      <c r="G13" s="37">
        <v>22.893077850341797</v>
      </c>
      <c r="I13" s="12" t="s">
        <v>22</v>
      </c>
      <c r="J13" s="3">
        <v>1</v>
      </c>
      <c r="K13" s="3">
        <v>2.6206419107613375</v>
      </c>
      <c r="L13" s="3">
        <v>9.240772967708299</v>
      </c>
      <c r="M13" s="3">
        <v>14.812619057034276</v>
      </c>
      <c r="N13" s="3">
        <v>26.001616576770196</v>
      </c>
      <c r="O13" s="3">
        <v>26.064560695539651</v>
      </c>
      <c r="P13" s="5">
        <f>SUM(J13:O13)</f>
        <v>79.740211207813758</v>
      </c>
      <c r="Q13" s="5"/>
      <c r="R13" s="15">
        <f>J13/P13*100</f>
        <v>1.254072424505956</v>
      </c>
      <c r="S13" s="15">
        <f>K13/P13*100</f>
        <v>3.2864747547903916</v>
      </c>
      <c r="T13" s="15">
        <f>L13/P13*100</f>
        <v>11.588598559923044</v>
      </c>
      <c r="U13" s="15">
        <f>M13/P13*100</f>
        <v>18.576097094138099</v>
      </c>
      <c r="V13" s="15">
        <f>N13/P13*100</f>
        <v>32.60791034150445</v>
      </c>
      <c r="W13" s="15">
        <f>O13/P13*100</f>
        <v>32.686846825138055</v>
      </c>
      <c r="Z13" s="3" t="s">
        <v>32</v>
      </c>
      <c r="AA13">
        <f>STDEV(AA3:AA5)</f>
        <v>1.2306642641441567</v>
      </c>
      <c r="AB13">
        <f t="shared" ref="AB13:AG13" si="5">STDEV(AB3:AB5)</f>
        <v>1.0743626513368578</v>
      </c>
      <c r="AC13">
        <f t="shared" si="5"/>
        <v>4.1274650063551919</v>
      </c>
      <c r="AD13" s="40">
        <f t="shared" si="5"/>
        <v>7.2770399909936199</v>
      </c>
      <c r="AE13" s="40">
        <f t="shared" si="5"/>
        <v>13.967333334556024</v>
      </c>
      <c r="AF13" s="40">
        <f t="shared" si="5"/>
        <v>17.091810112294404</v>
      </c>
      <c r="AG13">
        <f t="shared" si="5"/>
        <v>4.0709702770491578</v>
      </c>
      <c r="AI13"/>
      <c r="AJ13"/>
      <c r="AK13"/>
      <c r="AL13"/>
      <c r="AM13"/>
      <c r="AN13"/>
      <c r="AO13"/>
    </row>
    <row r="14" spans="1:41" ht="16" thickBot="1" x14ac:dyDescent="0.25">
      <c r="A14" s="17" t="s">
        <v>21</v>
      </c>
      <c r="B14" s="28">
        <f t="shared" ref="B14:G14" si="6">AVERAGE(B11:B13)</f>
        <v>27.690461158752441</v>
      </c>
      <c r="C14" s="29">
        <f t="shared" si="6"/>
        <v>26.300540924072266</v>
      </c>
      <c r="D14" s="30">
        <f t="shared" si="6"/>
        <v>24.482447624206543</v>
      </c>
      <c r="E14" s="20">
        <f t="shared" si="6"/>
        <v>23.801706314086914</v>
      </c>
      <c r="F14" s="19">
        <f t="shared" si="6"/>
        <v>22.989931742350262</v>
      </c>
      <c r="G14" s="21">
        <f t="shared" si="6"/>
        <v>22.986443519592285</v>
      </c>
      <c r="I14" s="23" t="s">
        <v>24</v>
      </c>
      <c r="J14" s="24">
        <f t="shared" ref="J14:O14" si="7">J13/J11</f>
        <v>1</v>
      </c>
      <c r="K14" s="24">
        <f t="shared" si="7"/>
        <v>1.0461039977198656</v>
      </c>
      <c r="L14" s="24">
        <f t="shared" si="7"/>
        <v>2.5785891354678019</v>
      </c>
      <c r="M14" s="24">
        <f t="shared" si="7"/>
        <v>3.789730608846082</v>
      </c>
      <c r="N14" s="24">
        <f t="shared" si="7"/>
        <v>11.111675187498374</v>
      </c>
      <c r="O14" s="24">
        <f t="shared" si="7"/>
        <v>10.459048097251459</v>
      </c>
      <c r="P14" s="24">
        <f>SUM(J14:O14)</f>
        <v>29.985147026783586</v>
      </c>
      <c r="Q14" s="24"/>
      <c r="R14" s="25">
        <f>J14/P14*100</f>
        <v>3.3349844811725338</v>
      </c>
      <c r="S14" s="25">
        <f>K14/P14*100</f>
        <v>3.4887405980882997</v>
      </c>
      <c r="T14" s="25">
        <f>L14/P14*100</f>
        <v>8.5995547501052183</v>
      </c>
      <c r="U14" s="25">
        <f>M14/P14*100</f>
        <v>12.638692768326221</v>
      </c>
      <c r="V14" s="25">
        <f>N14/P14*100</f>
        <v>37.057264310136986</v>
      </c>
      <c r="W14" s="25">
        <f>O14/P14*100</f>
        <v>34.880763092170739</v>
      </c>
      <c r="X14" s="16">
        <f>SUM(R13:W13)</f>
        <v>100</v>
      </c>
      <c r="Y14" s="16"/>
      <c r="Z14" s="3" t="s">
        <v>68</v>
      </c>
      <c r="AA14">
        <f>STDEV(AA7:AA9)</f>
        <v>0.41890034964120698</v>
      </c>
      <c r="AB14">
        <f t="shared" ref="AB14:AG14" si="8">STDEV(AB7:AB9)</f>
        <v>1.3884460588121414</v>
      </c>
      <c r="AC14">
        <f t="shared" si="8"/>
        <v>1.8880835719374405</v>
      </c>
      <c r="AD14" s="40">
        <f t="shared" si="8"/>
        <v>1.5567240039829475</v>
      </c>
      <c r="AE14" s="40">
        <f t="shared" si="8"/>
        <v>2.4300458853441413</v>
      </c>
      <c r="AF14" s="40">
        <f t="shared" si="8"/>
        <v>0.60744116599761899</v>
      </c>
      <c r="AG14">
        <f t="shared" si="8"/>
        <v>1.542390935940958</v>
      </c>
      <c r="AI14"/>
      <c r="AJ14"/>
      <c r="AK14"/>
      <c r="AL14"/>
      <c r="AM14"/>
      <c r="AN14"/>
      <c r="AO14"/>
    </row>
    <row r="15" spans="1:41" ht="16" thickBot="1" x14ac:dyDescent="0.25">
      <c r="A15" s="17" t="s">
        <v>23</v>
      </c>
      <c r="B15" s="5">
        <f>B14-B14</f>
        <v>0</v>
      </c>
      <c r="C15" s="22">
        <f>C14-B14</f>
        <v>-1.3899202346801758</v>
      </c>
      <c r="D15" s="22">
        <f>D14-B14</f>
        <v>-3.2080135345458984</v>
      </c>
      <c r="E15" s="22">
        <f>E14-B14</f>
        <v>-3.8887548446655273</v>
      </c>
      <c r="F15" s="22">
        <f>F14-B14</f>
        <v>-4.7005294164021798</v>
      </c>
      <c r="G15" s="22">
        <f>G14-B14</f>
        <v>-4.7040176391601562</v>
      </c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100</v>
      </c>
      <c r="Y15" s="16"/>
      <c r="Z15" s="26" t="s">
        <v>33</v>
      </c>
      <c r="AA15" s="27">
        <f>AA13/SQRT(3)</f>
        <v>0.71052434418568167</v>
      </c>
      <c r="AB15" s="27">
        <f t="shared" ref="AB15:AG16" si="9">AB13/SQRT(3)</f>
        <v>0.62028356595661494</v>
      </c>
      <c r="AC15" s="27">
        <f t="shared" si="9"/>
        <v>2.3829930324899307</v>
      </c>
      <c r="AD15" s="40">
        <f t="shared" si="9"/>
        <v>4.2014009977038382</v>
      </c>
      <c r="AE15" s="40">
        <f t="shared" si="9"/>
        <v>8.0640436605671546</v>
      </c>
      <c r="AF15" s="40">
        <f t="shared" si="9"/>
        <v>9.8679611692711422</v>
      </c>
      <c r="AG15" s="27">
        <f t="shared" si="9"/>
        <v>2.3503757853172966</v>
      </c>
      <c r="AH15" s="26"/>
      <c r="AI15" s="27"/>
      <c r="AJ15" s="27"/>
      <c r="AK15" s="27"/>
      <c r="AL15" s="27"/>
      <c r="AM15" s="27"/>
      <c r="AN15" s="27"/>
      <c r="AO15" s="27"/>
    </row>
    <row r="16" spans="1:41" x14ac:dyDescent="0.2">
      <c r="A16" s="17" t="s">
        <v>25</v>
      </c>
      <c r="B16" s="5">
        <f t="shared" ref="B16:G16" si="10">2^-B15</f>
        <v>1</v>
      </c>
      <c r="C16" s="22">
        <f t="shared" si="10"/>
        <v>2.6206419107613375</v>
      </c>
      <c r="D16" s="22">
        <f t="shared" si="10"/>
        <v>9.240772967708299</v>
      </c>
      <c r="E16" s="22">
        <f t="shared" si="10"/>
        <v>14.812619057034276</v>
      </c>
      <c r="F16" s="22">
        <f t="shared" si="10"/>
        <v>26.001616576770196</v>
      </c>
      <c r="G16" s="22">
        <f t="shared" si="10"/>
        <v>26.064560695539651</v>
      </c>
      <c r="I16" s="8" t="s">
        <v>34</v>
      </c>
      <c r="J16" s="9">
        <v>1</v>
      </c>
      <c r="K16" s="9">
        <v>2</v>
      </c>
      <c r="L16" s="9">
        <v>3</v>
      </c>
      <c r="M16" s="9">
        <v>4</v>
      </c>
      <c r="N16" s="9">
        <v>5</v>
      </c>
      <c r="O16" s="9">
        <v>6</v>
      </c>
      <c r="P16" s="10" t="s">
        <v>9</v>
      </c>
      <c r="Q16" s="10"/>
      <c r="R16" s="9" t="s">
        <v>10</v>
      </c>
      <c r="S16" s="9" t="s">
        <v>11</v>
      </c>
      <c r="T16" s="9" t="s">
        <v>12</v>
      </c>
      <c r="U16" s="9" t="s">
        <v>13</v>
      </c>
      <c r="V16" s="9" t="s">
        <v>14</v>
      </c>
      <c r="W16" s="11" t="s">
        <v>15</v>
      </c>
      <c r="Z16" s="26" t="s">
        <v>69</v>
      </c>
      <c r="AA16" s="27">
        <f>AA14/SQRT(3)</f>
        <v>0.2418522296289792</v>
      </c>
      <c r="AB16" s="27">
        <f t="shared" si="9"/>
        <v>0.80161970581046482</v>
      </c>
      <c r="AC16" s="27">
        <f t="shared" si="9"/>
        <v>1.0900855585105915</v>
      </c>
      <c r="AD16" s="40">
        <f t="shared" si="9"/>
        <v>0.89877502275350685</v>
      </c>
      <c r="AE16" s="40">
        <f t="shared" si="9"/>
        <v>1.4029876460465827</v>
      </c>
      <c r="AF16" s="40">
        <f t="shared" si="9"/>
        <v>0.35070632070558549</v>
      </c>
      <c r="AG16" s="27">
        <f t="shared" si="9"/>
        <v>0.89049982206115097</v>
      </c>
      <c r="AH16" s="26"/>
      <c r="AI16" s="27"/>
      <c r="AJ16" s="27"/>
      <c r="AK16" s="27"/>
      <c r="AL16" s="27"/>
      <c r="AM16" s="27"/>
      <c r="AN16" s="27"/>
      <c r="AO16" s="27"/>
    </row>
    <row r="17" spans="1:41" x14ac:dyDescent="0.2">
      <c r="B17" s="5"/>
      <c r="C17" s="5"/>
      <c r="D17" s="5"/>
      <c r="E17" s="5"/>
      <c r="F17" s="5"/>
      <c r="G17" s="5"/>
      <c r="I17" s="12"/>
      <c r="J17" s="13" t="s">
        <v>17</v>
      </c>
      <c r="P17" s="5"/>
      <c r="Q17" s="5"/>
      <c r="W17" s="14"/>
      <c r="AA17"/>
      <c r="AI17"/>
    </row>
    <row r="18" spans="1:41" x14ac:dyDescent="0.2">
      <c r="B18" s="6" t="s">
        <v>35</v>
      </c>
      <c r="C18" s="7" t="s">
        <v>36</v>
      </c>
      <c r="D18" s="7" t="s">
        <v>37</v>
      </c>
      <c r="E18" s="7" t="s">
        <v>38</v>
      </c>
      <c r="F18" s="7" t="s">
        <v>39</v>
      </c>
      <c r="G18" s="7" t="s">
        <v>7</v>
      </c>
      <c r="I18" s="12"/>
      <c r="J18" s="37">
        <v>1</v>
      </c>
      <c r="K18" s="37">
        <v>2.1637030311347702</v>
      </c>
      <c r="L18" s="37">
        <v>2.4141700327750981</v>
      </c>
      <c r="M18" s="37">
        <v>4.4093476723783258</v>
      </c>
      <c r="N18" s="37">
        <v>3.6120969326918582</v>
      </c>
      <c r="O18" s="37">
        <v>7.9020414726073334</v>
      </c>
      <c r="P18" s="5">
        <f>SUM(J18:O18)</f>
        <v>21.501359141587386</v>
      </c>
      <c r="Q18" s="5"/>
      <c r="R18" s="15">
        <f>J18/P18*100</f>
        <v>4.6508687818986534</v>
      </c>
      <c r="S18" s="15">
        <f>K18/P18*100</f>
        <v>10.063098880804192</v>
      </c>
      <c r="T18" s="15">
        <f>L18/P18*100</f>
        <v>11.227988039628952</v>
      </c>
      <c r="U18" s="15">
        <f>M18/P18*100</f>
        <v>20.507297438001846</v>
      </c>
      <c r="V18" s="15">
        <f>N18/P18*100</f>
        <v>16.799388861448445</v>
      </c>
      <c r="W18" s="15">
        <f>O18/P18*100</f>
        <v>36.751357998217912</v>
      </c>
      <c r="Z18" s="3" t="s">
        <v>40</v>
      </c>
      <c r="AA18" s="27">
        <f>TTEST(AA3:AA5,AA7:AA9,2,2)</f>
        <v>0.35305739391890484</v>
      </c>
      <c r="AB18" s="27">
        <f t="shared" ref="AB18:AG18" si="11">TTEST(AB3:AB5,AB7:AB9,2,2)</f>
        <v>0.64332023852656905</v>
      </c>
      <c r="AC18" s="27">
        <f t="shared" si="11"/>
        <v>0.44157790412359171</v>
      </c>
      <c r="AD18">
        <f t="shared" si="11"/>
        <v>0.47689496500077327</v>
      </c>
      <c r="AE18">
        <f t="shared" si="11"/>
        <v>0.1256588793938575</v>
      </c>
      <c r="AF18">
        <f t="shared" si="11"/>
        <v>0.24689163509832213</v>
      </c>
      <c r="AG18" s="27">
        <f t="shared" si="11"/>
        <v>0.72702449356531851</v>
      </c>
      <c r="AI18"/>
      <c r="AJ18"/>
      <c r="AK18"/>
      <c r="AL18"/>
      <c r="AM18"/>
      <c r="AN18"/>
      <c r="AO18"/>
    </row>
    <row r="19" spans="1:41" x14ac:dyDescent="0.2">
      <c r="B19" s="37">
        <v>29.714672088623047</v>
      </c>
      <c r="C19" s="37">
        <v>26.462411880493164</v>
      </c>
      <c r="D19" s="37"/>
      <c r="E19" s="37">
        <v>23.187078475952148</v>
      </c>
      <c r="F19" s="37">
        <v>22.290708541870117</v>
      </c>
      <c r="G19" s="37">
        <v>26.727144241333008</v>
      </c>
      <c r="I19" s="12"/>
      <c r="J19" s="13" t="s">
        <v>43</v>
      </c>
      <c r="P19" s="5"/>
      <c r="Q19" s="5"/>
      <c r="W19" s="14"/>
      <c r="X19" s="16">
        <f>SUM(R18:W18)</f>
        <v>100</v>
      </c>
      <c r="Y19" s="16"/>
      <c r="AA19"/>
      <c r="AB19"/>
      <c r="AC19"/>
      <c r="AD19"/>
      <c r="AE19"/>
      <c r="AF19"/>
      <c r="AJ19"/>
    </row>
    <row r="20" spans="1:41" x14ac:dyDescent="0.2">
      <c r="B20" s="37"/>
      <c r="C20" s="37">
        <v>26.556570053100586</v>
      </c>
      <c r="D20" s="37">
        <v>25.104377746582031</v>
      </c>
      <c r="E20" s="37">
        <v>23.531492233276367</v>
      </c>
      <c r="F20" s="37"/>
      <c r="G20" s="37"/>
      <c r="I20" s="12" t="s">
        <v>22</v>
      </c>
      <c r="J20" s="3">
        <v>1</v>
      </c>
      <c r="K20" s="3">
        <v>9.7357136148551096</v>
      </c>
      <c r="L20" s="3">
        <v>26.984067920451448</v>
      </c>
      <c r="M20" s="3">
        <v>93.37407670721754</v>
      </c>
      <c r="N20" s="3">
        <v>171.24284988735047</v>
      </c>
      <c r="O20" s="3">
        <v>8.3003770878496681</v>
      </c>
      <c r="P20" s="5">
        <f>SUM(J20:O20)</f>
        <v>310.63708521772423</v>
      </c>
      <c r="Q20" s="5"/>
      <c r="R20" s="15">
        <f>J20/P20*100</f>
        <v>0.32191906491110167</v>
      </c>
      <c r="S20" s="15">
        <f>K20/P20*100</f>
        <v>3.1341118231364389</v>
      </c>
      <c r="T20" s="15">
        <f>L20/P20*100</f>
        <v>8.686685912449386</v>
      </c>
      <c r="U20" s="15">
        <f>M20/P20*100</f>
        <v>30.058895460524955</v>
      </c>
      <c r="V20" s="15">
        <f>N20/P20*100</f>
        <v>55.126338108448024</v>
      </c>
      <c r="W20" s="15">
        <f>O20/P20*100</f>
        <v>2.6720496305300987</v>
      </c>
      <c r="AA20"/>
      <c r="AB20"/>
      <c r="AC20"/>
      <c r="AD20"/>
      <c r="AE20"/>
      <c r="AF20"/>
      <c r="AG20"/>
      <c r="AJ20"/>
      <c r="AK20"/>
      <c r="AL20"/>
      <c r="AM20"/>
      <c r="AN20"/>
      <c r="AO20"/>
    </row>
    <row r="21" spans="1:41" ht="16" thickBot="1" x14ac:dyDescent="0.25">
      <c r="B21" s="37">
        <v>29.775564193725586</v>
      </c>
      <c r="C21" s="37">
        <v>26.366512298583984</v>
      </c>
      <c r="D21" s="37">
        <v>24.877786636352539</v>
      </c>
      <c r="E21" s="37">
        <v>22.881933212280273</v>
      </c>
      <c r="F21" s="37">
        <v>22.35972785949707</v>
      </c>
      <c r="G21" s="37">
        <v>26.65673828125</v>
      </c>
      <c r="I21" s="23" t="s">
        <v>24</v>
      </c>
      <c r="J21" s="24">
        <f t="shared" ref="J21:O21" si="12">J20/J18</f>
        <v>1</v>
      </c>
      <c r="K21" s="24">
        <f t="shared" si="12"/>
        <v>4.4995609262280052</v>
      </c>
      <c r="L21" s="24">
        <f t="shared" si="12"/>
        <v>11.17736843474656</v>
      </c>
      <c r="M21" s="24">
        <f t="shared" si="12"/>
        <v>21.176392438306681</v>
      </c>
      <c r="N21" s="24">
        <f t="shared" si="12"/>
        <v>47.408154619963213</v>
      </c>
      <c r="O21" s="24">
        <f t="shared" si="12"/>
        <v>1.0504092033208352</v>
      </c>
      <c r="P21" s="24">
        <f>SUM(J21:O21)</f>
        <v>86.311885622565299</v>
      </c>
      <c r="Q21" s="24"/>
      <c r="R21" s="25">
        <f>J21/P21*100</f>
        <v>1.158588985499537</v>
      </c>
      <c r="S21" s="25">
        <f>K21/P21*100</f>
        <v>5.2131417287118609</v>
      </c>
      <c r="T21" s="25">
        <f>L21/P21*100</f>
        <v>12.949975955367565</v>
      </c>
      <c r="U21" s="25">
        <f>M21/P21*100</f>
        <v>24.534735031637801</v>
      </c>
      <c r="V21" s="25">
        <f>N21/P21*100</f>
        <v>54.926565765548361</v>
      </c>
      <c r="W21" s="25">
        <f>O21/P21*100</f>
        <v>1.2169925332348632</v>
      </c>
      <c r="X21" s="16">
        <f>SUM(R20:W20)</f>
        <v>100</v>
      </c>
      <c r="Y21" s="16"/>
      <c r="AA21"/>
      <c r="AB21"/>
      <c r="AC21"/>
      <c r="AD21"/>
      <c r="AE21"/>
      <c r="AF21"/>
      <c r="AG21"/>
      <c r="AJ21"/>
      <c r="AK21"/>
      <c r="AL21"/>
      <c r="AM21"/>
      <c r="AN21"/>
      <c r="AO21"/>
    </row>
    <row r="22" spans="1:41" x14ac:dyDescent="0.2">
      <c r="A22" s="17" t="s">
        <v>21</v>
      </c>
      <c r="B22" s="31">
        <f t="shared" ref="B22:G22" si="13">AVERAGE(B19:B21)</f>
        <v>29.745118141174316</v>
      </c>
      <c r="C22" s="21">
        <f t="shared" si="13"/>
        <v>26.46183141072591</v>
      </c>
      <c r="D22" s="30">
        <f t="shared" si="13"/>
        <v>24.991082191467285</v>
      </c>
      <c r="E22" s="32">
        <f t="shared" si="13"/>
        <v>23.200167973836262</v>
      </c>
      <c r="F22" s="29">
        <f t="shared" si="13"/>
        <v>22.325218200683594</v>
      </c>
      <c r="G22" s="21">
        <f t="shared" si="13"/>
        <v>26.691941261291504</v>
      </c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99.999999999999986</v>
      </c>
      <c r="Y22" s="16"/>
      <c r="AA22"/>
      <c r="AB22"/>
      <c r="AC22"/>
      <c r="AD22"/>
      <c r="AE22"/>
      <c r="AF22"/>
      <c r="AG22"/>
      <c r="AJ22"/>
      <c r="AK22"/>
      <c r="AL22"/>
      <c r="AM22"/>
      <c r="AN22"/>
      <c r="AO22"/>
    </row>
    <row r="23" spans="1:41" ht="16" thickBot="1" x14ac:dyDescent="0.25">
      <c r="A23" s="17" t="s">
        <v>23</v>
      </c>
      <c r="B23" s="5">
        <f>B22-B22</f>
        <v>0</v>
      </c>
      <c r="C23" s="22">
        <f>C22-B22</f>
        <v>-3.2832867304484061</v>
      </c>
      <c r="D23" s="22">
        <f>D22-B22</f>
        <v>-4.7540359497070312</v>
      </c>
      <c r="E23" s="22">
        <f>E22-B22</f>
        <v>-6.5449501673380546</v>
      </c>
      <c r="F23" s="22">
        <f>F22-B22</f>
        <v>-7.4198999404907227</v>
      </c>
      <c r="G23" s="22">
        <f>G22-B22</f>
        <v>-3.0531768798828125</v>
      </c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/>
      <c r="AB23"/>
      <c r="AC23"/>
      <c r="AD23"/>
      <c r="AE23"/>
      <c r="AF23"/>
      <c r="AG23"/>
      <c r="AJ23"/>
      <c r="AK23"/>
      <c r="AL23"/>
      <c r="AM23"/>
      <c r="AN23"/>
      <c r="AO23"/>
    </row>
    <row r="24" spans="1:41" x14ac:dyDescent="0.2">
      <c r="A24" s="17" t="s">
        <v>25</v>
      </c>
      <c r="B24" s="5">
        <f t="shared" ref="B24:G24" si="14">2^-B23</f>
        <v>1</v>
      </c>
      <c r="C24" s="22">
        <f t="shared" si="14"/>
        <v>9.7357136148551096</v>
      </c>
      <c r="D24" s="22">
        <f t="shared" si="14"/>
        <v>26.984067920451448</v>
      </c>
      <c r="E24" s="22">
        <f t="shared" si="14"/>
        <v>93.37407670721754</v>
      </c>
      <c r="F24" s="22">
        <f t="shared" si="14"/>
        <v>171.24284988735047</v>
      </c>
      <c r="G24" s="22">
        <f t="shared" si="14"/>
        <v>8.3003770878496681</v>
      </c>
      <c r="I24" s="8" t="s">
        <v>64</v>
      </c>
      <c r="J24" s="9">
        <v>1</v>
      </c>
      <c r="K24" s="9">
        <v>2</v>
      </c>
      <c r="L24" s="9">
        <v>3</v>
      </c>
      <c r="M24" s="9">
        <v>4</v>
      </c>
      <c r="N24" s="9">
        <v>5</v>
      </c>
      <c r="O24" s="9">
        <v>6</v>
      </c>
      <c r="P24" s="10" t="s">
        <v>9</v>
      </c>
      <c r="Q24" s="10"/>
      <c r="R24" s="9" t="s">
        <v>10</v>
      </c>
      <c r="S24" s="9" t="s">
        <v>11</v>
      </c>
      <c r="T24" s="9" t="s">
        <v>12</v>
      </c>
      <c r="U24" s="9" t="s">
        <v>13</v>
      </c>
      <c r="V24" s="9" t="s">
        <v>14</v>
      </c>
      <c r="W24" s="11" t="s">
        <v>15</v>
      </c>
      <c r="AA24"/>
    </row>
    <row r="25" spans="1:41" x14ac:dyDescent="0.2">
      <c r="B25" s="5"/>
      <c r="C25" s="5"/>
      <c r="D25" s="5"/>
      <c r="E25" s="5"/>
      <c r="F25" s="5"/>
      <c r="G25" s="5"/>
      <c r="I25" s="12"/>
      <c r="J25" s="13" t="s">
        <v>17</v>
      </c>
      <c r="P25" s="5"/>
      <c r="Q25" s="5"/>
      <c r="W25" s="14"/>
      <c r="AA25"/>
    </row>
    <row r="26" spans="1:41" x14ac:dyDescent="0.2">
      <c r="B26" s="33"/>
      <c r="C26" s="33"/>
      <c r="D26" s="33"/>
      <c r="E26" s="33"/>
      <c r="F26" s="33"/>
      <c r="G26" s="33"/>
      <c r="I26" s="12"/>
      <c r="J26" s="37">
        <v>1</v>
      </c>
      <c r="K26" s="37">
        <v>3.4108292364656227</v>
      </c>
      <c r="L26" s="37">
        <v>2.4239372193130553</v>
      </c>
      <c r="M26" s="37">
        <v>4.1330173916923618</v>
      </c>
      <c r="N26" s="37">
        <v>4.133376219919743</v>
      </c>
      <c r="O26" s="37">
        <v>5.4361813107263712</v>
      </c>
      <c r="P26" s="5">
        <f>SUM(J26:O26)</f>
        <v>20.537341378117155</v>
      </c>
      <c r="Q26" s="5"/>
      <c r="R26" s="15">
        <f>J26/P26*100</f>
        <v>4.8691794209815047</v>
      </c>
      <c r="S26" s="15">
        <f>K26/P26*100</f>
        <v>16.607939526680472</v>
      </c>
      <c r="T26" s="15">
        <f>L26/P26*100</f>
        <v>11.802585226030263</v>
      </c>
      <c r="U26" s="15">
        <f>M26/P26*100</f>
        <v>20.124403230187106</v>
      </c>
      <c r="V26" s="15">
        <f>N26/P26*100</f>
        <v>20.126150429207538</v>
      </c>
      <c r="W26" s="15">
        <f>O26/P26*100</f>
        <v>26.469742166913115</v>
      </c>
      <c r="X26" s="16">
        <f>SUM(R26:W26)</f>
        <v>100</v>
      </c>
      <c r="Y26" s="16"/>
      <c r="AA26"/>
    </row>
    <row r="27" spans="1:41" x14ac:dyDescent="0.2">
      <c r="A27" s="34"/>
      <c r="B27" s="34"/>
      <c r="C27" s="34"/>
      <c r="D27" s="34"/>
      <c r="E27" s="34"/>
      <c r="F27" s="34"/>
      <c r="G27" s="34"/>
      <c r="I27" s="12"/>
      <c r="J27" s="13" t="s">
        <v>43</v>
      </c>
      <c r="P27" s="5"/>
      <c r="Q27" s="5"/>
      <c r="W27" s="14"/>
      <c r="AA27"/>
    </row>
    <row r="28" spans="1:41" x14ac:dyDescent="0.2">
      <c r="I28" s="12" t="s">
        <v>22</v>
      </c>
      <c r="J28" s="3">
        <v>1</v>
      </c>
      <c r="K28" s="3">
        <v>4.5183843576239449</v>
      </c>
      <c r="L28" s="3">
        <v>13.902355370418064</v>
      </c>
      <c r="M28" s="3">
        <v>23.856068639008715</v>
      </c>
      <c r="N28" s="3">
        <v>122.41831631719798</v>
      </c>
      <c r="O28" s="3">
        <v>7.7201662866280296</v>
      </c>
      <c r="P28" s="5">
        <f>SUM(J28:O28)</f>
        <v>173.41529097087673</v>
      </c>
      <c r="Q28" s="5"/>
      <c r="R28" s="15">
        <f>J28/P28*100</f>
        <v>0.57665041785037252</v>
      </c>
      <c r="S28" s="15">
        <f>K28/P28*100</f>
        <v>2.6055282278324348</v>
      </c>
      <c r="T28" s="15">
        <f>L28/P28*100</f>
        <v>8.016799033455948</v>
      </c>
      <c r="U28" s="15">
        <f>M28/P28*100</f>
        <v>13.756611948951544</v>
      </c>
      <c r="V28" s="15">
        <f>N28/P28*100</f>
        <v>70.592573256851281</v>
      </c>
      <c r="W28" s="15">
        <f>O28/P28*100</f>
        <v>4.451837115058412</v>
      </c>
      <c r="X28" s="16">
        <f>SUM(R28:W28)</f>
        <v>99.999999999999986</v>
      </c>
      <c r="Y28" s="16"/>
      <c r="AA28"/>
    </row>
    <row r="29" spans="1:41" ht="20" thickBot="1" x14ac:dyDescent="0.3">
      <c r="A29" s="1"/>
      <c r="B29" s="35" t="s">
        <v>1</v>
      </c>
      <c r="C29" s="13"/>
      <c r="D29" s="13"/>
      <c r="E29" s="13"/>
      <c r="F29" s="13"/>
      <c r="G29" s="13"/>
      <c r="I29" s="23" t="s">
        <v>24</v>
      </c>
      <c r="J29" s="24">
        <f t="shared" ref="J29:O29" si="15">J28/J26</f>
        <v>1</v>
      </c>
      <c r="K29" s="24">
        <f t="shared" si="15"/>
        <v>1.3247172591689156</v>
      </c>
      <c r="L29" s="24">
        <f t="shared" si="15"/>
        <v>5.7354436656399859</v>
      </c>
      <c r="M29" s="24">
        <f t="shared" si="15"/>
        <v>5.7720707120567623</v>
      </c>
      <c r="N29" s="24">
        <f t="shared" si="15"/>
        <v>29.617027292902691</v>
      </c>
      <c r="O29" s="24">
        <f t="shared" si="15"/>
        <v>1.4201451065281847</v>
      </c>
      <c r="P29" s="24">
        <f>SUM(J29:O29)</f>
        <v>44.869404036296537</v>
      </c>
      <c r="Q29" s="24"/>
      <c r="R29" s="25">
        <f>J29/P29*100</f>
        <v>2.2286901764754057</v>
      </c>
      <c r="S29" s="25">
        <f>K29/P29*100</f>
        <v>2.952384342117186</v>
      </c>
      <c r="T29" s="25">
        <f>L29/P29*100</f>
        <v>12.782526955339927</v>
      </c>
      <c r="U29" s="25">
        <f>M29/P29*100</f>
        <v>12.864157293882306</v>
      </c>
      <c r="V29" s="25">
        <f>N29/P29*100</f>
        <v>66.0071777840962</v>
      </c>
      <c r="W29" s="25">
        <f>O29/P29*100</f>
        <v>3.1650634480889832</v>
      </c>
      <c r="X29" s="16">
        <f>SUM(R29:W29)</f>
        <v>100.00000000000001</v>
      </c>
      <c r="Y29" s="16"/>
      <c r="AA29"/>
    </row>
    <row r="30" spans="1:41" ht="16" thickBot="1" x14ac:dyDescent="0.25">
      <c r="B30" s="6" t="s">
        <v>46</v>
      </c>
      <c r="C30" s="7" t="s">
        <v>47</v>
      </c>
      <c r="D30" s="7" t="s">
        <v>48</v>
      </c>
      <c r="E30" s="7" t="s">
        <v>49</v>
      </c>
      <c r="F30" s="7" t="s">
        <v>50</v>
      </c>
      <c r="G30" s="7" t="s">
        <v>51</v>
      </c>
      <c r="K30" s="5"/>
      <c r="L30" s="5"/>
      <c r="M30" s="5"/>
      <c r="N30" s="5"/>
      <c r="O30" s="5"/>
      <c r="P30" s="5"/>
      <c r="Q30" s="5"/>
      <c r="S30" s="15"/>
      <c r="T30" s="15"/>
      <c r="U30" s="15"/>
      <c r="V30" s="15"/>
      <c r="W30" s="15"/>
      <c r="AA30"/>
    </row>
    <row r="31" spans="1:41" x14ac:dyDescent="0.2">
      <c r="B31" s="37">
        <v>28.871044158935547</v>
      </c>
      <c r="C31" s="37">
        <v>26.630376815795898</v>
      </c>
      <c r="D31" s="37">
        <v>25.089982986450195</v>
      </c>
      <c r="E31" s="37"/>
      <c r="F31" s="37">
        <v>22.005016326904297</v>
      </c>
      <c r="G31" s="37">
        <v>26.010444641113281</v>
      </c>
      <c r="I31" s="8" t="s">
        <v>65</v>
      </c>
      <c r="J31" s="9">
        <v>1</v>
      </c>
      <c r="K31" s="9">
        <v>2</v>
      </c>
      <c r="L31" s="9">
        <v>3</v>
      </c>
      <c r="M31" s="9">
        <v>4</v>
      </c>
      <c r="N31" s="9">
        <v>5</v>
      </c>
      <c r="O31" s="9">
        <v>6</v>
      </c>
      <c r="P31" s="10" t="s">
        <v>9</v>
      </c>
      <c r="Q31" s="10"/>
      <c r="R31" s="9" t="s">
        <v>10</v>
      </c>
      <c r="S31" s="9" t="s">
        <v>11</v>
      </c>
      <c r="T31" s="9" t="s">
        <v>12</v>
      </c>
      <c r="U31" s="9" t="s">
        <v>13</v>
      </c>
      <c r="V31" s="9" t="s">
        <v>14</v>
      </c>
      <c r="W31" s="11" t="s">
        <v>15</v>
      </c>
      <c r="AA31"/>
    </row>
    <row r="32" spans="1:41" x14ac:dyDescent="0.2">
      <c r="B32" s="37"/>
      <c r="C32" s="37">
        <v>26.999622344970703</v>
      </c>
      <c r="D32" s="37"/>
      <c r="E32" s="37">
        <v>24.400751113891602</v>
      </c>
      <c r="F32" s="37"/>
      <c r="G32" s="37">
        <v>26.046985626220703</v>
      </c>
      <c r="I32" s="12"/>
      <c r="J32" s="13" t="s">
        <v>17</v>
      </c>
      <c r="P32" s="5"/>
      <c r="Q32" s="5"/>
      <c r="W32" s="14"/>
      <c r="AA32"/>
    </row>
    <row r="33" spans="1:32" x14ac:dyDescent="0.2">
      <c r="B33" s="37">
        <v>29.110569000244141</v>
      </c>
      <c r="C33" s="37"/>
      <c r="D33" s="37">
        <v>25.297115325927734</v>
      </c>
      <c r="E33" s="37">
        <v>24.428293228149414</v>
      </c>
      <c r="F33" s="37">
        <v>22.105245590209961</v>
      </c>
      <c r="G33" s="37">
        <v>26.069093704223633</v>
      </c>
      <c r="I33" s="12"/>
      <c r="J33">
        <v>1</v>
      </c>
      <c r="K33" s="3">
        <v>1.3384094259343353</v>
      </c>
      <c r="L33" s="3">
        <v>2.6135218649961676</v>
      </c>
      <c r="M33" s="3">
        <v>3.9210854368292947</v>
      </c>
      <c r="N33" s="3">
        <v>1.2170615451625002</v>
      </c>
      <c r="O33" s="3">
        <v>3.7892538251235068</v>
      </c>
      <c r="P33" s="5">
        <f>SUM(J33:O33)</f>
        <v>13.879332098045804</v>
      </c>
      <c r="Q33" s="5"/>
      <c r="R33" s="15">
        <f>J33/P33*100</f>
        <v>7.2049576516783471</v>
      </c>
      <c r="S33" s="15">
        <f>K33/P33*100</f>
        <v>9.6431832344640132</v>
      </c>
      <c r="T33" s="15">
        <f>L33/P33*100</f>
        <v>18.830314359032801</v>
      </c>
      <c r="U33" s="15">
        <f>M33/P33*100</f>
        <v>28.251254520967763</v>
      </c>
      <c r="V33" s="15">
        <f>N33/P33*100</f>
        <v>8.7688768923820266</v>
      </c>
      <c r="W33" s="15">
        <f>O33/P33*100</f>
        <v>27.301413341475055</v>
      </c>
      <c r="X33" s="16">
        <f>SUM(R26:W26)</f>
        <v>100</v>
      </c>
      <c r="Y33" s="16"/>
      <c r="AA33"/>
    </row>
    <row r="34" spans="1:32" x14ac:dyDescent="0.2">
      <c r="A34" s="17" t="s">
        <v>21</v>
      </c>
      <c r="B34" s="31">
        <f t="shared" ref="B34:G34" si="16">AVERAGE(B31:B33)</f>
        <v>28.990806579589844</v>
      </c>
      <c r="C34" s="29">
        <f t="shared" si="16"/>
        <v>26.814999580383301</v>
      </c>
      <c r="D34" s="32">
        <f t="shared" si="16"/>
        <v>25.193549156188965</v>
      </c>
      <c r="E34" s="20">
        <f t="shared" si="16"/>
        <v>24.414522171020508</v>
      </c>
      <c r="F34" s="21">
        <f t="shared" si="16"/>
        <v>22.055130958557129</v>
      </c>
      <c r="G34" s="21">
        <f t="shared" si="16"/>
        <v>26.042174657185871</v>
      </c>
      <c r="I34" s="12"/>
      <c r="J34" s="13" t="s">
        <v>43</v>
      </c>
      <c r="P34" s="5"/>
      <c r="Q34" s="5"/>
      <c r="W34" s="14"/>
      <c r="AA34"/>
    </row>
    <row r="35" spans="1:32" x14ac:dyDescent="0.2">
      <c r="A35" s="17" t="s">
        <v>23</v>
      </c>
      <c r="B35" s="5">
        <f>B34-B34</f>
        <v>0</v>
      </c>
      <c r="C35" s="22">
        <f>C34-B34</f>
        <v>-2.175806999206543</v>
      </c>
      <c r="D35" s="22">
        <f>D34-B34</f>
        <v>-3.7972574234008789</v>
      </c>
      <c r="E35" s="22">
        <f>E34-B34</f>
        <v>-4.5762844085693359</v>
      </c>
      <c r="F35" s="22">
        <f>F34-B34</f>
        <v>-6.9356756210327148</v>
      </c>
      <c r="G35" s="22">
        <f>G34-B34</f>
        <v>-2.9486319224039725</v>
      </c>
      <c r="I35" s="12" t="s">
        <v>22</v>
      </c>
      <c r="J35" s="3">
        <v>1</v>
      </c>
      <c r="K35" s="3">
        <v>3.8616714508787942</v>
      </c>
      <c r="L35" s="3">
        <v>13.471616616097842</v>
      </c>
      <c r="M35">
        <v>25.122970880833861</v>
      </c>
      <c r="N35" s="3">
        <v>49.186710209693196</v>
      </c>
      <c r="O35" s="3">
        <v>4.917620080869435</v>
      </c>
      <c r="P35" s="5">
        <f>SUM(J35:O35)</f>
        <v>97.56058923837314</v>
      </c>
      <c r="Q35" s="5"/>
      <c r="R35" s="15">
        <f>J35/P35*100</f>
        <v>1.0250040593304184</v>
      </c>
      <c r="S35" s="15">
        <f>K35/P35*100</f>
        <v>3.9582289129511503</v>
      </c>
      <c r="T35" s="15">
        <f>L35/P35*100</f>
        <v>13.808461717243404</v>
      </c>
      <c r="U35" s="15">
        <f>M35/P35*100</f>
        <v>25.751147135294605</v>
      </c>
      <c r="V35" s="15">
        <f>N35/P35*100</f>
        <v>50.416577630044458</v>
      </c>
      <c r="W35" s="15">
        <f>O35/P35*100</f>
        <v>5.0405805451359509</v>
      </c>
      <c r="X35" s="16">
        <f>SUM(R28:W28)</f>
        <v>99.999999999999986</v>
      </c>
      <c r="Y35" s="16"/>
      <c r="AA35"/>
    </row>
    <row r="36" spans="1:32" ht="16" thickBot="1" x14ac:dyDescent="0.25">
      <c r="A36" s="17" t="s">
        <v>25</v>
      </c>
      <c r="B36" s="5">
        <f t="shared" ref="B36:G36" si="17">2^-B35</f>
        <v>1</v>
      </c>
      <c r="C36" s="22">
        <f t="shared" si="17"/>
        <v>4.5183843576239449</v>
      </c>
      <c r="D36" s="22">
        <f t="shared" si="17"/>
        <v>13.902355370418064</v>
      </c>
      <c r="E36" s="22">
        <f t="shared" si="17"/>
        <v>23.856068639008715</v>
      </c>
      <c r="F36" s="22">
        <f t="shared" si="17"/>
        <v>122.41831631719798</v>
      </c>
      <c r="G36" s="22">
        <f t="shared" si="17"/>
        <v>7.7201662866280296</v>
      </c>
      <c r="I36" s="23" t="s">
        <v>24</v>
      </c>
      <c r="J36" s="24">
        <f t="shared" ref="J36:O36" si="18">J35/J33</f>
        <v>1</v>
      </c>
      <c r="K36" s="24">
        <f t="shared" si="18"/>
        <v>2.8852691680522087</v>
      </c>
      <c r="L36" s="24">
        <f t="shared" si="18"/>
        <v>5.1545834747082155</v>
      </c>
      <c r="M36" s="24">
        <f t="shared" si="18"/>
        <v>6.4071470223176359</v>
      </c>
      <c r="N36" s="24">
        <f t="shared" si="18"/>
        <v>40.414316272827321</v>
      </c>
      <c r="O36" s="24">
        <f t="shared" si="18"/>
        <v>1.2977805942332592</v>
      </c>
      <c r="P36" s="24">
        <f>SUM(J36:O36)</f>
        <v>57.159096532138641</v>
      </c>
      <c r="Q36" s="24"/>
      <c r="R36" s="25">
        <f>J36/P36*100</f>
        <v>1.7495028099993384</v>
      </c>
      <c r="S36" s="25">
        <f>K36/P36*100</f>
        <v>5.0477865171117928</v>
      </c>
      <c r="T36" s="25">
        <f>L36/P36*100</f>
        <v>9.0179582733781771</v>
      </c>
      <c r="U36" s="25">
        <f>M36/P36*100</f>
        <v>11.209321719623599</v>
      </c>
      <c r="V36" s="25">
        <f>N36/P36*100</f>
        <v>70.704959883513396</v>
      </c>
      <c r="W36" s="25">
        <f>O36/P36*100</f>
        <v>2.2704707963736985</v>
      </c>
      <c r="X36" s="16">
        <f>SUM(R29:W29)</f>
        <v>100.00000000000001</v>
      </c>
      <c r="Y36" s="16"/>
      <c r="AA36"/>
    </row>
    <row r="37" spans="1:32" ht="16" thickBot="1" x14ac:dyDescent="0.25">
      <c r="B37" s="13"/>
      <c r="C37" s="13"/>
      <c r="D37" s="13"/>
      <c r="E37" s="13"/>
      <c r="F37" s="13"/>
      <c r="G37" s="13"/>
      <c r="K37" s="5"/>
      <c r="L37" s="5"/>
      <c r="M37" s="5"/>
      <c r="N37" s="5"/>
      <c r="O37" s="5"/>
      <c r="P37" s="5"/>
      <c r="Q37" s="5"/>
      <c r="S37" s="15"/>
      <c r="T37" s="15"/>
      <c r="U37" s="15"/>
      <c r="V37" s="15"/>
      <c r="W37" s="15"/>
      <c r="AA37"/>
    </row>
    <row r="38" spans="1:32" x14ac:dyDescent="0.2">
      <c r="B38" s="6" t="s">
        <v>52</v>
      </c>
      <c r="C38" s="7" t="s">
        <v>53</v>
      </c>
      <c r="D38" s="7" t="s">
        <v>54</v>
      </c>
      <c r="E38" s="7" t="s">
        <v>55</v>
      </c>
      <c r="F38" s="7" t="s">
        <v>56</v>
      </c>
      <c r="G38" s="7" t="s">
        <v>57</v>
      </c>
      <c r="I38" s="8" t="s">
        <v>66</v>
      </c>
      <c r="J38" s="9">
        <v>1</v>
      </c>
      <c r="K38" s="9">
        <v>2</v>
      </c>
      <c r="L38" s="9">
        <v>3</v>
      </c>
      <c r="M38" s="9">
        <v>4</v>
      </c>
      <c r="N38" s="9">
        <v>5</v>
      </c>
      <c r="O38" s="9">
        <v>6</v>
      </c>
      <c r="P38" s="10" t="s">
        <v>9</v>
      </c>
      <c r="Q38" s="10"/>
      <c r="R38" s="9" t="s">
        <v>10</v>
      </c>
      <c r="S38" s="9" t="s">
        <v>11</v>
      </c>
      <c r="T38" s="9" t="s">
        <v>12</v>
      </c>
      <c r="U38" s="9" t="s">
        <v>13</v>
      </c>
      <c r="V38" s="9" t="s">
        <v>14</v>
      </c>
      <c r="W38" s="11" t="s">
        <v>15</v>
      </c>
      <c r="AA38"/>
    </row>
    <row r="39" spans="1:32" x14ac:dyDescent="0.2">
      <c r="B39" s="37">
        <v>28.404653549194336</v>
      </c>
      <c r="C39" s="37">
        <v>26.539037704467773</v>
      </c>
      <c r="D39" s="37"/>
      <c r="E39" s="37">
        <v>23.888448715209961</v>
      </c>
      <c r="F39" s="37">
        <v>22.814176559448242</v>
      </c>
      <c r="G39" s="37">
        <v>26.257076263427734</v>
      </c>
      <c r="I39" s="12"/>
      <c r="J39" s="13" t="s">
        <v>17</v>
      </c>
      <c r="P39" s="5"/>
      <c r="Q39" s="5"/>
      <c r="W39" s="14"/>
      <c r="AA39"/>
    </row>
    <row r="40" spans="1:32" x14ac:dyDescent="0.2">
      <c r="B40" s="37">
        <v>28.469980239868164</v>
      </c>
      <c r="C40" s="37">
        <v>26.437145233154297</v>
      </c>
      <c r="D40" s="37">
        <v>24.686361312866211</v>
      </c>
      <c r="E40" s="37">
        <v>23.684314727783203</v>
      </c>
      <c r="F40" s="37">
        <v>22.707324981689453</v>
      </c>
      <c r="G40" s="37"/>
      <c r="I40" s="12"/>
      <c r="J40">
        <v>1</v>
      </c>
      <c r="K40" s="3">
        <v>2.4808965662572411</v>
      </c>
      <c r="L40" s="3">
        <v>1.2669244788679168</v>
      </c>
      <c r="M40" s="3">
        <v>2.8689877873495715</v>
      </c>
      <c r="N40">
        <v>2.4601090489569155</v>
      </c>
      <c r="O40" s="3">
        <v>5.0634352431044478</v>
      </c>
      <c r="P40" s="5">
        <f>SUM(J40:O40)</f>
        <v>15.140353124536094</v>
      </c>
      <c r="Q40" s="5"/>
      <c r="R40" s="15">
        <f>J40/P40*100</f>
        <v>6.6048657635298076</v>
      </c>
      <c r="S40" s="15">
        <f>K40/P40*100</f>
        <v>16.385988793331112</v>
      </c>
      <c r="T40" s="15">
        <f>L40/P40*100</f>
        <v>8.3678661154525464</v>
      </c>
      <c r="U40" s="15">
        <f>M40/P40*100</f>
        <v>18.949279212650321</v>
      </c>
      <c r="V40" s="15">
        <f>N40/P40*100</f>
        <v>16.248690032005406</v>
      </c>
      <c r="W40" s="15">
        <f>O40/P40*100</f>
        <v>33.443310083030795</v>
      </c>
      <c r="X40" s="16">
        <f>SUM(R33:W33)</f>
        <v>100</v>
      </c>
      <c r="Y40" s="16"/>
      <c r="AA40"/>
    </row>
    <row r="41" spans="1:32" x14ac:dyDescent="0.2">
      <c r="B41" s="37"/>
      <c r="C41" s="37"/>
      <c r="D41" s="37">
        <v>24.6845703125</v>
      </c>
      <c r="E41" s="37"/>
      <c r="F41" s="37">
        <v>22.929859161376953</v>
      </c>
      <c r="G41" s="37">
        <v>26.021636962890625</v>
      </c>
      <c r="I41" s="12"/>
      <c r="J41" s="13" t="s">
        <v>43</v>
      </c>
      <c r="P41" s="5"/>
      <c r="Q41" s="5"/>
      <c r="W41" s="14"/>
      <c r="AA41"/>
    </row>
    <row r="42" spans="1:32" x14ac:dyDescent="0.2">
      <c r="A42" s="17" t="s">
        <v>21</v>
      </c>
      <c r="B42" s="18">
        <f t="shared" ref="B42:G42" si="19">AVERAGE(B39:B41)</f>
        <v>28.43731689453125</v>
      </c>
      <c r="C42" s="21">
        <f t="shared" si="19"/>
        <v>26.488091468811035</v>
      </c>
      <c r="D42" s="20">
        <f t="shared" si="19"/>
        <v>24.685465812683105</v>
      </c>
      <c r="E42" s="20">
        <f t="shared" si="19"/>
        <v>23.786381721496582</v>
      </c>
      <c r="F42" s="19">
        <f t="shared" si="19"/>
        <v>22.817120234171551</v>
      </c>
      <c r="G42" s="19">
        <f t="shared" si="19"/>
        <v>26.13935661315918</v>
      </c>
      <c r="I42" s="12" t="s">
        <v>22</v>
      </c>
      <c r="J42" s="3">
        <v>1</v>
      </c>
      <c r="K42">
        <v>4.3106470284490763</v>
      </c>
      <c r="L42">
        <v>10.139829880056267</v>
      </c>
      <c r="M42">
        <v>29.474692902723316</v>
      </c>
      <c r="N42">
        <v>118.73563662742256</v>
      </c>
      <c r="O42" s="13">
        <v>12.458005510194056</v>
      </c>
      <c r="P42" s="5">
        <f>SUM(J42:O42)</f>
        <v>176.11881194884526</v>
      </c>
      <c r="Q42" s="5"/>
      <c r="R42" s="15">
        <f>J42/P42*100</f>
        <v>0.56779851563526096</v>
      </c>
      <c r="S42" s="15">
        <f>K42/P42*100</f>
        <v>2.4475789841809337</v>
      </c>
      <c r="T42" s="15">
        <f>L42/P42*100</f>
        <v>5.7573803546900146</v>
      </c>
      <c r="U42" s="15">
        <f>M42/P42*100</f>
        <v>16.73568687897146</v>
      </c>
      <c r="V42" s="15">
        <f>N42/P42*100</f>
        <v>67.417918230058248</v>
      </c>
      <c r="W42" s="15">
        <f>O42/P42*100</f>
        <v>7.0736370364640866</v>
      </c>
      <c r="X42" s="16">
        <f>SUM(R35:W35)</f>
        <v>99.999999999999986</v>
      </c>
      <c r="Y42" s="16"/>
      <c r="AA42"/>
    </row>
    <row r="43" spans="1:32" ht="16" thickBot="1" x14ac:dyDescent="0.25">
      <c r="A43" s="17" t="s">
        <v>23</v>
      </c>
      <c r="B43" s="5">
        <f>B42-B42</f>
        <v>0</v>
      </c>
      <c r="C43" s="22">
        <f>C42-B42</f>
        <v>-1.9492254257202148</v>
      </c>
      <c r="D43" s="22">
        <f>D42-B42</f>
        <v>-3.7518510818481445</v>
      </c>
      <c r="E43" s="22">
        <f>E42-B42</f>
        <v>-4.650935173034668</v>
      </c>
      <c r="F43" s="22">
        <f>F42-B42</f>
        <v>-5.6201966603596993</v>
      </c>
      <c r="G43" s="22">
        <f>G42-B42</f>
        <v>-2.2979602813720703</v>
      </c>
      <c r="I43" s="23" t="s">
        <v>24</v>
      </c>
      <c r="J43" s="24">
        <f t="shared" ref="J43:O43" si="20">J42/J40</f>
        <v>1</v>
      </c>
      <c r="K43" s="24">
        <f t="shared" si="20"/>
        <v>1.7375359727117743</v>
      </c>
      <c r="L43" s="24">
        <f t="shared" si="20"/>
        <v>8.0034998527433103</v>
      </c>
      <c r="M43" s="24">
        <f t="shared" si="20"/>
        <v>10.273551192057401</v>
      </c>
      <c r="N43" s="24">
        <f t="shared" si="20"/>
        <v>48.264379450076163</v>
      </c>
      <c r="O43" s="24">
        <f t="shared" si="20"/>
        <v>2.4603860644134388</v>
      </c>
      <c r="P43" s="24">
        <f>SUM(J43:O43)</f>
        <v>71.739352532002087</v>
      </c>
      <c r="Q43" s="24"/>
      <c r="R43" s="25">
        <f>J43/P43*100</f>
        <v>1.3939350784548992</v>
      </c>
      <c r="S43" s="25">
        <f>K43/P43*100</f>
        <v>2.4220123424401967</v>
      </c>
      <c r="T43" s="25">
        <f>L43/P43*100</f>
        <v>11.156359195147521</v>
      </c>
      <c r="U43" s="25">
        <f>M43/P43*100</f>
        <v>14.320663386910956</v>
      </c>
      <c r="V43" s="25">
        <f>N43/P43*100</f>
        <v>67.277411555318949</v>
      </c>
      <c r="W43" s="25">
        <f>O43/P43*100</f>
        <v>3.4296184417274875</v>
      </c>
      <c r="X43" s="16">
        <f>SUM(R36:W36)</f>
        <v>100</v>
      </c>
      <c r="Y43" s="16"/>
      <c r="AA43"/>
    </row>
    <row r="44" spans="1:32" x14ac:dyDescent="0.2">
      <c r="A44" s="17" t="s">
        <v>25</v>
      </c>
      <c r="B44" s="5">
        <f t="shared" ref="B44:G44" si="21">2^-B43</f>
        <v>1</v>
      </c>
      <c r="C44" s="22">
        <f t="shared" si="21"/>
        <v>3.8616714508787942</v>
      </c>
      <c r="D44" s="22">
        <f t="shared" si="21"/>
        <v>13.471616616097842</v>
      </c>
      <c r="E44" s="22">
        <f t="shared" si="21"/>
        <v>25.122970880833861</v>
      </c>
      <c r="F44" s="22">
        <f t="shared" si="21"/>
        <v>49.186710209693196</v>
      </c>
      <c r="G44" s="22">
        <f t="shared" si="21"/>
        <v>4.917620080869435</v>
      </c>
      <c r="AA44"/>
    </row>
    <row r="45" spans="1:32" x14ac:dyDescent="0.2">
      <c r="B45" s="13"/>
      <c r="C45" s="13"/>
      <c r="D45" s="13"/>
      <c r="E45" s="13"/>
      <c r="F45" s="13"/>
      <c r="G45" s="13"/>
      <c r="J45"/>
      <c r="AA45"/>
    </row>
    <row r="46" spans="1:32" x14ac:dyDescent="0.2">
      <c r="B46" s="6" t="s">
        <v>58</v>
      </c>
      <c r="C46" s="7" t="s">
        <v>59</v>
      </c>
      <c r="D46" s="7" t="s">
        <v>60</v>
      </c>
      <c r="E46" s="7" t="s">
        <v>61</v>
      </c>
      <c r="F46" s="7" t="s">
        <v>62</v>
      </c>
      <c r="G46" s="7" t="s">
        <v>63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AA46"/>
    </row>
    <row r="47" spans="1:32" x14ac:dyDescent="0.2">
      <c r="B47" s="37">
        <v>28.962108612060547</v>
      </c>
      <c r="C47" s="37">
        <v>27.095645904541016</v>
      </c>
      <c r="D47" s="37">
        <v>25.711170196533203</v>
      </c>
      <c r="E47" s="37">
        <v>24.121931076049805</v>
      </c>
      <c r="F47" s="37">
        <v>22.258029937744141</v>
      </c>
      <c r="G47" s="37">
        <v>25.647884368896484</v>
      </c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</row>
    <row r="48" spans="1:32" x14ac:dyDescent="0.2">
      <c r="B48" s="37">
        <v>29.490322113037109</v>
      </c>
      <c r="C48" s="37">
        <v>27.205625534057617</v>
      </c>
      <c r="D48" s="37">
        <v>26.129154205322266</v>
      </c>
      <c r="E48" s="37">
        <v>24.494781494140625</v>
      </c>
      <c r="F48" s="37">
        <v>22.4337158203125</v>
      </c>
      <c r="G48" s="37">
        <v>25.738862991333008</v>
      </c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</row>
    <row r="49" spans="1:33" x14ac:dyDescent="0.2">
      <c r="B49" s="37">
        <v>28.831453323364258</v>
      </c>
      <c r="C49" s="37">
        <v>26.658899307250977</v>
      </c>
      <c r="D49" s="37">
        <v>25.417675018310547</v>
      </c>
      <c r="E49" s="37">
        <v>24.022956848144531</v>
      </c>
      <c r="F49" s="37">
        <v>21.91731071472168</v>
      </c>
      <c r="G49" s="37">
        <v>24.980133056640625</v>
      </c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</row>
    <row r="50" spans="1:33" x14ac:dyDescent="0.2">
      <c r="A50" s="17" t="s">
        <v>21</v>
      </c>
      <c r="B50" s="28">
        <f t="shared" ref="B50:G50" si="22">AVERAGE(B47:B49)</f>
        <v>29.094628016153973</v>
      </c>
      <c r="C50" s="29">
        <f t="shared" si="22"/>
        <v>26.986723581949871</v>
      </c>
      <c r="D50" s="30">
        <f t="shared" si="22"/>
        <v>25.752666473388672</v>
      </c>
      <c r="E50" s="20">
        <f t="shared" si="22"/>
        <v>24.213223139444988</v>
      </c>
      <c r="F50" s="19">
        <f t="shared" si="22"/>
        <v>22.203018824259441</v>
      </c>
      <c r="G50" s="19">
        <f t="shared" si="22"/>
        <v>25.455626805623371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</row>
    <row r="51" spans="1:33" x14ac:dyDescent="0.2">
      <c r="A51" s="17" t="s">
        <v>23</v>
      </c>
      <c r="B51" s="5">
        <f>B50-B50</f>
        <v>0</v>
      </c>
      <c r="C51" s="22">
        <f>C50-B50</f>
        <v>-2.1079044342041016</v>
      </c>
      <c r="D51" s="22">
        <f>D50-B50</f>
        <v>-3.3419615427653007</v>
      </c>
      <c r="E51" s="22">
        <f>E50-B50</f>
        <v>-4.8814048767089844</v>
      </c>
      <c r="F51" s="22">
        <f>F50-B50</f>
        <v>-6.8916091918945312</v>
      </c>
      <c r="G51" s="22">
        <f>G50-B50</f>
        <v>-3.6390012105306013</v>
      </c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</row>
    <row r="52" spans="1:33" x14ac:dyDescent="0.2">
      <c r="A52" s="17" t="s">
        <v>25</v>
      </c>
      <c r="B52" s="5">
        <f t="shared" ref="B52:G52" si="23">2^-B51</f>
        <v>1</v>
      </c>
      <c r="C52" s="22">
        <f t="shared" si="23"/>
        <v>4.3106470284490763</v>
      </c>
      <c r="D52" s="22">
        <f t="shared" si="23"/>
        <v>10.139829880056267</v>
      </c>
      <c r="E52" s="22">
        <f t="shared" si="23"/>
        <v>29.474692902723316</v>
      </c>
      <c r="F52" s="22">
        <f t="shared" si="23"/>
        <v>118.73563662742256</v>
      </c>
      <c r="G52" s="22">
        <f t="shared" si="23"/>
        <v>12.458005510194056</v>
      </c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</row>
    <row r="53" spans="1:33" x14ac:dyDescent="0.2"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/>
    </row>
    <row r="54" spans="1:33" ht="19" x14ac:dyDescent="0.25">
      <c r="A54" s="1" t="s">
        <v>17</v>
      </c>
      <c r="B54" s="2" t="s">
        <v>1</v>
      </c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/>
    </row>
    <row r="55" spans="1:33" x14ac:dyDescent="0.2">
      <c r="B55" s="6" t="s">
        <v>2</v>
      </c>
      <c r="C55" s="7" t="s">
        <v>3</v>
      </c>
      <c r="D55" s="7" t="s">
        <v>4</v>
      </c>
      <c r="E55" s="7" t="s">
        <v>5</v>
      </c>
      <c r="F55" s="7" t="s">
        <v>6</v>
      </c>
      <c r="G55" s="7" t="s">
        <v>7</v>
      </c>
      <c r="I55" s="37"/>
      <c r="J55" s="37"/>
      <c r="K55" s="37"/>
      <c r="L55" s="37"/>
      <c r="M55" s="37"/>
      <c r="N55" s="37"/>
      <c r="O55" s="37"/>
      <c r="V55"/>
      <c r="Y55" s="37"/>
      <c r="Z55" s="37"/>
      <c r="AA55" s="37"/>
      <c r="AB55" s="37"/>
      <c r="AC55" s="37"/>
      <c r="AD55" s="37"/>
      <c r="AE55" s="37"/>
      <c r="AF55" s="37"/>
    </row>
    <row r="56" spans="1:33" x14ac:dyDescent="0.2">
      <c r="B56" s="37"/>
      <c r="C56" s="37">
        <v>17.892614364624023</v>
      </c>
      <c r="D56" s="37">
        <v>17.512264251708984</v>
      </c>
      <c r="E56" s="37"/>
      <c r="F56" s="37"/>
      <c r="G56" s="37"/>
      <c r="I56" s="37"/>
      <c r="J56" s="37"/>
      <c r="K56" s="37"/>
      <c r="L56" s="37"/>
      <c r="M56" s="37"/>
      <c r="N56" s="37"/>
      <c r="O56" s="37"/>
      <c r="V56"/>
      <c r="Y56" s="37"/>
      <c r="Z56" s="37"/>
      <c r="AA56" s="37"/>
      <c r="AB56" s="37"/>
      <c r="AC56" s="37"/>
      <c r="AD56" s="37"/>
      <c r="AE56" s="37"/>
      <c r="AF56" s="37"/>
    </row>
    <row r="57" spans="1:33" x14ac:dyDescent="0.2">
      <c r="B57" s="37">
        <v>19.818645477294922</v>
      </c>
      <c r="C57" s="37">
        <v>17.98297119140625</v>
      </c>
      <c r="D57" s="37">
        <v>17.474624633789062</v>
      </c>
      <c r="E57" s="37">
        <v>16.974655151367188</v>
      </c>
      <c r="F57" s="37">
        <v>18.809549331665039</v>
      </c>
      <c r="G57" s="37">
        <v>16.770957946777344</v>
      </c>
      <c r="I57" s="37"/>
      <c r="J57" s="37"/>
      <c r="K57" s="37"/>
      <c r="L57" s="37"/>
      <c r="M57" s="37"/>
      <c r="N57" s="37"/>
      <c r="O57" s="37"/>
      <c r="V57"/>
      <c r="Y57" s="37"/>
      <c r="Z57" s="37"/>
      <c r="AA57" s="37"/>
      <c r="AB57" s="37"/>
      <c r="AC57" s="37"/>
      <c r="AD57" s="37"/>
      <c r="AE57" s="37"/>
      <c r="AF57" s="37"/>
    </row>
    <row r="58" spans="1:33" x14ac:dyDescent="0.2">
      <c r="B58" s="37">
        <v>19.800592422485352</v>
      </c>
      <c r="C58" s="37"/>
      <c r="D58" s="37">
        <v>17.627401351928711</v>
      </c>
      <c r="E58" s="37">
        <v>16.99378776550293</v>
      </c>
      <c r="F58" s="37">
        <v>18.809328079223633</v>
      </c>
      <c r="G58" s="37">
        <v>16.781719207763672</v>
      </c>
      <c r="I58" s="37"/>
      <c r="J58" s="37"/>
      <c r="K58" s="37"/>
      <c r="L58" s="37"/>
      <c r="M58" s="37"/>
      <c r="N58" s="37"/>
      <c r="O58" s="37"/>
      <c r="V58"/>
      <c r="Y58" s="37"/>
      <c r="Z58" s="37"/>
      <c r="AA58" s="37"/>
      <c r="AB58" s="37"/>
      <c r="AC58" s="37"/>
      <c r="AD58" s="37"/>
      <c r="AE58" s="37"/>
      <c r="AF58" s="37"/>
    </row>
    <row r="59" spans="1:33" x14ac:dyDescent="0.2">
      <c r="A59" s="17" t="s">
        <v>21</v>
      </c>
      <c r="B59" s="18">
        <f t="shared" ref="B59:G59" si="24">AVERAGE(B56:B58)</f>
        <v>19.809618949890137</v>
      </c>
      <c r="C59" s="19">
        <f t="shared" si="24"/>
        <v>17.937792778015137</v>
      </c>
      <c r="D59" s="20">
        <f t="shared" si="24"/>
        <v>17.538096745808918</v>
      </c>
      <c r="E59" s="20">
        <f t="shared" si="24"/>
        <v>16.984221458435059</v>
      </c>
      <c r="F59" s="21">
        <f t="shared" si="24"/>
        <v>18.809438705444336</v>
      </c>
      <c r="G59" s="21">
        <f t="shared" si="24"/>
        <v>16.776338577270508</v>
      </c>
      <c r="I59"/>
      <c r="J59" s="37"/>
      <c r="K59" s="37"/>
      <c r="L59" s="37"/>
      <c r="M59" s="37"/>
      <c r="N59" s="37"/>
      <c r="O59" s="37"/>
      <c r="V59"/>
      <c r="AA59"/>
      <c r="AB59"/>
      <c r="AC59"/>
      <c r="AD59"/>
      <c r="AE59"/>
      <c r="AF59"/>
      <c r="AG59"/>
    </row>
    <row r="60" spans="1:33" x14ac:dyDescent="0.2">
      <c r="A60" s="17" t="s">
        <v>23</v>
      </c>
      <c r="B60" s="5">
        <f>B59-B59</f>
        <v>0</v>
      </c>
      <c r="C60" s="22">
        <f>C59-B59</f>
        <v>-1.871826171875</v>
      </c>
      <c r="D60" s="22">
        <f>D59-B59</f>
        <v>-2.2715222040812186</v>
      </c>
      <c r="E60" s="22">
        <f>E59-B59</f>
        <v>-2.8253974914550781</v>
      </c>
      <c r="F60" s="22">
        <f>F59-B59</f>
        <v>-1.0001802444458008</v>
      </c>
      <c r="G60" s="22">
        <f>G59-B59</f>
        <v>-3.0332803726196289</v>
      </c>
      <c r="I60"/>
      <c r="J60" s="37"/>
      <c r="K60" s="37"/>
      <c r="L60" s="37"/>
      <c r="M60" s="37"/>
      <c r="N60" s="37"/>
      <c r="O60" s="37"/>
      <c r="V60"/>
      <c r="AA60"/>
    </row>
    <row r="61" spans="1:33" x14ac:dyDescent="0.2">
      <c r="A61" s="17" t="s">
        <v>25</v>
      </c>
      <c r="B61" s="5">
        <f>2^AB82-B60</f>
        <v>1</v>
      </c>
      <c r="C61" s="22">
        <f>2^-C60</f>
        <v>3.6599556634684656</v>
      </c>
      <c r="D61" s="22">
        <f>2^-D60</f>
        <v>4.8283230431278987</v>
      </c>
      <c r="E61" s="22">
        <f>2^-E60</f>
        <v>7.0880927957143003</v>
      </c>
      <c r="F61" s="22">
        <f>2^-F60</f>
        <v>2.0002498874684735</v>
      </c>
      <c r="G61" s="22">
        <f>2^-G60</f>
        <v>8.1866906005713371</v>
      </c>
      <c r="I61"/>
      <c r="J61" s="37"/>
      <c r="K61" s="37"/>
      <c r="L61" s="37"/>
      <c r="M61" s="37"/>
      <c r="N61" s="37"/>
      <c r="O61" s="37"/>
      <c r="V61"/>
      <c r="AA61"/>
    </row>
    <row r="62" spans="1:33" x14ac:dyDescent="0.2">
      <c r="B62" s="5"/>
      <c r="C62" s="5"/>
      <c r="D62" s="5"/>
      <c r="E62" s="5"/>
      <c r="F62" s="5"/>
      <c r="G62" s="5"/>
      <c r="I62"/>
      <c r="J62" s="37"/>
      <c r="K62" s="37"/>
      <c r="L62" s="37"/>
      <c r="M62" s="37"/>
      <c r="N62" s="37"/>
      <c r="O62" s="37"/>
      <c r="V62"/>
      <c r="AA62"/>
    </row>
    <row r="63" spans="1:33" x14ac:dyDescent="0.2">
      <c r="B63" s="6" t="s">
        <v>27</v>
      </c>
      <c r="C63" s="7" t="s">
        <v>28</v>
      </c>
      <c r="D63" s="7" t="s">
        <v>29</v>
      </c>
      <c r="E63" s="7" t="s">
        <v>30</v>
      </c>
      <c r="F63" s="7" t="s">
        <v>31</v>
      </c>
      <c r="G63" s="7" t="s">
        <v>7</v>
      </c>
      <c r="I63"/>
      <c r="J63" s="37"/>
      <c r="K63" s="37"/>
      <c r="L63" s="37"/>
      <c r="M63" s="37"/>
      <c r="N63" s="37"/>
      <c r="O63" s="37"/>
      <c r="V63"/>
      <c r="AA63"/>
    </row>
    <row r="64" spans="1:33" x14ac:dyDescent="0.2">
      <c r="B64" s="37">
        <v>19.387754440307617</v>
      </c>
      <c r="C64" s="37"/>
      <c r="D64" s="37">
        <v>17.54792594909668</v>
      </c>
      <c r="E64" s="37"/>
      <c r="F64" s="37">
        <v>18.128849029541016</v>
      </c>
      <c r="G64" s="37">
        <v>18.042715072631836</v>
      </c>
      <c r="I64"/>
      <c r="J64" s="37"/>
      <c r="K64" s="37"/>
      <c r="L64" s="37"/>
      <c r="M64" s="37"/>
      <c r="N64" s="37"/>
      <c r="O64" s="37"/>
      <c r="V64"/>
      <c r="AA64"/>
    </row>
    <row r="65" spans="1:33" x14ac:dyDescent="0.2">
      <c r="B65" s="37">
        <v>19.363138198852539</v>
      </c>
      <c r="C65" s="37">
        <v>18.037965774536133</v>
      </c>
      <c r="D65" s="37">
        <v>17.520103454589844</v>
      </c>
      <c r="E65" s="37">
        <v>17.346668243408203</v>
      </c>
      <c r="F65" s="37">
        <v>18.123771667480469</v>
      </c>
      <c r="G65" s="37">
        <v>18.073501586914062</v>
      </c>
      <c r="I65"/>
      <c r="J65" s="37"/>
      <c r="K65" s="37"/>
      <c r="L65" s="37"/>
      <c r="M65" s="37"/>
      <c r="N65" s="37"/>
      <c r="O65" s="37"/>
      <c r="AA65"/>
    </row>
    <row r="66" spans="1:33" x14ac:dyDescent="0.2">
      <c r="B66" s="37"/>
      <c r="C66" s="37">
        <v>18.063138961791992</v>
      </c>
      <c r="D66" s="37"/>
      <c r="E66" s="37">
        <v>17.470905303955078</v>
      </c>
      <c r="F66" s="37">
        <v>18.194143295288086</v>
      </c>
      <c r="G66" s="37"/>
      <c r="I66"/>
      <c r="J66" s="37"/>
      <c r="K66" s="37"/>
      <c r="L66" s="37"/>
      <c r="M66" s="37"/>
      <c r="N66" s="37"/>
      <c r="O66" s="37"/>
      <c r="Y66" s="37"/>
      <c r="Z66" s="37"/>
      <c r="AA66" s="37"/>
      <c r="AB66" s="37"/>
      <c r="AC66" s="37"/>
      <c r="AD66" s="37"/>
      <c r="AE66" s="37"/>
      <c r="AF66" s="37"/>
      <c r="AG66" s="37"/>
    </row>
    <row r="67" spans="1:33" x14ac:dyDescent="0.2">
      <c r="A67" s="17" t="s">
        <v>21</v>
      </c>
      <c r="B67" s="28">
        <f t="shared" ref="B67:G67" si="25">AVERAGE(B64:B66)</f>
        <v>19.375446319580078</v>
      </c>
      <c r="C67" s="29">
        <f t="shared" si="25"/>
        <v>18.050552368164062</v>
      </c>
      <c r="D67" s="30">
        <f t="shared" si="25"/>
        <v>17.534014701843262</v>
      </c>
      <c r="E67" s="20">
        <f t="shared" si="25"/>
        <v>17.408786773681641</v>
      </c>
      <c r="F67" s="19">
        <f t="shared" si="25"/>
        <v>18.148921330769856</v>
      </c>
      <c r="G67" s="21">
        <f t="shared" si="25"/>
        <v>18.058108329772949</v>
      </c>
      <c r="I67"/>
      <c r="J67" s="37"/>
      <c r="K67" s="37"/>
      <c r="L67" s="37"/>
      <c r="M67" s="37"/>
      <c r="N67" s="37"/>
      <c r="O67" s="37"/>
      <c r="Y67" s="37"/>
      <c r="Z67" s="37"/>
      <c r="AA67" s="37"/>
      <c r="AB67" s="37"/>
      <c r="AC67" s="37"/>
      <c r="AD67" s="37"/>
      <c r="AE67" s="37"/>
      <c r="AF67" s="37"/>
      <c r="AG67" s="37"/>
    </row>
    <row r="68" spans="1:33" x14ac:dyDescent="0.2">
      <c r="A68" s="17" t="s">
        <v>23</v>
      </c>
      <c r="B68" s="5">
        <f>B67-B67</f>
        <v>0</v>
      </c>
      <c r="C68" s="22">
        <f>C67-B67</f>
        <v>-1.3248939514160156</v>
      </c>
      <c r="D68" s="22">
        <f>D67-B67</f>
        <v>-1.8414316177368164</v>
      </c>
      <c r="E68" s="22">
        <f>E67-B67</f>
        <v>-1.9666595458984375</v>
      </c>
      <c r="F68" s="22">
        <f>F67-B67</f>
        <v>-1.2265249888102225</v>
      </c>
      <c r="G68" s="22">
        <f>G67-B67</f>
        <v>-1.3173379898071289</v>
      </c>
      <c r="I68"/>
      <c r="J68" s="37"/>
      <c r="K68" s="37"/>
      <c r="L68" s="37"/>
      <c r="M68" s="37"/>
      <c r="N68" s="37"/>
      <c r="O68" s="37"/>
      <c r="Y68" s="37"/>
      <c r="Z68" s="37"/>
      <c r="AA68" s="37"/>
      <c r="AB68" s="37"/>
      <c r="AC68" s="37"/>
      <c r="AD68" s="37"/>
      <c r="AE68" s="37"/>
      <c r="AF68" s="37"/>
      <c r="AG68" s="37"/>
    </row>
    <row r="69" spans="1:33" x14ac:dyDescent="0.2">
      <c r="A69" s="17" t="s">
        <v>25</v>
      </c>
      <c r="B69" s="5">
        <f t="shared" ref="B69:G69" si="26">2^-B68</f>
        <v>1</v>
      </c>
      <c r="C69" s="22">
        <f t="shared" si="26"/>
        <v>2.5051447241129026</v>
      </c>
      <c r="D69" s="22">
        <f t="shared" si="26"/>
        <v>3.5836546585122639</v>
      </c>
      <c r="E69" s="22">
        <f t="shared" si="26"/>
        <v>3.9086205817527762</v>
      </c>
      <c r="F69" s="22">
        <f t="shared" si="26"/>
        <v>2.3400266960668841</v>
      </c>
      <c r="G69" s="22">
        <f t="shared" si="26"/>
        <v>2.4920585939736881</v>
      </c>
      <c r="I69"/>
      <c r="J69" s="37"/>
      <c r="K69" s="37"/>
      <c r="L69" s="37"/>
      <c r="M69" s="37"/>
      <c r="N69" s="37"/>
      <c r="O69" s="37"/>
      <c r="AA69"/>
    </row>
    <row r="70" spans="1:33" x14ac:dyDescent="0.2">
      <c r="B70" s="5"/>
      <c r="C70" s="5"/>
      <c r="D70" s="5"/>
      <c r="E70" s="5"/>
      <c r="F70" s="5"/>
      <c r="G70" s="5"/>
      <c r="I70"/>
      <c r="J70" s="37"/>
      <c r="K70" s="37"/>
      <c r="L70" s="37"/>
      <c r="M70" s="37"/>
      <c r="N70" s="37"/>
      <c r="O70" s="37"/>
      <c r="AA70"/>
    </row>
    <row r="71" spans="1:33" x14ac:dyDescent="0.2">
      <c r="B71" s="6" t="s">
        <v>35</v>
      </c>
      <c r="C71" s="7" t="s">
        <v>36</v>
      </c>
      <c r="D71" s="7" t="s">
        <v>37</v>
      </c>
      <c r="E71" s="7" t="s">
        <v>38</v>
      </c>
      <c r="F71" s="7" t="s">
        <v>39</v>
      </c>
      <c r="G71" s="7" t="s">
        <v>7</v>
      </c>
      <c r="I71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AA71"/>
    </row>
    <row r="72" spans="1:33" x14ac:dyDescent="0.2">
      <c r="B72" s="37">
        <v>19.386316299438477</v>
      </c>
      <c r="C72" s="37">
        <v>18.301105499267578</v>
      </c>
      <c r="D72" s="37"/>
      <c r="E72" s="37">
        <v>17.953315734863281</v>
      </c>
      <c r="F72" s="37"/>
      <c r="G72" s="37">
        <v>16.485805511474609</v>
      </c>
      <c r="I72"/>
      <c r="K72"/>
      <c r="L72"/>
      <c r="M72"/>
      <c r="N72"/>
      <c r="AA72"/>
    </row>
    <row r="73" spans="1:33" x14ac:dyDescent="0.2">
      <c r="B73" s="37">
        <v>19.442049026489258</v>
      </c>
      <c r="C73" s="37">
        <v>18.300254821777344</v>
      </c>
      <c r="D73" s="37">
        <v>18.155738830566406</v>
      </c>
      <c r="E73" s="37">
        <v>16.572038650512695</v>
      </c>
      <c r="F73" s="37">
        <v>17.585506439208984</v>
      </c>
      <c r="G73" s="37">
        <v>16.378108978271484</v>
      </c>
      <c r="I73"/>
      <c r="K73"/>
      <c r="L73"/>
      <c r="M73"/>
      <c r="N73"/>
      <c r="AA73"/>
    </row>
    <row r="74" spans="1:33" x14ac:dyDescent="0.2">
      <c r="B74" s="37"/>
      <c r="C74" s="37"/>
      <c r="D74" s="37">
        <v>18.129571914672852</v>
      </c>
      <c r="E74" s="37">
        <v>17.295497894287109</v>
      </c>
      <c r="F74" s="37">
        <v>17.537185668945312</v>
      </c>
      <c r="G74" s="37"/>
      <c r="I74"/>
      <c r="K74"/>
      <c r="L74"/>
      <c r="M74"/>
      <c r="N74"/>
      <c r="AA74"/>
    </row>
    <row r="75" spans="1:33" x14ac:dyDescent="0.2">
      <c r="A75" s="17" t="s">
        <v>21</v>
      </c>
      <c r="B75" s="31">
        <f t="shared" ref="B75:G75" si="27">AVERAGE(B72:B74)</f>
        <v>19.414182662963867</v>
      </c>
      <c r="C75" s="21">
        <f t="shared" si="27"/>
        <v>18.300680160522461</v>
      </c>
      <c r="D75" s="30">
        <f t="shared" si="27"/>
        <v>18.142655372619629</v>
      </c>
      <c r="E75" s="32">
        <f t="shared" si="27"/>
        <v>17.273617426554363</v>
      </c>
      <c r="F75" s="29">
        <f t="shared" si="27"/>
        <v>17.561346054077148</v>
      </c>
      <c r="G75" s="21">
        <f t="shared" si="27"/>
        <v>16.431957244873047</v>
      </c>
      <c r="I75"/>
      <c r="K75"/>
      <c r="L75"/>
      <c r="M75"/>
      <c r="N75"/>
      <c r="AA75"/>
    </row>
    <row r="76" spans="1:33" x14ac:dyDescent="0.2">
      <c r="A76" s="17" t="s">
        <v>23</v>
      </c>
      <c r="B76" s="5">
        <f>B75-B75</f>
        <v>0</v>
      </c>
      <c r="C76" s="22">
        <f>C75-B75</f>
        <v>-1.1135025024414062</v>
      </c>
      <c r="D76" s="22">
        <f>D75-B75</f>
        <v>-1.2715272903442383</v>
      </c>
      <c r="E76" s="22">
        <f>E75-B75</f>
        <v>-2.140565236409504</v>
      </c>
      <c r="F76" s="22">
        <f>F75-B75</f>
        <v>-1.8528366088867188</v>
      </c>
      <c r="G76" s="22">
        <f>G75-B75</f>
        <v>-2.9822254180908203</v>
      </c>
      <c r="I76"/>
      <c r="AA76"/>
    </row>
    <row r="77" spans="1:33" x14ac:dyDescent="0.2">
      <c r="A77" s="17" t="s">
        <v>25</v>
      </c>
      <c r="B77" s="5">
        <f t="shared" ref="B77:G77" si="28">2^-B76</f>
        <v>1</v>
      </c>
      <c r="C77" s="22">
        <f t="shared" si="28"/>
        <v>2.1637030311347702</v>
      </c>
      <c r="D77" s="22">
        <f t="shared" si="28"/>
        <v>2.4141700327750981</v>
      </c>
      <c r="E77" s="22">
        <f t="shared" si="28"/>
        <v>4.4093476723783258</v>
      </c>
      <c r="F77" s="22">
        <f t="shared" si="28"/>
        <v>3.6120969326918582</v>
      </c>
      <c r="G77" s="22">
        <f t="shared" si="28"/>
        <v>7.9020414726073334</v>
      </c>
      <c r="I77"/>
      <c r="AA77"/>
    </row>
    <row r="78" spans="1:33" x14ac:dyDescent="0.2">
      <c r="I78"/>
      <c r="AA78"/>
    </row>
    <row r="79" spans="1:33" x14ac:dyDescent="0.2">
      <c r="A79" s="34"/>
      <c r="B79" s="34"/>
      <c r="C79" s="34"/>
      <c r="D79" s="34"/>
      <c r="E79" s="34"/>
      <c r="F79" s="34"/>
      <c r="G79" s="34"/>
      <c r="AA79"/>
    </row>
    <row r="80" spans="1:33" x14ac:dyDescent="0.2">
      <c r="AA80"/>
    </row>
    <row r="81" spans="1:27" ht="19" x14ac:dyDescent="0.25">
      <c r="A81" s="1"/>
      <c r="B81" s="35" t="s">
        <v>1</v>
      </c>
      <c r="C81" s="13"/>
      <c r="D81" s="13"/>
      <c r="E81" s="13"/>
      <c r="F81" s="13"/>
      <c r="G81" s="13"/>
      <c r="AA81"/>
    </row>
    <row r="82" spans="1:27" x14ac:dyDescent="0.2">
      <c r="B82" s="6" t="s">
        <v>46</v>
      </c>
      <c r="C82" s="7" t="s">
        <v>47</v>
      </c>
      <c r="D82" s="7" t="s">
        <v>48</v>
      </c>
      <c r="E82" s="7" t="s">
        <v>49</v>
      </c>
      <c r="F82" s="7" t="s">
        <v>50</v>
      </c>
      <c r="G82" s="7" t="s">
        <v>51</v>
      </c>
      <c r="AA82"/>
    </row>
    <row r="83" spans="1:27" x14ac:dyDescent="0.2">
      <c r="B83" s="37">
        <v>19.913688659667969</v>
      </c>
      <c r="C83" s="37">
        <v>18.145288467407227</v>
      </c>
      <c r="D83" s="37">
        <v>18.737783432006836</v>
      </c>
      <c r="E83" s="37"/>
      <c r="F83" s="37">
        <v>17.828456878662109</v>
      </c>
      <c r="G83" s="37"/>
      <c r="K83"/>
      <c r="L83"/>
      <c r="M83"/>
      <c r="N83"/>
      <c r="AA83"/>
    </row>
    <row r="84" spans="1:27" x14ac:dyDescent="0.2">
      <c r="B84" s="37"/>
      <c r="C84" s="37">
        <v>18.262216567993164</v>
      </c>
      <c r="D84" s="37"/>
      <c r="E84" s="37">
        <v>17.962554931640625</v>
      </c>
      <c r="F84" s="37">
        <v>17.989049911499023</v>
      </c>
      <c r="G84" s="37">
        <v>17.559135437011719</v>
      </c>
      <c r="K84"/>
      <c r="L84"/>
      <c r="M84"/>
      <c r="N84"/>
      <c r="AA84"/>
    </row>
    <row r="85" spans="1:27" x14ac:dyDescent="0.2">
      <c r="B85" s="37">
        <v>20.104866027832031</v>
      </c>
      <c r="C85" s="37">
        <v>18.309959411621094</v>
      </c>
      <c r="D85" s="37">
        <v>18.726066589355469</v>
      </c>
      <c r="E85" s="37">
        <v>17.96160888671875</v>
      </c>
      <c r="F85" s="37">
        <v>18.068363189697266</v>
      </c>
      <c r="G85" s="37">
        <v>17.57423210144043</v>
      </c>
      <c r="K85"/>
      <c r="L85"/>
      <c r="M85"/>
      <c r="N85"/>
    </row>
    <row r="86" spans="1:27" x14ac:dyDescent="0.2">
      <c r="A86" s="17" t="s">
        <v>21</v>
      </c>
      <c r="B86" s="31">
        <f t="shared" ref="B86:G86" si="29">AVERAGE(B83:B85)</f>
        <v>20.00927734375</v>
      </c>
      <c r="C86" s="29">
        <f t="shared" si="29"/>
        <v>18.239154815673828</v>
      </c>
      <c r="D86" s="32">
        <f t="shared" si="29"/>
        <v>18.731925010681152</v>
      </c>
      <c r="E86" s="20">
        <f t="shared" si="29"/>
        <v>17.962081909179688</v>
      </c>
      <c r="F86" s="21">
        <f t="shared" si="29"/>
        <v>17.961956659952801</v>
      </c>
      <c r="G86" s="21">
        <f t="shared" si="29"/>
        <v>17.566683769226074</v>
      </c>
      <c r="J86"/>
      <c r="K86"/>
      <c r="L86"/>
      <c r="M86"/>
      <c r="N86"/>
    </row>
    <row r="87" spans="1:27" x14ac:dyDescent="0.2">
      <c r="A87" s="17" t="s">
        <v>23</v>
      </c>
      <c r="B87" s="5">
        <f>B86-B86</f>
        <v>0</v>
      </c>
      <c r="C87" s="22">
        <f>C86-B86</f>
        <v>-1.7701225280761719</v>
      </c>
      <c r="D87" s="22">
        <f>D86-B86</f>
        <v>-1.2773523330688477</v>
      </c>
      <c r="E87" s="22">
        <f>E86-B86</f>
        <v>-2.0471954345703125</v>
      </c>
      <c r="F87" s="22">
        <f>F86-B86</f>
        <v>-2.0473206837971993</v>
      </c>
      <c r="G87" s="22">
        <f>G86-B86</f>
        <v>-2.4425935745239258</v>
      </c>
      <c r="J87"/>
      <c r="K87"/>
      <c r="L87"/>
      <c r="M87"/>
      <c r="N87"/>
    </row>
    <row r="88" spans="1:27" x14ac:dyDescent="0.2">
      <c r="A88" s="17" t="s">
        <v>25</v>
      </c>
      <c r="B88" s="5">
        <f t="shared" ref="B88:G88" si="30">2^-B87</f>
        <v>1</v>
      </c>
      <c r="C88" s="22">
        <f t="shared" si="30"/>
        <v>3.4108292364656227</v>
      </c>
      <c r="D88" s="22">
        <f t="shared" si="30"/>
        <v>2.4239372193130553</v>
      </c>
      <c r="E88" s="22">
        <f t="shared" si="30"/>
        <v>4.1330173916923618</v>
      </c>
      <c r="F88" s="22">
        <f t="shared" si="30"/>
        <v>4.133376219919743</v>
      </c>
      <c r="G88" s="22">
        <f t="shared" si="30"/>
        <v>5.4361813107263712</v>
      </c>
      <c r="J88"/>
      <c r="K88"/>
      <c r="L88"/>
      <c r="M88"/>
      <c r="N88"/>
    </row>
    <row r="89" spans="1:27" x14ac:dyDescent="0.2">
      <c r="B89" s="13"/>
      <c r="C89" s="13"/>
      <c r="D89" s="13"/>
      <c r="E89" s="13"/>
      <c r="F89" s="13"/>
      <c r="G89" s="13"/>
      <c r="J89"/>
      <c r="K89"/>
      <c r="L89"/>
      <c r="M89"/>
      <c r="N89"/>
    </row>
    <row r="90" spans="1:27" x14ac:dyDescent="0.2">
      <c r="B90" s="6" t="s">
        <v>52</v>
      </c>
      <c r="C90" s="7" t="s">
        <v>53</v>
      </c>
      <c r="D90" s="7" t="s">
        <v>54</v>
      </c>
      <c r="E90" s="7" t="s">
        <v>55</v>
      </c>
      <c r="F90" s="7" t="s">
        <v>56</v>
      </c>
      <c r="G90" s="7" t="s">
        <v>57</v>
      </c>
      <c r="J90"/>
      <c r="K90"/>
      <c r="L90"/>
      <c r="M90"/>
      <c r="N90"/>
    </row>
    <row r="91" spans="1:27" x14ac:dyDescent="0.2">
      <c r="B91" s="37">
        <v>18.868038177490234</v>
      </c>
      <c r="C91" s="37">
        <v>18.329231262207031</v>
      </c>
      <c r="D91" s="37">
        <v>17.462984085083008</v>
      </c>
      <c r="E91" s="37"/>
      <c r="F91" s="37">
        <v>18.485004425048828</v>
      </c>
      <c r="G91" s="37">
        <v>16.851840972900391</v>
      </c>
      <c r="J91"/>
      <c r="K91"/>
      <c r="L91"/>
      <c r="M91"/>
      <c r="N91"/>
    </row>
    <row r="92" spans="1:27" x14ac:dyDescent="0.2">
      <c r="B92" s="37">
        <v>18.748626708984375</v>
      </c>
      <c r="C92" s="37">
        <v>18.362037658691406</v>
      </c>
      <c r="D92" s="37">
        <v>17.280149459838867</v>
      </c>
      <c r="E92" s="37">
        <v>16.748329162597656</v>
      </c>
      <c r="F92" s="37"/>
      <c r="G92" s="37">
        <v>16.836639404296875</v>
      </c>
      <c r="J92"/>
      <c r="K92"/>
      <c r="L92"/>
      <c r="M92"/>
      <c r="N92"/>
    </row>
    <row r="93" spans="1:27" x14ac:dyDescent="0.2">
      <c r="B93" s="37">
        <v>18.681797027587891</v>
      </c>
      <c r="C93" s="37"/>
      <c r="D93" s="37">
        <v>17.397342681884766</v>
      </c>
      <c r="E93" s="37">
        <v>16.841472625732422</v>
      </c>
      <c r="F93" s="37">
        <v>18.480499267578125</v>
      </c>
      <c r="G93" s="37"/>
      <c r="J93"/>
      <c r="K93"/>
      <c r="L93"/>
      <c r="M93"/>
      <c r="N93"/>
    </row>
    <row r="94" spans="1:27" x14ac:dyDescent="0.2">
      <c r="A94" s="17" t="s">
        <v>21</v>
      </c>
      <c r="B94" s="18">
        <f t="shared" ref="B94:G94" si="31">AVERAGE(B91:B93)</f>
        <v>18.766153971354168</v>
      </c>
      <c r="C94" s="21">
        <f t="shared" si="31"/>
        <v>18.345634460449219</v>
      </c>
      <c r="D94" s="20">
        <f t="shared" si="31"/>
        <v>17.380158742268879</v>
      </c>
      <c r="E94" s="20">
        <f t="shared" si="31"/>
        <v>16.794900894165039</v>
      </c>
      <c r="F94" s="19">
        <f t="shared" si="31"/>
        <v>18.482751846313477</v>
      </c>
      <c r="G94" s="19">
        <f t="shared" si="31"/>
        <v>16.844240188598633</v>
      </c>
      <c r="J94"/>
      <c r="K94"/>
      <c r="L94"/>
      <c r="M94"/>
      <c r="N94"/>
    </row>
    <row r="95" spans="1:27" x14ac:dyDescent="0.2">
      <c r="A95" s="17" t="s">
        <v>23</v>
      </c>
      <c r="B95" s="5">
        <f>B94-B94</f>
        <v>0</v>
      </c>
      <c r="C95" s="22">
        <f>C94-B94</f>
        <v>-0.4205195109049491</v>
      </c>
      <c r="D95" s="22">
        <f>D94-B94</f>
        <v>-1.3859952290852888</v>
      </c>
      <c r="E95" s="22">
        <f>E94-B94</f>
        <v>-1.9712530771891288</v>
      </c>
      <c r="F95" s="22">
        <f>F94-B94</f>
        <v>-0.28340212504069129</v>
      </c>
      <c r="G95" s="22">
        <f>G94-B94</f>
        <v>-1.921913782755535</v>
      </c>
      <c r="J95"/>
      <c r="K95"/>
      <c r="L95"/>
      <c r="M95"/>
      <c r="N95"/>
    </row>
    <row r="96" spans="1:27" x14ac:dyDescent="0.2">
      <c r="A96" s="17" t="s">
        <v>25</v>
      </c>
      <c r="B96" s="5">
        <f t="shared" ref="B96:G96" si="32">2^-B95</f>
        <v>1</v>
      </c>
      <c r="C96" s="22">
        <f t="shared" si="32"/>
        <v>1.3384094259343353</v>
      </c>
      <c r="D96" s="22">
        <f t="shared" si="32"/>
        <v>2.6135218649961676</v>
      </c>
      <c r="E96" s="22">
        <f t="shared" si="32"/>
        <v>3.9210854368292947</v>
      </c>
      <c r="F96" s="22">
        <f t="shared" si="32"/>
        <v>1.2170615451625002</v>
      </c>
      <c r="G96" s="22">
        <f t="shared" si="32"/>
        <v>3.7892538251235068</v>
      </c>
      <c r="J96"/>
      <c r="K96"/>
      <c r="L96"/>
      <c r="M96"/>
      <c r="N96"/>
    </row>
    <row r="97" spans="1:23" x14ac:dyDescent="0.2">
      <c r="B97" s="13"/>
      <c r="C97" s="13"/>
      <c r="D97" s="13"/>
      <c r="E97" s="13"/>
      <c r="F97" s="13"/>
      <c r="G97" s="13"/>
      <c r="I97"/>
      <c r="J97"/>
      <c r="K97"/>
      <c r="L97"/>
      <c r="M97"/>
      <c r="N97"/>
    </row>
    <row r="98" spans="1:23" x14ac:dyDescent="0.2">
      <c r="B98" s="6" t="s">
        <v>58</v>
      </c>
      <c r="C98" s="7" t="s">
        <v>59</v>
      </c>
      <c r="D98" s="7" t="s">
        <v>60</v>
      </c>
      <c r="E98" s="7" t="s">
        <v>61</v>
      </c>
      <c r="F98" s="7" t="s">
        <v>62</v>
      </c>
      <c r="G98" s="7" t="s">
        <v>63</v>
      </c>
      <c r="I98"/>
      <c r="J98"/>
    </row>
    <row r="99" spans="1:23" x14ac:dyDescent="0.2">
      <c r="B99" s="37">
        <v>19.50648307800293</v>
      </c>
      <c r="C99" s="37">
        <v>18.028303146362305</v>
      </c>
      <c r="D99" s="37">
        <v>19.100822448730469</v>
      </c>
      <c r="E99" s="37">
        <v>17.925525665283203</v>
      </c>
      <c r="F99" s="37">
        <v>18.129066467285156</v>
      </c>
      <c r="G99" s="37">
        <v>17.109586715698242</v>
      </c>
      <c r="I99"/>
      <c r="J99"/>
    </row>
    <row r="100" spans="1:23" x14ac:dyDescent="0.2">
      <c r="B100" s="37"/>
      <c r="C100" s="37"/>
      <c r="D100" s="37">
        <v>19.142093658447266</v>
      </c>
      <c r="E100" s="37">
        <v>17.804393768310547</v>
      </c>
      <c r="F100" s="37"/>
      <c r="G100" s="37"/>
      <c r="I100"/>
      <c r="J100"/>
    </row>
    <row r="101" spans="1:23" x14ac:dyDescent="0.2">
      <c r="B101" s="37">
        <v>19.419094085693359</v>
      </c>
      <c r="C101" s="37">
        <v>18.275550842285156</v>
      </c>
      <c r="D101" s="37"/>
      <c r="E101" s="37">
        <v>18.096820831298828</v>
      </c>
      <c r="F101" s="37">
        <v>18.199066162109375</v>
      </c>
      <c r="G101" s="37">
        <v>17.135757446289062</v>
      </c>
      <c r="I101"/>
      <c r="J101"/>
    </row>
    <row r="102" spans="1:23" x14ac:dyDescent="0.2">
      <c r="A102" s="17" t="s">
        <v>21</v>
      </c>
      <c r="B102" s="28">
        <f>AVERAGE(B99:B101)</f>
        <v>19.462788581848145</v>
      </c>
      <c r="C102" s="29">
        <f t="shared" ref="C102:G102" si="33">AVERAGE(C99:C101)</f>
        <v>18.15192699432373</v>
      </c>
      <c r="D102" s="30">
        <f t="shared" si="33"/>
        <v>19.121458053588867</v>
      </c>
      <c r="E102" s="20">
        <f t="shared" si="33"/>
        <v>17.942246754964192</v>
      </c>
      <c r="F102" s="19">
        <f t="shared" si="33"/>
        <v>18.164066314697266</v>
      </c>
      <c r="G102" s="19">
        <f t="shared" si="33"/>
        <v>17.122672080993652</v>
      </c>
      <c r="I102"/>
      <c r="J102"/>
    </row>
    <row r="103" spans="1:23" x14ac:dyDescent="0.2">
      <c r="A103" s="17" t="s">
        <v>23</v>
      </c>
      <c r="B103" s="5">
        <f>B102-B102</f>
        <v>0</v>
      </c>
      <c r="C103" s="22">
        <f>C102-B102</f>
        <v>-1.3108615875244141</v>
      </c>
      <c r="D103" s="22">
        <f>D102-B102</f>
        <v>-0.34133052825927734</v>
      </c>
      <c r="E103" s="22">
        <f>E102-B102</f>
        <v>-1.520541826883953</v>
      </c>
      <c r="F103" s="22">
        <f>F102-B102</f>
        <v>-1.2987222671508789</v>
      </c>
      <c r="G103" s="22">
        <f>G102-B102</f>
        <v>-2.3401165008544922</v>
      </c>
      <c r="I103"/>
      <c r="J103"/>
    </row>
    <row r="104" spans="1:23" x14ac:dyDescent="0.2">
      <c r="A104" s="17" t="s">
        <v>25</v>
      </c>
      <c r="B104" s="5">
        <f t="shared" ref="B104:G104" si="34">2^-B103</f>
        <v>1</v>
      </c>
      <c r="C104" s="22">
        <f t="shared" si="34"/>
        <v>2.4808965662572411</v>
      </c>
      <c r="D104" s="22">
        <f t="shared" si="34"/>
        <v>1.2669244788679168</v>
      </c>
      <c r="E104" s="22">
        <f t="shared" si="34"/>
        <v>2.8689877873495715</v>
      </c>
      <c r="F104" s="22">
        <f t="shared" si="34"/>
        <v>2.4601090489569155</v>
      </c>
      <c r="G104" s="22">
        <f t="shared" si="34"/>
        <v>5.0634352431044478</v>
      </c>
      <c r="I104"/>
      <c r="J104"/>
    </row>
    <row r="105" spans="1:23" x14ac:dyDescent="0.2">
      <c r="I105"/>
      <c r="J105"/>
    </row>
    <row r="106" spans="1:23" x14ac:dyDescent="0.2">
      <c r="I106"/>
      <c r="J106"/>
    </row>
    <row r="107" spans="1:23" x14ac:dyDescent="0.2">
      <c r="I107"/>
      <c r="J107"/>
    </row>
    <row r="108" spans="1:23" x14ac:dyDescent="0.2">
      <c r="I108"/>
      <c r="J108"/>
      <c r="K108"/>
    </row>
    <row r="109" spans="1:23" x14ac:dyDescent="0.2">
      <c r="I109"/>
      <c r="J109"/>
      <c r="K109"/>
    </row>
    <row r="110" spans="1:23" x14ac:dyDescent="0.2">
      <c r="I110"/>
      <c r="J110"/>
      <c r="K110"/>
    </row>
    <row r="111" spans="1:23" x14ac:dyDescent="0.2">
      <c r="B111" s="33"/>
      <c r="C111" s="33"/>
      <c r="D111" s="33"/>
      <c r="E111" s="33"/>
      <c r="F111" s="33"/>
      <c r="G111" s="33"/>
      <c r="J111" s="13"/>
      <c r="K111" s="13"/>
      <c r="L111" s="13"/>
      <c r="M111" s="13"/>
      <c r="N111" s="13"/>
      <c r="O111" s="13"/>
      <c r="P111" s="5"/>
      <c r="Q111" s="5"/>
      <c r="R111" s="13"/>
      <c r="S111" s="13"/>
      <c r="T111" s="13"/>
      <c r="U111" s="13"/>
      <c r="V111" s="13"/>
      <c r="W111" s="13"/>
    </row>
    <row r="112" spans="1:23" x14ac:dyDescent="0.2">
      <c r="B112" s="38"/>
      <c r="C112" s="38"/>
      <c r="D112" s="38"/>
      <c r="E112" s="38"/>
      <c r="F112" s="38"/>
      <c r="G112" s="38"/>
      <c r="J112" s="13"/>
      <c r="P112" s="5"/>
      <c r="Q112" s="5"/>
    </row>
    <row r="113" spans="1:23" x14ac:dyDescent="0.2">
      <c r="B113" s="38"/>
      <c r="C113" s="38"/>
      <c r="D113" s="38"/>
      <c r="E113" s="38"/>
      <c r="F113" s="38"/>
      <c r="G113" s="38"/>
      <c r="J113" s="38"/>
      <c r="K113" s="38"/>
      <c r="L113" s="38"/>
      <c r="M113" s="38"/>
      <c r="N113" s="38"/>
      <c r="O113" s="38"/>
      <c r="P113" s="5"/>
      <c r="Q113" s="5"/>
      <c r="R113" s="15"/>
      <c r="S113" s="15"/>
      <c r="T113" s="15"/>
      <c r="U113" s="15"/>
      <c r="V113" s="15"/>
      <c r="W113" s="15"/>
    </row>
    <row r="114" spans="1:23" x14ac:dyDescent="0.2">
      <c r="B114" s="38"/>
      <c r="C114" s="38"/>
      <c r="D114" s="38"/>
      <c r="E114" s="38"/>
      <c r="F114" s="38"/>
      <c r="G114" s="38"/>
      <c r="J114" s="13"/>
      <c r="P114" s="5"/>
      <c r="Q114" s="5"/>
    </row>
    <row r="115" spans="1:23" x14ac:dyDescent="0.2">
      <c r="A115" s="17"/>
      <c r="B115" s="31"/>
      <c r="C115" s="36"/>
      <c r="D115" s="36"/>
      <c r="E115" s="31"/>
      <c r="F115" s="31"/>
      <c r="G115" s="36"/>
      <c r="P115" s="5"/>
      <c r="Q115" s="5"/>
      <c r="R115" s="15"/>
      <c r="S115" s="15"/>
      <c r="T115" s="15"/>
      <c r="U115" s="15"/>
      <c r="V115" s="15"/>
      <c r="W115" s="15"/>
    </row>
    <row r="116" spans="1:23" x14ac:dyDescent="0.2">
      <c r="A116" s="17"/>
      <c r="B116" s="5"/>
      <c r="C116" s="5"/>
      <c r="D116" s="5"/>
      <c r="E116" s="5"/>
      <c r="F116" s="5"/>
      <c r="G116" s="5"/>
      <c r="J116" s="5"/>
      <c r="K116" s="5"/>
      <c r="L116" s="5"/>
      <c r="M116" s="5"/>
      <c r="N116" s="5"/>
      <c r="O116" s="5"/>
      <c r="P116" s="5"/>
      <c r="Q116" s="5"/>
      <c r="R116" s="15"/>
      <c r="S116" s="15"/>
      <c r="T116" s="15"/>
      <c r="U116" s="15"/>
      <c r="V116" s="15"/>
      <c r="W116" s="15"/>
    </row>
    <row r="117" spans="1:23" x14ac:dyDescent="0.2">
      <c r="A117" s="17"/>
      <c r="B117" s="5"/>
      <c r="C117" s="5"/>
      <c r="D117" s="5"/>
      <c r="E117" s="5"/>
      <c r="F117" s="5"/>
      <c r="G117" s="5"/>
    </row>
    <row r="120" spans="1:23" x14ac:dyDescent="0.2">
      <c r="B120" s="33"/>
      <c r="C120" s="33"/>
      <c r="D120" s="33"/>
      <c r="E120" s="33"/>
      <c r="F120" s="33"/>
      <c r="G120" s="33"/>
    </row>
    <row r="124" spans="1:23" x14ac:dyDescent="0.2">
      <c r="A124" s="17"/>
      <c r="B124" s="31"/>
      <c r="C124" s="36"/>
      <c r="D124" s="36"/>
      <c r="E124" s="31"/>
      <c r="F124" s="31"/>
      <c r="G124" s="36"/>
    </row>
    <row r="125" spans="1:23" x14ac:dyDescent="0.2">
      <c r="A125" s="17"/>
      <c r="B125" s="5"/>
      <c r="C125" s="5"/>
      <c r="D125" s="5"/>
      <c r="E125" s="5"/>
      <c r="F125" s="5"/>
      <c r="G125" s="5"/>
    </row>
    <row r="126" spans="1:23" x14ac:dyDescent="0.2">
      <c r="A126" s="17"/>
      <c r="B126" s="5"/>
      <c r="C126" s="5"/>
      <c r="D126" s="5"/>
      <c r="E126" s="5"/>
      <c r="F126" s="5"/>
      <c r="G126" s="5"/>
    </row>
    <row r="129" spans="1:11" x14ac:dyDescent="0.2">
      <c r="J129"/>
      <c r="K129"/>
    </row>
    <row r="130" spans="1:11" x14ac:dyDescent="0.2">
      <c r="B130" s="33"/>
      <c r="C130" s="33"/>
      <c r="D130" s="33"/>
      <c r="E130" s="33"/>
      <c r="F130" s="33"/>
      <c r="G130" s="33"/>
      <c r="J130"/>
      <c r="K130"/>
    </row>
    <row r="131" spans="1:11" x14ac:dyDescent="0.2">
      <c r="J131"/>
      <c r="K131"/>
    </row>
    <row r="134" spans="1:11" x14ac:dyDescent="0.2">
      <c r="A134" s="17"/>
      <c r="B134" s="31"/>
      <c r="C134" s="36"/>
      <c r="D134" s="36"/>
      <c r="E134" s="18"/>
      <c r="F134" s="36"/>
      <c r="G134" s="36"/>
    </row>
    <row r="135" spans="1:11" x14ac:dyDescent="0.2">
      <c r="A135" s="17"/>
      <c r="B135" s="5"/>
      <c r="C135" s="5"/>
      <c r="D135" s="5"/>
      <c r="E135" s="5"/>
      <c r="F135" s="5"/>
      <c r="G135" s="5"/>
    </row>
    <row r="136" spans="1:11" x14ac:dyDescent="0.2">
      <c r="A136" s="17"/>
      <c r="B136" s="5"/>
      <c r="C136" s="5"/>
      <c r="D136" s="5"/>
      <c r="E136" s="5"/>
      <c r="F136" s="5"/>
      <c r="G136" s="5"/>
    </row>
    <row r="150" spans="10:11" x14ac:dyDescent="0.2">
      <c r="J150"/>
      <c r="K150"/>
    </row>
    <row r="151" spans="10:11" x14ac:dyDescent="0.2">
      <c r="J151"/>
      <c r="K151"/>
    </row>
    <row r="152" spans="10:11" x14ac:dyDescent="0.2">
      <c r="J152"/>
      <c r="K15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2"/>
  <sheetViews>
    <sheetView tabSelected="1" topLeftCell="O5" zoomScale="86" zoomScaleNormal="86" workbookViewId="0">
      <selection activeCell="AH27" sqref="AH27"/>
    </sheetView>
  </sheetViews>
  <sheetFormatPr baseColWidth="10" defaultColWidth="11.5" defaultRowHeight="15" x14ac:dyDescent="0.2"/>
  <cols>
    <col min="1" max="1" width="11.5" style="3"/>
    <col min="2" max="2" width="13.164062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11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14.33203125" style="3" customWidth="1"/>
    <col min="27" max="33" width="11.5" style="3"/>
    <col min="34" max="34" width="24.83203125" style="3" customWidth="1"/>
    <col min="35" max="16384" width="11.5" style="3"/>
  </cols>
  <sheetData>
    <row r="1" spans="1:41" ht="20" thickBot="1" x14ac:dyDescent="0.3">
      <c r="A1" s="1" t="s">
        <v>0</v>
      </c>
      <c r="B1" s="2" t="s">
        <v>1</v>
      </c>
      <c r="I1" s="4"/>
      <c r="P1" s="5"/>
      <c r="Q1" s="5"/>
      <c r="AA1" s="3" t="s">
        <v>16</v>
      </c>
    </row>
    <row r="2" spans="1:41" x14ac:dyDescent="0.2"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I2" s="8" t="s">
        <v>8</v>
      </c>
      <c r="J2" s="9">
        <v>1</v>
      </c>
      <c r="K2" s="9">
        <v>2</v>
      </c>
      <c r="L2" s="9">
        <v>3</v>
      </c>
      <c r="M2" s="9">
        <v>4</v>
      </c>
      <c r="N2" s="9">
        <v>5</v>
      </c>
      <c r="O2" s="9">
        <v>6</v>
      </c>
      <c r="P2" s="10" t="s">
        <v>9</v>
      </c>
      <c r="Q2" s="10"/>
      <c r="R2" s="9" t="s">
        <v>10</v>
      </c>
      <c r="S2" s="9" t="s">
        <v>11</v>
      </c>
      <c r="T2" s="9" t="s">
        <v>12</v>
      </c>
      <c r="U2" s="9" t="s">
        <v>13</v>
      </c>
      <c r="V2" s="9" t="s">
        <v>14</v>
      </c>
      <c r="W2" s="11" t="s">
        <v>15</v>
      </c>
      <c r="AA2" s="3" t="s">
        <v>74</v>
      </c>
      <c r="AB2" s="3" t="s">
        <v>75</v>
      </c>
      <c r="AC2" s="3" t="s">
        <v>76</v>
      </c>
      <c r="AD2" s="3" t="s">
        <v>77</v>
      </c>
      <c r="AE2" s="3" t="s">
        <v>78</v>
      </c>
      <c r="AF2" s="3" t="s">
        <v>80</v>
      </c>
      <c r="AG2" s="3" t="s">
        <v>79</v>
      </c>
    </row>
    <row r="3" spans="1:41" x14ac:dyDescent="0.2">
      <c r="B3" s="37"/>
      <c r="C3" s="37"/>
      <c r="D3" s="37">
        <v>25.985624313354492</v>
      </c>
      <c r="E3" s="37">
        <v>25.133138656616211</v>
      </c>
      <c r="F3" s="37"/>
      <c r="G3" s="37">
        <v>26.189130783081055</v>
      </c>
      <c r="I3" s="12"/>
      <c r="J3" s="13" t="s">
        <v>17</v>
      </c>
      <c r="P3" s="5"/>
      <c r="Q3" s="5"/>
      <c r="W3" s="14"/>
      <c r="Z3" s="3" t="s">
        <v>18</v>
      </c>
      <c r="AA3" s="3">
        <v>8.4497745241130549</v>
      </c>
      <c r="AB3" s="15">
        <v>5.4712339989323464</v>
      </c>
      <c r="AC3" s="15">
        <v>7.1897660751696177</v>
      </c>
      <c r="AD3" s="15">
        <v>7.2794577830344487</v>
      </c>
      <c r="AE3" s="15">
        <v>67.933087220311592</v>
      </c>
      <c r="AF3" s="15">
        <v>3.6766803984389473</v>
      </c>
      <c r="AG3" s="16">
        <f>AD3+AE3+AF3</f>
        <v>78.889225401784984</v>
      </c>
      <c r="AN3" s="15"/>
      <c r="AO3" s="15"/>
    </row>
    <row r="4" spans="1:41" x14ac:dyDescent="0.2">
      <c r="B4" s="37">
        <v>27.971647262573242</v>
      </c>
      <c r="C4" s="37">
        <v>26.722122192382812</v>
      </c>
      <c r="D4" s="37">
        <v>26.016937255859375</v>
      </c>
      <c r="E4" s="37">
        <v>25.659633636474609</v>
      </c>
      <c r="F4" s="37">
        <v>23.954910278320312</v>
      </c>
      <c r="G4" s="37"/>
      <c r="I4" s="12"/>
      <c r="J4" s="3">
        <v>1</v>
      </c>
      <c r="K4">
        <v>3.6599556634684656</v>
      </c>
      <c r="L4" s="3">
        <v>4.8283230431278987</v>
      </c>
      <c r="M4" s="3">
        <v>7.0880927957143003</v>
      </c>
      <c r="N4" s="3">
        <v>2.0002498874684735</v>
      </c>
      <c r="O4" s="3">
        <v>8.1866906005713371</v>
      </c>
      <c r="P4" s="5">
        <f>SUM(J4:O4)</f>
        <v>26.763311990350473</v>
      </c>
      <c r="Q4" s="5"/>
      <c r="R4" s="15">
        <f>J4/P4*100</f>
        <v>3.7364583290758278</v>
      </c>
      <c r="S4" s="15">
        <f>K4/P4*100</f>
        <v>13.675271822814997</v>
      </c>
      <c r="T4" s="15">
        <f>L4/P4*100</f>
        <v>18.040827849963986</v>
      </c>
      <c r="U4" s="15">
        <f>M4/P4*100</f>
        <v>26.484363363809067</v>
      </c>
      <c r="V4" s="15">
        <f>N4/P4*100</f>
        <v>7.4738503522645665</v>
      </c>
      <c r="W4" s="15">
        <f>O4/P4*100</f>
        <v>30.589228282071563</v>
      </c>
      <c r="Z4" s="3" t="s">
        <v>19</v>
      </c>
      <c r="AA4" s="3">
        <v>9.1789403541335854</v>
      </c>
      <c r="AB4" s="3">
        <v>8.7460995565270796</v>
      </c>
      <c r="AC4" s="15">
        <v>17.133765854993051</v>
      </c>
      <c r="AD4" s="15">
        <v>9.4329974035555502</v>
      </c>
      <c r="AE4" s="15">
        <v>45.038644308587877</v>
      </c>
      <c r="AF4" s="15">
        <v>10.469552522202845</v>
      </c>
      <c r="AG4" s="16">
        <f t="shared" ref="AG4:AG9" si="0">AD4+AE4+AF4</f>
        <v>64.94119423434627</v>
      </c>
      <c r="AJ4" s="15"/>
      <c r="AK4" s="15"/>
      <c r="AL4" s="15"/>
      <c r="AM4" s="15"/>
      <c r="AN4" s="15"/>
      <c r="AO4" s="15"/>
    </row>
    <row r="5" spans="1:41" x14ac:dyDescent="0.2">
      <c r="B5" s="37">
        <v>27.9654541015625</v>
      </c>
      <c r="C5" s="37">
        <v>26.725419998168945</v>
      </c>
      <c r="D5" s="37">
        <v>25.78742790222168</v>
      </c>
      <c r="E5" s="37">
        <v>25.281932830810547</v>
      </c>
      <c r="F5" s="37">
        <v>23.967571258544922</v>
      </c>
      <c r="G5" s="37">
        <v>26.082427978515625</v>
      </c>
      <c r="I5" s="12"/>
      <c r="J5" s="13" t="s">
        <v>0</v>
      </c>
      <c r="P5" s="5"/>
      <c r="Q5" s="5"/>
      <c r="W5" s="14"/>
      <c r="X5" s="16">
        <f>SUM(R4:W4)</f>
        <v>100</v>
      </c>
      <c r="Y5" s="16"/>
      <c r="Z5" s="3" t="s">
        <v>20</v>
      </c>
      <c r="AA5" s="3">
        <v>4.1959161381986201</v>
      </c>
      <c r="AB5" s="3">
        <v>16.217973080923425</v>
      </c>
      <c r="AC5" s="3">
        <v>15.80847028309795</v>
      </c>
      <c r="AD5" s="3">
        <v>25.349543857069147</v>
      </c>
      <c r="AE5" s="3">
        <v>38.063405449725003</v>
      </c>
      <c r="AF5" s="3">
        <v>0.36469119098586056</v>
      </c>
      <c r="AG5" s="16">
        <f t="shared" si="0"/>
        <v>63.777640497780006</v>
      </c>
      <c r="AJ5" s="15"/>
      <c r="AK5" s="15"/>
      <c r="AL5" s="15"/>
      <c r="AM5" s="15"/>
      <c r="AN5" s="15"/>
      <c r="AO5" s="15"/>
    </row>
    <row r="6" spans="1:41" x14ac:dyDescent="0.2">
      <c r="A6" s="17" t="s">
        <v>21</v>
      </c>
      <c r="B6" s="18">
        <f>AVERAGE(B3:B5)</f>
        <v>27.968550682067871</v>
      </c>
      <c r="C6" s="19">
        <f>AVERAGE(C3:C5)</f>
        <v>26.723771095275879</v>
      </c>
      <c r="D6" s="20">
        <f t="shared" ref="D6:G6" si="1">AVERAGE(D3:D5)</f>
        <v>25.929996490478516</v>
      </c>
      <c r="E6" s="20">
        <f t="shared" si="1"/>
        <v>25.358235041300457</v>
      </c>
      <c r="F6" s="21">
        <f t="shared" si="1"/>
        <v>23.961240768432617</v>
      </c>
      <c r="G6" s="21">
        <f t="shared" si="1"/>
        <v>26.13577938079834</v>
      </c>
      <c r="I6" s="12" t="s">
        <v>22</v>
      </c>
      <c r="J6" s="3">
        <v>1</v>
      </c>
      <c r="K6" s="3">
        <v>2.3698234554555246</v>
      </c>
      <c r="L6" s="3">
        <v>4.1083360409648995</v>
      </c>
      <c r="M6" s="3">
        <v>6.1063726755535983</v>
      </c>
      <c r="N6" s="3">
        <v>16.081275267173769</v>
      </c>
      <c r="O6" s="3">
        <v>3.5622068699359155</v>
      </c>
      <c r="P6" s="5">
        <f>SUM(J6:O6)</f>
        <v>33.228014309083704</v>
      </c>
      <c r="Q6" s="5"/>
      <c r="R6" s="15">
        <f>J6/P6*100</f>
        <v>3.0095087557688487</v>
      </c>
      <c r="S6" s="15">
        <f>K6/P6*100</f>
        <v>7.1320044388197887</v>
      </c>
      <c r="T6" s="15">
        <f>L6/P6*100</f>
        <v>12.364073286924594</v>
      </c>
      <c r="U6" s="15">
        <f>M6/P6*100</f>
        <v>18.377182033066205</v>
      </c>
      <c r="V6" s="15">
        <f>N6/P6*100</f>
        <v>48.396738720488493</v>
      </c>
      <c r="W6" s="15">
        <f>O6/P6*100</f>
        <v>10.720492764932082</v>
      </c>
      <c r="AC6" s="15"/>
      <c r="AD6" s="15"/>
      <c r="AE6" s="15"/>
      <c r="AF6" s="15"/>
      <c r="AG6" s="16"/>
    </row>
    <row r="7" spans="1:41" ht="16" thickBot="1" x14ac:dyDescent="0.25">
      <c r="A7" s="17" t="s">
        <v>23</v>
      </c>
      <c r="B7" s="5">
        <f>B6-B6</f>
        <v>0</v>
      </c>
      <c r="C7" s="22">
        <f>C6-B6</f>
        <v>-1.2447795867919922</v>
      </c>
      <c r="D7" s="22">
        <f>D6-B6</f>
        <v>-2.0385541915893555</v>
      </c>
      <c r="E7" s="22">
        <f>E6-B6</f>
        <v>-2.6103156407674142</v>
      </c>
      <c r="F7" s="22">
        <f>F6-B6</f>
        <v>-4.0073099136352539</v>
      </c>
      <c r="G7" s="22">
        <f>G6-B6</f>
        <v>-1.8327713012695312</v>
      </c>
      <c r="I7" s="23" t="s">
        <v>24</v>
      </c>
      <c r="J7" s="24">
        <f t="shared" ref="J7:O7" si="2">J6/J4</f>
        <v>1</v>
      </c>
      <c r="K7" s="24">
        <f t="shared" si="2"/>
        <v>0.64750059108904368</v>
      </c>
      <c r="L7" s="24">
        <f t="shared" si="2"/>
        <v>0.85088259510975572</v>
      </c>
      <c r="M7" s="24">
        <f t="shared" si="2"/>
        <v>0.86149728164474892</v>
      </c>
      <c r="N7" s="24">
        <f t="shared" si="2"/>
        <v>8.0396331318015033</v>
      </c>
      <c r="O7" s="24">
        <f t="shared" si="2"/>
        <v>0.43512171691053214</v>
      </c>
      <c r="P7" s="24">
        <f>SUM(J7:O7)</f>
        <v>11.834635316555582</v>
      </c>
      <c r="Q7" s="24"/>
      <c r="R7" s="25">
        <f>J7/P7*100</f>
        <v>8.4497745241130549</v>
      </c>
      <c r="S7" s="25">
        <f>K7/P7*100</f>
        <v>5.4712339989323464</v>
      </c>
      <c r="T7" s="25">
        <f>L7/P7*100</f>
        <v>7.1897660751696177</v>
      </c>
      <c r="U7" s="25">
        <f>M7/P7*100</f>
        <v>7.2794577830344487</v>
      </c>
      <c r="V7" s="25">
        <f>N7/P7*100</f>
        <v>67.933087220311592</v>
      </c>
      <c r="W7" s="25">
        <f>O7/P7*100</f>
        <v>3.6766803984389473</v>
      </c>
      <c r="X7" s="16">
        <f>SUM(R6:W6)</f>
        <v>100.00000000000003</v>
      </c>
      <c r="Y7" s="16"/>
      <c r="Z7" s="3" t="s">
        <v>64</v>
      </c>
      <c r="AA7" s="3">
        <v>4.5276158667505797</v>
      </c>
      <c r="AB7" s="3">
        <v>9.6791328336800646</v>
      </c>
      <c r="AC7" s="3">
        <v>14.810017286071012</v>
      </c>
      <c r="AD7" s="3">
        <v>17.554139906488032</v>
      </c>
      <c r="AE7" s="3">
        <v>50.668164804290662</v>
      </c>
      <c r="AF7" s="3">
        <v>2.7609293027196449</v>
      </c>
      <c r="AG7" s="16">
        <f t="shared" si="0"/>
        <v>70.983234013498347</v>
      </c>
    </row>
    <row r="8" spans="1:41" ht="16" thickBot="1" x14ac:dyDescent="0.25">
      <c r="A8" s="17" t="s">
        <v>25</v>
      </c>
      <c r="B8" s="5">
        <v>1</v>
      </c>
      <c r="C8" s="22">
        <f>2^-C7</f>
        <v>2.3698234554555246</v>
      </c>
      <c r="D8" s="22">
        <f>2^-D7</f>
        <v>4.1083360409648995</v>
      </c>
      <c r="E8" s="22">
        <f>2^-E7</f>
        <v>6.1063726755535983</v>
      </c>
      <c r="F8" s="22">
        <f>2^-F7</f>
        <v>16.081275267173769</v>
      </c>
      <c r="G8" s="22">
        <f>2^-G7</f>
        <v>3.5622068699359155</v>
      </c>
      <c r="P8" s="5"/>
      <c r="Q8" s="5"/>
      <c r="X8" s="16">
        <f>SUM(R7:W7)</f>
        <v>100</v>
      </c>
      <c r="Y8" s="16"/>
      <c r="Z8" s="3" t="s">
        <v>65</v>
      </c>
      <c r="AA8" s="3">
        <v>4.6468259982509634</v>
      </c>
      <c r="AB8" s="3">
        <v>11.725324328905668</v>
      </c>
      <c r="AC8" s="3">
        <v>11.542841446281164</v>
      </c>
      <c r="AD8" s="3">
        <v>10.082100338204658</v>
      </c>
      <c r="AE8" s="3">
        <v>61.284232096935924</v>
      </c>
      <c r="AF8" s="3">
        <v>0.71867579142163396</v>
      </c>
      <c r="AG8" s="16">
        <f t="shared" si="0"/>
        <v>72.085008226562209</v>
      </c>
    </row>
    <row r="9" spans="1:41" x14ac:dyDescent="0.2">
      <c r="B9" s="5"/>
      <c r="C9" s="5"/>
      <c r="D9" s="5"/>
      <c r="E9" s="5"/>
      <c r="F9" s="5"/>
      <c r="G9" s="5"/>
      <c r="I9" s="8" t="s">
        <v>26</v>
      </c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10" t="s">
        <v>9</v>
      </c>
      <c r="Q9" s="10"/>
      <c r="R9" s="9" t="s">
        <v>10</v>
      </c>
      <c r="S9" s="9" t="s">
        <v>11</v>
      </c>
      <c r="T9" s="9" t="s">
        <v>12</v>
      </c>
      <c r="U9" s="9" t="s">
        <v>13</v>
      </c>
      <c r="V9" s="9" t="s">
        <v>14</v>
      </c>
      <c r="W9" s="11" t="s">
        <v>15</v>
      </c>
      <c r="Z9" s="3" t="s">
        <v>66</v>
      </c>
      <c r="AA9" s="3">
        <v>4.2588389476561233</v>
      </c>
      <c r="AB9" s="3">
        <v>9.3330249271293315</v>
      </c>
      <c r="AC9" s="3">
        <v>16.962540608506686</v>
      </c>
      <c r="AD9" s="3">
        <v>14.688753161033056</v>
      </c>
      <c r="AE9" s="3">
        <v>53.505725288803596</v>
      </c>
      <c r="AF9" s="3">
        <v>1.2511170668712162</v>
      </c>
      <c r="AG9" s="16">
        <f t="shared" si="0"/>
        <v>69.445595516707868</v>
      </c>
    </row>
    <row r="10" spans="1:41" x14ac:dyDescent="0.2">
      <c r="B10" s="6" t="s">
        <v>27</v>
      </c>
      <c r="C10" s="7" t="s">
        <v>28</v>
      </c>
      <c r="D10" s="7" t="s">
        <v>29</v>
      </c>
      <c r="E10" s="7" t="s">
        <v>30</v>
      </c>
      <c r="F10" s="7" t="s">
        <v>31</v>
      </c>
      <c r="G10" s="7" t="s">
        <v>7</v>
      </c>
      <c r="I10" s="12"/>
      <c r="J10" s="13" t="s">
        <v>17</v>
      </c>
      <c r="P10" s="5"/>
      <c r="Q10" s="5"/>
      <c r="W10" s="14"/>
    </row>
    <row r="11" spans="1:41" x14ac:dyDescent="0.2">
      <c r="B11" s="37"/>
      <c r="C11" s="37"/>
      <c r="D11" s="37">
        <v>24.62645149230957</v>
      </c>
      <c r="E11" s="37"/>
      <c r="F11" s="37">
        <v>23.954870223999023</v>
      </c>
      <c r="G11" s="37">
        <v>25.95111083984375</v>
      </c>
      <c r="I11" s="12"/>
      <c r="J11" s="37">
        <v>1</v>
      </c>
      <c r="K11" s="37">
        <v>2.5051447241129026</v>
      </c>
      <c r="L11" s="37">
        <v>3.5836546585122639</v>
      </c>
      <c r="M11" s="37">
        <v>3.9086205817527762</v>
      </c>
      <c r="N11" s="37">
        <v>2.3400266960668841</v>
      </c>
      <c r="O11" s="37">
        <v>2.4920585939736881</v>
      </c>
      <c r="P11" s="5">
        <f>SUM(J11:O11)</f>
        <v>15.829505254418516</v>
      </c>
      <c r="Q11" s="5"/>
      <c r="R11" s="15">
        <f>J11/P11*100</f>
        <v>6.3173168328862852</v>
      </c>
      <c r="S11" s="15">
        <f>K11/P11*100</f>
        <v>15.825792934454711</v>
      </c>
      <c r="T11" s="15">
        <f>L11/P11*100</f>
        <v>22.639081897470881</v>
      </c>
      <c r="U11" s="15">
        <f>M11/P11*100</f>
        <v>24.6919945944726</v>
      </c>
      <c r="V11" s="15">
        <f>N11/P11*100</f>
        <v>14.782690036466608</v>
      </c>
      <c r="W11" s="15">
        <f>O11/P11*100</f>
        <v>15.74312370424891</v>
      </c>
      <c r="Z11" s="26" t="s">
        <v>72</v>
      </c>
      <c r="AA11" s="26">
        <f>AVERAGE(AA3:AA5)</f>
        <v>7.2748770054817529</v>
      </c>
      <c r="AB11" s="26">
        <f t="shared" ref="AB11:AG11" si="3">AVERAGE(AB3:AB5)</f>
        <v>10.145102212127616</v>
      </c>
      <c r="AC11" s="26">
        <f t="shared" si="3"/>
        <v>13.377334071086873</v>
      </c>
      <c r="AD11" s="3">
        <f t="shared" si="3"/>
        <v>14.020666347886381</v>
      </c>
      <c r="AE11" s="3">
        <f t="shared" si="3"/>
        <v>50.345045659541491</v>
      </c>
      <c r="AF11" s="3">
        <f t="shared" si="3"/>
        <v>4.8369747038758844</v>
      </c>
      <c r="AG11" s="26">
        <f t="shared" si="3"/>
        <v>69.202686711303741</v>
      </c>
      <c r="AH11" s="26"/>
      <c r="AI11" s="26"/>
      <c r="AJ11" s="26"/>
      <c r="AK11" s="26"/>
      <c r="AL11" s="26"/>
      <c r="AM11" s="26"/>
      <c r="AN11" s="26"/>
      <c r="AO11" s="26"/>
    </row>
    <row r="12" spans="1:41" x14ac:dyDescent="0.2">
      <c r="B12" s="37">
        <v>27.401847839355469</v>
      </c>
      <c r="C12" s="37">
        <v>26.178834915161133</v>
      </c>
      <c r="D12" s="37">
        <v>24.815057754516602</v>
      </c>
      <c r="E12" s="37">
        <v>25.499637603759766</v>
      </c>
      <c r="F12" s="37"/>
      <c r="G12" s="37">
        <v>25.993412017822266</v>
      </c>
      <c r="I12" s="12"/>
      <c r="J12" s="13" t="s">
        <v>0</v>
      </c>
      <c r="P12" s="5"/>
      <c r="Q12" s="5"/>
      <c r="W12" s="14"/>
      <c r="X12" s="16">
        <f>SUM(R11:W11)</f>
        <v>100</v>
      </c>
      <c r="Y12" s="16"/>
      <c r="Z12" s="26" t="s">
        <v>73</v>
      </c>
      <c r="AA12" s="27">
        <f>AVERAGE(AA7:AA9)</f>
        <v>4.4777602708858888</v>
      </c>
      <c r="AB12" s="27">
        <f t="shared" ref="AB12:AG12" si="4">AVERAGE(AB7:AB9)</f>
        <v>10.245827363238355</v>
      </c>
      <c r="AC12" s="27">
        <f t="shared" si="4"/>
        <v>14.438466446952953</v>
      </c>
      <c r="AD12" s="40">
        <f t="shared" si="4"/>
        <v>14.108331135241917</v>
      </c>
      <c r="AE12" s="40">
        <f t="shared" si="4"/>
        <v>55.152707396676732</v>
      </c>
      <c r="AF12" s="40">
        <f t="shared" si="4"/>
        <v>1.576907387004165</v>
      </c>
      <c r="AG12" s="27">
        <f t="shared" si="4"/>
        <v>70.837945918922813</v>
      </c>
      <c r="AH12" s="26"/>
      <c r="AI12" s="27"/>
      <c r="AJ12" s="27"/>
      <c r="AK12" s="27"/>
      <c r="AL12" s="27"/>
      <c r="AM12" s="27"/>
      <c r="AN12" s="27"/>
      <c r="AO12" s="27"/>
    </row>
    <row r="13" spans="1:41" x14ac:dyDescent="0.2">
      <c r="B13" s="37">
        <v>27.556951522827148</v>
      </c>
      <c r="C13" s="37">
        <v>26.269552230834961</v>
      </c>
      <c r="D13" s="37">
        <v>24.771066665649414</v>
      </c>
      <c r="E13" s="37">
        <v>25.447065353393555</v>
      </c>
      <c r="F13" s="37">
        <v>23.96135139465332</v>
      </c>
      <c r="G13" s="37"/>
      <c r="I13" s="12" t="s">
        <v>22</v>
      </c>
      <c r="J13" s="3">
        <v>1</v>
      </c>
      <c r="K13" s="3">
        <v>2.3870124780507034</v>
      </c>
      <c r="L13" s="3">
        <v>6.6893886935928331</v>
      </c>
      <c r="M13" s="3">
        <v>4.0168043779208036</v>
      </c>
      <c r="N13" s="3">
        <v>11.481895074009829</v>
      </c>
      <c r="O13" s="3">
        <v>2.8424564635355716</v>
      </c>
      <c r="P13" s="5">
        <f>SUM(J13:O13)</f>
        <v>28.417557087109738</v>
      </c>
      <c r="Q13" s="5"/>
      <c r="R13" s="15">
        <f>J13/P13*100</f>
        <v>3.5189513191955615</v>
      </c>
      <c r="S13" s="15">
        <f>K13/P13*100</f>
        <v>8.3997807085727896</v>
      </c>
      <c r="T13" s="15">
        <f>L13/P13*100</f>
        <v>23.539633167930376</v>
      </c>
      <c r="U13" s="15">
        <f>M13/P13*100</f>
        <v>14.134939064634919</v>
      </c>
      <c r="V13" s="15">
        <f>N13/P13*100</f>
        <v>40.404229817551915</v>
      </c>
      <c r="W13" s="15">
        <f>O13/P13*100</f>
        <v>10.002465922114451</v>
      </c>
      <c r="Z13" s="3" t="s">
        <v>32</v>
      </c>
      <c r="AA13">
        <f>STDEV(AA3:AA5)</f>
        <v>2.6912674929506846</v>
      </c>
      <c r="AB13">
        <f t="shared" ref="AB13:AG13" si="5">STDEV(AB3:AB5)</f>
        <v>5.5082671092532927</v>
      </c>
      <c r="AC13">
        <f t="shared" si="5"/>
        <v>5.3994074088084698</v>
      </c>
      <c r="AD13" s="40">
        <f t="shared" si="5"/>
        <v>9.8700067091081021</v>
      </c>
      <c r="AE13" s="40">
        <f t="shared" si="5"/>
        <v>15.625872575382127</v>
      </c>
      <c r="AF13" s="40">
        <f t="shared" si="5"/>
        <v>5.1513850358134867</v>
      </c>
      <c r="AG13">
        <f t="shared" si="5"/>
        <v>8.4089379933563375</v>
      </c>
      <c r="AI13"/>
      <c r="AJ13"/>
      <c r="AK13"/>
      <c r="AL13"/>
      <c r="AM13"/>
      <c r="AN13"/>
      <c r="AO13"/>
    </row>
    <row r="14" spans="1:41" ht="16" thickBot="1" x14ac:dyDescent="0.25">
      <c r="A14" s="17" t="s">
        <v>21</v>
      </c>
      <c r="B14" s="28">
        <f t="shared" ref="B14:G14" si="6">AVERAGE(B11:B13)</f>
        <v>27.479399681091309</v>
      </c>
      <c r="C14" s="29">
        <f t="shared" si="6"/>
        <v>26.224193572998047</v>
      </c>
      <c r="D14" s="30">
        <f t="shared" si="6"/>
        <v>24.737525304158527</v>
      </c>
      <c r="E14" s="20">
        <f t="shared" si="6"/>
        <v>25.47335147857666</v>
      </c>
      <c r="F14" s="19">
        <f t="shared" si="6"/>
        <v>23.958110809326172</v>
      </c>
      <c r="G14" s="21">
        <f t="shared" si="6"/>
        <v>25.972261428833008</v>
      </c>
      <c r="I14" s="23" t="s">
        <v>24</v>
      </c>
      <c r="J14" s="24">
        <f t="shared" ref="J14:O14" si="7">J13/J11</f>
        <v>1</v>
      </c>
      <c r="K14" s="24">
        <f t="shared" si="7"/>
        <v>0.95284414312469268</v>
      </c>
      <c r="L14" s="24">
        <f t="shared" si="7"/>
        <v>1.8666387615512872</v>
      </c>
      <c r="M14" s="24">
        <f t="shared" si="7"/>
        <v>1.0276782547462087</v>
      </c>
      <c r="N14" s="24">
        <f t="shared" si="7"/>
        <v>4.9067367877933163</v>
      </c>
      <c r="O14" s="24">
        <f t="shared" si="7"/>
        <v>1.140605790894812</v>
      </c>
      <c r="P14" s="24">
        <f>SUM(J14:O14)</f>
        <v>10.894503738110318</v>
      </c>
      <c r="Q14" s="24"/>
      <c r="R14" s="25">
        <f>J14/P14*100</f>
        <v>9.1789403541335854</v>
      </c>
      <c r="S14" s="25">
        <f>K14/P14*100</f>
        <v>8.7460995565270796</v>
      </c>
      <c r="T14" s="25">
        <f>L14/P14*100</f>
        <v>17.133765854993051</v>
      </c>
      <c r="U14" s="25">
        <f>M14/P14*100</f>
        <v>9.4329974035555502</v>
      </c>
      <c r="V14" s="25">
        <f>N14/P14*100</f>
        <v>45.038644308587877</v>
      </c>
      <c r="W14" s="25">
        <f>O14/P14*100</f>
        <v>10.469552522202845</v>
      </c>
      <c r="X14" s="16">
        <f>SUM(R13:W13)</f>
        <v>100.00000000000001</v>
      </c>
      <c r="Y14" s="16"/>
      <c r="Z14" s="3" t="s">
        <v>68</v>
      </c>
      <c r="AA14">
        <f>STDEV(AA7:AA9)</f>
        <v>0.19874021532288905</v>
      </c>
      <c r="AB14">
        <f t="shared" ref="AB14:AG14" si="8">STDEV(AB7:AB9)</f>
        <v>1.2929157452472597</v>
      </c>
      <c r="AC14">
        <f t="shared" si="8"/>
        <v>2.7288866359367181</v>
      </c>
      <c r="AD14" s="40">
        <f t="shared" si="8"/>
        <v>3.7696831595660245</v>
      </c>
      <c r="AE14" s="40">
        <f t="shared" si="8"/>
        <v>5.4963291148032418</v>
      </c>
      <c r="AF14" s="40">
        <f t="shared" si="8"/>
        <v>1.0593886683467546</v>
      </c>
      <c r="AG14">
        <f t="shared" si="8"/>
        <v>1.3256908900849405</v>
      </c>
      <c r="AI14"/>
      <c r="AJ14"/>
      <c r="AK14"/>
      <c r="AL14"/>
      <c r="AM14"/>
      <c r="AN14"/>
      <c r="AO14"/>
    </row>
    <row r="15" spans="1:41" ht="16" thickBot="1" x14ac:dyDescent="0.25">
      <c r="A15" s="17" t="s">
        <v>23</v>
      </c>
      <c r="B15" s="5">
        <f>B14-B14</f>
        <v>0</v>
      </c>
      <c r="C15" s="22">
        <f>C14-B14</f>
        <v>-1.2552061080932617</v>
      </c>
      <c r="D15" s="22">
        <f>D14-B14</f>
        <v>-2.7418743769327811</v>
      </c>
      <c r="E15" s="22">
        <f>E14-B14</f>
        <v>-2.0060482025146484</v>
      </c>
      <c r="F15" s="22">
        <f>F14-B14</f>
        <v>-3.5212888717651367</v>
      </c>
      <c r="G15" s="22">
        <f>G14-B14</f>
        <v>-1.5071382522583008</v>
      </c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99.999999999999986</v>
      </c>
      <c r="Y15" s="16"/>
      <c r="Z15" s="26" t="s">
        <v>33</v>
      </c>
      <c r="AA15" s="27">
        <f>AA13/SQRT(3)</f>
        <v>1.5538040115163672</v>
      </c>
      <c r="AB15" s="27">
        <f t="shared" ref="AB15:AG16" si="9">AB13/SQRT(3)</f>
        <v>3.1801994982957504</v>
      </c>
      <c r="AC15" s="27">
        <f t="shared" si="9"/>
        <v>3.11734932094003</v>
      </c>
      <c r="AD15" s="40">
        <f t="shared" si="9"/>
        <v>5.6984510304069751</v>
      </c>
      <c r="AE15" s="40">
        <f t="shared" si="9"/>
        <v>9.0216017377196618</v>
      </c>
      <c r="AF15" s="40">
        <f t="shared" si="9"/>
        <v>2.9741535371263268</v>
      </c>
      <c r="AG15" s="27">
        <f t="shared" si="9"/>
        <v>4.8549026140631533</v>
      </c>
      <c r="AH15" s="26"/>
      <c r="AI15" s="27"/>
      <c r="AJ15" s="27"/>
      <c r="AK15" s="27"/>
      <c r="AL15" s="27"/>
      <c r="AM15" s="27"/>
      <c r="AN15" s="27"/>
      <c r="AO15" s="27"/>
    </row>
    <row r="16" spans="1:41" x14ac:dyDescent="0.2">
      <c r="A16" s="17" t="s">
        <v>25</v>
      </c>
      <c r="B16" s="5">
        <f t="shared" ref="B16:G16" si="10">2^-B15</f>
        <v>1</v>
      </c>
      <c r="C16" s="22">
        <f t="shared" si="10"/>
        <v>2.3870124780507034</v>
      </c>
      <c r="D16" s="22">
        <f t="shared" si="10"/>
        <v>6.6893886935928331</v>
      </c>
      <c r="E16" s="22">
        <f t="shared" si="10"/>
        <v>4.0168043779208036</v>
      </c>
      <c r="F16" s="22">
        <f t="shared" si="10"/>
        <v>11.481895074009829</v>
      </c>
      <c r="G16" s="22">
        <f t="shared" si="10"/>
        <v>2.8424564635355716</v>
      </c>
      <c r="I16" s="8" t="s">
        <v>34</v>
      </c>
      <c r="J16" s="9">
        <v>1</v>
      </c>
      <c r="K16" s="9">
        <v>2</v>
      </c>
      <c r="L16" s="9">
        <v>3</v>
      </c>
      <c r="M16" s="9">
        <v>4</v>
      </c>
      <c r="N16" s="9">
        <v>5</v>
      </c>
      <c r="O16" s="9">
        <v>6</v>
      </c>
      <c r="P16" s="10" t="s">
        <v>9</v>
      </c>
      <c r="Q16" s="10"/>
      <c r="R16" s="9" t="s">
        <v>10</v>
      </c>
      <c r="S16" s="9" t="s">
        <v>11</v>
      </c>
      <c r="T16" s="9" t="s">
        <v>12</v>
      </c>
      <c r="U16" s="9" t="s">
        <v>13</v>
      </c>
      <c r="V16" s="9" t="s">
        <v>14</v>
      </c>
      <c r="W16" s="11" t="s">
        <v>15</v>
      </c>
      <c r="Z16" s="26" t="s">
        <v>69</v>
      </c>
      <c r="AA16" s="27">
        <f>AA14/SQRT(3)</f>
        <v>0.11474271681547418</v>
      </c>
      <c r="AB16" s="27">
        <f t="shared" si="9"/>
        <v>0.74646525355801108</v>
      </c>
      <c r="AC16" s="27">
        <f t="shared" si="9"/>
        <v>1.5755234338460367</v>
      </c>
      <c r="AD16" s="40">
        <f t="shared" si="9"/>
        <v>2.1764275869350436</v>
      </c>
      <c r="AE16" s="40">
        <f t="shared" si="9"/>
        <v>3.1733070939864292</v>
      </c>
      <c r="AF16" s="40">
        <f t="shared" si="9"/>
        <v>0.61163833284643798</v>
      </c>
      <c r="AG16" s="27">
        <f t="shared" si="9"/>
        <v>0.76538799225277498</v>
      </c>
      <c r="AH16" s="26"/>
      <c r="AI16" s="27"/>
      <c r="AJ16" s="27"/>
      <c r="AK16" s="27"/>
      <c r="AL16" s="27"/>
      <c r="AM16" s="27"/>
      <c r="AN16" s="27"/>
      <c r="AO16" s="27"/>
    </row>
    <row r="17" spans="1:41" x14ac:dyDescent="0.2">
      <c r="B17" s="5"/>
      <c r="C17" s="5"/>
      <c r="D17" s="5"/>
      <c r="E17" s="5"/>
      <c r="F17" s="5"/>
      <c r="G17" s="5"/>
      <c r="I17" s="12"/>
      <c r="J17" s="13" t="s">
        <v>17</v>
      </c>
      <c r="P17" s="5"/>
      <c r="Q17" s="5"/>
      <c r="W17" s="14"/>
      <c r="AA17"/>
      <c r="AI17"/>
    </row>
    <row r="18" spans="1:41" x14ac:dyDescent="0.2">
      <c r="B18" s="6" t="s">
        <v>35</v>
      </c>
      <c r="C18" s="7" t="s">
        <v>36</v>
      </c>
      <c r="D18" s="7" t="s">
        <v>37</v>
      </c>
      <c r="E18" s="7" t="s">
        <v>38</v>
      </c>
      <c r="F18" s="7" t="s">
        <v>39</v>
      </c>
      <c r="G18" s="7" t="s">
        <v>7</v>
      </c>
      <c r="I18" s="12"/>
      <c r="J18" s="37">
        <v>1</v>
      </c>
      <c r="K18" s="37">
        <v>2.1637030311347702</v>
      </c>
      <c r="L18" s="37">
        <v>2.4141700327750981</v>
      </c>
      <c r="M18" s="37">
        <v>4.4093476723783258</v>
      </c>
      <c r="N18" s="37">
        <v>3.6120969326918582</v>
      </c>
      <c r="O18" s="37">
        <v>7.9020414726073334</v>
      </c>
      <c r="P18" s="5">
        <f>SUM(J18:O18)</f>
        <v>21.501359141587386</v>
      </c>
      <c r="Q18" s="5"/>
      <c r="R18" s="15">
        <f>J18/P18*100</f>
        <v>4.6508687818986534</v>
      </c>
      <c r="S18" s="15">
        <f>K18/P18*100</f>
        <v>10.063098880804192</v>
      </c>
      <c r="T18" s="15">
        <f>L18/P18*100</f>
        <v>11.227988039628952</v>
      </c>
      <c r="U18" s="15">
        <f>M18/P18*100</f>
        <v>20.507297438001846</v>
      </c>
      <c r="V18" s="15">
        <f>N18/P18*100</f>
        <v>16.799388861448445</v>
      </c>
      <c r="W18" s="15">
        <f>O18/P18*100</f>
        <v>36.751357998217912</v>
      </c>
      <c r="Z18" s="3" t="s">
        <v>40</v>
      </c>
      <c r="AA18" s="27">
        <f>TTEST(AA3:AA5,AA7:AA9,2,2)</f>
        <v>0.14704305243321758</v>
      </c>
      <c r="AB18" s="27">
        <f t="shared" ref="AB18:AG18" si="11">TTEST(AB3:AB5,AB7:AB9,2,2)</f>
        <v>0.97687865585657219</v>
      </c>
      <c r="AC18" s="27">
        <f t="shared" si="11"/>
        <v>0.77642783101207624</v>
      </c>
      <c r="AD18">
        <f t="shared" si="11"/>
        <v>0.9892218877091421</v>
      </c>
      <c r="AE18">
        <f t="shared" si="11"/>
        <v>0.64158265853808416</v>
      </c>
      <c r="AF18">
        <f t="shared" si="11"/>
        <v>0.34342772242997438</v>
      </c>
      <c r="AG18" s="27">
        <f t="shared" si="11"/>
        <v>0.75605481909544936</v>
      </c>
      <c r="AI18"/>
      <c r="AJ18"/>
      <c r="AK18"/>
      <c r="AL18"/>
      <c r="AM18"/>
      <c r="AN18"/>
      <c r="AO18"/>
    </row>
    <row r="19" spans="1:41" x14ac:dyDescent="0.2">
      <c r="B19" s="37"/>
      <c r="C19" s="37">
        <v>25.879898071289062</v>
      </c>
      <c r="D19" s="37"/>
      <c r="E19" s="37">
        <v>24.081686019897461</v>
      </c>
      <c r="F19" s="37"/>
      <c r="G19" s="37"/>
      <c r="I19" s="12"/>
      <c r="J19" s="13" t="s">
        <v>0</v>
      </c>
      <c r="P19" s="5"/>
      <c r="Q19" s="5"/>
      <c r="W19" s="14"/>
      <c r="X19" s="16">
        <f>SUM(R18:W18)</f>
        <v>100</v>
      </c>
      <c r="Y19" s="16"/>
      <c r="AA19"/>
      <c r="AB19"/>
      <c r="AC19"/>
      <c r="AD19"/>
      <c r="AE19"/>
      <c r="AF19"/>
      <c r="AJ19"/>
    </row>
    <row r="20" spans="1:41" x14ac:dyDescent="0.2">
      <c r="B20" s="37">
        <v>29.224884033203125</v>
      </c>
      <c r="C20" s="37">
        <v>26.164213180541992</v>
      </c>
      <c r="D20" s="37">
        <v>25.843307495117188</v>
      </c>
      <c r="E20" s="37">
        <v>24.606727600097656</v>
      </c>
      <c r="F20" s="37">
        <v>24.13752555847168</v>
      </c>
      <c r="G20" s="37">
        <v>29.50828742980957</v>
      </c>
      <c r="I20" s="12" t="s">
        <v>22</v>
      </c>
      <c r="J20" s="3">
        <v>1</v>
      </c>
      <c r="K20" s="3">
        <v>8.3631026832488722</v>
      </c>
      <c r="L20" s="3">
        <v>9.0955905610295051</v>
      </c>
      <c r="M20" s="3">
        <v>26.638986223877925</v>
      </c>
      <c r="N20" s="3">
        <v>32.767268349596833</v>
      </c>
      <c r="O20" s="3">
        <v>0.68681184774632809</v>
      </c>
      <c r="P20" s="5">
        <f>SUM(J20:O20)</f>
        <v>78.551759665499461</v>
      </c>
      <c r="Q20" s="5"/>
      <c r="R20" s="15">
        <f>J20/P20*100</f>
        <v>1.2730459562692746</v>
      </c>
      <c r="S20" s="15">
        <f>K20/P20*100</f>
        <v>10.646614052774698</v>
      </c>
      <c r="T20" s="15">
        <f>L20/P20*100</f>
        <v>11.579104783599595</v>
      </c>
      <c r="U20" s="15">
        <f>M20/P20*100</f>
        <v>33.912653691420708</v>
      </c>
      <c r="V20" s="15">
        <f>N20/P20*100</f>
        <v>41.714238470444435</v>
      </c>
      <c r="W20" s="15">
        <f>O20/P20*100</f>
        <v>0.8743430454912916</v>
      </c>
      <c r="AA20"/>
      <c r="AB20"/>
      <c r="AC20"/>
      <c r="AD20"/>
      <c r="AE20"/>
      <c r="AF20"/>
      <c r="AG20"/>
      <c r="AJ20"/>
      <c r="AK20"/>
      <c r="AL20"/>
      <c r="AM20"/>
      <c r="AN20"/>
      <c r="AO20"/>
    </row>
    <row r="21" spans="1:41" ht="16" thickBot="1" x14ac:dyDescent="0.25">
      <c r="B21" s="37">
        <v>28.947303771972656</v>
      </c>
      <c r="C21" s="37"/>
      <c r="D21" s="37">
        <v>25.958545684814453</v>
      </c>
      <c r="E21" s="37">
        <v>24.363466262817383</v>
      </c>
      <c r="F21" s="37">
        <v>23.96629524230957</v>
      </c>
      <c r="G21" s="37">
        <v>29.747926712036133</v>
      </c>
      <c r="I21" s="23" t="s">
        <v>24</v>
      </c>
      <c r="J21" s="24">
        <f t="shared" ref="J21:O21" si="12">J20/J18</f>
        <v>1</v>
      </c>
      <c r="K21" s="24">
        <f t="shared" si="12"/>
        <v>3.8651804628025963</v>
      </c>
      <c r="L21" s="24">
        <f t="shared" si="12"/>
        <v>3.7675848997984982</v>
      </c>
      <c r="M21" s="24">
        <f t="shared" si="12"/>
        <v>6.0414801016380997</v>
      </c>
      <c r="N21" s="24">
        <f t="shared" si="12"/>
        <v>9.0715362738556262</v>
      </c>
      <c r="O21" s="24">
        <f t="shared" si="12"/>
        <v>8.6915748307216836E-2</v>
      </c>
      <c r="P21" s="24">
        <f>SUM(J21:O21)</f>
        <v>23.832697486402036</v>
      </c>
      <c r="Q21" s="24"/>
      <c r="R21" s="25">
        <f>J21/P21*100</f>
        <v>4.1959161381986201</v>
      </c>
      <c r="S21" s="25">
        <f>K21/P21*100</f>
        <v>16.217973080923425</v>
      </c>
      <c r="T21" s="25">
        <f>L21/P21*100</f>
        <v>15.80847028309795</v>
      </c>
      <c r="U21" s="25">
        <f>M21/P21*100</f>
        <v>25.349543857069147</v>
      </c>
      <c r="V21" s="25">
        <f>N21/P21*100</f>
        <v>38.063405449725003</v>
      </c>
      <c r="W21" s="25">
        <f>O21/P21*100</f>
        <v>0.36469119098586056</v>
      </c>
      <c r="X21" s="16">
        <f>SUM(R20:W20)</f>
        <v>100</v>
      </c>
      <c r="Y21" s="16"/>
      <c r="AA21"/>
      <c r="AB21"/>
      <c r="AC21"/>
      <c r="AD21"/>
      <c r="AE21"/>
      <c r="AF21"/>
      <c r="AG21"/>
      <c r="AJ21"/>
      <c r="AK21"/>
      <c r="AL21"/>
      <c r="AM21"/>
      <c r="AN21"/>
      <c r="AO21"/>
    </row>
    <row r="22" spans="1:41" x14ac:dyDescent="0.2">
      <c r="A22" s="17" t="s">
        <v>21</v>
      </c>
      <c r="B22" s="31">
        <f t="shared" ref="B22:G22" si="13">AVERAGE(B19:B21)</f>
        <v>29.086093902587891</v>
      </c>
      <c r="C22" s="21">
        <f t="shared" si="13"/>
        <v>26.022055625915527</v>
      </c>
      <c r="D22" s="30">
        <f t="shared" si="13"/>
        <v>25.90092658996582</v>
      </c>
      <c r="E22" s="32">
        <f t="shared" si="13"/>
        <v>24.350626627604168</v>
      </c>
      <c r="F22" s="29">
        <f t="shared" si="13"/>
        <v>24.051910400390625</v>
      </c>
      <c r="G22" s="21">
        <f t="shared" si="13"/>
        <v>29.628107070922852</v>
      </c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100</v>
      </c>
      <c r="Y22" s="16"/>
      <c r="AA22"/>
      <c r="AB22"/>
      <c r="AC22"/>
      <c r="AD22"/>
      <c r="AE22"/>
      <c r="AF22"/>
      <c r="AG22"/>
      <c r="AJ22"/>
      <c r="AK22"/>
      <c r="AL22"/>
      <c r="AM22"/>
      <c r="AN22"/>
      <c r="AO22"/>
    </row>
    <row r="23" spans="1:41" ht="16" thickBot="1" x14ac:dyDescent="0.25">
      <c r="A23" s="17" t="s">
        <v>23</v>
      </c>
      <c r="B23" s="5">
        <f>B22-B22</f>
        <v>0</v>
      </c>
      <c r="C23" s="22">
        <f>C22-B22</f>
        <v>-3.0640382766723633</v>
      </c>
      <c r="D23" s="22">
        <f>D22-B22</f>
        <v>-3.1851673126220703</v>
      </c>
      <c r="E23" s="22">
        <f>E22-B22</f>
        <v>-4.7354672749837228</v>
      </c>
      <c r="F23" s="22">
        <f>F22-B22</f>
        <v>-5.0341835021972656</v>
      </c>
      <c r="G23" s="22">
        <f>G22-B22</f>
        <v>0.54201316833496094</v>
      </c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/>
      <c r="AB23"/>
      <c r="AC23"/>
      <c r="AD23"/>
      <c r="AE23"/>
      <c r="AF23"/>
      <c r="AG23"/>
      <c r="AJ23"/>
      <c r="AK23"/>
      <c r="AL23"/>
      <c r="AM23"/>
      <c r="AN23"/>
      <c r="AO23"/>
    </row>
    <row r="24" spans="1:41" x14ac:dyDescent="0.2">
      <c r="A24" s="17" t="s">
        <v>25</v>
      </c>
      <c r="B24" s="5">
        <f t="shared" ref="B24:G24" si="14">2^-B23</f>
        <v>1</v>
      </c>
      <c r="C24" s="22">
        <f t="shared" si="14"/>
        <v>8.3631026832488722</v>
      </c>
      <c r="D24" s="22">
        <f t="shared" si="14"/>
        <v>9.0955905610295051</v>
      </c>
      <c r="E24" s="22">
        <f t="shared" si="14"/>
        <v>26.638986223877925</v>
      </c>
      <c r="F24" s="22">
        <f t="shared" si="14"/>
        <v>32.767268349596833</v>
      </c>
      <c r="G24" s="22">
        <f t="shared" si="14"/>
        <v>0.68681184774632809</v>
      </c>
      <c r="I24" s="8" t="s">
        <v>64</v>
      </c>
      <c r="J24" s="9">
        <v>1</v>
      </c>
      <c r="K24" s="9">
        <v>2</v>
      </c>
      <c r="L24" s="9">
        <v>3</v>
      </c>
      <c r="M24" s="9">
        <v>4</v>
      </c>
      <c r="N24" s="9">
        <v>5</v>
      </c>
      <c r="O24" s="9">
        <v>6</v>
      </c>
      <c r="P24" s="10" t="s">
        <v>9</v>
      </c>
      <c r="Q24" s="10"/>
      <c r="R24" s="9" t="s">
        <v>10</v>
      </c>
      <c r="S24" s="9" t="s">
        <v>11</v>
      </c>
      <c r="T24" s="9" t="s">
        <v>12</v>
      </c>
      <c r="U24" s="9" t="s">
        <v>13</v>
      </c>
      <c r="V24" s="9" t="s">
        <v>14</v>
      </c>
      <c r="W24" s="11" t="s">
        <v>15</v>
      </c>
      <c r="AA24"/>
    </row>
    <row r="25" spans="1:41" x14ac:dyDescent="0.2">
      <c r="B25" s="5"/>
      <c r="C25" s="5"/>
      <c r="D25" s="5"/>
      <c r="E25" s="5"/>
      <c r="F25" s="5"/>
      <c r="G25" s="5"/>
      <c r="I25" s="12"/>
      <c r="J25" s="13" t="s">
        <v>17</v>
      </c>
      <c r="P25" s="5"/>
      <c r="Q25" s="5"/>
      <c r="W25" s="14"/>
      <c r="AA25"/>
    </row>
    <row r="26" spans="1:41" x14ac:dyDescent="0.2">
      <c r="B26" s="33"/>
      <c r="C26" s="33"/>
      <c r="D26" s="33"/>
      <c r="E26" s="33"/>
      <c r="F26" s="33"/>
      <c r="G26" s="33"/>
      <c r="I26" s="12"/>
      <c r="J26" s="37">
        <v>1</v>
      </c>
      <c r="K26" s="37">
        <v>3.4108292364656227</v>
      </c>
      <c r="L26" s="37">
        <v>2.4239372193130553</v>
      </c>
      <c r="M26" s="37">
        <v>4.1330173916923618</v>
      </c>
      <c r="N26" s="37">
        <v>4.133376219919743</v>
      </c>
      <c r="O26" s="37">
        <v>5.4361813107263712</v>
      </c>
      <c r="P26" s="5">
        <f>SUM(J26:O26)</f>
        <v>20.537341378117155</v>
      </c>
      <c r="Q26" s="5"/>
      <c r="R26" s="15">
        <f>J26/P26*100</f>
        <v>4.8691794209815047</v>
      </c>
      <c r="S26" s="15">
        <f>K26/P26*100</f>
        <v>16.607939526680472</v>
      </c>
      <c r="T26" s="15">
        <f>L26/P26*100</f>
        <v>11.802585226030263</v>
      </c>
      <c r="U26" s="15">
        <f>M26/P26*100</f>
        <v>20.124403230187106</v>
      </c>
      <c r="V26" s="15">
        <f>N26/P26*100</f>
        <v>20.126150429207538</v>
      </c>
      <c r="W26" s="15">
        <f>O26/P26*100</f>
        <v>26.469742166913115</v>
      </c>
      <c r="X26" s="16">
        <f>SUM(R26:W26)</f>
        <v>100</v>
      </c>
      <c r="Y26" s="16"/>
      <c r="AA26"/>
    </row>
    <row r="27" spans="1:41" x14ac:dyDescent="0.2">
      <c r="A27" s="34"/>
      <c r="B27" s="34"/>
      <c r="C27" s="34"/>
      <c r="D27" s="34"/>
      <c r="E27" s="34"/>
      <c r="F27" s="34"/>
      <c r="G27" s="34"/>
      <c r="I27" s="12"/>
      <c r="J27" s="13" t="s">
        <v>0</v>
      </c>
      <c r="P27" s="5"/>
      <c r="Q27" s="5"/>
      <c r="W27" s="14"/>
      <c r="AA27"/>
    </row>
    <row r="28" spans="1:41" x14ac:dyDescent="0.2">
      <c r="I28" s="12" t="s">
        <v>22</v>
      </c>
      <c r="J28" s="3">
        <v>1</v>
      </c>
      <c r="K28" s="3">
        <v>7.2916674524431349</v>
      </c>
      <c r="L28" s="3">
        <v>7.9287981080738739</v>
      </c>
      <c r="M28" s="3">
        <v>16.024231662962485</v>
      </c>
      <c r="N28" s="3">
        <v>46.256262384585987</v>
      </c>
      <c r="O28" s="3">
        <v>3.3149703325987012</v>
      </c>
      <c r="P28" s="5">
        <f>SUM(J28:O28)</f>
        <v>81.815929940664176</v>
      </c>
      <c r="Q28" s="5"/>
      <c r="R28" s="15">
        <f>J28/P28*100</f>
        <v>1.222255862306076</v>
      </c>
      <c r="S28" s="15">
        <f>K28/P28*100</f>
        <v>8.9122832897350328</v>
      </c>
      <c r="T28" s="15">
        <f>L28/P28*100</f>
        <v>9.6910199686346168</v>
      </c>
      <c r="U28" s="15">
        <f>M28/P28*100</f>
        <v>19.585711089006537</v>
      </c>
      <c r="V28" s="15">
        <f>N28/P28*100</f>
        <v>56.536987867928254</v>
      </c>
      <c r="W28" s="15">
        <f>O28/P28*100</f>
        <v>4.0517419223894855</v>
      </c>
      <c r="X28" s="16">
        <f>SUM(R28:W28)</f>
        <v>100</v>
      </c>
      <c r="Y28" s="16"/>
      <c r="AA28"/>
    </row>
    <row r="29" spans="1:41" ht="20" thickBot="1" x14ac:dyDescent="0.3">
      <c r="A29" s="1"/>
      <c r="B29" s="35" t="s">
        <v>1</v>
      </c>
      <c r="C29" s="13"/>
      <c r="D29" s="13"/>
      <c r="E29" s="13"/>
      <c r="F29" s="13"/>
      <c r="G29" s="13"/>
      <c r="I29" s="23" t="s">
        <v>24</v>
      </c>
      <c r="J29" s="24">
        <f t="shared" ref="J29:O29" si="15">J28/J26</f>
        <v>1</v>
      </c>
      <c r="K29" s="24">
        <f t="shared" si="15"/>
        <v>2.1377990356383023</v>
      </c>
      <c r="L29" s="24">
        <f t="shared" si="15"/>
        <v>3.2710410339426605</v>
      </c>
      <c r="M29" s="24">
        <f t="shared" si="15"/>
        <v>3.8771265988796104</v>
      </c>
      <c r="N29" s="24">
        <f t="shared" si="15"/>
        <v>11.190915107525377</v>
      </c>
      <c r="O29" s="24">
        <f t="shared" si="15"/>
        <v>0.60979760297136998</v>
      </c>
      <c r="P29" s="24">
        <f>SUM(J29:O29)</f>
        <v>22.086679378957321</v>
      </c>
      <c r="Q29" s="24"/>
      <c r="R29" s="25">
        <f>J29/P29*100</f>
        <v>4.5276158667505797</v>
      </c>
      <c r="S29" s="25">
        <f>K29/P29*100</f>
        <v>9.6791328336800646</v>
      </c>
      <c r="T29" s="25">
        <f>L29/P29*100</f>
        <v>14.810017286071012</v>
      </c>
      <c r="U29" s="25">
        <f>M29/P29*100</f>
        <v>17.554139906488032</v>
      </c>
      <c r="V29" s="25">
        <f>N29/P29*100</f>
        <v>50.668164804290662</v>
      </c>
      <c r="W29" s="25">
        <f>O29/P29*100</f>
        <v>2.7609293027196449</v>
      </c>
      <c r="X29" s="16">
        <f>SUM(R29:W29)</f>
        <v>99.999999999999986</v>
      </c>
      <c r="Y29" s="16"/>
      <c r="AA29"/>
    </row>
    <row r="30" spans="1:41" ht="16" thickBot="1" x14ac:dyDescent="0.25">
      <c r="B30" s="6" t="s">
        <v>46</v>
      </c>
      <c r="C30" s="7" t="s">
        <v>47</v>
      </c>
      <c r="D30" s="7" t="s">
        <v>48</v>
      </c>
      <c r="E30" s="7" t="s">
        <v>49</v>
      </c>
      <c r="F30" s="7" t="s">
        <v>50</v>
      </c>
      <c r="G30" s="7" t="s">
        <v>51</v>
      </c>
      <c r="K30" s="5"/>
      <c r="L30" s="5"/>
      <c r="M30" s="5"/>
      <c r="N30" s="5"/>
      <c r="O30" s="5"/>
      <c r="P30" s="5"/>
      <c r="Q30" s="5"/>
      <c r="S30" s="15"/>
      <c r="T30" s="15"/>
      <c r="U30" s="15"/>
      <c r="V30" s="15"/>
      <c r="W30" s="15"/>
      <c r="AA30"/>
    </row>
    <row r="31" spans="1:41" x14ac:dyDescent="0.2">
      <c r="B31" s="37">
        <v>29.259725570678711</v>
      </c>
      <c r="C31" s="37">
        <v>26.680482864379883</v>
      </c>
      <c r="D31" s="37">
        <v>26.385147094726562</v>
      </c>
      <c r="E31" s="37">
        <v>25.24839973449707</v>
      </c>
      <c r="F31" s="37">
        <v>24.095277786254883</v>
      </c>
      <c r="G31" s="37">
        <v>27.938568115234375</v>
      </c>
      <c r="I31" s="8" t="s">
        <v>65</v>
      </c>
      <c r="J31" s="9">
        <v>1</v>
      </c>
      <c r="K31" s="9">
        <v>2</v>
      </c>
      <c r="L31" s="9">
        <v>3</v>
      </c>
      <c r="M31" s="9">
        <v>4</v>
      </c>
      <c r="N31" s="9">
        <v>5</v>
      </c>
      <c r="O31" s="9">
        <v>6</v>
      </c>
      <c r="P31" s="10" t="s">
        <v>9</v>
      </c>
      <c r="Q31" s="10"/>
      <c r="R31" s="9" t="s">
        <v>10</v>
      </c>
      <c r="S31" s="9" t="s">
        <v>11</v>
      </c>
      <c r="T31" s="9" t="s">
        <v>12</v>
      </c>
      <c r="U31" s="9" t="s">
        <v>13</v>
      </c>
      <c r="V31" s="9" t="s">
        <v>14</v>
      </c>
      <c r="W31" s="11" t="s">
        <v>15</v>
      </c>
      <c r="AA31"/>
    </row>
    <row r="32" spans="1:41" x14ac:dyDescent="0.2">
      <c r="B32" s="37">
        <v>29.497385025024414</v>
      </c>
      <c r="C32" s="37">
        <v>26.509128570556641</v>
      </c>
      <c r="D32" s="37"/>
      <c r="E32" s="37">
        <v>25.639158248901367</v>
      </c>
      <c r="F32" s="37"/>
      <c r="G32" s="37"/>
      <c r="I32" s="12"/>
      <c r="J32" s="13" t="s">
        <v>17</v>
      </c>
      <c r="P32" s="5"/>
      <c r="Q32" s="5"/>
      <c r="W32" s="14"/>
      <c r="AA32"/>
    </row>
    <row r="33" spans="1:32" x14ac:dyDescent="0.2">
      <c r="B33" s="37">
        <v>29.626052856445312</v>
      </c>
      <c r="C33" s="37"/>
      <c r="D33" s="37">
        <v>26.56275749206543</v>
      </c>
      <c r="E33" s="37">
        <v>25.489055633544922</v>
      </c>
      <c r="F33" s="37">
        <v>23.763677597045898</v>
      </c>
      <c r="G33" s="37">
        <v>27.525548934936523</v>
      </c>
      <c r="I33" s="12"/>
      <c r="J33">
        <v>1</v>
      </c>
      <c r="K33" s="3">
        <v>1.3384094259343353</v>
      </c>
      <c r="L33" s="3">
        <v>2.6135218649961676</v>
      </c>
      <c r="M33" s="3">
        <v>3.9210854368292947</v>
      </c>
      <c r="N33" s="3">
        <v>1.2170615451625002</v>
      </c>
      <c r="O33" s="3">
        <v>3.7892538251235068</v>
      </c>
      <c r="P33" s="5">
        <f>SUM(J33:O33)</f>
        <v>13.879332098045804</v>
      </c>
      <c r="Q33" s="5"/>
      <c r="R33" s="15">
        <f>J33/P33*100</f>
        <v>7.2049576516783471</v>
      </c>
      <c r="S33" s="15">
        <f>K33/P33*100</f>
        <v>9.6431832344640132</v>
      </c>
      <c r="T33" s="15">
        <f>L33/P33*100</f>
        <v>18.830314359032801</v>
      </c>
      <c r="U33" s="15">
        <f>M33/P33*100</f>
        <v>28.251254520967763</v>
      </c>
      <c r="V33" s="15">
        <f>N33/P33*100</f>
        <v>8.7688768923820266</v>
      </c>
      <c r="W33" s="15">
        <f>O33/P33*100</f>
        <v>27.301413341475055</v>
      </c>
      <c r="X33" s="16">
        <f>SUM(R26:W26)</f>
        <v>100</v>
      </c>
      <c r="Y33" s="16"/>
      <c r="AA33"/>
    </row>
    <row r="34" spans="1:32" x14ac:dyDescent="0.2">
      <c r="A34" s="17" t="s">
        <v>21</v>
      </c>
      <c r="B34" s="31">
        <f t="shared" ref="B34:G34" si="16">AVERAGE(B31:B33)</f>
        <v>29.46105448404948</v>
      </c>
      <c r="C34" s="29">
        <f t="shared" si="16"/>
        <v>26.594805717468262</v>
      </c>
      <c r="D34" s="32">
        <f t="shared" si="16"/>
        <v>26.473952293395996</v>
      </c>
      <c r="E34" s="20">
        <f t="shared" si="16"/>
        <v>25.458871205647785</v>
      </c>
      <c r="F34" s="21">
        <f t="shared" si="16"/>
        <v>23.929477691650391</v>
      </c>
      <c r="G34" s="21">
        <f t="shared" si="16"/>
        <v>27.732058525085449</v>
      </c>
      <c r="I34" s="12"/>
      <c r="J34" s="13" t="s">
        <v>0</v>
      </c>
      <c r="P34" s="5"/>
      <c r="Q34" s="5"/>
      <c r="W34" s="14"/>
      <c r="AA34"/>
    </row>
    <row r="35" spans="1:32" x14ac:dyDescent="0.2">
      <c r="A35" s="17" t="s">
        <v>23</v>
      </c>
      <c r="B35" s="5">
        <f>B34-B34</f>
        <v>0</v>
      </c>
      <c r="C35" s="22">
        <f>C34-B34</f>
        <v>-2.8662487665812186</v>
      </c>
      <c r="D35" s="22">
        <f>D34-B34</f>
        <v>-2.9871021906534843</v>
      </c>
      <c r="E35" s="22">
        <f>E34-B34</f>
        <v>-4.0021832784016951</v>
      </c>
      <c r="F35" s="22">
        <f>F34-B34</f>
        <v>-5.5315767923990897</v>
      </c>
      <c r="G35" s="22">
        <f>G34-B34</f>
        <v>-1.7289959589640311</v>
      </c>
      <c r="I35" s="12" t="s">
        <v>22</v>
      </c>
      <c r="J35" s="3">
        <v>1</v>
      </c>
      <c r="K35" s="3">
        <v>3.3772051309542008</v>
      </c>
      <c r="L35" s="3">
        <v>6.4920589915341482</v>
      </c>
      <c r="M35">
        <v>8.5074794760264076</v>
      </c>
      <c r="N35" s="3">
        <v>16.051102890030332</v>
      </c>
      <c r="O35" s="3">
        <v>0.58604410681465202</v>
      </c>
      <c r="P35" s="5">
        <f>SUM(J35:O35)</f>
        <v>36.01389059535974</v>
      </c>
      <c r="Q35" s="5"/>
      <c r="R35" s="15">
        <f>J35/P35*100</f>
        <v>2.7767063859766554</v>
      </c>
      <c r="S35" s="15">
        <f>K35/P35*100</f>
        <v>9.3775070538736554</v>
      </c>
      <c r="T35" s="15">
        <f>L35/P35*100</f>
        <v>18.026541659930036</v>
      </c>
      <c r="U35" s="15">
        <f>M35/P35*100</f>
        <v>23.622772589647855</v>
      </c>
      <c r="V35" s="15">
        <f>N35/P35*100</f>
        <v>44.569199896715574</v>
      </c>
      <c r="W35" s="15">
        <f>O35/P35*100</f>
        <v>1.6272724138562293</v>
      </c>
      <c r="X35" s="16">
        <f>SUM(R28:W28)</f>
        <v>100</v>
      </c>
      <c r="Y35" s="16"/>
      <c r="AA35"/>
    </row>
    <row r="36" spans="1:32" ht="16" thickBot="1" x14ac:dyDescent="0.25">
      <c r="A36" s="17" t="s">
        <v>25</v>
      </c>
      <c r="B36" s="5">
        <f t="shared" ref="B36:G36" si="17">2^-B35</f>
        <v>1</v>
      </c>
      <c r="C36" s="22">
        <f t="shared" si="17"/>
        <v>7.2916674524431349</v>
      </c>
      <c r="D36" s="22">
        <f t="shared" si="17"/>
        <v>7.9287981080738739</v>
      </c>
      <c r="E36" s="22">
        <f t="shared" si="17"/>
        <v>16.024231662962485</v>
      </c>
      <c r="F36" s="22">
        <f t="shared" si="17"/>
        <v>46.256262384585987</v>
      </c>
      <c r="G36" s="22">
        <f t="shared" si="17"/>
        <v>3.3149703325987012</v>
      </c>
      <c r="I36" s="23" t="s">
        <v>24</v>
      </c>
      <c r="J36" s="24">
        <f t="shared" ref="J36:O36" si="18">J35/J33</f>
        <v>1</v>
      </c>
      <c r="K36" s="24">
        <f t="shared" si="18"/>
        <v>2.5232974794664158</v>
      </c>
      <c r="L36" s="24">
        <f t="shared" si="18"/>
        <v>2.4840270435402183</v>
      </c>
      <c r="M36" s="24">
        <f t="shared" si="18"/>
        <v>2.1696745998235136</v>
      </c>
      <c r="N36" s="24">
        <f t="shared" si="18"/>
        <v>13.188406908285984</v>
      </c>
      <c r="O36" s="24">
        <f t="shared" si="18"/>
        <v>0.15465950127939782</v>
      </c>
      <c r="P36" s="24">
        <f>SUM(J36:O36)</f>
        <v>21.520065532395527</v>
      </c>
      <c r="Q36" s="24"/>
      <c r="R36" s="25">
        <f>J36/P36*100</f>
        <v>4.6468259982509634</v>
      </c>
      <c r="S36" s="25">
        <f>K36/P36*100</f>
        <v>11.725324328905668</v>
      </c>
      <c r="T36" s="25">
        <f>L36/P36*100</f>
        <v>11.542841446281164</v>
      </c>
      <c r="U36" s="25">
        <f>M36/P36*100</f>
        <v>10.082100338204658</v>
      </c>
      <c r="V36" s="25">
        <f>N36/P36*100</f>
        <v>61.284232096935924</v>
      </c>
      <c r="W36" s="25">
        <f>O36/P36*100</f>
        <v>0.71867579142163396</v>
      </c>
      <c r="X36" s="16">
        <f>SUM(R29:W29)</f>
        <v>99.999999999999986</v>
      </c>
      <c r="Y36" s="16"/>
      <c r="AA36"/>
    </row>
    <row r="37" spans="1:32" ht="16" thickBot="1" x14ac:dyDescent="0.25">
      <c r="B37" s="13"/>
      <c r="C37" s="13"/>
      <c r="D37" s="13"/>
      <c r="E37" s="13"/>
      <c r="F37" s="13"/>
      <c r="G37" s="13"/>
      <c r="K37" s="5"/>
      <c r="L37" s="5"/>
      <c r="M37" s="5"/>
      <c r="N37" s="5"/>
      <c r="O37" s="5"/>
      <c r="P37" s="5"/>
      <c r="Q37" s="5"/>
      <c r="S37" s="15"/>
      <c r="T37" s="15"/>
      <c r="U37" s="15"/>
      <c r="V37" s="15"/>
      <c r="W37" s="15"/>
      <c r="AA37"/>
    </row>
    <row r="38" spans="1:32" x14ac:dyDescent="0.2">
      <c r="B38" s="6" t="s">
        <v>52</v>
      </c>
      <c r="C38" s="7" t="s">
        <v>53</v>
      </c>
      <c r="D38" s="7" t="s">
        <v>54</v>
      </c>
      <c r="E38" s="7" t="s">
        <v>55</v>
      </c>
      <c r="F38" s="7" t="s">
        <v>56</v>
      </c>
      <c r="G38" s="7" t="s">
        <v>57</v>
      </c>
      <c r="I38" s="8" t="s">
        <v>66</v>
      </c>
      <c r="J38" s="9">
        <v>1</v>
      </c>
      <c r="K38" s="9">
        <v>2</v>
      </c>
      <c r="L38" s="9">
        <v>3</v>
      </c>
      <c r="M38" s="9">
        <v>4</v>
      </c>
      <c r="N38" s="9">
        <v>5</v>
      </c>
      <c r="O38" s="9">
        <v>6</v>
      </c>
      <c r="P38" s="10" t="s">
        <v>9</v>
      </c>
      <c r="Q38" s="10"/>
      <c r="R38" s="9" t="s">
        <v>10</v>
      </c>
      <c r="S38" s="9" t="s">
        <v>11</v>
      </c>
      <c r="T38" s="9" t="s">
        <v>12</v>
      </c>
      <c r="U38" s="9" t="s">
        <v>13</v>
      </c>
      <c r="V38" s="9" t="s">
        <v>14</v>
      </c>
      <c r="W38" s="11" t="s">
        <v>15</v>
      </c>
      <c r="AA38"/>
    </row>
    <row r="39" spans="1:32" x14ac:dyDescent="0.2">
      <c r="B39" s="37">
        <v>28.514253616333008</v>
      </c>
      <c r="C39" s="37"/>
      <c r="D39" s="37"/>
      <c r="E39" s="37"/>
      <c r="F39" s="37">
        <v>24.610673904418945</v>
      </c>
      <c r="G39" s="37"/>
      <c r="I39" s="12"/>
      <c r="J39" s="13" t="s">
        <v>17</v>
      </c>
      <c r="P39" s="5"/>
      <c r="Q39" s="5"/>
      <c r="W39" s="14"/>
      <c r="AA39"/>
    </row>
    <row r="40" spans="1:32" x14ac:dyDescent="0.2">
      <c r="B40" s="37"/>
      <c r="C40" s="37">
        <v>26.921274185180664</v>
      </c>
      <c r="D40" s="37">
        <v>25.979827880859375</v>
      </c>
      <c r="E40" s="37">
        <v>25.494869232177734</v>
      </c>
      <c r="F40" s="37">
        <v>24.948820114135742</v>
      </c>
      <c r="G40" s="37">
        <v>29.167585372924805</v>
      </c>
      <c r="I40" s="12"/>
      <c r="J40">
        <v>1</v>
      </c>
      <c r="K40" s="3">
        <v>2.4808965662572411</v>
      </c>
      <c r="L40" s="3">
        <v>1.2669244788679168</v>
      </c>
      <c r="M40" s="3">
        <v>2.8689877873495715</v>
      </c>
      <c r="N40">
        <v>2.4601090489569155</v>
      </c>
      <c r="O40" s="3">
        <v>5.0634352431044478</v>
      </c>
      <c r="P40" s="5">
        <f>SUM(J40:O40)</f>
        <v>15.140353124536094</v>
      </c>
      <c r="Q40" s="5"/>
      <c r="R40" s="15">
        <f>J40/P40*100</f>
        <v>6.6048657635298076</v>
      </c>
      <c r="S40" s="15">
        <f>K40/P40*100</f>
        <v>16.385988793331112</v>
      </c>
      <c r="T40" s="15">
        <f>L40/P40*100</f>
        <v>8.3678661154525464</v>
      </c>
      <c r="U40" s="15">
        <f>M40/P40*100</f>
        <v>18.949279212650321</v>
      </c>
      <c r="V40" s="15">
        <f>N40/P40*100</f>
        <v>16.248690032005406</v>
      </c>
      <c r="W40" s="15">
        <f>O40/P40*100</f>
        <v>33.443310083030795</v>
      </c>
      <c r="X40" s="16">
        <f>SUM(R33:W33)</f>
        <v>100</v>
      </c>
      <c r="Y40" s="16"/>
      <c r="AA40"/>
    </row>
    <row r="41" spans="1:32" x14ac:dyDescent="0.2">
      <c r="B41" s="37">
        <v>28.792428970336914</v>
      </c>
      <c r="C41" s="37">
        <v>26.873748779296875</v>
      </c>
      <c r="D41" s="37">
        <v>25.929502487182617</v>
      </c>
      <c r="E41" s="37">
        <v>25.634349822998047</v>
      </c>
      <c r="F41" s="37">
        <v>24.386728286743164</v>
      </c>
      <c r="G41" s="37">
        <v>29.680934906005859</v>
      </c>
      <c r="I41" s="12"/>
      <c r="J41" s="13" t="s">
        <v>0</v>
      </c>
      <c r="P41" s="5"/>
      <c r="Q41" s="5"/>
      <c r="W41" s="14"/>
      <c r="AA41"/>
    </row>
    <row r="42" spans="1:32" x14ac:dyDescent="0.2">
      <c r="A42" s="17" t="s">
        <v>21</v>
      </c>
      <c r="B42" s="18">
        <f t="shared" ref="B42:G42" si="19">AVERAGE(B39:B41)</f>
        <v>28.653341293334961</v>
      </c>
      <c r="C42" s="21">
        <f t="shared" si="19"/>
        <v>26.89751148223877</v>
      </c>
      <c r="D42" s="20">
        <f t="shared" si="19"/>
        <v>25.954665184020996</v>
      </c>
      <c r="E42" s="20">
        <f t="shared" si="19"/>
        <v>25.564609527587891</v>
      </c>
      <c r="F42" s="19">
        <f t="shared" si="19"/>
        <v>24.648740768432617</v>
      </c>
      <c r="G42" s="19">
        <f t="shared" si="19"/>
        <v>29.424260139465332</v>
      </c>
      <c r="I42" s="12" t="s">
        <v>22</v>
      </c>
      <c r="J42" s="3">
        <v>1</v>
      </c>
      <c r="K42">
        <v>5.4367563035581519</v>
      </c>
      <c r="L42">
        <v>5.0460367684332121</v>
      </c>
      <c r="M42">
        <v>9.895150755486835</v>
      </c>
      <c r="N42">
        <v>30.907465760458464</v>
      </c>
      <c r="O42" s="13">
        <v>1.4874829331434698</v>
      </c>
      <c r="P42" s="5">
        <f>SUM(J42:O42)</f>
        <v>53.772892521080131</v>
      </c>
      <c r="Q42" s="5"/>
      <c r="R42" s="15">
        <f>J42/P42*100</f>
        <v>1.8596730678156814</v>
      </c>
      <c r="S42" s="15">
        <f>K42/P42*100</f>
        <v>10.110589274004232</v>
      </c>
      <c r="T42" s="15">
        <f>L42/P42*100</f>
        <v>9.3839786774629186</v>
      </c>
      <c r="U42" s="15">
        <f>M42/P42*100</f>
        <v>18.401745361954859</v>
      </c>
      <c r="V42" s="15">
        <f>N42/P42*100</f>
        <v>57.477781669159924</v>
      </c>
      <c r="W42" s="15">
        <f>O42/P42*100</f>
        <v>2.7662319496023846</v>
      </c>
      <c r="X42" s="16">
        <f>SUM(R35:W35)</f>
        <v>100.00000000000001</v>
      </c>
      <c r="Y42" s="16"/>
      <c r="AA42"/>
    </row>
    <row r="43" spans="1:32" ht="16" thickBot="1" x14ac:dyDescent="0.25">
      <c r="A43" s="17" t="s">
        <v>23</v>
      </c>
      <c r="B43" s="5">
        <f>B42-B42</f>
        <v>0</v>
      </c>
      <c r="C43" s="22">
        <f>C42-B42</f>
        <v>-1.7558298110961914</v>
      </c>
      <c r="D43" s="22">
        <f>D42-B42</f>
        <v>-2.6986761093139648</v>
      </c>
      <c r="E43" s="22">
        <f>E42-B42</f>
        <v>-3.0887317657470703</v>
      </c>
      <c r="F43" s="22">
        <f>F42-B42</f>
        <v>-4.0046005249023438</v>
      </c>
      <c r="G43" s="22">
        <f>G42-B42</f>
        <v>0.77091884613037109</v>
      </c>
      <c r="I43" s="23" t="s">
        <v>24</v>
      </c>
      <c r="J43" s="24">
        <f t="shared" ref="J43:O43" si="20">J42/J40</f>
        <v>1</v>
      </c>
      <c r="K43" s="24">
        <f t="shared" si="20"/>
        <v>2.1914481955852816</v>
      </c>
      <c r="L43" s="24">
        <f t="shared" si="20"/>
        <v>3.9829025743840623</v>
      </c>
      <c r="M43" s="24">
        <f t="shared" si="20"/>
        <v>3.4490041397590518</v>
      </c>
      <c r="N43" s="24">
        <f t="shared" si="20"/>
        <v>12.563453548355186</v>
      </c>
      <c r="O43" s="24">
        <f t="shared" si="20"/>
        <v>0.29376951846459831</v>
      </c>
      <c r="P43" s="24">
        <f>SUM(J43:O43)</f>
        <v>23.480577976548179</v>
      </c>
      <c r="Q43" s="24"/>
      <c r="R43" s="25">
        <f>J43/P43*100</f>
        <v>4.2588389476561233</v>
      </c>
      <c r="S43" s="25">
        <f>K43/P43*100</f>
        <v>9.3330249271293315</v>
      </c>
      <c r="T43" s="25">
        <f>L43/P43*100</f>
        <v>16.962540608506686</v>
      </c>
      <c r="U43" s="25">
        <f>M43/P43*100</f>
        <v>14.688753161033056</v>
      </c>
      <c r="V43" s="25">
        <f>N43/P43*100</f>
        <v>53.505725288803596</v>
      </c>
      <c r="W43" s="25">
        <f>O43/P43*100</f>
        <v>1.2511170668712162</v>
      </c>
      <c r="X43" s="16">
        <f>SUM(R36:W36)</f>
        <v>100.00000000000001</v>
      </c>
      <c r="Y43" s="16"/>
      <c r="AA43"/>
    </row>
    <row r="44" spans="1:32" x14ac:dyDescent="0.2">
      <c r="A44" s="17" t="s">
        <v>25</v>
      </c>
      <c r="B44" s="5">
        <f t="shared" ref="B44:G44" si="21">2^-B43</f>
        <v>1</v>
      </c>
      <c r="C44" s="22">
        <f t="shared" si="21"/>
        <v>3.3772051309542008</v>
      </c>
      <c r="D44" s="22">
        <f t="shared" si="21"/>
        <v>6.4920589915341482</v>
      </c>
      <c r="E44" s="22">
        <f t="shared" si="21"/>
        <v>8.5074794760264076</v>
      </c>
      <c r="F44" s="22">
        <f t="shared" si="21"/>
        <v>16.051102890030332</v>
      </c>
      <c r="G44" s="22">
        <f t="shared" si="21"/>
        <v>0.58604410681465202</v>
      </c>
      <c r="AA44"/>
    </row>
    <row r="45" spans="1:32" x14ac:dyDescent="0.2">
      <c r="B45" s="13"/>
      <c r="C45" s="13"/>
      <c r="D45" s="13"/>
      <c r="E45" s="13"/>
      <c r="F45" s="13"/>
      <c r="G45" s="13"/>
      <c r="J45"/>
      <c r="AA45"/>
    </row>
    <row r="46" spans="1:32" x14ac:dyDescent="0.2">
      <c r="B46" s="6" t="s">
        <v>58</v>
      </c>
      <c r="C46" s="7" t="s">
        <v>59</v>
      </c>
      <c r="D46" s="7" t="s">
        <v>60</v>
      </c>
      <c r="E46" s="7" t="s">
        <v>61</v>
      </c>
      <c r="F46" s="7" t="s">
        <v>62</v>
      </c>
      <c r="G46" s="7" t="s">
        <v>63</v>
      </c>
      <c r="I46" s="37"/>
      <c r="J46" s="37"/>
      <c r="K46" s="37"/>
      <c r="L46" s="37"/>
      <c r="M46" s="37"/>
      <c r="N46" s="37"/>
      <c r="AA46"/>
    </row>
    <row r="47" spans="1:32" x14ac:dyDescent="0.2">
      <c r="B47" s="37">
        <v>28.980955123901367</v>
      </c>
      <c r="C47" s="37">
        <v>27.062540054321289</v>
      </c>
      <c r="D47" s="37"/>
      <c r="E47" s="37"/>
      <c r="F47" s="37"/>
      <c r="G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</row>
    <row r="48" spans="1:32" x14ac:dyDescent="0.2">
      <c r="B48" s="37">
        <v>29.986923217773438</v>
      </c>
      <c r="C48" s="37"/>
      <c r="D48" s="37">
        <v>27.167743682861328</v>
      </c>
      <c r="E48" s="37">
        <v>26.276639938354492</v>
      </c>
      <c r="F48" s="37">
        <v>24.57554817199707</v>
      </c>
      <c r="G48" s="37">
        <v>29.112285614013672</v>
      </c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</row>
    <row r="49" spans="1:33" x14ac:dyDescent="0.2">
      <c r="B49" s="37">
        <v>29.490871429443359</v>
      </c>
      <c r="C49" s="37">
        <v>27.024467468261719</v>
      </c>
      <c r="D49" s="37">
        <v>27.134454727172852</v>
      </c>
      <c r="E49" s="37">
        <v>26.082416534423828</v>
      </c>
      <c r="F49" s="37">
        <v>24.497184753417969</v>
      </c>
      <c r="G49" s="37">
        <v>28.714468002319336</v>
      </c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</row>
    <row r="50" spans="1:33" x14ac:dyDescent="0.2">
      <c r="A50" s="17" t="s">
        <v>21</v>
      </c>
      <c r="B50" s="28">
        <f t="shared" ref="B50:G50" si="22">AVERAGE(B47:B49)</f>
        <v>29.486249923706055</v>
      </c>
      <c r="C50" s="29">
        <f t="shared" si="22"/>
        <v>27.043503761291504</v>
      </c>
      <c r="D50" s="30">
        <f t="shared" si="22"/>
        <v>27.15109920501709</v>
      </c>
      <c r="E50" s="20">
        <f t="shared" si="22"/>
        <v>26.17952823638916</v>
      </c>
      <c r="F50" s="19">
        <f t="shared" si="22"/>
        <v>24.53636646270752</v>
      </c>
      <c r="G50" s="19">
        <f t="shared" si="22"/>
        <v>28.913376808166504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</row>
    <row r="51" spans="1:33" x14ac:dyDescent="0.2">
      <c r="A51" s="17" t="s">
        <v>23</v>
      </c>
      <c r="B51" s="5">
        <f>B50-B50</f>
        <v>0</v>
      </c>
      <c r="C51" s="22">
        <f>C50-B50</f>
        <v>-2.4427461624145508</v>
      </c>
      <c r="D51" s="22">
        <f>D50-B50</f>
        <v>-2.3351507186889648</v>
      </c>
      <c r="E51" s="22">
        <f>E50-B50</f>
        <v>-3.3067216873168945</v>
      </c>
      <c r="F51" s="22">
        <f>F50-B50</f>
        <v>-4.9498834609985352</v>
      </c>
      <c r="G51" s="22">
        <f>G50-B50</f>
        <v>-0.57287311553955078</v>
      </c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</row>
    <row r="52" spans="1:33" x14ac:dyDescent="0.2">
      <c r="A52" s="17" t="s">
        <v>25</v>
      </c>
      <c r="B52" s="5">
        <f t="shared" ref="B52:G52" si="23">2^-B51</f>
        <v>1</v>
      </c>
      <c r="C52" s="22">
        <f t="shared" si="23"/>
        <v>5.4367563035581519</v>
      </c>
      <c r="D52" s="22">
        <f t="shared" si="23"/>
        <v>5.0460367684332121</v>
      </c>
      <c r="E52" s="22">
        <f t="shared" si="23"/>
        <v>9.895150755486835</v>
      </c>
      <c r="F52" s="22">
        <f t="shared" si="23"/>
        <v>30.907465760458464</v>
      </c>
      <c r="G52" s="22">
        <f t="shared" si="23"/>
        <v>1.4874829331434698</v>
      </c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</row>
    <row r="53" spans="1:33" x14ac:dyDescent="0.2"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/>
    </row>
    <row r="54" spans="1:33" ht="19" x14ac:dyDescent="0.25">
      <c r="A54" s="1" t="s">
        <v>17</v>
      </c>
      <c r="B54" s="2" t="s">
        <v>1</v>
      </c>
      <c r="I54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/>
    </row>
    <row r="55" spans="1:33" x14ac:dyDescent="0.2">
      <c r="B55" s="6" t="s">
        <v>2</v>
      </c>
      <c r="C55" s="7" t="s">
        <v>3</v>
      </c>
      <c r="D55" s="7" t="s">
        <v>4</v>
      </c>
      <c r="E55" s="7" t="s">
        <v>5</v>
      </c>
      <c r="F55" s="7" t="s">
        <v>6</v>
      </c>
      <c r="G55" s="7" t="s">
        <v>7</v>
      </c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</row>
    <row r="56" spans="1:33" x14ac:dyDescent="0.2">
      <c r="B56" s="37"/>
      <c r="C56" s="37">
        <v>17.892614364624023</v>
      </c>
      <c r="D56" s="37">
        <v>17.512264251708984</v>
      </c>
      <c r="E56" s="37"/>
      <c r="F56" s="37"/>
      <c r="G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</row>
    <row r="57" spans="1:33" x14ac:dyDescent="0.2">
      <c r="B57" s="37">
        <v>19.818645477294922</v>
      </c>
      <c r="C57" s="37">
        <v>17.98297119140625</v>
      </c>
      <c r="D57" s="37">
        <v>17.474624633789062</v>
      </c>
      <c r="E57" s="37">
        <v>16.974655151367188</v>
      </c>
      <c r="F57" s="37">
        <v>18.809549331665039</v>
      </c>
      <c r="G57" s="37">
        <v>16.770957946777344</v>
      </c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</row>
    <row r="58" spans="1:33" x14ac:dyDescent="0.2">
      <c r="B58" s="37">
        <v>19.800592422485352</v>
      </c>
      <c r="C58" s="37"/>
      <c r="D58" s="37">
        <v>17.627401351928711</v>
      </c>
      <c r="E58" s="37">
        <v>16.99378776550293</v>
      </c>
      <c r="F58" s="37">
        <v>18.809328079223633</v>
      </c>
      <c r="G58" s="37">
        <v>16.781719207763672</v>
      </c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</row>
    <row r="59" spans="1:33" x14ac:dyDescent="0.2">
      <c r="A59" s="17" t="s">
        <v>21</v>
      </c>
      <c r="B59" s="18">
        <f t="shared" ref="B59:G59" si="24">AVERAGE(B56:B58)</f>
        <v>19.809618949890137</v>
      </c>
      <c r="C59" s="19">
        <f t="shared" si="24"/>
        <v>17.937792778015137</v>
      </c>
      <c r="D59" s="20">
        <f t="shared" si="24"/>
        <v>17.538096745808918</v>
      </c>
      <c r="E59" s="20">
        <f t="shared" si="24"/>
        <v>16.984221458435059</v>
      </c>
      <c r="F59" s="21">
        <f t="shared" si="24"/>
        <v>18.809438705444336</v>
      </c>
      <c r="G59" s="21">
        <f t="shared" si="24"/>
        <v>16.776338577270508</v>
      </c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AA59"/>
      <c r="AB59"/>
      <c r="AC59"/>
      <c r="AD59"/>
      <c r="AE59"/>
      <c r="AF59"/>
      <c r="AG59"/>
    </row>
    <row r="60" spans="1:33" x14ac:dyDescent="0.2">
      <c r="A60" s="17" t="s">
        <v>23</v>
      </c>
      <c r="B60" s="5">
        <f>B59-B59</f>
        <v>0</v>
      </c>
      <c r="C60" s="22">
        <f>C59-B59</f>
        <v>-1.871826171875</v>
      </c>
      <c r="D60" s="22">
        <f>D59-B59</f>
        <v>-2.2715222040812186</v>
      </c>
      <c r="E60" s="22">
        <f>E59-B59</f>
        <v>-2.8253974914550781</v>
      </c>
      <c r="F60" s="22">
        <f>F59-B59</f>
        <v>-1.0001802444458008</v>
      </c>
      <c r="G60" s="22">
        <f>G59-B59</f>
        <v>-3.0332803726196289</v>
      </c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AA60"/>
    </row>
    <row r="61" spans="1:33" x14ac:dyDescent="0.2">
      <c r="A61" s="17" t="s">
        <v>25</v>
      </c>
      <c r="B61" s="5">
        <f>2^AB82-B60</f>
        <v>1</v>
      </c>
      <c r="C61" s="22">
        <f>2^-C60</f>
        <v>3.6599556634684656</v>
      </c>
      <c r="D61" s="22">
        <f>2^-D60</f>
        <v>4.8283230431278987</v>
      </c>
      <c r="E61" s="22">
        <f>2^-E60</f>
        <v>7.0880927957143003</v>
      </c>
      <c r="F61" s="22">
        <f>2^-F60</f>
        <v>2.0002498874684735</v>
      </c>
      <c r="G61" s="22">
        <f>2^-G60</f>
        <v>8.1866906005713371</v>
      </c>
      <c r="I61" s="37"/>
      <c r="J61" s="37"/>
      <c r="T61" s="37"/>
      <c r="U61" s="37"/>
      <c r="AA61"/>
    </row>
    <row r="62" spans="1:33" x14ac:dyDescent="0.2">
      <c r="B62" s="5"/>
      <c r="C62" s="5"/>
      <c r="D62" s="5"/>
      <c r="E62" s="5"/>
      <c r="F62" s="5"/>
      <c r="G62" s="5"/>
      <c r="I62"/>
      <c r="J62" s="37"/>
      <c r="T62" s="37"/>
      <c r="U62" s="37"/>
      <c r="V62" s="37"/>
      <c r="AA62"/>
    </row>
    <row r="63" spans="1:33" x14ac:dyDescent="0.2">
      <c r="B63" s="6" t="s">
        <v>27</v>
      </c>
      <c r="C63" s="7" t="s">
        <v>28</v>
      </c>
      <c r="D63" s="7" t="s">
        <v>29</v>
      </c>
      <c r="E63" s="7" t="s">
        <v>30</v>
      </c>
      <c r="F63" s="7" t="s">
        <v>31</v>
      </c>
      <c r="G63" s="7" t="s">
        <v>7</v>
      </c>
      <c r="I63"/>
      <c r="J63" s="37"/>
      <c r="T63" s="37"/>
      <c r="U63" s="37"/>
      <c r="V63" s="37"/>
      <c r="AA63"/>
    </row>
    <row r="64" spans="1:33" x14ac:dyDescent="0.2">
      <c r="B64" s="37">
        <v>19.387754440307617</v>
      </c>
      <c r="C64" s="37"/>
      <c r="D64" s="37">
        <v>17.54792594909668</v>
      </c>
      <c r="E64" s="37"/>
      <c r="F64" s="37">
        <v>18.128849029541016</v>
      </c>
      <c r="G64" s="37">
        <v>18.042715072631836</v>
      </c>
      <c r="I64"/>
      <c r="J64" s="37"/>
      <c r="T64" s="37"/>
      <c r="U64" s="37"/>
      <c r="V64" s="37"/>
      <c r="AA64"/>
    </row>
    <row r="65" spans="1:33" x14ac:dyDescent="0.2">
      <c r="B65" s="37">
        <v>19.363138198852539</v>
      </c>
      <c r="C65" s="37">
        <v>18.037965774536133</v>
      </c>
      <c r="D65" s="37">
        <v>17.520103454589844</v>
      </c>
      <c r="E65" s="37">
        <v>17.346668243408203</v>
      </c>
      <c r="F65" s="37">
        <v>18.123771667480469</v>
      </c>
      <c r="G65" s="37">
        <v>18.073501586914062</v>
      </c>
      <c r="I65"/>
      <c r="J65" s="37"/>
      <c r="T65" s="37"/>
      <c r="U65" s="37"/>
      <c r="AA65"/>
    </row>
    <row r="66" spans="1:33" x14ac:dyDescent="0.2">
      <c r="B66" s="37"/>
      <c r="C66" s="37">
        <v>18.063138961791992</v>
      </c>
      <c r="D66" s="37"/>
      <c r="E66" s="37">
        <v>17.470905303955078</v>
      </c>
      <c r="F66" s="37">
        <v>18.194143295288086</v>
      </c>
      <c r="G66" s="37"/>
      <c r="I66"/>
      <c r="J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</row>
    <row r="67" spans="1:33" x14ac:dyDescent="0.2">
      <c r="A67" s="17" t="s">
        <v>21</v>
      </c>
      <c r="B67" s="28">
        <f t="shared" ref="B67:G67" si="25">AVERAGE(B64:B66)</f>
        <v>19.375446319580078</v>
      </c>
      <c r="C67" s="29">
        <f t="shared" si="25"/>
        <v>18.050552368164062</v>
      </c>
      <c r="D67" s="30">
        <f t="shared" si="25"/>
        <v>17.534014701843262</v>
      </c>
      <c r="E67" s="20">
        <f t="shared" si="25"/>
        <v>17.408786773681641</v>
      </c>
      <c r="F67" s="19">
        <f t="shared" si="25"/>
        <v>18.148921330769856</v>
      </c>
      <c r="G67" s="21">
        <f t="shared" si="25"/>
        <v>18.058108329772949</v>
      </c>
      <c r="I67"/>
      <c r="J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</row>
    <row r="68" spans="1:33" x14ac:dyDescent="0.2">
      <c r="A68" s="17" t="s">
        <v>23</v>
      </c>
      <c r="B68" s="5">
        <f>B67-B67</f>
        <v>0</v>
      </c>
      <c r="C68" s="22">
        <f>C67-B67</f>
        <v>-1.3248939514160156</v>
      </c>
      <c r="D68" s="22">
        <f>D67-B67</f>
        <v>-1.8414316177368164</v>
      </c>
      <c r="E68" s="22">
        <f>E67-B67</f>
        <v>-1.9666595458984375</v>
      </c>
      <c r="F68" s="22">
        <f>F67-B67</f>
        <v>-1.2265249888102225</v>
      </c>
      <c r="G68" s="22">
        <f>G67-B67</f>
        <v>-1.3173379898071289</v>
      </c>
      <c r="I68"/>
      <c r="J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</row>
    <row r="69" spans="1:33" x14ac:dyDescent="0.2">
      <c r="A69" s="17" t="s">
        <v>25</v>
      </c>
      <c r="B69" s="5">
        <f t="shared" ref="B69:G69" si="26">2^-B68</f>
        <v>1</v>
      </c>
      <c r="C69" s="22">
        <f t="shared" si="26"/>
        <v>2.5051447241129026</v>
      </c>
      <c r="D69" s="22">
        <f t="shared" si="26"/>
        <v>3.5836546585122639</v>
      </c>
      <c r="E69" s="22">
        <f t="shared" si="26"/>
        <v>3.9086205817527762</v>
      </c>
      <c r="F69" s="22">
        <f t="shared" si="26"/>
        <v>2.3400266960668841</v>
      </c>
      <c r="G69" s="22">
        <f t="shared" si="26"/>
        <v>2.4920585939736881</v>
      </c>
      <c r="I69"/>
      <c r="J69" s="37"/>
      <c r="T69" s="37"/>
      <c r="U69" s="37"/>
      <c r="AA69"/>
    </row>
    <row r="70" spans="1:33" x14ac:dyDescent="0.2">
      <c r="B70" s="5"/>
      <c r="C70" s="5"/>
      <c r="D70" s="5"/>
      <c r="E70" s="5"/>
      <c r="F70" s="5"/>
      <c r="G70" s="5"/>
      <c r="I70"/>
      <c r="J70" s="37"/>
      <c r="T70" s="37"/>
      <c r="U70" s="37"/>
      <c r="AA70"/>
    </row>
    <row r="71" spans="1:33" x14ac:dyDescent="0.2">
      <c r="B71" s="6" t="s">
        <v>35</v>
      </c>
      <c r="C71" s="7" t="s">
        <v>36</v>
      </c>
      <c r="D71" s="7" t="s">
        <v>37</v>
      </c>
      <c r="E71" s="7" t="s">
        <v>38</v>
      </c>
      <c r="F71" s="7" t="s">
        <v>39</v>
      </c>
      <c r="G71" s="7" t="s">
        <v>7</v>
      </c>
      <c r="I71"/>
      <c r="J71" s="37"/>
      <c r="T71" s="37"/>
      <c r="U71" s="37"/>
      <c r="AA71"/>
    </row>
    <row r="72" spans="1:33" x14ac:dyDescent="0.2">
      <c r="B72" s="37">
        <v>19.386316299438477</v>
      </c>
      <c r="C72" s="37">
        <v>18.301105499267578</v>
      </c>
      <c r="D72" s="37"/>
      <c r="E72" s="37">
        <v>17.953315734863281</v>
      </c>
      <c r="F72" s="37"/>
      <c r="G72" s="37">
        <v>16.485805511474609</v>
      </c>
      <c r="I72"/>
      <c r="AA72"/>
    </row>
    <row r="73" spans="1:33" x14ac:dyDescent="0.2">
      <c r="B73" s="37">
        <v>19.442049026489258</v>
      </c>
      <c r="C73" s="37">
        <v>18.300254821777344</v>
      </c>
      <c r="D73" s="37">
        <v>18.155738830566406</v>
      </c>
      <c r="E73" s="37">
        <v>16.572038650512695</v>
      </c>
      <c r="F73" s="37">
        <v>17.585506439208984</v>
      </c>
      <c r="G73" s="37">
        <v>16.378108978271484</v>
      </c>
      <c r="I73"/>
      <c r="AA73"/>
    </row>
    <row r="74" spans="1:33" x14ac:dyDescent="0.2">
      <c r="B74" s="37"/>
      <c r="C74" s="37"/>
      <c r="D74" s="37">
        <v>18.129571914672852</v>
      </c>
      <c r="E74" s="37">
        <v>17.295497894287109</v>
      </c>
      <c r="F74" s="37">
        <v>17.537185668945312</v>
      </c>
      <c r="G74" s="37"/>
      <c r="I74"/>
      <c r="AA74"/>
    </row>
    <row r="75" spans="1:33" x14ac:dyDescent="0.2">
      <c r="A75" s="17" t="s">
        <v>21</v>
      </c>
      <c r="B75" s="31">
        <f t="shared" ref="B75:G75" si="27">AVERAGE(B72:B74)</f>
        <v>19.414182662963867</v>
      </c>
      <c r="C75" s="21">
        <f t="shared" si="27"/>
        <v>18.300680160522461</v>
      </c>
      <c r="D75" s="30">
        <f t="shared" si="27"/>
        <v>18.142655372619629</v>
      </c>
      <c r="E75" s="32">
        <f t="shared" si="27"/>
        <v>17.273617426554363</v>
      </c>
      <c r="F75" s="29">
        <f t="shared" si="27"/>
        <v>17.561346054077148</v>
      </c>
      <c r="G75" s="21">
        <f t="shared" si="27"/>
        <v>16.431957244873047</v>
      </c>
      <c r="I75"/>
      <c r="AA75"/>
    </row>
    <row r="76" spans="1:33" x14ac:dyDescent="0.2">
      <c r="A76" s="17" t="s">
        <v>23</v>
      </c>
      <c r="B76" s="5">
        <f>B75-B75</f>
        <v>0</v>
      </c>
      <c r="C76" s="22">
        <f>C75-B75</f>
        <v>-1.1135025024414062</v>
      </c>
      <c r="D76" s="22">
        <f>D75-B75</f>
        <v>-1.2715272903442383</v>
      </c>
      <c r="E76" s="22">
        <f>E75-B75</f>
        <v>-2.140565236409504</v>
      </c>
      <c r="F76" s="22">
        <f>F75-B75</f>
        <v>-1.8528366088867188</v>
      </c>
      <c r="G76" s="22">
        <f>G75-B75</f>
        <v>-2.9822254180908203</v>
      </c>
      <c r="I76"/>
      <c r="AA76"/>
    </row>
    <row r="77" spans="1:33" x14ac:dyDescent="0.2">
      <c r="A77" s="17" t="s">
        <v>25</v>
      </c>
      <c r="B77" s="5">
        <f t="shared" ref="B77:G77" si="28">2^-B76</f>
        <v>1</v>
      </c>
      <c r="C77" s="22">
        <f t="shared" si="28"/>
        <v>2.1637030311347702</v>
      </c>
      <c r="D77" s="22">
        <f t="shared" si="28"/>
        <v>2.4141700327750981</v>
      </c>
      <c r="E77" s="22">
        <f t="shared" si="28"/>
        <v>4.4093476723783258</v>
      </c>
      <c r="F77" s="22">
        <f t="shared" si="28"/>
        <v>3.6120969326918582</v>
      </c>
      <c r="G77" s="22">
        <f t="shared" si="28"/>
        <v>7.9020414726073334</v>
      </c>
      <c r="I77"/>
      <c r="AA77"/>
    </row>
    <row r="78" spans="1:33" x14ac:dyDescent="0.2">
      <c r="I78"/>
      <c r="AA78"/>
    </row>
    <row r="79" spans="1:33" x14ac:dyDescent="0.2">
      <c r="A79" s="34"/>
      <c r="B79" s="34"/>
      <c r="C79" s="34"/>
      <c r="D79" s="34"/>
      <c r="E79" s="34"/>
      <c r="F79" s="34"/>
      <c r="G79" s="34"/>
      <c r="AA79"/>
    </row>
    <row r="80" spans="1:33" x14ac:dyDescent="0.2">
      <c r="AA80"/>
    </row>
    <row r="81" spans="1:27" ht="19" x14ac:dyDescent="0.25">
      <c r="A81" s="1"/>
      <c r="B81" s="35" t="s">
        <v>1</v>
      </c>
      <c r="C81" s="13"/>
      <c r="D81" s="13"/>
      <c r="E81" s="13"/>
      <c r="F81" s="13"/>
      <c r="G81" s="13"/>
      <c r="AA81"/>
    </row>
    <row r="82" spans="1:27" x14ac:dyDescent="0.2">
      <c r="B82" s="6" t="s">
        <v>46</v>
      </c>
      <c r="C82" s="7" t="s">
        <v>47</v>
      </c>
      <c r="D82" s="7" t="s">
        <v>48</v>
      </c>
      <c r="E82" s="7" t="s">
        <v>49</v>
      </c>
      <c r="F82" s="7" t="s">
        <v>50</v>
      </c>
      <c r="G82" s="7" t="s">
        <v>51</v>
      </c>
      <c r="AA82"/>
    </row>
    <row r="83" spans="1:27" x14ac:dyDescent="0.2">
      <c r="B83" s="37">
        <v>19.913688659667969</v>
      </c>
      <c r="C83" s="37">
        <v>18.145288467407227</v>
      </c>
      <c r="D83" s="37">
        <v>18.737783432006836</v>
      </c>
      <c r="E83" s="37"/>
      <c r="F83" s="37">
        <v>17.828456878662109</v>
      </c>
      <c r="G83" s="37"/>
      <c r="K83"/>
      <c r="L83"/>
      <c r="M83"/>
      <c r="N83"/>
      <c r="AA83"/>
    </row>
    <row r="84" spans="1:27" x14ac:dyDescent="0.2">
      <c r="B84" s="37"/>
      <c r="C84" s="37">
        <v>18.262216567993164</v>
      </c>
      <c r="D84" s="37"/>
      <c r="E84" s="37">
        <v>17.962554931640625</v>
      </c>
      <c r="F84" s="37">
        <v>17.989049911499023</v>
      </c>
      <c r="G84" s="37">
        <v>17.559135437011719</v>
      </c>
      <c r="K84"/>
      <c r="L84"/>
      <c r="M84"/>
      <c r="N84"/>
      <c r="AA84"/>
    </row>
    <row r="85" spans="1:27" x14ac:dyDescent="0.2">
      <c r="B85" s="37">
        <v>20.104866027832031</v>
      </c>
      <c r="C85" s="37">
        <v>18.309959411621094</v>
      </c>
      <c r="D85" s="37">
        <v>18.726066589355469</v>
      </c>
      <c r="E85" s="37">
        <v>17.96160888671875</v>
      </c>
      <c r="F85" s="37">
        <v>18.068363189697266</v>
      </c>
      <c r="G85" s="37">
        <v>17.57423210144043</v>
      </c>
      <c r="K85"/>
      <c r="L85"/>
      <c r="M85"/>
      <c r="N85"/>
    </row>
    <row r="86" spans="1:27" x14ac:dyDescent="0.2">
      <c r="A86" s="17" t="s">
        <v>21</v>
      </c>
      <c r="B86" s="31">
        <f t="shared" ref="B86:G86" si="29">AVERAGE(B83:B85)</f>
        <v>20.00927734375</v>
      </c>
      <c r="C86" s="29">
        <f t="shared" si="29"/>
        <v>18.239154815673828</v>
      </c>
      <c r="D86" s="32">
        <f t="shared" si="29"/>
        <v>18.731925010681152</v>
      </c>
      <c r="E86" s="20">
        <f t="shared" si="29"/>
        <v>17.962081909179688</v>
      </c>
      <c r="F86" s="21">
        <f t="shared" si="29"/>
        <v>17.961956659952801</v>
      </c>
      <c r="G86" s="21">
        <f t="shared" si="29"/>
        <v>17.566683769226074</v>
      </c>
      <c r="J86"/>
      <c r="K86"/>
      <c r="L86"/>
      <c r="M86"/>
      <c r="N86"/>
    </row>
    <row r="87" spans="1:27" x14ac:dyDescent="0.2">
      <c r="A87" s="17" t="s">
        <v>23</v>
      </c>
      <c r="B87" s="5">
        <f>B86-B86</f>
        <v>0</v>
      </c>
      <c r="C87" s="22">
        <f>C86-B86</f>
        <v>-1.7701225280761719</v>
      </c>
      <c r="D87" s="22">
        <f>D86-B86</f>
        <v>-1.2773523330688477</v>
      </c>
      <c r="E87" s="22">
        <f>E86-B86</f>
        <v>-2.0471954345703125</v>
      </c>
      <c r="F87" s="22">
        <f>F86-B86</f>
        <v>-2.0473206837971993</v>
      </c>
      <c r="G87" s="22">
        <f>G86-B86</f>
        <v>-2.4425935745239258</v>
      </c>
      <c r="J87"/>
      <c r="K87"/>
      <c r="L87"/>
      <c r="M87"/>
      <c r="N87"/>
    </row>
    <row r="88" spans="1:27" x14ac:dyDescent="0.2">
      <c r="A88" s="17" t="s">
        <v>25</v>
      </c>
      <c r="B88" s="5">
        <f t="shared" ref="B88:G88" si="30">2^-B87</f>
        <v>1</v>
      </c>
      <c r="C88" s="22">
        <f t="shared" si="30"/>
        <v>3.4108292364656227</v>
      </c>
      <c r="D88" s="22">
        <f t="shared" si="30"/>
        <v>2.4239372193130553</v>
      </c>
      <c r="E88" s="22">
        <f t="shared" si="30"/>
        <v>4.1330173916923618</v>
      </c>
      <c r="F88" s="22">
        <f t="shared" si="30"/>
        <v>4.133376219919743</v>
      </c>
      <c r="G88" s="22">
        <f t="shared" si="30"/>
        <v>5.4361813107263712</v>
      </c>
      <c r="J88"/>
      <c r="K88"/>
      <c r="L88"/>
      <c r="M88"/>
      <c r="N88"/>
    </row>
    <row r="89" spans="1:27" x14ac:dyDescent="0.2">
      <c r="B89" s="13"/>
      <c r="C89" s="13"/>
      <c r="D89" s="13"/>
      <c r="E89" s="13"/>
      <c r="F89" s="13"/>
      <c r="G89" s="13"/>
      <c r="J89"/>
      <c r="K89"/>
      <c r="L89"/>
      <c r="M89"/>
      <c r="N89"/>
    </row>
    <row r="90" spans="1:27" x14ac:dyDescent="0.2">
      <c r="B90" s="6" t="s">
        <v>52</v>
      </c>
      <c r="C90" s="7" t="s">
        <v>53</v>
      </c>
      <c r="D90" s="7" t="s">
        <v>54</v>
      </c>
      <c r="E90" s="7" t="s">
        <v>55</v>
      </c>
      <c r="F90" s="7" t="s">
        <v>56</v>
      </c>
      <c r="G90" s="7" t="s">
        <v>57</v>
      </c>
      <c r="J90"/>
      <c r="K90"/>
      <c r="L90"/>
      <c r="M90"/>
      <c r="N90"/>
    </row>
    <row r="91" spans="1:27" x14ac:dyDescent="0.2">
      <c r="B91" s="37">
        <v>18.868038177490234</v>
      </c>
      <c r="C91" s="37">
        <v>18.329231262207031</v>
      </c>
      <c r="D91" s="37">
        <v>17.462984085083008</v>
      </c>
      <c r="E91" s="37"/>
      <c r="F91" s="37">
        <v>18.485004425048828</v>
      </c>
      <c r="G91" s="37">
        <v>16.851840972900391</v>
      </c>
      <c r="J91"/>
      <c r="K91"/>
      <c r="L91"/>
      <c r="M91"/>
      <c r="N91"/>
    </row>
    <row r="92" spans="1:27" x14ac:dyDescent="0.2">
      <c r="B92" s="37">
        <v>18.748626708984375</v>
      </c>
      <c r="C92" s="37">
        <v>18.362037658691406</v>
      </c>
      <c r="D92" s="37">
        <v>17.280149459838867</v>
      </c>
      <c r="E92" s="37">
        <v>16.748329162597656</v>
      </c>
      <c r="F92" s="37"/>
      <c r="G92" s="37">
        <v>16.836639404296875</v>
      </c>
      <c r="J92"/>
      <c r="K92"/>
      <c r="L92"/>
      <c r="M92"/>
      <c r="N92"/>
    </row>
    <row r="93" spans="1:27" x14ac:dyDescent="0.2">
      <c r="B93" s="37">
        <v>18.681797027587891</v>
      </c>
      <c r="C93" s="37"/>
      <c r="D93" s="37">
        <v>17.397342681884766</v>
      </c>
      <c r="E93" s="37">
        <v>16.841472625732422</v>
      </c>
      <c r="F93" s="37">
        <v>18.480499267578125</v>
      </c>
      <c r="G93" s="37"/>
      <c r="J93"/>
      <c r="K93"/>
      <c r="L93"/>
      <c r="M93"/>
      <c r="N93"/>
    </row>
    <row r="94" spans="1:27" x14ac:dyDescent="0.2">
      <c r="A94" s="17" t="s">
        <v>21</v>
      </c>
      <c r="B94" s="18">
        <f t="shared" ref="B94:G94" si="31">AVERAGE(B91:B93)</f>
        <v>18.766153971354168</v>
      </c>
      <c r="C94" s="21">
        <f t="shared" si="31"/>
        <v>18.345634460449219</v>
      </c>
      <c r="D94" s="20">
        <f t="shared" si="31"/>
        <v>17.380158742268879</v>
      </c>
      <c r="E94" s="20">
        <f t="shared" si="31"/>
        <v>16.794900894165039</v>
      </c>
      <c r="F94" s="19">
        <f t="shared" si="31"/>
        <v>18.482751846313477</v>
      </c>
      <c r="G94" s="19">
        <f t="shared" si="31"/>
        <v>16.844240188598633</v>
      </c>
      <c r="J94"/>
      <c r="K94"/>
      <c r="L94"/>
      <c r="M94"/>
      <c r="N94"/>
    </row>
    <row r="95" spans="1:27" x14ac:dyDescent="0.2">
      <c r="A95" s="17" t="s">
        <v>23</v>
      </c>
      <c r="B95" s="5">
        <f>B94-B94</f>
        <v>0</v>
      </c>
      <c r="C95" s="22">
        <f>C94-B94</f>
        <v>-0.4205195109049491</v>
      </c>
      <c r="D95" s="22">
        <f>D94-B94</f>
        <v>-1.3859952290852888</v>
      </c>
      <c r="E95" s="22">
        <f>E94-B94</f>
        <v>-1.9712530771891288</v>
      </c>
      <c r="F95" s="22">
        <f>F94-B94</f>
        <v>-0.28340212504069129</v>
      </c>
      <c r="G95" s="22">
        <f>G94-B94</f>
        <v>-1.921913782755535</v>
      </c>
      <c r="J95"/>
      <c r="K95"/>
      <c r="L95"/>
      <c r="M95"/>
      <c r="N95"/>
    </row>
    <row r="96" spans="1:27" x14ac:dyDescent="0.2">
      <c r="A96" s="17" t="s">
        <v>25</v>
      </c>
      <c r="B96" s="5">
        <f t="shared" ref="B96:G96" si="32">2^-B95</f>
        <v>1</v>
      </c>
      <c r="C96" s="22">
        <f t="shared" si="32"/>
        <v>1.3384094259343353</v>
      </c>
      <c r="D96" s="22">
        <f t="shared" si="32"/>
        <v>2.6135218649961676</v>
      </c>
      <c r="E96" s="22">
        <f t="shared" si="32"/>
        <v>3.9210854368292947</v>
      </c>
      <c r="F96" s="22">
        <f t="shared" si="32"/>
        <v>1.2170615451625002</v>
      </c>
      <c r="G96" s="22">
        <f t="shared" si="32"/>
        <v>3.7892538251235068</v>
      </c>
      <c r="J96"/>
      <c r="K96"/>
      <c r="L96"/>
      <c r="M96"/>
      <c r="N96"/>
    </row>
    <row r="97" spans="1:23" x14ac:dyDescent="0.2">
      <c r="B97" s="13"/>
      <c r="C97" s="13"/>
      <c r="D97" s="13"/>
      <c r="E97" s="13"/>
      <c r="F97" s="13"/>
      <c r="G97" s="13"/>
      <c r="I97"/>
      <c r="J97"/>
      <c r="K97"/>
      <c r="L97"/>
      <c r="M97"/>
      <c r="N97"/>
    </row>
    <row r="98" spans="1:23" x14ac:dyDescent="0.2">
      <c r="B98" s="6" t="s">
        <v>58</v>
      </c>
      <c r="C98" s="7" t="s">
        <v>59</v>
      </c>
      <c r="D98" s="7" t="s">
        <v>60</v>
      </c>
      <c r="E98" s="7" t="s">
        <v>61</v>
      </c>
      <c r="F98" s="7" t="s">
        <v>62</v>
      </c>
      <c r="G98" s="7" t="s">
        <v>63</v>
      </c>
      <c r="I98"/>
      <c r="J98"/>
    </row>
    <row r="99" spans="1:23" x14ac:dyDescent="0.2">
      <c r="B99" s="37">
        <v>19.50648307800293</v>
      </c>
      <c r="C99" s="37">
        <v>18.028303146362305</v>
      </c>
      <c r="D99" s="37">
        <v>19.100822448730469</v>
      </c>
      <c r="E99" s="37">
        <v>17.925525665283203</v>
      </c>
      <c r="F99" s="37">
        <v>18.129066467285156</v>
      </c>
      <c r="G99" s="37">
        <v>17.109586715698242</v>
      </c>
      <c r="I99"/>
      <c r="J99"/>
    </row>
    <row r="100" spans="1:23" x14ac:dyDescent="0.2">
      <c r="B100" s="37"/>
      <c r="C100" s="37"/>
      <c r="D100" s="37">
        <v>19.142093658447266</v>
      </c>
      <c r="E100" s="37">
        <v>17.804393768310547</v>
      </c>
      <c r="F100" s="37"/>
      <c r="G100" s="37"/>
      <c r="I100"/>
      <c r="J100"/>
    </row>
    <row r="101" spans="1:23" x14ac:dyDescent="0.2">
      <c r="B101" s="37">
        <v>19.419094085693359</v>
      </c>
      <c r="C101" s="37">
        <v>18.275550842285156</v>
      </c>
      <c r="D101" s="37"/>
      <c r="E101" s="37">
        <v>18.096820831298828</v>
      </c>
      <c r="F101" s="37">
        <v>18.199066162109375</v>
      </c>
      <c r="G101" s="37">
        <v>17.135757446289062</v>
      </c>
      <c r="I101"/>
      <c r="J101"/>
    </row>
    <row r="102" spans="1:23" x14ac:dyDescent="0.2">
      <c r="A102" s="17" t="s">
        <v>21</v>
      </c>
      <c r="B102" s="28">
        <f>AVERAGE(B99:B101)</f>
        <v>19.462788581848145</v>
      </c>
      <c r="C102" s="29">
        <f t="shared" ref="C102:G102" si="33">AVERAGE(C99:C101)</f>
        <v>18.15192699432373</v>
      </c>
      <c r="D102" s="30">
        <f t="shared" si="33"/>
        <v>19.121458053588867</v>
      </c>
      <c r="E102" s="20">
        <f t="shared" si="33"/>
        <v>17.942246754964192</v>
      </c>
      <c r="F102" s="19">
        <f t="shared" si="33"/>
        <v>18.164066314697266</v>
      </c>
      <c r="G102" s="19">
        <f t="shared" si="33"/>
        <v>17.122672080993652</v>
      </c>
      <c r="I102"/>
      <c r="J102"/>
    </row>
    <row r="103" spans="1:23" x14ac:dyDescent="0.2">
      <c r="A103" s="17" t="s">
        <v>23</v>
      </c>
      <c r="B103" s="5">
        <f>B102-B102</f>
        <v>0</v>
      </c>
      <c r="C103" s="22">
        <f>C102-B102</f>
        <v>-1.3108615875244141</v>
      </c>
      <c r="D103" s="22">
        <f>D102-B102</f>
        <v>-0.34133052825927734</v>
      </c>
      <c r="E103" s="22">
        <f>E102-B102</f>
        <v>-1.520541826883953</v>
      </c>
      <c r="F103" s="22">
        <f>F102-B102</f>
        <v>-1.2987222671508789</v>
      </c>
      <c r="G103" s="22">
        <f>G102-B102</f>
        <v>-2.3401165008544922</v>
      </c>
      <c r="I103"/>
      <c r="J103"/>
    </row>
    <row r="104" spans="1:23" x14ac:dyDescent="0.2">
      <c r="A104" s="17" t="s">
        <v>25</v>
      </c>
      <c r="B104" s="5">
        <f t="shared" ref="B104:G104" si="34">2^-B103</f>
        <v>1</v>
      </c>
      <c r="C104" s="22">
        <f t="shared" si="34"/>
        <v>2.4808965662572411</v>
      </c>
      <c r="D104" s="22">
        <f t="shared" si="34"/>
        <v>1.2669244788679168</v>
      </c>
      <c r="E104" s="22">
        <f t="shared" si="34"/>
        <v>2.8689877873495715</v>
      </c>
      <c r="F104" s="22">
        <f t="shared" si="34"/>
        <v>2.4601090489569155</v>
      </c>
      <c r="G104" s="22">
        <f t="shared" si="34"/>
        <v>5.0634352431044478</v>
      </c>
      <c r="I104"/>
      <c r="J104"/>
    </row>
    <row r="105" spans="1:23" x14ac:dyDescent="0.2">
      <c r="I105"/>
      <c r="J105"/>
    </row>
    <row r="106" spans="1:23" x14ac:dyDescent="0.2">
      <c r="I106"/>
      <c r="J106"/>
    </row>
    <row r="107" spans="1:23" x14ac:dyDescent="0.2">
      <c r="I107"/>
      <c r="J107"/>
    </row>
    <row r="108" spans="1:23" x14ac:dyDescent="0.2">
      <c r="I108"/>
      <c r="J108"/>
      <c r="K108"/>
    </row>
    <row r="109" spans="1:23" x14ac:dyDescent="0.2">
      <c r="I109" s="41"/>
      <c r="J109" s="41"/>
      <c r="K109" s="41"/>
    </row>
    <row r="110" spans="1:23" x14ac:dyDescent="0.2">
      <c r="I110" s="41"/>
      <c r="J110" s="41"/>
      <c r="K110" s="41"/>
    </row>
    <row r="111" spans="1:23" x14ac:dyDescent="0.2">
      <c r="B111" s="33"/>
      <c r="C111" s="33"/>
      <c r="D111" s="33"/>
      <c r="E111" s="33"/>
      <c r="F111" s="33"/>
      <c r="G111" s="33"/>
      <c r="J111" s="13"/>
      <c r="K111" s="13"/>
      <c r="L111" s="13"/>
      <c r="M111" s="13"/>
      <c r="N111" s="13"/>
      <c r="O111" s="13"/>
      <c r="P111" s="5"/>
      <c r="Q111" s="5"/>
      <c r="R111" s="13"/>
      <c r="S111" s="13"/>
      <c r="T111" s="13"/>
      <c r="U111" s="13"/>
      <c r="V111" s="13"/>
      <c r="W111" s="13"/>
    </row>
    <row r="112" spans="1:23" x14ac:dyDescent="0.2">
      <c r="B112" s="38"/>
      <c r="C112" s="38"/>
      <c r="D112" s="38"/>
      <c r="E112" s="38"/>
      <c r="F112" s="38"/>
      <c r="G112" s="38"/>
      <c r="J112" s="13"/>
      <c r="P112" s="5"/>
      <c r="Q112" s="5"/>
    </row>
    <row r="113" spans="1:23" x14ac:dyDescent="0.2">
      <c r="B113" s="38"/>
      <c r="C113" s="38"/>
      <c r="D113" s="38"/>
      <c r="E113" s="38"/>
      <c r="F113" s="38"/>
      <c r="G113" s="38"/>
      <c r="J113" s="38"/>
      <c r="K113" s="38"/>
      <c r="L113" s="38"/>
      <c r="M113" s="38"/>
      <c r="N113" s="38"/>
      <c r="O113" s="38"/>
      <c r="P113" s="5"/>
      <c r="Q113" s="5"/>
      <c r="R113" s="15"/>
      <c r="S113" s="15"/>
      <c r="T113" s="15"/>
      <c r="U113" s="15"/>
      <c r="V113" s="15"/>
      <c r="W113" s="15"/>
    </row>
    <row r="114" spans="1:23" x14ac:dyDescent="0.2">
      <c r="B114" s="38"/>
      <c r="C114" s="38"/>
      <c r="D114" s="38"/>
      <c r="E114" s="38"/>
      <c r="F114" s="38"/>
      <c r="G114" s="38"/>
      <c r="J114" s="13"/>
      <c r="P114" s="5"/>
      <c r="Q114" s="5"/>
    </row>
    <row r="115" spans="1:23" x14ac:dyDescent="0.2">
      <c r="A115" s="17"/>
      <c r="B115" s="31"/>
      <c r="C115" s="36"/>
      <c r="D115" s="36"/>
      <c r="E115" s="31"/>
      <c r="F115" s="31"/>
      <c r="G115" s="36"/>
      <c r="P115" s="5"/>
      <c r="Q115" s="5"/>
      <c r="R115" s="15"/>
      <c r="S115" s="15"/>
      <c r="T115" s="15"/>
      <c r="U115" s="15"/>
      <c r="V115" s="15"/>
      <c r="W115" s="15"/>
    </row>
    <row r="116" spans="1:23" x14ac:dyDescent="0.2">
      <c r="A116" s="17"/>
      <c r="B116" s="5"/>
      <c r="C116" s="5"/>
      <c r="D116" s="5"/>
      <c r="E116" s="5"/>
      <c r="F116" s="5"/>
      <c r="G116" s="5"/>
      <c r="J116" s="5"/>
      <c r="K116" s="5"/>
      <c r="L116" s="5"/>
      <c r="M116" s="5"/>
      <c r="N116" s="5"/>
      <c r="O116" s="5"/>
      <c r="P116" s="5"/>
      <c r="Q116" s="5"/>
      <c r="R116" s="15"/>
      <c r="S116" s="15"/>
      <c r="T116" s="15"/>
      <c r="U116" s="15"/>
      <c r="V116" s="15"/>
      <c r="W116" s="15"/>
    </row>
    <row r="117" spans="1:23" x14ac:dyDescent="0.2">
      <c r="A117" s="17"/>
      <c r="B117" s="5"/>
      <c r="C117" s="5"/>
      <c r="D117" s="5"/>
      <c r="E117" s="5"/>
      <c r="F117" s="5"/>
      <c r="G117" s="5"/>
    </row>
    <row r="120" spans="1:23" x14ac:dyDescent="0.2">
      <c r="B120" s="33"/>
      <c r="C120" s="33"/>
      <c r="D120" s="33"/>
      <c r="E120" s="33"/>
      <c r="F120" s="33"/>
      <c r="G120" s="33"/>
    </row>
    <row r="124" spans="1:23" x14ac:dyDescent="0.2">
      <c r="A124" s="17"/>
      <c r="B124" s="31"/>
      <c r="C124" s="36"/>
      <c r="D124" s="36"/>
      <c r="E124" s="31"/>
      <c r="F124" s="31"/>
      <c r="G124" s="36"/>
    </row>
    <row r="125" spans="1:23" x14ac:dyDescent="0.2">
      <c r="A125" s="17"/>
      <c r="B125" s="5"/>
      <c r="C125" s="5"/>
      <c r="D125" s="5"/>
      <c r="E125" s="5"/>
      <c r="F125" s="5"/>
      <c r="G125" s="5"/>
    </row>
    <row r="126" spans="1:23" x14ac:dyDescent="0.2">
      <c r="A126" s="17"/>
      <c r="B126" s="5"/>
      <c r="C126" s="5"/>
      <c r="D126" s="5"/>
      <c r="E126" s="5"/>
      <c r="F126" s="5"/>
      <c r="G126" s="5"/>
    </row>
    <row r="129" spans="1:11" x14ac:dyDescent="0.2">
      <c r="J129"/>
      <c r="K129"/>
    </row>
    <row r="130" spans="1:11" x14ac:dyDescent="0.2">
      <c r="B130" s="33"/>
      <c r="C130" s="33"/>
      <c r="D130" s="33"/>
      <c r="E130" s="33"/>
      <c r="F130" s="33"/>
      <c r="G130" s="33"/>
      <c r="J130"/>
      <c r="K130"/>
    </row>
    <row r="131" spans="1:11" x14ac:dyDescent="0.2">
      <c r="J131"/>
      <c r="K131"/>
    </row>
    <row r="134" spans="1:11" x14ac:dyDescent="0.2">
      <c r="A134" s="17"/>
      <c r="B134" s="31"/>
      <c r="C134" s="36"/>
      <c r="D134" s="36"/>
      <c r="E134" s="18"/>
      <c r="F134" s="36"/>
      <c r="G134" s="36"/>
    </row>
    <row r="135" spans="1:11" x14ac:dyDescent="0.2">
      <c r="A135" s="17"/>
      <c r="B135" s="5"/>
      <c r="C135" s="5"/>
      <c r="D135" s="5"/>
      <c r="E135" s="5"/>
      <c r="F135" s="5"/>
      <c r="G135" s="5"/>
    </row>
    <row r="136" spans="1:11" x14ac:dyDescent="0.2">
      <c r="A136" s="17"/>
      <c r="B136" s="5"/>
      <c r="C136" s="5"/>
      <c r="D136" s="5"/>
      <c r="E136" s="5"/>
      <c r="F136" s="5"/>
      <c r="G136" s="5"/>
    </row>
    <row r="150" spans="10:11" x14ac:dyDescent="0.2">
      <c r="J150"/>
      <c r="K150"/>
    </row>
    <row r="151" spans="10:11" x14ac:dyDescent="0.2">
      <c r="J151"/>
      <c r="K151"/>
    </row>
    <row r="152" spans="10:11" x14ac:dyDescent="0.2">
      <c r="J152"/>
      <c r="K15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Sox5</vt:lpstr>
      <vt:lpstr>Ctip2</vt:lpstr>
      <vt:lpstr>Rorb</vt:lpstr>
    </vt:vector>
  </TitlesOfParts>
  <Company>UKE-ZMNH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2018-01-18T09:31:15Z</dcterms:created>
  <dcterms:modified xsi:type="dcterms:W3CDTF">2021-10-01T07:57:33Z</dcterms:modified>
</cp:coreProperties>
</file>