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4440" yWindow="1080" windowWidth="27520" windowHeight="13820"/>
  </bookViews>
  <sheets>
    <sheet name="brain size" sheetId="2" r:id="rId1"/>
    <sheet name="Cortical thickness" sheetId="3" r:id="rId2"/>
    <sheet name="Nuclei size" sheetId="4" r:id="rId3"/>
    <sheet name="sheet 4" sheetId="1" r:id="rId4"/>
  </sheets>
  <externalReferences>
    <externalReference r:id="rId5"/>
    <externalReference r:id="rId6"/>
    <externalReference r:id="rId7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3" l="1"/>
  <c r="F11" i="3"/>
  <c r="B10" i="4"/>
  <c r="B30" i="4"/>
  <c r="L52" i="3"/>
  <c r="B34" i="4"/>
  <c r="B33" i="4"/>
  <c r="B31" i="4"/>
  <c r="B32" i="4"/>
  <c r="B14" i="4"/>
  <c r="B13" i="4"/>
  <c r="B12" i="4"/>
  <c r="B11" i="4"/>
  <c r="R19" i="2"/>
  <c r="Q19" i="2"/>
  <c r="P19" i="2"/>
  <c r="R18" i="2"/>
  <c r="Q18" i="2"/>
  <c r="P18" i="2"/>
  <c r="F18" i="2"/>
  <c r="E18" i="2"/>
  <c r="D18" i="2"/>
  <c r="R17" i="2"/>
  <c r="Q17" i="2"/>
  <c r="P17" i="2"/>
  <c r="F17" i="2"/>
  <c r="E17" i="2"/>
  <c r="D17" i="2"/>
  <c r="R16" i="2"/>
  <c r="Q16" i="2"/>
  <c r="P16" i="2"/>
  <c r="F16" i="2"/>
  <c r="E16" i="2"/>
  <c r="D16" i="2"/>
  <c r="R15" i="2"/>
  <c r="Q15" i="2"/>
  <c r="P15" i="2"/>
  <c r="F15" i="2"/>
  <c r="E15" i="2"/>
  <c r="D15" i="2"/>
  <c r="F14" i="2"/>
  <c r="E14" i="2"/>
  <c r="D14" i="2"/>
  <c r="C14" i="2"/>
  <c r="L56" i="3"/>
  <c r="L55" i="3"/>
  <c r="L54" i="3"/>
  <c r="L53" i="3"/>
  <c r="L44" i="3"/>
  <c r="F35" i="3"/>
  <c r="O34" i="3"/>
  <c r="F29" i="3"/>
  <c r="F33" i="3"/>
  <c r="F34" i="3"/>
  <c r="C11" i="3"/>
  <c r="C20" i="3"/>
  <c r="C29" i="3"/>
  <c r="C33" i="3"/>
  <c r="C34" i="3"/>
  <c r="L33" i="3"/>
  <c r="F32" i="3"/>
  <c r="C32" i="3"/>
  <c r="O29" i="3"/>
  <c r="L25" i="3"/>
  <c r="O24" i="3"/>
  <c r="L19" i="3"/>
  <c r="O18" i="3"/>
  <c r="O13" i="3"/>
  <c r="L13" i="3"/>
  <c r="O8" i="3"/>
  <c r="L8" i="3"/>
</calcChain>
</file>

<file path=xl/sharedStrings.xml><?xml version="1.0" encoding="utf-8"?>
<sst xmlns="http://schemas.openxmlformats.org/spreadsheetml/2006/main" count="203" uniqueCount="140">
  <si>
    <t>cortical Thickness Image J</t>
  </si>
  <si>
    <t>315T N1 sa1</t>
  </si>
  <si>
    <t>315T N1 sa2</t>
  </si>
  <si>
    <t>315T N1 sa3</t>
  </si>
  <si>
    <t>average N1</t>
  </si>
  <si>
    <t>315T N2 sa1</t>
  </si>
  <si>
    <t>315T N2 sa2</t>
  </si>
  <si>
    <t>315T N2 sa3</t>
  </si>
  <si>
    <t>average cko</t>
  </si>
  <si>
    <t>stdev</t>
  </si>
  <si>
    <t>std error</t>
  </si>
  <si>
    <t>T-test</t>
  </si>
  <si>
    <t>std error cko</t>
  </si>
  <si>
    <t>average 315T</t>
  </si>
  <si>
    <t>std error 315T</t>
  </si>
  <si>
    <t>315T1</t>
  </si>
  <si>
    <t>315T2</t>
  </si>
  <si>
    <t>315T3</t>
  </si>
  <si>
    <t>Brain size</t>
  </si>
  <si>
    <t>Cortical length</t>
  </si>
  <si>
    <t>cortical length (mm)</t>
  </si>
  <si>
    <t>hemisphere width (mm)</t>
  </si>
  <si>
    <t>hemisphere area (mm2)</t>
  </si>
  <si>
    <t>ctrl1</t>
  </si>
  <si>
    <t>ctrl2</t>
  </si>
  <si>
    <t>ctrl3</t>
  </si>
  <si>
    <t>ctrl4</t>
  </si>
  <si>
    <t>cko1</t>
  </si>
  <si>
    <t>cko2</t>
  </si>
  <si>
    <t>cko3</t>
  </si>
  <si>
    <t>315T4</t>
  </si>
  <si>
    <t>Average Ctrl</t>
  </si>
  <si>
    <t>315T5</t>
  </si>
  <si>
    <t>Average CKO</t>
  </si>
  <si>
    <t>std error ctrl</t>
  </si>
  <si>
    <t>Average 315T</t>
  </si>
  <si>
    <t>std error CKO</t>
  </si>
  <si>
    <t>Nuclei size average</t>
  </si>
  <si>
    <t>Classified image</t>
  </si>
  <si>
    <t>cko4</t>
  </si>
  <si>
    <t>average CKO</t>
  </si>
  <si>
    <t>*</t>
  </si>
  <si>
    <t>Ctrl1 Sa1</t>
  </si>
  <si>
    <t>Ctrl1 sA2</t>
  </si>
  <si>
    <t>Ctrl2 SA3</t>
  </si>
  <si>
    <t>Ctrl2 Sa1</t>
  </si>
  <si>
    <t>Ctrl2 sA2</t>
  </si>
  <si>
    <t>Ctrl2 SA4</t>
  </si>
  <si>
    <t>ctrl2 SA5</t>
  </si>
  <si>
    <t>ctrl2 SA6</t>
  </si>
  <si>
    <t>average Ctrl 2</t>
  </si>
  <si>
    <t>Ctrl1 SA3</t>
  </si>
  <si>
    <t>Ctrl1 SA4</t>
  </si>
  <si>
    <t>ctrl1 SA5</t>
  </si>
  <si>
    <t>ctrl1 SA6</t>
  </si>
  <si>
    <t>average Ctrl 1</t>
  </si>
  <si>
    <t>CKO1 SA1</t>
  </si>
  <si>
    <t>CKO1 SA2</t>
  </si>
  <si>
    <t>average CKO1</t>
  </si>
  <si>
    <t>CKO2 SA1</t>
  </si>
  <si>
    <t>CKO2 SA2</t>
  </si>
  <si>
    <t>CKO2 SA3</t>
  </si>
  <si>
    <t>CKO2 SA4</t>
  </si>
  <si>
    <t>CKO2 SA5</t>
  </si>
  <si>
    <t>average CKO2</t>
  </si>
  <si>
    <t>CKO3 SA1</t>
  </si>
  <si>
    <t>CKO3 SA2</t>
  </si>
  <si>
    <t>CKO3 SA3</t>
  </si>
  <si>
    <t>CKO3 SA4</t>
  </si>
  <si>
    <t>CKO3 SA5</t>
  </si>
  <si>
    <t>CKO3 SA6</t>
  </si>
  <si>
    <t>Average cko3</t>
  </si>
  <si>
    <t>average cko 1</t>
  </si>
  <si>
    <t>average cko 2</t>
  </si>
  <si>
    <t>Average cko 3</t>
  </si>
  <si>
    <t>Ctrl3 Sa1</t>
  </si>
  <si>
    <t>Ctrl3 sA2</t>
  </si>
  <si>
    <t>Ctrl3 SA3</t>
  </si>
  <si>
    <t>Ctrl3 SA4</t>
  </si>
  <si>
    <t>ctrl3 SA5</t>
  </si>
  <si>
    <t>ctrl3 SA6</t>
  </si>
  <si>
    <t>average Ctrl 3</t>
  </si>
  <si>
    <t>average Ctrl</t>
  </si>
  <si>
    <t>average Ctrl1</t>
  </si>
  <si>
    <t>average ctrl2</t>
  </si>
  <si>
    <t>Average ctrl3</t>
  </si>
  <si>
    <t>average ctrl</t>
  </si>
  <si>
    <t>Ctrl4 Sa1</t>
  </si>
  <si>
    <t>Ctrl4 sA2</t>
  </si>
  <si>
    <t>Ctrl4 SA3</t>
  </si>
  <si>
    <t>Ctrl4 SA4</t>
  </si>
  <si>
    <t>average Ctrl 4</t>
  </si>
  <si>
    <t>Ctrl5 sa1</t>
  </si>
  <si>
    <t>Ctrl5 sa6</t>
  </si>
  <si>
    <t>Ctrl5 sa2</t>
  </si>
  <si>
    <t>Ctrl5 sa3</t>
  </si>
  <si>
    <t>Ctrl5 sa5</t>
  </si>
  <si>
    <t>average Ctrl5</t>
  </si>
  <si>
    <t>Ctrl5 sa4</t>
  </si>
  <si>
    <t>315T N4 SA1</t>
  </si>
  <si>
    <t>315T N4 SA2</t>
  </si>
  <si>
    <t>315T N4 SA3</t>
  </si>
  <si>
    <t>315T N5 SA1</t>
  </si>
  <si>
    <t>315T N5 SA3</t>
  </si>
  <si>
    <t>average 315T N5</t>
  </si>
  <si>
    <t>average Ctrl4</t>
  </si>
  <si>
    <t>average ctrl5</t>
  </si>
  <si>
    <t>Average ctrl6</t>
  </si>
  <si>
    <t>average 315T N1</t>
  </si>
  <si>
    <t>average 315T N2</t>
  </si>
  <si>
    <t>average 315T N3</t>
  </si>
  <si>
    <t>average 315T N4</t>
  </si>
  <si>
    <t>315TN3 sa1</t>
  </si>
  <si>
    <t>315TN3 sa2</t>
  </si>
  <si>
    <t>315TN3 SA3</t>
  </si>
  <si>
    <t>Average N315TN2</t>
  </si>
  <si>
    <t>Average 315T N3</t>
  </si>
  <si>
    <t>315T N4 SA4</t>
  </si>
  <si>
    <t>Average 315TN4</t>
  </si>
  <si>
    <t>315T N5 SA2</t>
  </si>
  <si>
    <t>Average 315T N5</t>
  </si>
  <si>
    <t>315T N6 SA1</t>
  </si>
  <si>
    <t>315T N6  SA2</t>
  </si>
  <si>
    <t>315T N6 SA3</t>
  </si>
  <si>
    <t>average 315T N6</t>
  </si>
  <si>
    <t>AverageCtrl</t>
  </si>
  <si>
    <t>ctrl 6 SA1</t>
  </si>
  <si>
    <t>ctrl 6 SA2</t>
  </si>
  <si>
    <t>ctrl 6 SA3</t>
  </si>
  <si>
    <t>ctrl 6 SA4</t>
  </si>
  <si>
    <t>ctrl 6 SA5</t>
  </si>
  <si>
    <t>ctrl 6 SA6</t>
  </si>
  <si>
    <t>ctrl 6 SA7</t>
  </si>
  <si>
    <t>ctrl 6 SA8</t>
  </si>
  <si>
    <t>ctrl 6 SA9</t>
  </si>
  <si>
    <t>average Ctrl6</t>
  </si>
  <si>
    <t>Ctrl1</t>
  </si>
  <si>
    <t>Ctrl2</t>
  </si>
  <si>
    <t>Ctrl3</t>
  </si>
  <si>
    <t>Average 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</si>
</sst>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4" xfId="0" applyBorder="1"/>
    <xf numFmtId="0" fontId="0" fillId="0" borderId="5" xfId="0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3" fontId="0" fillId="0" borderId="0" xfId="0" applyNumberFormat="1"/>
    <xf numFmtId="3" fontId="0" fillId="0" borderId="0" xfId="0" applyNumberFormat="1" applyBorder="1"/>
    <xf numFmtId="2" fontId="0" fillId="0" borderId="0" xfId="0" applyNumberFormat="1" applyFill="1"/>
    <xf numFmtId="2" fontId="0" fillId="0" borderId="0" xfId="0" applyNumberFormat="1" applyBorder="1"/>
    <xf numFmtId="2" fontId="0" fillId="2" borderId="0" xfId="0" applyNumberFormat="1" applyFill="1"/>
    <xf numFmtId="0" fontId="0" fillId="0" borderId="0" xfId="0" applyFill="1"/>
    <xf numFmtId="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[1]Sheet2!$B$14</c:f>
              <c:strCache>
                <c:ptCount val="1"/>
                <c:pt idx="0">
                  <c:v>Average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[1]Sheet2!$E$16</c:f>
                <c:numCache>
                  <c:formatCode>General</c:formatCode>
                  <c:ptCount val="1"/>
                  <c:pt idx="0">
                    <c:v>0.0782080558510438</c:v>
                  </c:pt>
                </c:numCache>
              </c:numRef>
            </c:plus>
            <c:minus>
              <c:numRef>
                <c:f>[1]Sheet2!$E$16</c:f>
                <c:numCache>
                  <c:formatCode>General</c:formatCode>
                  <c:ptCount val="1"/>
                  <c:pt idx="0">
                    <c:v>0.0782080558510438</c:v>
                  </c:pt>
                </c:numCache>
              </c:numRef>
            </c:minus>
          </c:errBars>
          <c:cat>
            <c:strLit>
              <c:ptCount val="1"/>
              <c:pt idx="0">
                <c:v>hemisphere width</c:v>
              </c:pt>
            </c:strLit>
          </c:cat>
          <c:val>
            <c:numRef>
              <c:f>[1]Sheet2!$E$14</c:f>
              <c:numCache>
                <c:formatCode>General</c:formatCode>
                <c:ptCount val="1"/>
                <c:pt idx="0">
                  <c:v>3.661</c:v>
                </c:pt>
              </c:numCache>
            </c:numRef>
          </c:val>
        </c:ser>
        <c:ser>
          <c:idx val="1"/>
          <c:order val="1"/>
          <c:tx>
            <c:strRef>
              <c:f>[1]Sheet2!$B$15</c:f>
              <c:strCache>
                <c:ptCount val="1"/>
                <c:pt idx="0">
                  <c:v>Average CKO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[1]Sheet2!$E$17</c:f>
                <c:numCache>
                  <c:formatCode>General</c:formatCode>
                  <c:ptCount val="1"/>
                  <c:pt idx="0">
                    <c:v>0.178465994270928</c:v>
                  </c:pt>
                </c:numCache>
              </c:numRef>
            </c:plus>
            <c:minus>
              <c:numRef>
                <c:f>[1]Sheet2!$E$17</c:f>
                <c:numCache>
                  <c:formatCode>General</c:formatCode>
                  <c:ptCount val="1"/>
                  <c:pt idx="0">
                    <c:v>0.178465994270928</c:v>
                  </c:pt>
                </c:numCache>
              </c:numRef>
            </c:minus>
          </c:errBars>
          <c:cat>
            <c:strLit>
              <c:ptCount val="1"/>
              <c:pt idx="0">
                <c:v>hemisphere width</c:v>
              </c:pt>
            </c:strLit>
          </c:cat>
          <c:val>
            <c:numRef>
              <c:f>[1]Sheet2!$E$15</c:f>
              <c:numCache>
                <c:formatCode>General</c:formatCode>
                <c:ptCount val="1"/>
                <c:pt idx="0">
                  <c:v>3.954666666666667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42411248"/>
        <c:axId val="-234906480"/>
      </c:barChart>
      <c:catAx>
        <c:axId val="-24241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34906480"/>
        <c:crosses val="autoZero"/>
        <c:auto val="1"/>
        <c:lblAlgn val="ctr"/>
        <c:lblOffset val="100"/>
        <c:noMultiLvlLbl val="0"/>
      </c:catAx>
      <c:valAx>
        <c:axId val="-234906480"/>
        <c:scaling>
          <c:orientation val="minMax"/>
          <c:max val="5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42411248"/>
        <c:crosses val="autoZero"/>
        <c:crossBetween val="between"/>
        <c:majorUnit val="1.0"/>
        <c:minorUnit val="0.0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Nuclei size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[3]Sheet1!$B$32:$B$33</c:f>
                <c:numCache>
                  <c:formatCode>General</c:formatCode>
                  <c:ptCount val="2"/>
                  <c:pt idx="0">
                    <c:v>10.89264274132067</c:v>
                  </c:pt>
                  <c:pt idx="1">
                    <c:v>6.708203775664038</c:v>
                  </c:pt>
                </c:numCache>
              </c:numRef>
            </c:plus>
            <c:minus>
              <c:numRef>
                <c:f>[3]Sheet1!$B$32:$B$33</c:f>
                <c:numCache>
                  <c:formatCode>General</c:formatCode>
                  <c:ptCount val="2"/>
                  <c:pt idx="0">
                    <c:v>10.89264274132067</c:v>
                  </c:pt>
                  <c:pt idx="1">
                    <c:v>6.708203775664038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[3]Sheet1!$A$30:$A$31</c:f>
              <c:strCache>
                <c:ptCount val="2"/>
                <c:pt idx="0">
                  <c:v>Average wt</c:v>
                </c:pt>
                <c:pt idx="1">
                  <c:v>average CKO</c:v>
                </c:pt>
              </c:strCache>
            </c:strRef>
          </c:cat>
          <c:val>
            <c:numRef>
              <c:f>[3]Sheet1!$B$30:$B$31</c:f>
              <c:numCache>
                <c:formatCode>General</c:formatCode>
                <c:ptCount val="2"/>
                <c:pt idx="0">
                  <c:v>324.7383333333334</c:v>
                </c:pt>
                <c:pt idx="1">
                  <c:v>351.41975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64934320"/>
        <c:axId val="-264929056"/>
      </c:barChart>
      <c:catAx>
        <c:axId val="-26493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64929056"/>
        <c:crosses val="autoZero"/>
        <c:auto val="1"/>
        <c:lblAlgn val="ctr"/>
        <c:lblOffset val="100"/>
        <c:noMultiLvlLbl val="0"/>
      </c:catAx>
      <c:valAx>
        <c:axId val="-264929056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64934320"/>
        <c:crosses val="autoZero"/>
        <c:crossBetween val="between"/>
        <c:majorUnit val="10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[1]Sheet2!$B$14</c:f>
              <c:strCache>
                <c:ptCount val="1"/>
                <c:pt idx="0">
                  <c:v>Average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[1]Sheet2!$F$16</c:f>
                <c:numCache>
                  <c:formatCode>General</c:formatCode>
                  <c:ptCount val="1"/>
                  <c:pt idx="0">
                    <c:v>0.218002102436345</c:v>
                  </c:pt>
                </c:numCache>
              </c:numRef>
            </c:plus>
            <c:minus>
              <c:numRef>
                <c:f>[1]Sheet2!$F$16</c:f>
                <c:numCache>
                  <c:formatCode>General</c:formatCode>
                  <c:ptCount val="1"/>
                  <c:pt idx="0">
                    <c:v>0.218002102436345</c:v>
                  </c:pt>
                </c:numCache>
              </c:numRef>
            </c:minus>
          </c:errBars>
          <c:cat>
            <c:strLit>
              <c:ptCount val="1"/>
              <c:pt idx="0">
                <c:v>Hemisphere size</c:v>
              </c:pt>
            </c:strLit>
          </c:cat>
          <c:val>
            <c:numRef>
              <c:f>[1]Sheet2!$F$14</c:f>
              <c:numCache>
                <c:formatCode>General</c:formatCode>
                <c:ptCount val="1"/>
                <c:pt idx="0">
                  <c:v>10.4165</c:v>
                </c:pt>
              </c:numCache>
            </c:numRef>
          </c:val>
        </c:ser>
        <c:ser>
          <c:idx val="1"/>
          <c:order val="1"/>
          <c:tx>
            <c:strRef>
              <c:f>[1]Sheet2!$B$15</c:f>
              <c:strCache>
                <c:ptCount val="1"/>
                <c:pt idx="0">
                  <c:v>Average CKO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[1]Sheet2!$F$17</c:f>
                <c:numCache>
                  <c:formatCode>General</c:formatCode>
                  <c:ptCount val="1"/>
                  <c:pt idx="0">
                    <c:v>1.359854403971243</c:v>
                  </c:pt>
                </c:numCache>
              </c:numRef>
            </c:plus>
            <c:minus>
              <c:numRef>
                <c:f>[1]Sheet2!$F$17</c:f>
                <c:numCache>
                  <c:formatCode>General</c:formatCode>
                  <c:ptCount val="1"/>
                  <c:pt idx="0">
                    <c:v>1.359854403971243</c:v>
                  </c:pt>
                </c:numCache>
              </c:numRef>
            </c:minus>
          </c:errBars>
          <c:cat>
            <c:strLit>
              <c:ptCount val="1"/>
              <c:pt idx="0">
                <c:v>Hemisphere size</c:v>
              </c:pt>
            </c:strLit>
          </c:cat>
          <c:val>
            <c:numRef>
              <c:f>[1]Sheet2!$F$15</c:f>
              <c:numCache>
                <c:formatCode>General</c:formatCode>
                <c:ptCount val="1"/>
                <c:pt idx="0">
                  <c:v>11.276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33499344"/>
        <c:axId val="-228673088"/>
      </c:barChart>
      <c:catAx>
        <c:axId val="-23349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28673088"/>
        <c:crosses val="autoZero"/>
        <c:auto val="1"/>
        <c:lblAlgn val="ctr"/>
        <c:lblOffset val="100"/>
        <c:noMultiLvlLbl val="0"/>
      </c:catAx>
      <c:valAx>
        <c:axId val="-228673088"/>
        <c:scaling>
          <c:orientation val="minMax"/>
          <c:max val="14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3499344"/>
        <c:crosses val="autoZero"/>
        <c:crossBetween val="between"/>
        <c:majorUnit val="2.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'brain size'!$B$14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'brain size'!$D$16</c:f>
                <c:numCache>
                  <c:formatCode>General</c:formatCode>
                  <c:ptCount val="1"/>
                  <c:pt idx="0">
                    <c:v>0.253529214292949</c:v>
                  </c:pt>
                </c:numCache>
              </c:numRef>
            </c:plus>
            <c:minus>
              <c:numRef>
                <c:f>'brain size'!$D$16</c:f>
                <c:numCache>
                  <c:formatCode>General</c:formatCode>
                  <c:ptCount val="1"/>
                  <c:pt idx="0">
                    <c:v>0.253529214292949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'brain size'!$C$6:$D$6</c:f>
              <c:strCache>
                <c:ptCount val="1"/>
                <c:pt idx="0">
                  <c:v>cortical length (mm)</c:v>
                </c:pt>
              </c:strCache>
            </c:strRef>
          </c:cat>
          <c:val>
            <c:numRef>
              <c:f>'brain size'!$C$14:$D$14</c:f>
              <c:numCache>
                <c:formatCode>0.00</c:formatCode>
                <c:ptCount val="1"/>
                <c:pt idx="0">
                  <c:v>3.68825</c:v>
                </c:pt>
              </c:numCache>
            </c:numRef>
          </c:val>
        </c:ser>
        <c:ser>
          <c:idx val="1"/>
          <c:order val="1"/>
          <c:tx>
            <c:strRef>
              <c:f>'brain size'!$B$15</c:f>
              <c:strCache>
                <c:ptCount val="1"/>
                <c:pt idx="0">
                  <c:v>Average 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'brain size'!$D$17</c:f>
                <c:numCache>
                  <c:formatCode>General</c:formatCode>
                  <c:ptCount val="1"/>
                  <c:pt idx="0">
                    <c:v>0.271450629847207</c:v>
                  </c:pt>
                </c:numCache>
              </c:numRef>
            </c:plus>
            <c:minus>
              <c:numRef>
                <c:f>'brain size'!$D$17</c:f>
                <c:numCache>
                  <c:formatCode>General</c:formatCode>
                  <c:ptCount val="1"/>
                  <c:pt idx="0">
                    <c:v>0.271450629847207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'brain size'!$C$6:$D$6</c:f>
              <c:strCache>
                <c:ptCount val="1"/>
                <c:pt idx="0">
                  <c:v>cortical length (mm)</c:v>
                </c:pt>
              </c:strCache>
            </c:strRef>
          </c:cat>
          <c:val>
            <c:numRef>
              <c:f>'brain size'!$C$15:$D$15</c:f>
              <c:numCache>
                <c:formatCode>General</c:formatCode>
                <c:ptCount val="1"/>
                <c:pt idx="0">
                  <c:v>3.592666666666666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71502048"/>
        <c:axId val="-158214848"/>
      </c:barChart>
      <c:catAx>
        <c:axId val="-27150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58214848"/>
        <c:crosses val="autoZero"/>
        <c:auto val="1"/>
        <c:lblAlgn val="ctr"/>
        <c:lblOffset val="100"/>
        <c:noMultiLvlLbl val="0"/>
      </c:catAx>
      <c:valAx>
        <c:axId val="-158214848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7150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'brain size'!$P$6</c:f>
              <c:strCache>
                <c:ptCount val="1"/>
                <c:pt idx="0">
                  <c:v>cortical length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'brain size'!$P$17:$P$18</c:f>
                <c:numCache>
                  <c:formatCode>General</c:formatCode>
                  <c:ptCount val="2"/>
                  <c:pt idx="0">
                    <c:v>0.387513010534269</c:v>
                  </c:pt>
                  <c:pt idx="1">
                    <c:v>0.325052857240171</c:v>
                  </c:pt>
                </c:numCache>
              </c:numRef>
            </c:plus>
            <c:minus>
              <c:numRef>
                <c:f>'brain size'!$P$17:$P$18</c:f>
                <c:numCache>
                  <c:formatCode>General</c:formatCode>
                  <c:ptCount val="2"/>
                  <c:pt idx="0">
                    <c:v>0.387513010534269</c:v>
                  </c:pt>
                  <c:pt idx="1">
                    <c:v>0.325052857240171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'brain size'!$O$15:$O$16</c:f>
              <c:strCache>
                <c:ptCount val="2"/>
                <c:pt idx="0">
                  <c:v>Average Ctrl</c:v>
                </c:pt>
                <c:pt idx="1">
                  <c:v>Average 315T</c:v>
                </c:pt>
              </c:strCache>
            </c:strRef>
          </c:cat>
          <c:val>
            <c:numRef>
              <c:f>'brain size'!$P$15:$P$16</c:f>
              <c:numCache>
                <c:formatCode>General</c:formatCode>
                <c:ptCount val="2"/>
                <c:pt idx="0" formatCode="0.00">
                  <c:v>3.766</c:v>
                </c:pt>
                <c:pt idx="1">
                  <c:v>3.9164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3947248"/>
        <c:axId val="-195673152"/>
      </c:barChart>
      <c:catAx>
        <c:axId val="-17394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5673152"/>
        <c:crosses val="autoZero"/>
        <c:auto val="1"/>
        <c:lblAlgn val="ctr"/>
        <c:lblOffset val="100"/>
        <c:noMultiLvlLbl val="0"/>
      </c:catAx>
      <c:valAx>
        <c:axId val="-195673152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94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'brain size'!$Q$6</c:f>
              <c:strCache>
                <c:ptCount val="1"/>
                <c:pt idx="0">
                  <c:v>hemisphere width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'brain size'!$Q$17:$Q$18</c:f>
                <c:numCache>
                  <c:formatCode>General</c:formatCode>
                  <c:ptCount val="2"/>
                  <c:pt idx="0">
                    <c:v>0.0334730405616884</c:v>
                  </c:pt>
                  <c:pt idx="1">
                    <c:v>0.0955716485156555</c:v>
                  </c:pt>
                </c:numCache>
              </c:numRef>
            </c:plus>
            <c:minus>
              <c:numRef>
                <c:f>'brain size'!$Q$17:$Q$18</c:f>
                <c:numCache>
                  <c:formatCode>General</c:formatCode>
                  <c:ptCount val="2"/>
                  <c:pt idx="0">
                    <c:v>0.0334730405616884</c:v>
                  </c:pt>
                  <c:pt idx="1">
                    <c:v>0.0955716485156555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'brain size'!$O$15:$O$16</c:f>
              <c:strCache>
                <c:ptCount val="2"/>
                <c:pt idx="0">
                  <c:v>Average Ctrl</c:v>
                </c:pt>
                <c:pt idx="1">
                  <c:v>Average 315T</c:v>
                </c:pt>
              </c:strCache>
            </c:strRef>
          </c:cat>
          <c:val>
            <c:numRef>
              <c:f>'brain size'!$Q$15:$Q$16</c:f>
              <c:numCache>
                <c:formatCode>General</c:formatCode>
                <c:ptCount val="2"/>
                <c:pt idx="0" formatCode="0.00">
                  <c:v>3.626333333333333</c:v>
                </c:pt>
                <c:pt idx="1">
                  <c:v>3.5988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9115824"/>
        <c:axId val="-174834848"/>
      </c:barChart>
      <c:catAx>
        <c:axId val="-16911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4834848"/>
        <c:crosses val="autoZero"/>
        <c:auto val="1"/>
        <c:lblAlgn val="ctr"/>
        <c:lblOffset val="100"/>
        <c:noMultiLvlLbl val="0"/>
      </c:catAx>
      <c:valAx>
        <c:axId val="-174834848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6911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'brain size'!$R$6</c:f>
              <c:strCache>
                <c:ptCount val="1"/>
                <c:pt idx="0">
                  <c:v>hemisphere area (mm2)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'brain size'!$R$17:$R$18</c:f>
                <c:numCache>
                  <c:formatCode>General</c:formatCode>
                  <c:ptCount val="2"/>
                  <c:pt idx="0">
                    <c:v>0.717353469358029</c:v>
                  </c:pt>
                  <c:pt idx="1">
                    <c:v>1.063828482416218</c:v>
                  </c:pt>
                </c:numCache>
              </c:numRef>
            </c:plus>
            <c:minus>
              <c:numRef>
                <c:f>'brain size'!$R$17:$R$18</c:f>
                <c:numCache>
                  <c:formatCode>General</c:formatCode>
                  <c:ptCount val="2"/>
                  <c:pt idx="0">
                    <c:v>0.717353469358029</c:v>
                  </c:pt>
                  <c:pt idx="1">
                    <c:v>1.063828482416218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'brain size'!$O$15:$O$16</c:f>
              <c:strCache>
                <c:ptCount val="2"/>
                <c:pt idx="0">
                  <c:v>Average Ctrl</c:v>
                </c:pt>
                <c:pt idx="1">
                  <c:v>Average 315T</c:v>
                </c:pt>
              </c:strCache>
            </c:strRef>
          </c:cat>
          <c:val>
            <c:numRef>
              <c:f>'brain size'!$R$15:$R$16</c:f>
              <c:numCache>
                <c:formatCode>General</c:formatCode>
                <c:ptCount val="2"/>
                <c:pt idx="0" formatCode="0.00">
                  <c:v>10.564</c:v>
                </c:pt>
                <c:pt idx="1">
                  <c:v>10.9068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3021024"/>
        <c:axId val="-151463504"/>
      </c:barChart>
      <c:catAx>
        <c:axId val="-1530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51463504"/>
        <c:crosses val="autoZero"/>
        <c:auto val="1"/>
        <c:lblAlgn val="ctr"/>
        <c:lblOffset val="100"/>
        <c:noMultiLvlLbl val="0"/>
      </c:catAx>
      <c:valAx>
        <c:axId val="-1514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5302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Cortical</a:t>
            </a:r>
            <a:r>
              <a:rPr lang="fr-FR" baseline="0"/>
              <a:t> Thickness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[2]Sheet2!$C$42:$C$43</c:f>
                <c:numCache>
                  <c:formatCode>General</c:formatCode>
                  <c:ptCount val="2"/>
                  <c:pt idx="0">
                    <c:v>53.50824452244215</c:v>
                  </c:pt>
                  <c:pt idx="1">
                    <c:v>33.35937732921136</c:v>
                  </c:pt>
                </c:numCache>
              </c:numRef>
            </c:plus>
            <c:minus>
              <c:numRef>
                <c:f>[2]Sheet2!$C$42:$C$43</c:f>
                <c:numCache>
                  <c:formatCode>General</c:formatCode>
                  <c:ptCount val="2"/>
                  <c:pt idx="0">
                    <c:v>53.50824452244215</c:v>
                  </c:pt>
                  <c:pt idx="1">
                    <c:v>33.35937732921136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[2]Sheet2!$B$40:$B$41</c:f>
              <c:strCache>
                <c:ptCount val="2"/>
                <c:pt idx="0">
                  <c:v>average wt</c:v>
                </c:pt>
                <c:pt idx="1">
                  <c:v>average cko</c:v>
                </c:pt>
              </c:strCache>
            </c:strRef>
          </c:cat>
          <c:val>
            <c:numRef>
              <c:f>[2]Sheet2!$C$40:$C$41</c:f>
              <c:numCache>
                <c:formatCode>General</c:formatCode>
                <c:ptCount val="2"/>
                <c:pt idx="0">
                  <c:v>404.0278888888889</c:v>
                </c:pt>
                <c:pt idx="1">
                  <c:v>425.8861777777778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41893536"/>
        <c:axId val="-267152160"/>
      </c:barChart>
      <c:catAx>
        <c:axId val="-24189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67152160"/>
        <c:crosses val="autoZero"/>
        <c:auto val="1"/>
        <c:lblAlgn val="ctr"/>
        <c:lblOffset val="100"/>
        <c:noMultiLvlLbl val="0"/>
      </c:catAx>
      <c:valAx>
        <c:axId val="-267152160"/>
        <c:scaling>
          <c:orientation val="minMax"/>
          <c:max val="500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41893536"/>
        <c:crosses val="autoZero"/>
        <c:crossBetween val="between"/>
        <c:majorUnit val="10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Cortical Thickness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[2]Sheet2!$L$54:$L$55</c:f>
                <c:numCache>
                  <c:formatCode>General</c:formatCode>
                  <c:ptCount val="2"/>
                  <c:pt idx="0">
                    <c:v>17.75556102952742</c:v>
                  </c:pt>
                  <c:pt idx="1">
                    <c:v>17.61773118652041</c:v>
                  </c:pt>
                </c:numCache>
              </c:numRef>
            </c:plus>
            <c:minus>
              <c:numRef>
                <c:f>[2]Sheet2!$L$54:$L$55</c:f>
                <c:numCache>
                  <c:formatCode>General</c:formatCode>
                  <c:ptCount val="2"/>
                  <c:pt idx="0">
                    <c:v>17.75556102952742</c:v>
                  </c:pt>
                  <c:pt idx="1">
                    <c:v>17.61773118652041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[2]Sheet2!$K$52:$K$53</c:f>
              <c:strCache>
                <c:ptCount val="2"/>
                <c:pt idx="0">
                  <c:v>Average wt</c:v>
                </c:pt>
                <c:pt idx="1">
                  <c:v>average 315T</c:v>
                </c:pt>
              </c:strCache>
            </c:strRef>
          </c:cat>
          <c:val>
            <c:numRef>
              <c:f>[2]Sheet2!$L$52:$L$53</c:f>
              <c:numCache>
                <c:formatCode>General</c:formatCode>
                <c:ptCount val="2"/>
                <c:pt idx="0">
                  <c:v>408.379550925926</c:v>
                </c:pt>
                <c:pt idx="1">
                  <c:v>462.5972222222222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39667152"/>
        <c:axId val="-270745856"/>
      </c:barChart>
      <c:catAx>
        <c:axId val="-23966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70745856"/>
        <c:crosses val="autoZero"/>
        <c:auto val="1"/>
        <c:lblAlgn val="ctr"/>
        <c:lblOffset val="100"/>
        <c:noMultiLvlLbl val="0"/>
      </c:catAx>
      <c:valAx>
        <c:axId val="-270745856"/>
        <c:scaling>
          <c:orientation val="minMax"/>
          <c:max val="500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39667152"/>
        <c:crosses val="autoZero"/>
        <c:crossBetween val="between"/>
        <c:majorUnit val="10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Nuclei size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[3]Sheet1!$B$12:$B$13</c:f>
                <c:numCache>
                  <c:formatCode>General</c:formatCode>
                  <c:ptCount val="2"/>
                  <c:pt idx="0">
                    <c:v>0.979000000000004</c:v>
                  </c:pt>
                  <c:pt idx="1">
                    <c:v>3.389425664228876</c:v>
                  </c:pt>
                </c:numCache>
              </c:numRef>
            </c:plus>
            <c:minus>
              <c:numRef>
                <c:f>[3]Sheet1!$B$12:$B$13</c:f>
                <c:numCache>
                  <c:formatCode>General</c:formatCode>
                  <c:ptCount val="2"/>
                  <c:pt idx="0">
                    <c:v>0.979000000000004</c:v>
                  </c:pt>
                  <c:pt idx="1">
                    <c:v>3.389425664228876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[3]Sheet1!$A$10:$A$11</c:f>
              <c:strCache>
                <c:ptCount val="2"/>
                <c:pt idx="0">
                  <c:v>Average wt</c:v>
                </c:pt>
                <c:pt idx="1">
                  <c:v>average 315T</c:v>
                </c:pt>
              </c:strCache>
            </c:strRef>
          </c:cat>
          <c:val>
            <c:numRef>
              <c:f>[3]Sheet1!$B$10:$B$11</c:f>
              <c:numCache>
                <c:formatCode>General</c:formatCode>
                <c:ptCount val="2"/>
                <c:pt idx="0">
                  <c:v>363.208</c:v>
                </c:pt>
                <c:pt idx="1">
                  <c:v>371.988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62640400"/>
        <c:axId val="-231552912"/>
      </c:barChart>
      <c:catAx>
        <c:axId val="-26264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31552912"/>
        <c:crosses val="autoZero"/>
        <c:auto val="1"/>
        <c:lblAlgn val="ctr"/>
        <c:lblOffset val="100"/>
        <c:noMultiLvlLbl val="0"/>
      </c:catAx>
      <c:valAx>
        <c:axId val="-231552912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62640400"/>
        <c:crosses val="autoZero"/>
        <c:crossBetween val="between"/>
        <c:majorUnit val="10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19</xdr:row>
      <xdr:rowOff>123825</xdr:rowOff>
    </xdr:from>
    <xdr:to>
      <xdr:col>12</xdr:col>
      <xdr:colOff>104775</xdr:colOff>
      <xdr:row>34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1019175</xdr:colOff>
      <xdr:row>35</xdr:row>
      <xdr:rowOff>38100</xdr:rowOff>
    </xdr:from>
    <xdr:to>
      <xdr:col>8</xdr:col>
      <xdr:colOff>66675</xdr:colOff>
      <xdr:row>49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122621</xdr:colOff>
      <xdr:row>19</xdr:row>
      <xdr:rowOff>73572</xdr:rowOff>
    </xdr:from>
    <xdr:to>
      <xdr:col>4</xdr:col>
      <xdr:colOff>1793328</xdr:colOff>
      <xdr:row>34</xdr:row>
      <xdr:rowOff>24962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664987</xdr:colOff>
      <xdr:row>21</xdr:row>
      <xdr:rowOff>154752</xdr:rowOff>
    </xdr:from>
    <xdr:to>
      <xdr:col>16</xdr:col>
      <xdr:colOff>513292</xdr:colOff>
      <xdr:row>36</xdr:row>
      <xdr:rowOff>73378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746125</xdr:colOff>
      <xdr:row>39</xdr:row>
      <xdr:rowOff>104775</xdr:rowOff>
    </xdr:from>
    <xdr:to>
      <xdr:col>19</xdr:col>
      <xdr:colOff>603250</xdr:colOff>
      <xdr:row>53</xdr:row>
      <xdr:rowOff>180975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23813</xdr:colOff>
      <xdr:row>21</xdr:row>
      <xdr:rowOff>88900</xdr:rowOff>
    </xdr:from>
    <xdr:to>
      <xdr:col>23</xdr:col>
      <xdr:colOff>595313</xdr:colOff>
      <xdr:row>35</xdr:row>
      <xdr:rowOff>165100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43</xdr:row>
      <xdr:rowOff>139700</xdr:rowOff>
    </xdr:from>
    <xdr:to>
      <xdr:col>7</xdr:col>
      <xdr:colOff>234950</xdr:colOff>
      <xdr:row>58</xdr:row>
      <xdr:rowOff>25400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434798</xdr:colOff>
      <xdr:row>52</xdr:row>
      <xdr:rowOff>21872</xdr:rowOff>
    </xdr:from>
    <xdr:to>
      <xdr:col>19</xdr:col>
      <xdr:colOff>314854</xdr:colOff>
      <xdr:row>66</xdr:row>
      <xdr:rowOff>48683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577850</xdr:colOff>
      <xdr:row>0</xdr:row>
      <xdr:rowOff>95250</xdr:rowOff>
    </xdr:from>
    <xdr:to>
      <xdr:col>14</xdr:col>
      <xdr:colOff>438150</xdr:colOff>
      <xdr:row>14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539750</xdr:colOff>
      <xdr:row>20</xdr:row>
      <xdr:rowOff>107950</xdr:rowOff>
    </xdr:from>
    <xdr:to>
      <xdr:col>14</xdr:col>
      <xdr:colOff>400050</xdr:colOff>
      <xdr:row>34</xdr:row>
      <xdr:rowOff>184150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dossier%20sans%20titre/morphological%20analysis/counting%20MAc/Brain%20siz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dossier%20sans%20titre/morphological%20analysis/counting%20MAc/cortical%20thickness%20measurement%20sa%20image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dossier%20sans%20titre/morphological%20analysis/counting%20MAc/Nuclei%20size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>
        <row r="14">
          <cell r="B14" t="str">
            <v>Average Ctrl</v>
          </cell>
          <cell r="C14" t="e">
            <v>#DIV/0!</v>
          </cell>
          <cell r="D14">
            <v>3.68825</v>
          </cell>
          <cell r="E14">
            <v>3.6610000000000005</v>
          </cell>
          <cell r="F14">
            <v>10.416499999999999</v>
          </cell>
        </row>
        <row r="15">
          <cell r="B15" t="str">
            <v>Average CKO</v>
          </cell>
          <cell r="D15">
            <v>3.5926666666666662</v>
          </cell>
          <cell r="E15">
            <v>3.9546666666666668</v>
          </cell>
          <cell r="F15">
            <v>11.276000000000002</v>
          </cell>
        </row>
        <row r="16">
          <cell r="D16">
            <v>0.25352921429294856</v>
          </cell>
          <cell r="E16">
            <v>7.8208055851043845E-2</v>
          </cell>
          <cell r="F16">
            <v>0.21800210243634507</v>
          </cell>
        </row>
        <row r="17">
          <cell r="D17">
            <v>0.27145062984720741</v>
          </cell>
          <cell r="E17">
            <v>0.17846599427092846</v>
          </cell>
          <cell r="F17">
            <v>1.3598544039712435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>
        <row r="40">
          <cell r="B40" t="str">
            <v>average wt</v>
          </cell>
          <cell r="C40">
            <v>404.02788888888887</v>
          </cell>
        </row>
        <row r="41">
          <cell r="B41" t="str">
            <v>average cko</v>
          </cell>
          <cell r="C41">
            <v>425.88617777777785</v>
          </cell>
        </row>
        <row r="42">
          <cell r="C42">
            <v>53.508244522442148</v>
          </cell>
        </row>
        <row r="43">
          <cell r="C43">
            <v>33.359377329211362</v>
          </cell>
        </row>
        <row r="52">
          <cell r="K52" t="str">
            <v>Average wt</v>
          </cell>
          <cell r="L52">
            <v>408.37955092592591</v>
          </cell>
        </row>
        <row r="53">
          <cell r="K53" t="str">
            <v>average 315T</v>
          </cell>
          <cell r="L53">
            <v>462.59722222222223</v>
          </cell>
        </row>
        <row r="54">
          <cell r="L54">
            <v>17.755561029527417</v>
          </cell>
        </row>
        <row r="55">
          <cell r="L55">
            <v>17.617731186520412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A10" t="str">
            <v>Average wt</v>
          </cell>
          <cell r="B10">
            <v>363.20800000000003</v>
          </cell>
        </row>
        <row r="11">
          <cell r="A11" t="str">
            <v>average 315T</v>
          </cell>
          <cell r="B11">
            <v>371.988</v>
          </cell>
        </row>
        <row r="12">
          <cell r="B12">
            <v>0.97900000000000398</v>
          </cell>
        </row>
        <row r="13">
          <cell r="B13">
            <v>3.389425664228876</v>
          </cell>
        </row>
        <row r="30">
          <cell r="A30" t="str">
            <v>Average wt</v>
          </cell>
          <cell r="B30">
            <v>324.7383333333334</v>
          </cell>
        </row>
        <row r="31">
          <cell r="A31" t="str">
            <v>average CKO</v>
          </cell>
          <cell r="B31">
            <v>351.41975000000002</v>
          </cell>
        </row>
        <row r="32">
          <cell r="B32">
            <v>10.892642741320673</v>
          </cell>
        </row>
        <row r="33">
          <cell r="B33">
            <v>6.7082037756640389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6"/>
  <sheetViews>
    <sheetView tabSelected="1" topLeftCell="H15" zoomScale="80" zoomScaleNormal="80" workbookViewId="0">
      <selection activeCell="AH16" sqref="AH16"/>
    </sheetView>
  </sheetViews>
  <sheetFormatPr baseColWidth="10" defaultColWidth="8.83203125" defaultRowHeight="15" x14ac:dyDescent="0.2"/>
  <cols>
    <col min="2" max="2" width="18.5" customWidth="1"/>
    <col min="3" max="3" width="13.83203125" hidden="1" customWidth="1"/>
    <col min="4" max="4" width="19.5" customWidth="1"/>
    <col min="5" max="5" width="23.5" customWidth="1"/>
    <col min="6" max="6" width="21.5" customWidth="1"/>
    <col min="16" max="16" width="35.6640625" customWidth="1"/>
  </cols>
  <sheetData>
    <row r="3" spans="2:18" ht="19" x14ac:dyDescent="0.25">
      <c r="G3" s="4" t="s">
        <v>18</v>
      </c>
    </row>
    <row r="5" spans="2:18" ht="16" thickBot="1" x14ac:dyDescent="0.25"/>
    <row r="6" spans="2:18" x14ac:dyDescent="0.2">
      <c r="B6" s="5"/>
      <c r="C6" s="6" t="s">
        <v>19</v>
      </c>
      <c r="D6" s="7" t="s">
        <v>20</v>
      </c>
      <c r="E6" s="7" t="s">
        <v>21</v>
      </c>
      <c r="F6" s="8" t="s">
        <v>22</v>
      </c>
      <c r="O6" s="5"/>
      <c r="P6" s="6" t="s">
        <v>20</v>
      </c>
      <c r="Q6" s="6" t="s">
        <v>21</v>
      </c>
      <c r="R6" s="9" t="s">
        <v>22</v>
      </c>
    </row>
    <row r="7" spans="2:18" x14ac:dyDescent="0.2">
      <c r="B7" s="10" t="s">
        <v>23</v>
      </c>
      <c r="C7" s="2"/>
      <c r="D7" s="11">
        <v>3.0680000000000001</v>
      </c>
      <c r="E7" s="11">
        <v>3.8879999999999999</v>
      </c>
      <c r="F7" s="12">
        <v>10.53</v>
      </c>
      <c r="O7" s="10" t="s">
        <v>23</v>
      </c>
      <c r="P7" s="1">
        <v>3.4279999999999999</v>
      </c>
      <c r="Q7" s="11">
        <v>3.6909999999999998</v>
      </c>
      <c r="R7" s="12">
        <v>9.6880000000000006</v>
      </c>
    </row>
    <row r="8" spans="2:18" x14ac:dyDescent="0.2">
      <c r="B8" s="10" t="s">
        <v>24</v>
      </c>
      <c r="C8" s="2"/>
      <c r="D8" s="11">
        <v>3.6920000000000002</v>
      </c>
      <c r="E8" s="11">
        <v>3.5310000000000001</v>
      </c>
      <c r="F8" s="12">
        <v>9.9459999999999997</v>
      </c>
      <c r="O8" s="10" t="s">
        <v>24</v>
      </c>
      <c r="P8" s="1">
        <v>3.331</v>
      </c>
      <c r="Q8" s="11">
        <v>3.5790000000000002</v>
      </c>
      <c r="R8" s="12">
        <v>10.018000000000001</v>
      </c>
    </row>
    <row r="9" spans="2:18" x14ac:dyDescent="0.2">
      <c r="B9" s="10" t="s">
        <v>25</v>
      </c>
      <c r="C9" s="2"/>
      <c r="D9" s="11">
        <v>3.6829999999999998</v>
      </c>
      <c r="E9" s="11">
        <v>3.6240000000000001</v>
      </c>
      <c r="F9" s="12">
        <v>10.226000000000001</v>
      </c>
      <c r="O9" s="10" t="s">
        <v>25</v>
      </c>
      <c r="P9" s="1">
        <v>4.5389999999999997</v>
      </c>
      <c r="Q9" s="11">
        <v>3.609</v>
      </c>
      <c r="R9" s="12">
        <v>11.986000000000001</v>
      </c>
    </row>
    <row r="10" spans="2:18" x14ac:dyDescent="0.2">
      <c r="B10" s="10" t="s">
        <v>26</v>
      </c>
      <c r="C10" s="2"/>
      <c r="D10" s="11">
        <v>4.3099999999999996</v>
      </c>
      <c r="E10" s="11">
        <v>3.601</v>
      </c>
      <c r="F10" s="12">
        <v>10.964</v>
      </c>
      <c r="O10" s="10" t="s">
        <v>15</v>
      </c>
      <c r="P10" s="11">
        <v>3.3849999999999998</v>
      </c>
      <c r="Q10" s="1">
        <v>3.8919999999999999</v>
      </c>
      <c r="R10" s="12">
        <v>11.071</v>
      </c>
    </row>
    <row r="11" spans="2:18" x14ac:dyDescent="0.2">
      <c r="B11" s="10" t="s">
        <v>27</v>
      </c>
      <c r="C11" s="2"/>
      <c r="D11" s="11">
        <v>4.1349999999999998</v>
      </c>
      <c r="E11" s="11">
        <v>4.2969999999999997</v>
      </c>
      <c r="F11" s="12">
        <v>13.914</v>
      </c>
      <c r="O11" s="10" t="s">
        <v>16</v>
      </c>
      <c r="P11" s="11">
        <v>3.6349999999999998</v>
      </c>
      <c r="Q11" s="1">
        <v>3.302</v>
      </c>
      <c r="R11" s="12">
        <v>8.923</v>
      </c>
    </row>
    <row r="12" spans="2:18" x14ac:dyDescent="0.2">
      <c r="B12" s="10" t="s">
        <v>28</v>
      </c>
      <c r="C12" s="2"/>
      <c r="D12" s="11">
        <v>3.343</v>
      </c>
      <c r="E12" s="11">
        <v>3.6960000000000002</v>
      </c>
      <c r="F12" s="12">
        <v>10.53</v>
      </c>
      <c r="O12" s="10" t="s">
        <v>17</v>
      </c>
      <c r="P12" s="11">
        <v>3.472</v>
      </c>
      <c r="Q12" s="1">
        <v>3.605</v>
      </c>
      <c r="R12" s="12">
        <v>9.7439999999999998</v>
      </c>
    </row>
    <row r="13" spans="2:18" x14ac:dyDescent="0.2">
      <c r="B13" s="10" t="s">
        <v>29</v>
      </c>
      <c r="C13" s="2"/>
      <c r="D13" s="11">
        <v>3.3</v>
      </c>
      <c r="E13" s="11">
        <v>3.871</v>
      </c>
      <c r="F13" s="12">
        <v>9.3840000000000003</v>
      </c>
      <c r="O13" s="10" t="s">
        <v>30</v>
      </c>
      <c r="P13" s="11">
        <v>5.1630000000000003</v>
      </c>
      <c r="Q13" s="1">
        <v>3.6629999999999998</v>
      </c>
      <c r="R13" s="12">
        <v>14.935</v>
      </c>
    </row>
    <row r="14" spans="2:18" x14ac:dyDescent="0.2">
      <c r="B14" s="10" t="s">
        <v>31</v>
      </c>
      <c r="C14" s="2" t="e">
        <f>AVERAGE(C7:C10)</f>
        <v>#DIV/0!</v>
      </c>
      <c r="D14" s="13">
        <f>AVERAGE(D7:D10)</f>
        <v>3.68825</v>
      </c>
      <c r="E14" s="11">
        <f>AVERAGE(E7:E10)</f>
        <v>3.6610000000000005</v>
      </c>
      <c r="F14" s="12">
        <f>AVERAGE(F7:F10)</f>
        <v>10.416499999999999</v>
      </c>
      <c r="O14" s="2" t="s">
        <v>32</v>
      </c>
      <c r="P14" s="11">
        <v>3.927</v>
      </c>
      <c r="Q14" s="1">
        <v>3.532</v>
      </c>
      <c r="R14" s="11">
        <v>9.8610000000000007</v>
      </c>
    </row>
    <row r="15" spans="2:18" x14ac:dyDescent="0.2">
      <c r="B15" s="10" t="s">
        <v>33</v>
      </c>
      <c r="C15" s="2"/>
      <c r="D15" s="14">
        <f>AVERAGE(D11:D13)</f>
        <v>3.5926666666666662</v>
      </c>
      <c r="E15" s="2">
        <f>AVERAGE(E11:E13)</f>
        <v>3.9546666666666668</v>
      </c>
      <c r="F15" s="15">
        <f>AVERAGE(F11:F13)</f>
        <v>11.276000000000002</v>
      </c>
      <c r="O15" s="10" t="s">
        <v>31</v>
      </c>
      <c r="P15" s="13">
        <f>AVERAGE(P7:P9)</f>
        <v>3.766</v>
      </c>
      <c r="Q15" s="13">
        <f t="shared" ref="Q15:R15" si="0">AVERAGE(Q7:Q9)</f>
        <v>3.6263333333333332</v>
      </c>
      <c r="R15" s="13">
        <f t="shared" si="0"/>
        <v>10.564000000000002</v>
      </c>
    </row>
    <row r="16" spans="2:18" x14ac:dyDescent="0.2">
      <c r="B16" s="10" t="s">
        <v>34</v>
      </c>
      <c r="C16" s="2"/>
      <c r="D16" s="2">
        <f>STDEV(D7:D10)/SQRT(4)</f>
        <v>0.25352921429294856</v>
      </c>
      <c r="E16" s="2">
        <f>STDEV(E7:E10)/SQRT(4)</f>
        <v>7.8208055851043845E-2</v>
      </c>
      <c r="F16" s="15">
        <f>STDEV(F7:F10)/SQRT(4)</f>
        <v>0.21800210243634507</v>
      </c>
      <c r="O16" s="10" t="s">
        <v>35</v>
      </c>
      <c r="P16" s="14">
        <f>AVERAGE(P10:P14)</f>
        <v>3.9164000000000003</v>
      </c>
      <c r="Q16" s="14">
        <f t="shared" ref="Q16:R16" si="1">AVERAGE(Q10:Q14)</f>
        <v>3.5987999999999998</v>
      </c>
      <c r="R16" s="14">
        <f t="shared" si="1"/>
        <v>10.9068</v>
      </c>
    </row>
    <row r="17" spans="2:18" x14ac:dyDescent="0.2">
      <c r="B17" s="10" t="s">
        <v>36</v>
      </c>
      <c r="C17" s="2"/>
      <c r="D17" s="2">
        <f>STDEV(D11:D13)/SQRT(3)</f>
        <v>0.27145062984720741</v>
      </c>
      <c r="E17" s="2">
        <f>STDEV(E11:E13)/SQRT(3)</f>
        <v>0.17846599427092846</v>
      </c>
      <c r="F17" s="15">
        <f>STDEV(F11:F13)/SQRT(3)</f>
        <v>1.3598544039712435</v>
      </c>
      <c r="O17" s="10" t="s">
        <v>34</v>
      </c>
      <c r="P17" s="2">
        <f>STDEV(P7:P9)/SQRT(3)</f>
        <v>0.3875130105342689</v>
      </c>
      <c r="Q17" s="2">
        <f t="shared" ref="Q17:R17" si="2">STDEV(Q7:Q9)/SQRT(3)</f>
        <v>3.3473040561688421E-2</v>
      </c>
      <c r="R17" s="2">
        <f t="shared" si="2"/>
        <v>0.71735346935802857</v>
      </c>
    </row>
    <row r="18" spans="2:18" ht="16" thickBot="1" x14ac:dyDescent="0.25">
      <c r="B18" s="16" t="s">
        <v>11</v>
      </c>
      <c r="C18" s="17"/>
      <c r="D18" s="17">
        <f>_xlfn.T.TEST(D7:D10,D11:D13,2,2)</f>
        <v>0.80958175247382447</v>
      </c>
      <c r="E18" s="17">
        <f>_xlfn.T.TEST(E7:E10,E11:E13,2,2)</f>
        <v>0.15543727921522504</v>
      </c>
      <c r="F18" s="17">
        <f>_xlfn.T.TEST(F7:F10,F11:F13,2,2)</f>
        <v>0.49436913757808409</v>
      </c>
      <c r="O18" s="10" t="s">
        <v>14</v>
      </c>
      <c r="P18" s="2">
        <f>STDEV(P10:P14)/SQRT(5)</f>
        <v>0.32505285724017136</v>
      </c>
      <c r="Q18" s="2">
        <f t="shared" ref="Q18:R18" si="3">STDEV(Q10:Q14)/SQRT(5)</f>
        <v>9.5571648515655486E-2</v>
      </c>
      <c r="R18" s="2">
        <f t="shared" si="3"/>
        <v>1.0638284824162183</v>
      </c>
    </row>
    <row r="19" spans="2:18" ht="16" thickBot="1" x14ac:dyDescent="0.25">
      <c r="O19" s="16" t="s">
        <v>11</v>
      </c>
      <c r="P19" s="17">
        <f>_xlfn.T.TEST(P7:P9,P10:P14,2,2)</f>
        <v>0.78116776132069665</v>
      </c>
      <c r="Q19" s="17">
        <f t="shared" ref="Q19:R19" si="4">_xlfn.T.TEST(Q7:Q9,Q10:Q14,2,2)</f>
        <v>0.83897685858304005</v>
      </c>
      <c r="R19" s="17">
        <f t="shared" si="4"/>
        <v>0.82817876774545096</v>
      </c>
    </row>
    <row r="20" spans="2:18" x14ac:dyDescent="0.2">
      <c r="B20" s="18"/>
    </row>
    <row r="21" spans="2:18" x14ac:dyDescent="0.2">
      <c r="B21" s="18"/>
      <c r="D21" s="3"/>
      <c r="E21" s="3"/>
      <c r="F21" s="19"/>
    </row>
    <row r="22" spans="2:18" x14ac:dyDescent="0.2">
      <c r="B22" s="18"/>
      <c r="D22" s="3"/>
      <c r="E22" s="3"/>
      <c r="F22" s="19"/>
    </row>
    <row r="23" spans="2:18" x14ac:dyDescent="0.2">
      <c r="B23" s="18"/>
      <c r="D23" s="3"/>
      <c r="E23" s="3"/>
      <c r="F23" s="19"/>
    </row>
    <row r="24" spans="2:18" x14ac:dyDescent="0.2">
      <c r="B24" s="18"/>
    </row>
    <row r="25" spans="2:18" x14ac:dyDescent="0.2">
      <c r="B25" s="18"/>
    </row>
    <row r="26" spans="2:18" x14ac:dyDescent="0.2">
      <c r="B26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opLeftCell="A38" zoomScale="83" zoomScaleNormal="83" workbookViewId="0">
      <selection activeCell="K62" sqref="K62"/>
    </sheetView>
  </sheetViews>
  <sheetFormatPr baseColWidth="10" defaultColWidth="8.83203125" defaultRowHeight="15" x14ac:dyDescent="0.2"/>
  <cols>
    <col min="1" max="1" width="9.5" customWidth="1"/>
    <col min="2" max="2" width="11.83203125" customWidth="1"/>
    <col min="11" max="11" width="16.5" customWidth="1"/>
    <col min="14" max="14" width="16.83203125" customWidth="1"/>
  </cols>
  <sheetData>
    <row r="1" spans="2:17" x14ac:dyDescent="0.2">
      <c r="B1" s="23"/>
      <c r="C1" s="23"/>
      <c r="D1" s="23"/>
      <c r="E1" s="23"/>
      <c r="F1" s="23"/>
      <c r="G1" s="23"/>
      <c r="J1" s="23"/>
      <c r="K1" s="23"/>
      <c r="L1" s="23"/>
      <c r="M1" s="23"/>
      <c r="N1" s="23"/>
      <c r="O1" s="23"/>
      <c r="P1" s="23"/>
      <c r="Q1" s="23"/>
    </row>
    <row r="2" spans="2:17" x14ac:dyDescent="0.2">
      <c r="B2" s="23"/>
      <c r="C2" s="23"/>
      <c r="D2" s="23"/>
      <c r="E2" s="23"/>
      <c r="F2" s="23"/>
      <c r="G2" s="23"/>
      <c r="J2" s="23"/>
      <c r="K2" s="23"/>
      <c r="L2" s="23"/>
      <c r="M2" s="23"/>
      <c r="N2" s="23"/>
      <c r="O2" s="23"/>
      <c r="P2" s="23"/>
      <c r="Q2" s="23"/>
    </row>
    <row r="3" spans="2:17" x14ac:dyDescent="0.2">
      <c r="B3" s="23" t="s">
        <v>0</v>
      </c>
      <c r="C3" s="23"/>
      <c r="D3" s="23"/>
      <c r="E3" s="23"/>
      <c r="F3" s="23"/>
      <c r="G3" s="23"/>
      <c r="J3" s="23"/>
      <c r="K3" s="23"/>
      <c r="L3" s="23"/>
      <c r="M3" s="23"/>
      <c r="N3" s="23"/>
      <c r="O3" s="23"/>
      <c r="P3" s="23"/>
      <c r="Q3" s="23"/>
    </row>
    <row r="4" spans="2:17" x14ac:dyDescent="0.2">
      <c r="B4" s="20"/>
      <c r="C4" s="20"/>
      <c r="D4" s="20"/>
      <c r="E4" s="20"/>
      <c r="F4" s="20"/>
      <c r="G4" s="20"/>
      <c r="H4" s="1"/>
      <c r="I4" s="1"/>
      <c r="J4" s="20"/>
      <c r="K4" s="20"/>
      <c r="L4" s="20"/>
      <c r="M4" s="20"/>
      <c r="N4" s="20"/>
      <c r="O4" s="20"/>
      <c r="P4" s="23"/>
      <c r="Q4" s="23"/>
    </row>
    <row r="5" spans="2:17" x14ac:dyDescent="0.2">
      <c r="B5" s="20" t="s">
        <v>42</v>
      </c>
      <c r="C5" s="20">
        <v>300.339</v>
      </c>
      <c r="D5" s="20"/>
      <c r="E5" s="20" t="s">
        <v>56</v>
      </c>
      <c r="F5" s="20">
        <v>361.46199999999999</v>
      </c>
      <c r="G5" s="20"/>
      <c r="H5" s="1"/>
      <c r="I5" s="1"/>
      <c r="J5" s="20"/>
      <c r="K5" s="20" t="s">
        <v>42</v>
      </c>
      <c r="L5" s="20">
        <v>419</v>
      </c>
      <c r="M5" s="20"/>
      <c r="N5" s="20" t="s">
        <v>1</v>
      </c>
      <c r="O5" s="20">
        <v>493</v>
      </c>
      <c r="P5" s="23"/>
      <c r="Q5" s="23"/>
    </row>
    <row r="6" spans="2:17" x14ac:dyDescent="0.2">
      <c r="B6" s="20" t="s">
        <v>43</v>
      </c>
      <c r="C6" s="20">
        <v>348.73599999999999</v>
      </c>
      <c r="D6" s="20"/>
      <c r="E6" s="20" t="s">
        <v>57</v>
      </c>
      <c r="F6" s="20">
        <v>362.74900000000002</v>
      </c>
      <c r="G6" s="20"/>
      <c r="H6" s="1"/>
      <c r="I6" s="1"/>
      <c r="J6" s="20"/>
      <c r="K6" s="20" t="s">
        <v>43</v>
      </c>
      <c r="L6" s="20">
        <v>354.00099999999998</v>
      </c>
      <c r="M6" s="20"/>
      <c r="N6" s="20" t="s">
        <v>2</v>
      </c>
      <c r="O6" s="20">
        <v>471</v>
      </c>
      <c r="P6" s="23"/>
      <c r="Q6" s="23"/>
    </row>
    <row r="7" spans="2:17" x14ac:dyDescent="0.2">
      <c r="B7" s="20" t="s">
        <v>51</v>
      </c>
      <c r="C7" s="20">
        <v>292.07799999999997</v>
      </c>
      <c r="D7" s="20"/>
      <c r="E7" s="20"/>
      <c r="F7" s="20"/>
      <c r="G7" s="20"/>
      <c r="H7" s="1"/>
      <c r="I7" s="1"/>
      <c r="J7" s="20"/>
      <c r="K7" s="20" t="s">
        <v>51</v>
      </c>
      <c r="L7" s="20">
        <v>419.01100000000002</v>
      </c>
      <c r="M7" s="20"/>
      <c r="N7" s="20" t="s">
        <v>3</v>
      </c>
      <c r="O7" s="20">
        <v>555</v>
      </c>
      <c r="P7" s="23"/>
      <c r="Q7" s="23"/>
    </row>
    <row r="8" spans="2:17" x14ac:dyDescent="0.2">
      <c r="B8" s="20" t="s">
        <v>52</v>
      </c>
      <c r="C8" s="20">
        <v>310.01499999999999</v>
      </c>
      <c r="D8" s="20"/>
      <c r="E8" s="20"/>
      <c r="F8" s="20"/>
      <c r="G8" s="20"/>
      <c r="H8" s="1"/>
      <c r="I8" s="1"/>
      <c r="J8" s="20"/>
      <c r="K8" s="20" t="s">
        <v>55</v>
      </c>
      <c r="L8" s="20">
        <f>AVERAGE(L5:L7)</f>
        <v>397.33733333333333</v>
      </c>
      <c r="M8" s="20"/>
      <c r="N8" s="20" t="s">
        <v>4</v>
      </c>
      <c r="O8" s="20">
        <f>AVERAGE(O5:O7)</f>
        <v>506.33333333333331</v>
      </c>
      <c r="P8" s="23"/>
      <c r="Q8" s="23"/>
    </row>
    <row r="9" spans="2:17" x14ac:dyDescent="0.2">
      <c r="B9" s="20" t="s">
        <v>53</v>
      </c>
      <c r="C9" s="20">
        <v>308.00599999999997</v>
      </c>
      <c r="D9" s="20"/>
      <c r="E9" s="20"/>
      <c r="F9" s="20"/>
      <c r="G9" s="20"/>
      <c r="H9" s="1"/>
      <c r="I9" s="1"/>
      <c r="J9" s="20"/>
      <c r="K9" s="20"/>
      <c r="L9" s="20"/>
      <c r="M9" s="20"/>
      <c r="N9" s="20"/>
      <c r="O9" s="20"/>
      <c r="P9" s="23"/>
      <c r="Q9" s="23"/>
    </row>
    <row r="10" spans="2:17" x14ac:dyDescent="0.2">
      <c r="B10" s="20" t="s">
        <v>54</v>
      </c>
      <c r="C10" s="20">
        <v>270.00700000000001</v>
      </c>
      <c r="D10" s="20"/>
      <c r="E10" s="20"/>
      <c r="F10" s="20"/>
      <c r="G10" s="20"/>
      <c r="H10" s="1"/>
      <c r="I10" s="1"/>
      <c r="J10" s="20"/>
      <c r="K10" s="20" t="s">
        <v>45</v>
      </c>
      <c r="L10" s="20">
        <v>425.005</v>
      </c>
      <c r="M10" s="20"/>
      <c r="N10" s="20" t="s">
        <v>5</v>
      </c>
      <c r="O10" s="20">
        <v>517</v>
      </c>
      <c r="P10" s="23"/>
      <c r="Q10" s="23"/>
    </row>
    <row r="11" spans="2:17" x14ac:dyDescent="0.2">
      <c r="B11" s="20" t="s">
        <v>55</v>
      </c>
      <c r="C11" s="20">
        <f>AVERAGE(C5:C10)</f>
        <v>304.86349999999999</v>
      </c>
      <c r="D11" s="20"/>
      <c r="E11" s="20" t="s">
        <v>58</v>
      </c>
      <c r="F11" s="20">
        <f>AVERAGE(F5:F6)</f>
        <v>362.10550000000001</v>
      </c>
      <c r="G11" s="20"/>
      <c r="H11" s="1"/>
      <c r="I11" s="1"/>
      <c r="J11" s="20"/>
      <c r="K11" s="20" t="s">
        <v>46</v>
      </c>
      <c r="L11" s="20">
        <v>471</v>
      </c>
      <c r="M11" s="20"/>
      <c r="N11" s="20" t="s">
        <v>6</v>
      </c>
      <c r="O11" s="20">
        <v>461</v>
      </c>
      <c r="P11" s="23"/>
      <c r="Q11" s="23"/>
    </row>
    <row r="12" spans="2:17" x14ac:dyDescent="0.2">
      <c r="B12" s="20"/>
      <c r="C12" s="20"/>
      <c r="D12" s="20"/>
      <c r="E12" s="20"/>
      <c r="F12" s="20"/>
      <c r="G12" s="20"/>
      <c r="H12" s="1"/>
      <c r="I12" s="1"/>
      <c r="J12" s="20"/>
      <c r="K12" s="20" t="s">
        <v>44</v>
      </c>
      <c r="L12" s="20">
        <v>401.00099999999998</v>
      </c>
      <c r="M12" s="20"/>
      <c r="N12" s="20" t="s">
        <v>7</v>
      </c>
      <c r="O12" s="20">
        <v>492</v>
      </c>
      <c r="P12" s="23"/>
      <c r="Q12" s="23"/>
    </row>
    <row r="13" spans="2:17" x14ac:dyDescent="0.2">
      <c r="B13" s="20"/>
      <c r="C13" s="20"/>
      <c r="D13" s="20"/>
      <c r="E13" s="20"/>
      <c r="F13" s="20"/>
      <c r="G13" s="20"/>
      <c r="H13" s="1"/>
      <c r="I13" s="1"/>
      <c r="J13" s="20"/>
      <c r="K13" s="20" t="s">
        <v>50</v>
      </c>
      <c r="L13" s="20">
        <f>AVERAGE(L10:L12)</f>
        <v>432.33533333333327</v>
      </c>
      <c r="M13" s="20"/>
      <c r="N13" s="20" t="s">
        <v>115</v>
      </c>
      <c r="O13" s="20">
        <f>AVERAGE(O10:O12)</f>
        <v>490</v>
      </c>
      <c r="P13" s="23"/>
      <c r="Q13" s="23"/>
    </row>
    <row r="14" spans="2:17" x14ac:dyDescent="0.2">
      <c r="B14" s="20" t="s">
        <v>45</v>
      </c>
      <c r="C14" s="20">
        <v>414.07100000000003</v>
      </c>
      <c r="D14" s="20"/>
      <c r="E14" s="20" t="s">
        <v>59</v>
      </c>
      <c r="F14" s="20">
        <v>538.00800000000004</v>
      </c>
      <c r="G14" s="20"/>
      <c r="H14" s="1"/>
      <c r="I14" s="1"/>
      <c r="J14" s="20"/>
      <c r="K14" s="20"/>
      <c r="L14" s="20"/>
      <c r="M14" s="20"/>
      <c r="N14" s="20"/>
      <c r="O14" s="20"/>
      <c r="P14" s="23"/>
      <c r="Q14" s="23"/>
    </row>
    <row r="15" spans="2:17" x14ac:dyDescent="0.2">
      <c r="B15" s="20" t="s">
        <v>46</v>
      </c>
      <c r="C15" s="20">
        <v>388.87400000000002</v>
      </c>
      <c r="D15" s="20"/>
      <c r="E15" s="20" t="s">
        <v>60</v>
      </c>
      <c r="F15" s="20">
        <v>550.83299999999997</v>
      </c>
      <c r="G15" s="20"/>
      <c r="H15" s="1"/>
      <c r="I15" s="1"/>
      <c r="J15" s="20"/>
      <c r="K15" s="20" t="s">
        <v>75</v>
      </c>
      <c r="L15" s="20">
        <v>425.01100000000002</v>
      </c>
      <c r="M15" s="20"/>
      <c r="N15" s="20" t="s">
        <v>112</v>
      </c>
      <c r="O15" s="20">
        <v>429</v>
      </c>
      <c r="P15" s="23"/>
      <c r="Q15" s="23"/>
    </row>
    <row r="16" spans="2:17" x14ac:dyDescent="0.2">
      <c r="B16" s="20" t="s">
        <v>44</v>
      </c>
      <c r="C16" s="20">
        <v>360.613</v>
      </c>
      <c r="D16" s="20"/>
      <c r="E16" s="20" t="s">
        <v>61</v>
      </c>
      <c r="F16" s="20">
        <v>331.82799999999997</v>
      </c>
      <c r="G16" s="20"/>
      <c r="H16" s="1"/>
      <c r="I16" s="1"/>
      <c r="J16" s="20"/>
      <c r="K16" s="20" t="s">
        <v>76</v>
      </c>
      <c r="L16" s="20">
        <v>379.012</v>
      </c>
      <c r="M16" s="20"/>
      <c r="N16" s="20" t="s">
        <v>113</v>
      </c>
      <c r="O16" s="20">
        <v>453</v>
      </c>
      <c r="P16" s="23"/>
      <c r="Q16" s="23"/>
    </row>
    <row r="17" spans="2:17" x14ac:dyDescent="0.2">
      <c r="B17" s="20" t="s">
        <v>47</v>
      </c>
      <c r="C17" s="20">
        <v>451.00099999999998</v>
      </c>
      <c r="D17" s="20"/>
      <c r="E17" s="20" t="s">
        <v>62</v>
      </c>
      <c r="F17" s="20">
        <v>438.00099999999998</v>
      </c>
      <c r="G17" s="20"/>
      <c r="H17" s="1"/>
      <c r="I17" s="1"/>
      <c r="J17" s="20"/>
      <c r="K17" s="20" t="s">
        <v>77</v>
      </c>
      <c r="L17" s="20">
        <v>445.00400000000002</v>
      </c>
      <c r="M17" s="20"/>
      <c r="N17" s="20" t="s">
        <v>114</v>
      </c>
      <c r="O17" s="20">
        <v>487</v>
      </c>
      <c r="P17" s="23"/>
      <c r="Q17" s="23"/>
    </row>
    <row r="18" spans="2:17" x14ac:dyDescent="0.2">
      <c r="B18" s="20" t="s">
        <v>48</v>
      </c>
      <c r="C18" s="20">
        <v>465.01</v>
      </c>
      <c r="D18" s="20"/>
      <c r="E18" s="20" t="s">
        <v>63</v>
      </c>
      <c r="F18" s="20">
        <v>515.00099999999998</v>
      </c>
      <c r="G18" s="20"/>
      <c r="H18" s="1"/>
      <c r="I18" s="1"/>
      <c r="J18" s="20"/>
      <c r="K18" s="20" t="s">
        <v>78</v>
      </c>
      <c r="L18" s="20">
        <v>418</v>
      </c>
      <c r="M18" s="20"/>
      <c r="N18" s="20" t="s">
        <v>116</v>
      </c>
      <c r="O18" s="20">
        <f>AVERAGE(O15:O17)</f>
        <v>456.33333333333331</v>
      </c>
      <c r="P18" s="23"/>
      <c r="Q18" s="23"/>
    </row>
    <row r="19" spans="2:17" x14ac:dyDescent="0.2">
      <c r="B19" s="20" t="s">
        <v>49</v>
      </c>
      <c r="C19" s="20">
        <v>433.01799999999997</v>
      </c>
      <c r="D19" s="20"/>
      <c r="E19" s="20"/>
      <c r="F19" s="20"/>
      <c r="G19" s="20"/>
      <c r="H19" s="1"/>
      <c r="I19" s="1"/>
      <c r="J19" s="20"/>
      <c r="K19" s="20" t="s">
        <v>81</v>
      </c>
      <c r="L19" s="20">
        <f>AVERAGE(L15:L18)</f>
        <v>416.75675000000001</v>
      </c>
      <c r="M19" s="20"/>
      <c r="N19" s="20"/>
      <c r="O19" s="20"/>
      <c r="P19" s="23"/>
      <c r="Q19" s="23"/>
    </row>
    <row r="20" spans="2:17" x14ac:dyDescent="0.2">
      <c r="B20" s="20" t="s">
        <v>50</v>
      </c>
      <c r="C20" s="20">
        <f>AVERAGE(C14:C19)</f>
        <v>418.7645</v>
      </c>
      <c r="D20" s="20"/>
      <c r="E20" s="20" t="s">
        <v>64</v>
      </c>
      <c r="F20" s="20">
        <f>AVERAGE(F14:F18)</f>
        <v>474.73419999999999</v>
      </c>
      <c r="G20" s="20"/>
      <c r="H20" s="1"/>
      <c r="I20" s="1"/>
      <c r="J20" s="20"/>
      <c r="K20" s="20"/>
      <c r="L20" s="20"/>
      <c r="M20" s="20"/>
      <c r="N20" s="20" t="s">
        <v>99</v>
      </c>
      <c r="O20" s="20">
        <v>494</v>
      </c>
      <c r="P20" s="23"/>
      <c r="Q20" s="23"/>
    </row>
    <row r="21" spans="2:17" x14ac:dyDescent="0.2">
      <c r="B21" s="20"/>
      <c r="C21" s="20"/>
      <c r="D21" s="20"/>
      <c r="E21" s="20"/>
      <c r="F21" s="20"/>
      <c r="G21" s="20"/>
      <c r="H21" s="1"/>
      <c r="I21" s="1"/>
      <c r="J21" s="20"/>
      <c r="K21" s="20" t="s">
        <v>87</v>
      </c>
      <c r="L21" s="20">
        <v>514.00900000000001</v>
      </c>
      <c r="M21" s="20"/>
      <c r="N21" s="20" t="s">
        <v>100</v>
      </c>
      <c r="O21" s="20">
        <v>514</v>
      </c>
      <c r="P21" s="23"/>
      <c r="Q21" s="23"/>
    </row>
    <row r="22" spans="2:17" x14ac:dyDescent="0.2">
      <c r="B22" s="20"/>
      <c r="C22" s="20"/>
      <c r="D22" s="20"/>
      <c r="E22" s="20"/>
      <c r="F22" s="20"/>
      <c r="G22" s="20"/>
      <c r="H22" s="1"/>
      <c r="I22" s="1"/>
      <c r="J22" s="20"/>
      <c r="K22" s="20" t="s">
        <v>88</v>
      </c>
      <c r="L22" s="20">
        <v>454.00400000000002</v>
      </c>
      <c r="M22" s="20"/>
      <c r="N22" s="20" t="s">
        <v>101</v>
      </c>
      <c r="O22" s="20">
        <v>408</v>
      </c>
      <c r="P22" s="23"/>
      <c r="Q22" s="23"/>
    </row>
    <row r="23" spans="2:17" x14ac:dyDescent="0.2">
      <c r="B23" s="20" t="s">
        <v>75</v>
      </c>
      <c r="C23" s="20">
        <v>499.548</v>
      </c>
      <c r="D23" s="20"/>
      <c r="E23" s="20" t="s">
        <v>65</v>
      </c>
      <c r="F23" s="20">
        <v>434.041</v>
      </c>
      <c r="G23" s="20"/>
      <c r="H23" s="1"/>
      <c r="I23" s="1"/>
      <c r="J23" s="20"/>
      <c r="K23" s="20" t="s">
        <v>89</v>
      </c>
      <c r="L23" s="20">
        <v>369.00099999999998</v>
      </c>
      <c r="M23" s="20"/>
      <c r="N23" s="20" t="s">
        <v>117</v>
      </c>
      <c r="O23" s="20">
        <v>421</v>
      </c>
      <c r="P23" s="23"/>
      <c r="Q23" s="23"/>
    </row>
    <row r="24" spans="2:17" x14ac:dyDescent="0.2">
      <c r="B24" s="20" t="s">
        <v>76</v>
      </c>
      <c r="C24" s="20">
        <v>520.74900000000002</v>
      </c>
      <c r="D24" s="20"/>
      <c r="E24" s="20" t="s">
        <v>66</v>
      </c>
      <c r="F24" s="20">
        <v>391.1</v>
      </c>
      <c r="G24" s="20"/>
      <c r="H24" s="1"/>
      <c r="I24" s="1"/>
      <c r="J24" s="20"/>
      <c r="K24" s="20" t="s">
        <v>90</v>
      </c>
      <c r="L24" s="20">
        <v>515</v>
      </c>
      <c r="M24" s="20"/>
      <c r="N24" s="20" t="s">
        <v>118</v>
      </c>
      <c r="O24" s="20">
        <f>AVERAGE(O20:O23)</f>
        <v>459.25</v>
      </c>
      <c r="P24" s="23"/>
      <c r="Q24" s="23"/>
    </row>
    <row r="25" spans="2:17" x14ac:dyDescent="0.2">
      <c r="B25" s="20" t="s">
        <v>77</v>
      </c>
      <c r="C25" s="20">
        <v>515.40099999999995</v>
      </c>
      <c r="D25" s="20"/>
      <c r="E25" s="20" t="s">
        <v>67</v>
      </c>
      <c r="F25" s="20">
        <v>357.82400000000001</v>
      </c>
      <c r="G25" s="20"/>
      <c r="H25" s="1"/>
      <c r="I25" s="1"/>
      <c r="J25" s="20"/>
      <c r="K25" s="20" t="s">
        <v>91</v>
      </c>
      <c r="L25" s="20">
        <f>AVERAGE(L21:L24)</f>
        <v>463.00350000000003</v>
      </c>
      <c r="M25" s="20"/>
      <c r="N25" s="20"/>
      <c r="O25" s="20"/>
      <c r="P25" s="23"/>
      <c r="Q25" s="23"/>
    </row>
    <row r="26" spans="2:17" x14ac:dyDescent="0.2">
      <c r="B26" s="20" t="s">
        <v>78</v>
      </c>
      <c r="C26" s="20">
        <v>467.01</v>
      </c>
      <c r="D26" s="20"/>
      <c r="E26" s="20" t="s">
        <v>68</v>
      </c>
      <c r="F26" s="20">
        <v>388.24700000000001</v>
      </c>
      <c r="G26" s="20"/>
      <c r="H26" s="1"/>
      <c r="I26" s="1"/>
      <c r="J26" s="20"/>
      <c r="K26" s="20"/>
      <c r="L26" s="20"/>
      <c r="M26" s="20"/>
      <c r="N26" s="20" t="s">
        <v>102</v>
      </c>
      <c r="O26" s="20">
        <v>405</v>
      </c>
      <c r="P26" s="23"/>
      <c r="Q26" s="23"/>
    </row>
    <row r="27" spans="2:17" x14ac:dyDescent="0.2">
      <c r="B27" s="20" t="s">
        <v>79</v>
      </c>
      <c r="C27" s="20">
        <v>419.00099999999998</v>
      </c>
      <c r="D27" s="20"/>
      <c r="E27" s="20" t="s">
        <v>69</v>
      </c>
      <c r="F27" s="20">
        <v>555</v>
      </c>
      <c r="G27" s="20"/>
      <c r="H27" s="1"/>
      <c r="I27" s="1"/>
      <c r="J27" s="20"/>
      <c r="K27" s="20" t="s">
        <v>92</v>
      </c>
      <c r="L27" s="20">
        <v>445</v>
      </c>
      <c r="M27" s="20"/>
      <c r="N27" s="20" t="s">
        <v>119</v>
      </c>
      <c r="O27" s="20">
        <v>405</v>
      </c>
      <c r="P27" s="23"/>
      <c r="Q27" s="23"/>
    </row>
    <row r="28" spans="2:17" x14ac:dyDescent="0.2">
      <c r="B28" s="20" t="s">
        <v>80</v>
      </c>
      <c r="C28" s="20">
        <v>509.02499999999998</v>
      </c>
      <c r="D28" s="20"/>
      <c r="E28" s="20" t="s">
        <v>70</v>
      </c>
      <c r="F28" s="20">
        <v>518.70100000000002</v>
      </c>
      <c r="G28" s="20"/>
      <c r="H28" s="1"/>
      <c r="I28" s="1"/>
      <c r="J28" s="20"/>
      <c r="K28" s="20" t="s">
        <v>94</v>
      </c>
      <c r="L28" s="20">
        <v>398.01100000000002</v>
      </c>
      <c r="M28" s="20"/>
      <c r="N28" s="20" t="s">
        <v>103</v>
      </c>
      <c r="O28" s="20">
        <v>340</v>
      </c>
      <c r="P28" s="23"/>
      <c r="Q28" s="23"/>
    </row>
    <row r="29" spans="2:17" x14ac:dyDescent="0.2">
      <c r="B29" s="20" t="s">
        <v>81</v>
      </c>
      <c r="C29" s="20">
        <f>AVERAGE(C23:C28)</f>
        <v>488.45566666666667</v>
      </c>
      <c r="D29" s="20"/>
      <c r="E29" s="20" t="s">
        <v>71</v>
      </c>
      <c r="F29" s="20">
        <f>AVERAGE(F23:F28)</f>
        <v>440.81883333333343</v>
      </c>
      <c r="G29" s="20"/>
      <c r="H29" s="1"/>
      <c r="I29" s="1"/>
      <c r="J29" s="20"/>
      <c r="K29" s="20" t="s">
        <v>95</v>
      </c>
      <c r="L29" s="20">
        <v>386.02100000000002</v>
      </c>
      <c r="M29" s="20"/>
      <c r="N29" s="20" t="s">
        <v>120</v>
      </c>
      <c r="O29" s="20">
        <f>AVERAGE(O26:O28)</f>
        <v>383.33333333333331</v>
      </c>
      <c r="P29" s="23"/>
      <c r="Q29" s="23"/>
    </row>
    <row r="30" spans="2:17" x14ac:dyDescent="0.2">
      <c r="B30" s="20"/>
      <c r="C30" s="20"/>
      <c r="D30" s="20"/>
      <c r="E30" s="20"/>
      <c r="F30" s="20"/>
      <c r="G30" s="20"/>
      <c r="H30" s="1"/>
      <c r="I30" s="1"/>
      <c r="J30" s="20"/>
      <c r="K30" s="20" t="s">
        <v>98</v>
      </c>
      <c r="L30" s="20">
        <v>441.005</v>
      </c>
      <c r="M30" s="20"/>
      <c r="N30" s="20"/>
      <c r="O30" s="20"/>
      <c r="P30" s="23"/>
      <c r="Q30" s="23"/>
    </row>
    <row r="31" spans="2:17" x14ac:dyDescent="0.2">
      <c r="B31" s="20"/>
      <c r="C31" s="20"/>
      <c r="D31" s="20"/>
      <c r="E31" s="20"/>
      <c r="F31" s="20"/>
      <c r="G31" s="20"/>
      <c r="H31" s="1"/>
      <c r="I31" s="1"/>
      <c r="J31" s="20"/>
      <c r="K31" s="20" t="s">
        <v>96</v>
      </c>
      <c r="L31" s="20">
        <v>413.04399999999998</v>
      </c>
      <c r="M31" s="20"/>
      <c r="N31" s="20" t="s">
        <v>121</v>
      </c>
      <c r="O31" s="20">
        <v>478</v>
      </c>
      <c r="P31" s="23"/>
      <c r="Q31" s="23"/>
    </row>
    <row r="32" spans="2:17" x14ac:dyDescent="0.2">
      <c r="B32" s="20" t="s">
        <v>82</v>
      </c>
      <c r="C32" s="20">
        <f>AVERAGE(C11,C20,C29)</f>
        <v>404.02788888888887</v>
      </c>
      <c r="D32" s="20"/>
      <c r="E32" s="20" t="s">
        <v>8</v>
      </c>
      <c r="F32" s="20">
        <f>AVERAGE(F11,F20,F29)</f>
        <v>425.88617777777785</v>
      </c>
      <c r="G32" s="20"/>
      <c r="H32" s="1"/>
      <c r="I32" s="1"/>
      <c r="J32" s="20"/>
      <c r="K32" s="20" t="s">
        <v>93</v>
      </c>
      <c r="L32" s="20">
        <v>365.012</v>
      </c>
      <c r="M32" s="20"/>
      <c r="N32" s="20" t="s">
        <v>122</v>
      </c>
      <c r="O32" s="20">
        <v>457</v>
      </c>
      <c r="P32" s="23"/>
      <c r="Q32" s="23"/>
    </row>
    <row r="33" spans="2:17" x14ac:dyDescent="0.2">
      <c r="B33" s="20" t="s">
        <v>9</v>
      </c>
      <c r="C33" s="20">
        <f>STDEV(C11,C20,C29)</f>
        <v>92.678998136688875</v>
      </c>
      <c r="D33" s="20"/>
      <c r="E33" s="20" t="s">
        <v>9</v>
      </c>
      <c r="F33" s="20">
        <f>STDEV(F11,F20,F29)</f>
        <v>57.780136443055433</v>
      </c>
      <c r="G33" s="20"/>
      <c r="H33" s="1"/>
      <c r="I33" s="1"/>
      <c r="J33" s="20"/>
      <c r="K33" s="20" t="s">
        <v>97</v>
      </c>
      <c r="L33" s="20">
        <f>AVERAGE(L27:L32)</f>
        <v>408.01549999999997</v>
      </c>
      <c r="M33" s="20"/>
      <c r="N33" s="20" t="s">
        <v>123</v>
      </c>
      <c r="O33" s="20">
        <v>506</v>
      </c>
      <c r="P33" s="23"/>
      <c r="Q33" s="23"/>
    </row>
    <row r="34" spans="2:17" x14ac:dyDescent="0.2">
      <c r="B34" s="20" t="s">
        <v>10</v>
      </c>
      <c r="C34" s="20">
        <f>C33/SQRT(3)</f>
        <v>53.508244522442148</v>
      </c>
      <c r="D34" s="20"/>
      <c r="E34" s="20" t="s">
        <v>10</v>
      </c>
      <c r="F34" s="20">
        <f>F33/SQRT(3)</f>
        <v>33.359377329211362</v>
      </c>
      <c r="G34" s="20"/>
      <c r="H34" s="1"/>
      <c r="I34" s="1"/>
      <c r="J34" s="20"/>
      <c r="K34" s="20"/>
      <c r="L34" s="20"/>
      <c r="M34" s="20"/>
      <c r="N34" s="20" t="s">
        <v>124</v>
      </c>
      <c r="O34" s="20">
        <f>AVERAGE(O31:O33)</f>
        <v>480.33333333333331</v>
      </c>
      <c r="P34" s="23"/>
      <c r="Q34" s="23"/>
    </row>
    <row r="35" spans="2:17" x14ac:dyDescent="0.2">
      <c r="B35" s="20"/>
      <c r="C35" s="20"/>
      <c r="D35" s="20"/>
      <c r="E35" s="20" t="s">
        <v>11</v>
      </c>
      <c r="F35" s="20">
        <f>_xlfn.T.TEST(C37:C39,F37:F39,2,2)</f>
        <v>0.74632070357064895</v>
      </c>
      <c r="G35" s="20"/>
      <c r="H35" s="1"/>
      <c r="I35" s="1"/>
      <c r="J35" s="20"/>
      <c r="K35" s="20" t="s">
        <v>126</v>
      </c>
      <c r="L35" s="20">
        <v>299.262</v>
      </c>
      <c r="M35" s="20"/>
      <c r="N35" s="20"/>
      <c r="O35" s="20"/>
      <c r="P35" s="23"/>
      <c r="Q35" s="23"/>
    </row>
    <row r="36" spans="2:17" x14ac:dyDescent="0.2">
      <c r="B36" s="20"/>
      <c r="C36" s="20"/>
      <c r="D36" s="20"/>
      <c r="E36" s="20"/>
      <c r="F36" s="20"/>
      <c r="G36" s="20"/>
      <c r="H36" s="1"/>
      <c r="I36" s="1"/>
      <c r="J36" s="20"/>
      <c r="K36" s="20" t="s">
        <v>127</v>
      </c>
      <c r="L36" s="20">
        <v>361.08699999999999</v>
      </c>
      <c r="M36" s="20"/>
      <c r="N36" s="20"/>
      <c r="O36" s="20"/>
      <c r="P36" s="23"/>
      <c r="Q36" s="23"/>
    </row>
    <row r="37" spans="2:17" x14ac:dyDescent="0.2">
      <c r="B37" s="20" t="s">
        <v>83</v>
      </c>
      <c r="C37" s="20">
        <v>304.86349999999999</v>
      </c>
      <c r="D37" s="20"/>
      <c r="E37" s="20" t="s">
        <v>72</v>
      </c>
      <c r="F37" s="20">
        <v>362.10550000000001</v>
      </c>
      <c r="G37" s="20"/>
      <c r="H37" s="1"/>
      <c r="I37" s="1"/>
      <c r="J37" s="20"/>
      <c r="K37" s="20" t="s">
        <v>128</v>
      </c>
      <c r="L37" s="20">
        <v>376.065</v>
      </c>
      <c r="M37" s="20"/>
      <c r="N37" s="20"/>
      <c r="O37" s="20"/>
      <c r="P37" s="23"/>
      <c r="Q37" s="23"/>
    </row>
    <row r="38" spans="2:17" x14ac:dyDescent="0.2">
      <c r="B38" s="20" t="s">
        <v>84</v>
      </c>
      <c r="C38" s="20">
        <v>418.7645</v>
      </c>
      <c r="D38" s="20"/>
      <c r="E38" s="20" t="s">
        <v>73</v>
      </c>
      <c r="F38" s="20">
        <v>474.73419999999999</v>
      </c>
      <c r="G38" s="20"/>
      <c r="H38" s="1"/>
      <c r="I38" s="1"/>
      <c r="J38" s="20"/>
      <c r="K38" s="20" t="s">
        <v>129</v>
      </c>
      <c r="L38" s="20">
        <v>323.00599999999997</v>
      </c>
      <c r="M38" s="20"/>
      <c r="N38" s="20"/>
      <c r="O38" s="20"/>
      <c r="P38" s="23"/>
      <c r="Q38" s="23"/>
    </row>
    <row r="39" spans="2:17" x14ac:dyDescent="0.2">
      <c r="B39" s="20" t="s">
        <v>85</v>
      </c>
      <c r="C39" s="20">
        <v>488.45566666666667</v>
      </c>
      <c r="D39" s="20"/>
      <c r="E39" s="20" t="s">
        <v>74</v>
      </c>
      <c r="F39" s="20">
        <v>440.81883333333343</v>
      </c>
      <c r="G39" s="20"/>
      <c r="H39" s="1"/>
      <c r="I39" s="1"/>
      <c r="J39" s="20"/>
      <c r="K39" s="20" t="s">
        <v>130</v>
      </c>
      <c r="L39" s="20">
        <v>293.00200000000001</v>
      </c>
      <c r="M39" s="20"/>
      <c r="N39" s="20"/>
      <c r="O39" s="20"/>
      <c r="P39" s="23"/>
      <c r="Q39" s="23"/>
    </row>
    <row r="40" spans="2:17" x14ac:dyDescent="0.2">
      <c r="B40" s="20" t="s">
        <v>86</v>
      </c>
      <c r="C40" s="20">
        <v>404.02788888888898</v>
      </c>
      <c r="D40" s="20"/>
      <c r="E40" s="20"/>
      <c r="F40" s="20"/>
      <c r="G40" s="20"/>
      <c r="H40" s="1"/>
      <c r="I40" s="1"/>
      <c r="J40" s="20"/>
      <c r="K40" s="20" t="s">
        <v>131</v>
      </c>
      <c r="L40" s="20">
        <v>331.024</v>
      </c>
      <c r="M40" s="20"/>
      <c r="N40" s="20"/>
      <c r="O40" s="20"/>
      <c r="P40" s="23"/>
      <c r="Q40" s="23"/>
    </row>
    <row r="41" spans="2:17" x14ac:dyDescent="0.2">
      <c r="B41" s="20" t="s">
        <v>8</v>
      </c>
      <c r="C41" s="20">
        <v>425.88617777777785</v>
      </c>
      <c r="D41" s="20"/>
      <c r="E41" s="20"/>
      <c r="F41" s="20"/>
      <c r="G41" s="20"/>
      <c r="H41" s="1"/>
      <c r="I41" s="1"/>
      <c r="J41" s="20"/>
      <c r="K41" s="20" t="s">
        <v>132</v>
      </c>
      <c r="L41" s="20">
        <v>360.00599999999997</v>
      </c>
      <c r="M41" s="20"/>
      <c r="N41" s="20"/>
      <c r="O41" s="20"/>
      <c r="P41" s="23"/>
      <c r="Q41" s="23"/>
    </row>
    <row r="42" spans="2:17" x14ac:dyDescent="0.2">
      <c r="B42" s="20" t="s">
        <v>34</v>
      </c>
      <c r="C42" s="20">
        <v>53.508244522442148</v>
      </c>
      <c r="D42" s="20"/>
      <c r="E42" s="20"/>
      <c r="F42" s="20"/>
      <c r="G42" s="20"/>
      <c r="H42" s="1"/>
      <c r="I42" s="1"/>
      <c r="J42" s="20"/>
      <c r="K42" s="20" t="s">
        <v>133</v>
      </c>
      <c r="L42" s="20">
        <v>332.00200000000001</v>
      </c>
      <c r="M42" s="20"/>
      <c r="N42" s="20"/>
      <c r="O42" s="20"/>
      <c r="P42" s="23"/>
      <c r="Q42" s="23"/>
    </row>
    <row r="43" spans="2:17" x14ac:dyDescent="0.2">
      <c r="B43" s="1" t="s">
        <v>12</v>
      </c>
      <c r="C43" s="1">
        <v>33.359377329211362</v>
      </c>
      <c r="D43" s="1"/>
      <c r="E43" s="1"/>
      <c r="F43" s="1"/>
      <c r="G43" s="1"/>
      <c r="H43" s="1"/>
      <c r="I43" s="1"/>
      <c r="J43" s="20"/>
      <c r="K43" s="20" t="s">
        <v>134</v>
      </c>
      <c r="L43" s="20">
        <v>320.00599999999997</v>
      </c>
      <c r="M43" s="20"/>
      <c r="N43" s="20"/>
      <c r="O43" s="20"/>
      <c r="P43" s="23"/>
      <c r="Q43" s="23"/>
    </row>
    <row r="44" spans="2:17" x14ac:dyDescent="0.2">
      <c r="B44" s="1"/>
      <c r="C44" s="1"/>
      <c r="D44" s="1"/>
      <c r="E44" s="1"/>
      <c r="F44" s="1"/>
      <c r="G44" s="1"/>
      <c r="H44" s="1"/>
      <c r="I44" s="1"/>
      <c r="J44" s="20"/>
      <c r="K44" s="20" t="s">
        <v>135</v>
      </c>
      <c r="L44" s="20">
        <f>AVERAGE(L35:L43)</f>
        <v>332.82888888888886</v>
      </c>
      <c r="M44" s="20"/>
      <c r="N44" s="20"/>
      <c r="O44" s="20"/>
      <c r="P44" s="23"/>
      <c r="Q44" s="23"/>
    </row>
    <row r="45" spans="2:17" x14ac:dyDescent="0.2">
      <c r="B45" s="1"/>
      <c r="C45" s="1"/>
      <c r="D45" s="1"/>
      <c r="E45" s="1"/>
      <c r="F45" s="1"/>
      <c r="G45" s="1"/>
      <c r="H45" s="1"/>
      <c r="I45" s="1"/>
      <c r="J45" s="20"/>
      <c r="K45" s="20"/>
      <c r="L45" s="20"/>
      <c r="M45" s="20"/>
      <c r="N45" s="20"/>
      <c r="O45" s="20"/>
      <c r="P45" s="23"/>
      <c r="Q45" s="23"/>
    </row>
    <row r="46" spans="2:17" x14ac:dyDescent="0.2">
      <c r="B46" s="1"/>
      <c r="C46" s="1"/>
      <c r="D46" s="1"/>
      <c r="E46" s="1"/>
      <c r="F46" s="1"/>
      <c r="G46" s="1"/>
      <c r="H46" s="1"/>
      <c r="I46" s="1"/>
      <c r="J46" s="1"/>
      <c r="K46" s="20" t="s">
        <v>83</v>
      </c>
      <c r="L46" s="1">
        <v>397.33733333333333</v>
      </c>
      <c r="M46" s="1"/>
      <c r="N46" s="1" t="s">
        <v>108</v>
      </c>
      <c r="O46" s="1">
        <v>506.33333333333331</v>
      </c>
    </row>
    <row r="47" spans="2:17" x14ac:dyDescent="0.2">
      <c r="B47" s="1"/>
      <c r="C47" s="1"/>
      <c r="D47" s="1"/>
      <c r="E47" s="1"/>
      <c r="F47" s="1"/>
      <c r="G47" s="1"/>
      <c r="H47" s="1"/>
      <c r="I47" s="1"/>
      <c r="J47" s="1"/>
      <c r="K47" s="20" t="s">
        <v>84</v>
      </c>
      <c r="L47" s="1">
        <v>432.33533333333327</v>
      </c>
      <c r="M47" s="1"/>
      <c r="N47" s="1" t="s">
        <v>109</v>
      </c>
      <c r="O47" s="1">
        <v>490</v>
      </c>
    </row>
    <row r="48" spans="2:17" x14ac:dyDescent="0.2">
      <c r="B48" s="1"/>
      <c r="C48" s="1"/>
      <c r="D48" s="1"/>
      <c r="E48" s="1"/>
      <c r="F48" s="1"/>
      <c r="G48" s="1"/>
      <c r="H48" s="1"/>
      <c r="I48" s="1"/>
      <c r="J48" s="1"/>
      <c r="K48" s="20" t="s">
        <v>85</v>
      </c>
      <c r="L48" s="1">
        <v>416.75675000000001</v>
      </c>
      <c r="M48" s="1"/>
      <c r="N48" s="1" t="s">
        <v>110</v>
      </c>
      <c r="O48" s="1">
        <v>456.33333333333331</v>
      </c>
    </row>
    <row r="49" spans="2:15" x14ac:dyDescent="0.2">
      <c r="B49" s="1"/>
      <c r="C49" s="1"/>
      <c r="D49" s="1"/>
      <c r="E49" s="1"/>
      <c r="F49" s="1"/>
      <c r="G49" s="1"/>
      <c r="H49" s="1"/>
      <c r="I49" s="1"/>
      <c r="J49" s="1"/>
      <c r="K49" s="20" t="s">
        <v>105</v>
      </c>
      <c r="L49" s="1">
        <v>463.00350000000003</v>
      </c>
      <c r="M49" s="1"/>
      <c r="N49" s="1" t="s">
        <v>111</v>
      </c>
      <c r="O49" s="1">
        <v>459.25</v>
      </c>
    </row>
    <row r="50" spans="2:15" x14ac:dyDescent="0.2">
      <c r="B50" s="1"/>
      <c r="C50" s="1"/>
      <c r="D50" s="1"/>
      <c r="E50" s="1"/>
      <c r="F50" s="1"/>
      <c r="G50" s="1"/>
      <c r="H50" s="1"/>
      <c r="I50" s="1"/>
      <c r="J50" s="1"/>
      <c r="K50" s="20" t="s">
        <v>106</v>
      </c>
      <c r="L50" s="1">
        <v>408.01549999999997</v>
      </c>
      <c r="M50" s="1"/>
      <c r="N50" s="1" t="s">
        <v>104</v>
      </c>
      <c r="O50" s="1">
        <v>383.33333333333331</v>
      </c>
    </row>
    <row r="51" spans="2:15" x14ac:dyDescent="0.2">
      <c r="B51" s="1"/>
      <c r="C51" s="1"/>
      <c r="D51" s="1"/>
      <c r="E51" s="1"/>
      <c r="F51" s="1"/>
      <c r="G51" s="1"/>
      <c r="H51" s="1"/>
      <c r="I51" s="1"/>
      <c r="J51" s="1"/>
      <c r="K51" s="20" t="s">
        <v>107</v>
      </c>
      <c r="L51" s="1">
        <v>332.82888888888886</v>
      </c>
      <c r="M51" s="1"/>
      <c r="N51" s="1" t="s">
        <v>124</v>
      </c>
      <c r="O51" s="1">
        <v>480.33333333333331</v>
      </c>
    </row>
    <row r="52" spans="2:15" x14ac:dyDescent="0.2">
      <c r="B52" s="1"/>
      <c r="C52" s="1"/>
      <c r="D52" s="1"/>
      <c r="E52" s="1"/>
      <c r="F52" s="1"/>
      <c r="G52" s="1"/>
      <c r="H52" s="1"/>
      <c r="I52" s="1"/>
      <c r="J52" s="1"/>
      <c r="K52" s="1" t="s">
        <v>125</v>
      </c>
      <c r="L52" s="1">
        <f>AVERAGE(L46:L51)</f>
        <v>408.37955092592591</v>
      </c>
      <c r="M52" s="1"/>
      <c r="N52" s="1"/>
      <c r="O52" s="1"/>
    </row>
    <row r="53" spans="2:15" x14ac:dyDescent="0.2">
      <c r="B53" s="1"/>
      <c r="C53" s="1"/>
      <c r="D53" s="1"/>
      <c r="E53" s="1"/>
      <c r="F53" s="1"/>
      <c r="G53" s="1"/>
      <c r="H53" s="1"/>
      <c r="I53" s="1"/>
      <c r="J53" s="1"/>
      <c r="K53" s="1" t="s">
        <v>13</v>
      </c>
      <c r="L53" s="1">
        <f>AVERAGE(O46:O51)</f>
        <v>462.59722222222223</v>
      </c>
      <c r="M53" s="1"/>
      <c r="N53" s="1"/>
      <c r="O53" s="1"/>
    </row>
    <row r="54" spans="2:15" x14ac:dyDescent="0.2">
      <c r="B54" s="1"/>
      <c r="C54" s="1"/>
      <c r="D54" s="1"/>
      <c r="E54" s="1"/>
      <c r="F54" s="1"/>
      <c r="G54" s="1"/>
      <c r="H54" s="1"/>
      <c r="I54" s="1"/>
      <c r="J54" s="1"/>
      <c r="K54" s="1" t="s">
        <v>34</v>
      </c>
      <c r="L54" s="1">
        <f>STDEV(L46:L51)/SQRT(6)</f>
        <v>17.755561029527417</v>
      </c>
      <c r="M54" s="1"/>
      <c r="N54" s="1"/>
      <c r="O54" s="1"/>
    </row>
    <row r="55" spans="2:15" x14ac:dyDescent="0.2">
      <c r="B55" s="1"/>
      <c r="C55" s="1"/>
      <c r="D55" s="1"/>
      <c r="E55" s="1"/>
      <c r="F55" s="1"/>
      <c r="G55" s="1"/>
      <c r="H55" s="1"/>
      <c r="I55" s="1"/>
      <c r="J55" s="1"/>
      <c r="K55" s="1" t="s">
        <v>14</v>
      </c>
      <c r="L55" s="1">
        <f>STDEV(O46:O51)/SQRT(6)</f>
        <v>17.617731186520412</v>
      </c>
      <c r="M55" s="1"/>
      <c r="N55" s="1"/>
      <c r="O55" s="1"/>
    </row>
    <row r="56" spans="2:15" x14ac:dyDescent="0.2">
      <c r="B56" s="1"/>
      <c r="C56" s="1"/>
      <c r="D56" s="1"/>
      <c r="E56" s="1"/>
      <c r="F56" s="1"/>
      <c r="G56" s="1"/>
      <c r="H56" s="1"/>
      <c r="I56" s="1"/>
      <c r="J56" s="1"/>
      <c r="K56" s="1" t="s">
        <v>11</v>
      </c>
      <c r="L56" s="1">
        <f>_xlfn.T.TEST(L46:L51,O46:O51,2,2)</f>
        <v>5.5395026493114133E-2</v>
      </c>
      <c r="M56" s="1"/>
      <c r="N56" s="1"/>
      <c r="O56" s="1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66" zoomScaleNormal="66" workbookViewId="0">
      <selection activeCell="B11" sqref="B11"/>
    </sheetView>
  </sheetViews>
  <sheetFormatPr baseColWidth="10" defaultColWidth="8.83203125" defaultRowHeight="15" x14ac:dyDescent="0.2"/>
  <cols>
    <col min="1" max="1" width="8.83203125" style="1"/>
    <col min="2" max="3" width="9" style="1" bestFit="1" customWidth="1"/>
    <col min="4" max="4" width="12.5" style="1" bestFit="1" customWidth="1"/>
    <col min="5" max="7" width="9" style="1" bestFit="1" customWidth="1"/>
    <col min="8" max="16384" width="8.83203125" style="1"/>
  </cols>
  <sheetData>
    <row r="1" spans="1:7" x14ac:dyDescent="0.2">
      <c r="E1" s="1" t="s">
        <v>37</v>
      </c>
    </row>
    <row r="2" spans="1:7" x14ac:dyDescent="0.2">
      <c r="A2" s="1" t="s">
        <v>136</v>
      </c>
      <c r="B2" s="1" t="s">
        <v>38</v>
      </c>
      <c r="C2" s="1">
        <v>231</v>
      </c>
      <c r="D2" s="1">
        <v>84127199</v>
      </c>
      <c r="E2" s="22">
        <v>364.18700000000001</v>
      </c>
      <c r="F2" s="1">
        <v>20804</v>
      </c>
      <c r="G2" s="1">
        <v>255</v>
      </c>
    </row>
    <row r="3" spans="1:7" x14ac:dyDescent="0.2">
      <c r="A3" s="1" t="s">
        <v>137</v>
      </c>
      <c r="B3" s="1" t="s">
        <v>38</v>
      </c>
      <c r="C3" s="1">
        <v>274</v>
      </c>
      <c r="D3" s="1">
        <v>98982475</v>
      </c>
      <c r="E3" s="22">
        <v>361.25</v>
      </c>
      <c r="F3" s="1">
        <v>24478</v>
      </c>
      <c r="G3" s="1">
        <v>255</v>
      </c>
    </row>
    <row r="4" spans="1:7" x14ac:dyDescent="0.2">
      <c r="A4" s="1" t="s">
        <v>138</v>
      </c>
      <c r="B4" s="1" t="s">
        <v>38</v>
      </c>
      <c r="C4" s="1">
        <v>231</v>
      </c>
      <c r="D4" s="1">
        <v>84127199</v>
      </c>
      <c r="E4" s="22">
        <v>364.18700000000001</v>
      </c>
      <c r="F4" s="1">
        <v>20804</v>
      </c>
      <c r="G4" s="1">
        <v>255</v>
      </c>
    </row>
    <row r="5" spans="1:7" x14ac:dyDescent="0.2">
      <c r="E5" s="22"/>
    </row>
    <row r="6" spans="1:7" x14ac:dyDescent="0.2">
      <c r="A6" s="1" t="s">
        <v>15</v>
      </c>
      <c r="B6" s="1" t="s">
        <v>38</v>
      </c>
      <c r="C6" s="1">
        <v>455</v>
      </c>
      <c r="D6" s="1">
        <v>169516215</v>
      </c>
      <c r="E6" s="22">
        <v>372.56299999999999</v>
      </c>
      <c r="F6" s="1">
        <v>41921</v>
      </c>
      <c r="G6" s="1">
        <v>0</v>
      </c>
    </row>
    <row r="7" spans="1:7" x14ac:dyDescent="0.2">
      <c r="A7" s="1" t="s">
        <v>16</v>
      </c>
      <c r="B7" s="1" t="s">
        <v>38</v>
      </c>
      <c r="C7" s="1">
        <v>410</v>
      </c>
      <c r="D7" s="1">
        <v>154795526</v>
      </c>
      <c r="E7" s="22">
        <v>377.55</v>
      </c>
      <c r="F7" s="1">
        <v>38280</v>
      </c>
      <c r="G7" s="1">
        <v>0</v>
      </c>
    </row>
    <row r="8" spans="1:7" x14ac:dyDescent="0.2">
      <c r="A8" s="1" t="s">
        <v>17</v>
      </c>
      <c r="B8" s="1" t="s">
        <v>38</v>
      </c>
      <c r="C8" s="1">
        <v>430</v>
      </c>
      <c r="D8" s="1">
        <v>157316076</v>
      </c>
      <c r="E8" s="22">
        <v>365.851</v>
      </c>
      <c r="F8" s="1">
        <v>38904</v>
      </c>
      <c r="G8" s="1">
        <v>0</v>
      </c>
    </row>
    <row r="10" spans="1:7" x14ac:dyDescent="0.2">
      <c r="A10" s="1" t="s">
        <v>139</v>
      </c>
      <c r="B10" s="1">
        <f>AVERAGE(E2:E4)</f>
        <v>363.20800000000003</v>
      </c>
    </row>
    <row r="11" spans="1:7" x14ac:dyDescent="0.2">
      <c r="A11" s="1" t="s">
        <v>13</v>
      </c>
      <c r="B11" s="1">
        <f>AVERAGE(E6:E8)</f>
        <v>371.988</v>
      </c>
    </row>
    <row r="12" spans="1:7" x14ac:dyDescent="0.2">
      <c r="A12" s="1" t="s">
        <v>34</v>
      </c>
      <c r="B12" s="1">
        <f>STDEV(E2:E4)/SQRT(3)</f>
        <v>0.97900000000000398</v>
      </c>
    </row>
    <row r="13" spans="1:7" x14ac:dyDescent="0.2">
      <c r="A13" s="1" t="s">
        <v>14</v>
      </c>
      <c r="B13" s="1">
        <f>STDEV(E6:E8)/SQRT(3)</f>
        <v>3.389425664228876</v>
      </c>
    </row>
    <row r="14" spans="1:7" x14ac:dyDescent="0.2">
      <c r="A14" s="1" t="s">
        <v>11</v>
      </c>
      <c r="B14" s="1">
        <f>_xlfn.T.TEST(E2:E4,E6:E8,2,2)</f>
        <v>6.758014786672685E-2</v>
      </c>
    </row>
    <row r="21" spans="1:7" x14ac:dyDescent="0.2">
      <c r="A21" s="1" t="s">
        <v>136</v>
      </c>
      <c r="B21" s="1" t="s">
        <v>38</v>
      </c>
      <c r="C21" s="1">
        <v>117</v>
      </c>
      <c r="D21" s="1">
        <v>36395255</v>
      </c>
      <c r="E21" s="22">
        <v>311.07100000000003</v>
      </c>
      <c r="F21" s="1">
        <v>9000</v>
      </c>
      <c r="G21" s="1">
        <v>255</v>
      </c>
    </row>
    <row r="22" spans="1:7" x14ac:dyDescent="0.2">
      <c r="A22" s="1" t="s">
        <v>137</v>
      </c>
      <c r="B22" s="1" t="s">
        <v>38</v>
      </c>
      <c r="C22" s="1">
        <v>144</v>
      </c>
      <c r="D22" s="1">
        <v>48460419</v>
      </c>
      <c r="E22" s="22">
        <v>336.53100000000001</v>
      </c>
      <c r="F22" s="1">
        <v>11984</v>
      </c>
      <c r="G22" s="1">
        <v>255</v>
      </c>
    </row>
    <row r="23" spans="1:7" x14ac:dyDescent="0.2">
      <c r="A23" s="1" t="s">
        <v>138</v>
      </c>
      <c r="B23" s="1" t="s">
        <v>38</v>
      </c>
      <c r="C23" s="1">
        <v>155</v>
      </c>
      <c r="D23" s="1">
        <v>50625023</v>
      </c>
      <c r="E23" s="22">
        <v>326.613</v>
      </c>
      <c r="F23" s="1">
        <v>12519</v>
      </c>
      <c r="G23" s="1">
        <v>255</v>
      </c>
    </row>
    <row r="24" spans="1:7" x14ac:dyDescent="0.2">
      <c r="E24" s="22"/>
    </row>
    <row r="25" spans="1:7" x14ac:dyDescent="0.2">
      <c r="A25" s="1" t="s">
        <v>27</v>
      </c>
      <c r="B25" s="1" t="s">
        <v>38</v>
      </c>
      <c r="C25" s="1">
        <v>342</v>
      </c>
      <c r="D25" s="1">
        <v>120119459</v>
      </c>
      <c r="E25" s="22">
        <v>351.226</v>
      </c>
      <c r="F25" s="1">
        <v>29705</v>
      </c>
      <c r="G25" s="1">
        <v>255</v>
      </c>
    </row>
    <row r="26" spans="1:7" x14ac:dyDescent="0.2">
      <c r="A26" s="1" t="s">
        <v>28</v>
      </c>
      <c r="B26" s="1" t="s">
        <v>38</v>
      </c>
      <c r="C26" s="1">
        <v>469</v>
      </c>
      <c r="D26" s="1">
        <v>168815891</v>
      </c>
      <c r="E26" s="22">
        <v>359.94900000000001</v>
      </c>
      <c r="F26" s="1">
        <v>41747</v>
      </c>
      <c r="G26" s="1">
        <v>0</v>
      </c>
    </row>
    <row r="27" spans="1:7" x14ac:dyDescent="0.2">
      <c r="A27" s="1" t="s">
        <v>29</v>
      </c>
      <c r="B27" s="1" t="s">
        <v>38</v>
      </c>
      <c r="C27" s="1">
        <v>436</v>
      </c>
      <c r="D27" s="1">
        <v>157813167</v>
      </c>
      <c r="E27" s="22">
        <v>361.95699999999999</v>
      </c>
      <c r="F27" s="1">
        <v>39027</v>
      </c>
      <c r="G27" s="1">
        <v>0</v>
      </c>
    </row>
    <row r="28" spans="1:7" x14ac:dyDescent="0.2">
      <c r="A28" s="1" t="s">
        <v>39</v>
      </c>
      <c r="B28" s="1" t="s">
        <v>38</v>
      </c>
      <c r="C28" s="1">
        <v>522</v>
      </c>
      <c r="D28" s="1">
        <v>173589355</v>
      </c>
      <c r="E28" s="22">
        <v>332.54700000000003</v>
      </c>
      <c r="F28" s="1">
        <v>42928</v>
      </c>
      <c r="G28" s="1">
        <v>0</v>
      </c>
    </row>
    <row r="30" spans="1:7" x14ac:dyDescent="0.2">
      <c r="A30" s="1" t="s">
        <v>139</v>
      </c>
      <c r="B30" s="1">
        <f>AVERAGE(E21:E23)</f>
        <v>324.7383333333334</v>
      </c>
    </row>
    <row r="31" spans="1:7" x14ac:dyDescent="0.2">
      <c r="A31" s="1" t="s">
        <v>40</v>
      </c>
      <c r="B31" s="1">
        <f>AVERAGE(E25:E28)</f>
        <v>351.41975000000002</v>
      </c>
    </row>
    <row r="32" spans="1:7" x14ac:dyDescent="0.2">
      <c r="A32" s="1" t="s">
        <v>34</v>
      </c>
      <c r="B32" s="1">
        <f>STDEV(B30:B31)/SQRT(3)</f>
        <v>10.892642741320673</v>
      </c>
    </row>
    <row r="33" spans="1:3" x14ac:dyDescent="0.2">
      <c r="A33" s="1" t="s">
        <v>12</v>
      </c>
      <c r="B33" s="1">
        <f>STDEV(E25:E28)/SQRT(4)</f>
        <v>6.7082037756640389</v>
      </c>
    </row>
    <row r="34" spans="1:3" x14ac:dyDescent="0.2">
      <c r="A34" s="1" t="s">
        <v>11</v>
      </c>
      <c r="B34" s="1">
        <f>_xlfn.T.TEST(E21:E23,E25:E28,2,2)</f>
        <v>4.5464622253311229E-2</v>
      </c>
      <c r="C34" s="1" t="s">
        <v>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"/>
  <sheetViews>
    <sheetView zoomScale="75" zoomScaleNormal="75" workbookViewId="0">
      <selection activeCell="W24" sqref="W24"/>
    </sheetView>
  </sheetViews>
  <sheetFormatPr baseColWidth="10" defaultColWidth="8.83203125" defaultRowHeight="15" x14ac:dyDescent="0.2"/>
  <sheetData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4"/>
      <c r="R4" s="24"/>
      <c r="S4" s="21"/>
      <c r="T4" s="21"/>
      <c r="U4" s="21"/>
      <c r="V4" s="21"/>
    </row>
    <row r="5" spans="1:22" x14ac:dyDescent="0.2">
      <c r="A5" s="3"/>
      <c r="B5" s="21"/>
      <c r="C5" s="21"/>
      <c r="D5" s="21"/>
      <c r="E5" s="21"/>
      <c r="F5" s="21"/>
      <c r="G5" s="21"/>
      <c r="H5" s="3"/>
      <c r="I5" s="3"/>
      <c r="J5" s="3"/>
      <c r="K5" s="3"/>
      <c r="L5" s="3"/>
      <c r="M5" s="3"/>
      <c r="N5" s="3"/>
      <c r="O5" s="3"/>
      <c r="P5" s="3"/>
      <c r="Q5" s="24"/>
      <c r="R5" s="24"/>
      <c r="S5" s="21"/>
      <c r="T5" s="21"/>
      <c r="U5" s="21"/>
      <c r="V5" s="21"/>
    </row>
    <row r="6" spans="1:22" x14ac:dyDescent="0.2">
      <c r="A6" s="3"/>
      <c r="B6" s="21"/>
      <c r="C6" s="21"/>
      <c r="D6" s="21"/>
      <c r="E6" s="21"/>
      <c r="F6" s="21"/>
      <c r="G6" s="21"/>
      <c r="H6" s="3"/>
      <c r="I6" s="3"/>
      <c r="J6" s="3"/>
      <c r="K6" s="3"/>
      <c r="L6" s="3"/>
      <c r="M6" s="3"/>
      <c r="N6" s="3"/>
      <c r="O6" s="3"/>
      <c r="P6" s="3"/>
      <c r="Q6" s="24"/>
      <c r="R6" s="24"/>
      <c r="S6" s="21"/>
      <c r="T6" s="21"/>
      <c r="U6" s="21"/>
      <c r="V6" s="21"/>
    </row>
    <row r="7" spans="1:22" x14ac:dyDescent="0.2">
      <c r="A7" s="3"/>
      <c r="B7" s="21"/>
      <c r="C7" s="21"/>
      <c r="D7" s="21"/>
      <c r="E7" s="21"/>
      <c r="F7" s="21"/>
      <c r="G7" s="21"/>
      <c r="H7" s="3"/>
      <c r="I7" s="3"/>
      <c r="J7" s="3"/>
      <c r="K7" s="3"/>
      <c r="L7" s="3"/>
      <c r="M7" s="3"/>
      <c r="N7" s="3"/>
      <c r="O7" s="3"/>
      <c r="P7" s="3"/>
      <c r="Q7" s="24"/>
      <c r="R7" s="24"/>
      <c r="S7" s="21"/>
      <c r="T7" s="21"/>
      <c r="U7" s="21"/>
      <c r="V7" s="21"/>
    </row>
    <row r="8" spans="1:22" x14ac:dyDescent="0.2">
      <c r="A8" s="3"/>
      <c r="B8" s="21"/>
      <c r="C8" s="21"/>
      <c r="D8" s="21"/>
      <c r="E8" s="21"/>
      <c r="F8" s="21"/>
      <c r="G8" s="21"/>
      <c r="H8" s="3"/>
      <c r="I8" s="3"/>
      <c r="J8" s="3"/>
      <c r="K8" s="3"/>
      <c r="L8" s="3"/>
      <c r="M8" s="3"/>
      <c r="N8" s="3"/>
      <c r="O8" s="3"/>
      <c r="P8" s="3"/>
      <c r="Q8" s="24"/>
      <c r="R8" s="24"/>
      <c r="S8" s="21"/>
      <c r="T8" s="21"/>
      <c r="U8" s="21"/>
      <c r="V8" s="21"/>
    </row>
    <row r="9" spans="1:22" x14ac:dyDescent="0.2">
      <c r="A9" s="3"/>
      <c r="B9" s="21"/>
      <c r="C9" s="21"/>
      <c r="D9" s="21"/>
      <c r="E9" s="21"/>
      <c r="F9" s="21"/>
      <c r="G9" s="21"/>
      <c r="H9" s="3"/>
      <c r="I9" s="3"/>
      <c r="J9" s="3"/>
      <c r="K9" s="3"/>
      <c r="L9" s="3"/>
      <c r="M9" s="3"/>
      <c r="N9" s="3"/>
      <c r="O9" s="3"/>
      <c r="P9" s="3"/>
      <c r="Q9" s="24"/>
      <c r="R9" s="24"/>
      <c r="S9" s="21"/>
      <c r="T9" s="21"/>
      <c r="U9" s="21"/>
      <c r="V9" s="21"/>
    </row>
    <row r="10" spans="1:22" x14ac:dyDescent="0.2">
      <c r="A10" s="3"/>
      <c r="B10" s="21"/>
      <c r="C10" s="21"/>
      <c r="D10" s="21"/>
      <c r="E10" s="21"/>
      <c r="F10" s="21"/>
      <c r="G10" s="21"/>
      <c r="H10" s="3"/>
      <c r="I10" s="3"/>
      <c r="J10" s="3"/>
      <c r="K10" s="3"/>
      <c r="L10" s="3"/>
      <c r="M10" s="3"/>
      <c r="N10" s="3"/>
      <c r="O10" s="3"/>
      <c r="P10" s="3"/>
      <c r="Q10" s="24"/>
      <c r="R10" s="24"/>
      <c r="S10" s="21"/>
      <c r="T10" s="21"/>
      <c r="U10" s="21"/>
      <c r="V10" s="21"/>
    </row>
    <row r="11" spans="1:22" x14ac:dyDescent="0.2">
      <c r="A11" s="3"/>
      <c r="B11" s="21"/>
      <c r="C11" s="21"/>
      <c r="D11" s="21"/>
      <c r="E11" s="21"/>
      <c r="F11" s="21"/>
      <c r="G11" s="21"/>
      <c r="H11" s="3"/>
      <c r="I11" s="3"/>
      <c r="J11" s="3"/>
      <c r="K11" s="3"/>
      <c r="L11" s="3"/>
      <c r="M11" s="3"/>
      <c r="N11" s="3"/>
      <c r="O11" s="3"/>
      <c r="P11" s="3"/>
      <c r="Q11" s="24"/>
      <c r="R11" s="24"/>
      <c r="S11" s="21"/>
      <c r="T11" s="21"/>
      <c r="U11" s="21"/>
      <c r="V11" s="21"/>
    </row>
    <row r="12" spans="1:22" x14ac:dyDescent="0.2">
      <c r="A12" s="3"/>
      <c r="B12" s="21"/>
      <c r="C12" s="21"/>
      <c r="D12" s="21"/>
      <c r="E12" s="21"/>
      <c r="F12" s="21"/>
      <c r="G12" s="21"/>
      <c r="H12" s="3"/>
      <c r="I12" s="3"/>
      <c r="J12" s="3"/>
      <c r="K12" s="3"/>
      <c r="L12" s="3"/>
      <c r="M12" s="3"/>
      <c r="N12" s="3"/>
      <c r="O12" s="3"/>
      <c r="P12" s="3"/>
      <c r="Q12" s="24"/>
      <c r="R12" s="24"/>
      <c r="S12" s="21"/>
      <c r="T12" s="21"/>
      <c r="U12" s="21"/>
      <c r="V12" s="21"/>
    </row>
    <row r="13" spans="1:22" x14ac:dyDescent="0.2">
      <c r="A13" s="3"/>
      <c r="B13" s="21"/>
      <c r="C13" s="21"/>
      <c r="D13" s="21"/>
      <c r="E13" s="21"/>
      <c r="F13" s="21"/>
      <c r="G13" s="21"/>
      <c r="H13" s="3"/>
      <c r="I13" s="3"/>
      <c r="J13" s="3"/>
      <c r="K13" s="3"/>
      <c r="L13" s="3"/>
      <c r="M13" s="3"/>
      <c r="N13" s="3"/>
      <c r="O13" s="3"/>
      <c r="P13" s="3"/>
      <c r="Q13" s="24"/>
      <c r="R13" s="24"/>
      <c r="S13" s="21"/>
      <c r="T13" s="21"/>
      <c r="U13" s="21"/>
      <c r="V13" s="21"/>
    </row>
    <row r="14" spans="1:2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24"/>
      <c r="R14" s="24"/>
      <c r="S14" s="21"/>
      <c r="T14" s="21"/>
      <c r="U14" s="21"/>
      <c r="V14" s="21"/>
    </row>
    <row r="15" spans="1:2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1"/>
      <c r="R15" s="21"/>
      <c r="S15" s="21"/>
      <c r="T15" s="21"/>
      <c r="U15" s="21"/>
      <c r="V15" s="21"/>
    </row>
    <row r="16" spans="1:22" x14ac:dyDescent="0.2">
      <c r="A16" s="3"/>
      <c r="B16" s="21"/>
      <c r="C16" s="21"/>
      <c r="D16" s="21"/>
      <c r="E16" s="21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21"/>
      <c r="R16" s="21"/>
      <c r="S16" s="21"/>
      <c r="T16" s="21"/>
      <c r="U16" s="21"/>
      <c r="V16" s="21"/>
    </row>
    <row r="17" spans="1:22" x14ac:dyDescent="0.2">
      <c r="A17" s="3"/>
      <c r="B17" s="21"/>
      <c r="C17" s="21"/>
      <c r="D17" s="21"/>
      <c r="E17" s="21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21"/>
      <c r="R17" s="21"/>
      <c r="S17" s="21"/>
      <c r="T17" s="21"/>
      <c r="U17" s="21"/>
      <c r="V17" s="21"/>
    </row>
    <row r="18" spans="1:22" x14ac:dyDescent="0.2">
      <c r="A18" s="3"/>
      <c r="B18" s="21"/>
      <c r="C18" s="21"/>
      <c r="D18" s="21"/>
      <c r="E18" s="21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21"/>
      <c r="R18" s="21"/>
      <c r="S18" s="21"/>
      <c r="T18" s="21"/>
      <c r="U18" s="21"/>
      <c r="V18" s="21"/>
    </row>
    <row r="19" spans="1:2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1"/>
      <c r="R19" s="21"/>
      <c r="S19" s="21"/>
      <c r="T19" s="21"/>
      <c r="U19" s="21"/>
      <c r="V19" s="21"/>
    </row>
    <row r="20" spans="1:2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1"/>
      <c r="R20" s="21"/>
      <c r="S20" s="21"/>
      <c r="T20" s="21"/>
      <c r="U20" s="21"/>
      <c r="V20" s="21"/>
    </row>
    <row r="21" spans="1:2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1"/>
      <c r="R21" s="21"/>
      <c r="S21" s="21"/>
      <c r="T21" s="21"/>
      <c r="U21" s="21"/>
      <c r="V21" s="21"/>
    </row>
    <row r="22" spans="1:2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1"/>
      <c r="R22" s="21"/>
      <c r="S22" s="21"/>
      <c r="T22" s="21"/>
      <c r="U22" s="21"/>
      <c r="V22" s="21"/>
    </row>
    <row r="23" spans="1:2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1"/>
      <c r="R23" s="21"/>
      <c r="S23" s="21"/>
      <c r="T23" s="21"/>
      <c r="U23" s="21"/>
      <c r="V23" s="21"/>
    </row>
    <row r="24" spans="1:2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1"/>
      <c r="R24" s="21"/>
      <c r="S24" s="21"/>
      <c r="T24" s="21"/>
      <c r="U24" s="21"/>
      <c r="V24" s="21"/>
    </row>
    <row r="25" spans="1:2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1"/>
      <c r="R25" s="21"/>
      <c r="S25" s="21"/>
      <c r="T25" s="21"/>
      <c r="U25" s="21"/>
      <c r="V25" s="21"/>
    </row>
    <row r="26" spans="1:2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1"/>
      <c r="R26" s="21"/>
      <c r="S26" s="21"/>
      <c r="T26" s="21"/>
      <c r="U26" s="21"/>
      <c r="V26" s="21"/>
    </row>
    <row r="27" spans="1:2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1"/>
      <c r="R27" s="21"/>
      <c r="S27" s="21"/>
      <c r="T27" s="21"/>
      <c r="U27" s="21"/>
      <c r="V27" s="21"/>
    </row>
    <row r="28" spans="1:2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brain size</vt:lpstr>
      <vt:lpstr>Cortical thickness</vt:lpstr>
      <vt:lpstr>Nuclei size</vt:lpstr>
      <vt:lpstr>sheet 4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2021-04-17T20:56:11Z</dcterms:created>
  <dcterms:modified xsi:type="dcterms:W3CDTF">2021-09-20T11:26:11Z</dcterms:modified>
</cp:coreProperties>
</file>