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Raw data for Elife 2021/Excel files/IF/"/>
    </mc:Choice>
  </mc:AlternateContent>
  <bookViews>
    <workbookView xWindow="120" yWindow="260" windowWidth="23460" windowHeight="14520"/>
  </bookViews>
  <sheets>
    <sheet name="Sox5 Pum2 KO SA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2" l="1"/>
  <c r="K44" i="2"/>
  <c r="D55" i="2"/>
  <c r="E45" i="2"/>
  <c r="K45" i="2"/>
  <c r="D56" i="2"/>
  <c r="E46" i="2"/>
  <c r="K46" i="2"/>
  <c r="D57" i="2"/>
  <c r="E47" i="2"/>
  <c r="K47" i="2"/>
  <c r="D58" i="2"/>
  <c r="E48" i="2"/>
  <c r="K48" i="2"/>
  <c r="D59" i="2"/>
  <c r="D49" i="2"/>
  <c r="C49" i="2"/>
  <c r="E49" i="2"/>
  <c r="J49" i="2"/>
  <c r="I49" i="2"/>
  <c r="K49" i="2"/>
  <c r="D60" i="2"/>
  <c r="J32" i="2"/>
  <c r="I32" i="2"/>
  <c r="K32" i="2"/>
  <c r="D32" i="2"/>
  <c r="C32" i="2"/>
  <c r="E32" i="2"/>
  <c r="C60" i="2"/>
  <c r="E27" i="2"/>
  <c r="K27" i="2"/>
  <c r="C55" i="2"/>
  <c r="E28" i="2"/>
  <c r="K28" i="2"/>
  <c r="C56" i="2"/>
  <c r="E29" i="2"/>
  <c r="K29" i="2"/>
  <c r="C57" i="2"/>
  <c r="E30" i="2"/>
  <c r="K30" i="2"/>
  <c r="C58" i="2"/>
  <c r="K31" i="2"/>
  <c r="E31" i="2"/>
  <c r="C59" i="2"/>
  <c r="D16" i="2"/>
  <c r="C16" i="2"/>
  <c r="E16" i="2"/>
  <c r="J16" i="2"/>
  <c r="I16" i="2"/>
  <c r="K16" i="2"/>
  <c r="B60" i="2"/>
  <c r="E11" i="2"/>
  <c r="K11" i="2"/>
  <c r="B55" i="2"/>
  <c r="E12" i="2"/>
  <c r="K12" i="2"/>
  <c r="B56" i="2"/>
  <c r="E13" i="2"/>
  <c r="K13" i="2"/>
  <c r="B57" i="2"/>
  <c r="E14" i="2"/>
  <c r="K14" i="2"/>
  <c r="B58" i="2"/>
  <c r="E15" i="2"/>
  <c r="K15" i="2"/>
  <c r="B59" i="2"/>
  <c r="E43" i="2"/>
  <c r="K43" i="2"/>
  <c r="D54" i="2"/>
  <c r="E26" i="2"/>
  <c r="K26" i="2"/>
  <c r="C54" i="2"/>
  <c r="E10" i="2"/>
  <c r="K10" i="2"/>
  <c r="B54" i="2"/>
  <c r="P49" i="2"/>
  <c r="O49" i="2"/>
  <c r="Q49" i="2"/>
  <c r="Q48" i="2"/>
  <c r="Q47" i="2"/>
  <c r="Q46" i="2"/>
  <c r="Q45" i="2"/>
  <c r="Q44" i="2"/>
  <c r="Q43" i="2"/>
  <c r="P32" i="2"/>
  <c r="O32" i="2"/>
  <c r="Q32" i="2"/>
  <c r="Q31" i="2"/>
  <c r="Q30" i="2"/>
  <c r="Q29" i="2"/>
  <c r="Q28" i="2"/>
  <c r="Q27" i="2"/>
  <c r="Q26" i="2"/>
  <c r="P16" i="2"/>
  <c r="O16" i="2"/>
  <c r="Q16" i="2"/>
  <c r="Q15" i="2"/>
  <c r="Q14" i="2"/>
  <c r="Q13" i="2"/>
  <c r="Q12" i="2"/>
  <c r="Q11" i="2"/>
  <c r="Q10" i="2"/>
  <c r="V49" i="2"/>
  <c r="W49" i="2"/>
  <c r="X49" i="2"/>
  <c r="AB49" i="2"/>
  <c r="AC49" i="2"/>
  <c r="AD49" i="2"/>
  <c r="W60" i="2"/>
  <c r="V16" i="2"/>
  <c r="W16" i="2"/>
  <c r="X16" i="2"/>
  <c r="AB16" i="2"/>
  <c r="AC16" i="2"/>
  <c r="AD16" i="2"/>
  <c r="U60" i="2"/>
  <c r="V32" i="2"/>
  <c r="W32" i="2"/>
  <c r="X32" i="2"/>
  <c r="AB32" i="2"/>
  <c r="AC32" i="2"/>
  <c r="AD32" i="2"/>
  <c r="V60" i="2"/>
  <c r="X60" i="2"/>
  <c r="Y60" i="2"/>
  <c r="X48" i="2"/>
  <c r="AD48" i="2"/>
  <c r="W59" i="2"/>
  <c r="X31" i="2"/>
  <c r="AD31" i="2"/>
  <c r="V59" i="2"/>
  <c r="X15" i="2"/>
  <c r="AD15" i="2"/>
  <c r="U59" i="2"/>
  <c r="Y59" i="2"/>
  <c r="X47" i="2"/>
  <c r="AD47" i="2"/>
  <c r="W58" i="2"/>
  <c r="X30" i="2"/>
  <c r="AD30" i="2"/>
  <c r="V58" i="2"/>
  <c r="X14" i="2"/>
  <c r="AD14" i="2"/>
  <c r="U58" i="2"/>
  <c r="Y58" i="2"/>
  <c r="X46" i="2"/>
  <c r="AD46" i="2"/>
  <c r="W57" i="2"/>
  <c r="X29" i="2"/>
  <c r="AD29" i="2"/>
  <c r="V57" i="2"/>
  <c r="X13" i="2"/>
  <c r="AD13" i="2"/>
  <c r="U57" i="2"/>
  <c r="X57" i="2"/>
  <c r="Y57" i="2"/>
  <c r="X45" i="2"/>
  <c r="AD45" i="2"/>
  <c r="W56" i="2"/>
  <c r="X12" i="2"/>
  <c r="AD12" i="2"/>
  <c r="U56" i="2"/>
  <c r="X28" i="2"/>
  <c r="AD28" i="2"/>
  <c r="V56" i="2"/>
  <c r="X56" i="2"/>
  <c r="Y56" i="2"/>
  <c r="X44" i="2"/>
  <c r="AD44" i="2"/>
  <c r="W55" i="2"/>
  <c r="X27" i="2"/>
  <c r="AD27" i="2"/>
  <c r="V55" i="2"/>
  <c r="X11" i="2"/>
  <c r="AD11" i="2"/>
  <c r="U55" i="2"/>
  <c r="Y55" i="2"/>
  <c r="X43" i="2"/>
  <c r="AD43" i="2"/>
  <c r="W54" i="2"/>
  <c r="X26" i="2"/>
  <c r="AD26" i="2"/>
  <c r="V54" i="2"/>
  <c r="X10" i="2"/>
  <c r="AD10" i="2"/>
  <c r="U54" i="2"/>
  <c r="Y54" i="2"/>
  <c r="F55" i="2"/>
  <c r="F56" i="2"/>
  <c r="F57" i="2"/>
  <c r="F58" i="2"/>
  <c r="F59" i="2"/>
  <c r="F60" i="2"/>
  <c r="E55" i="2"/>
  <c r="E56" i="2"/>
  <c r="E57" i="2"/>
  <c r="E58" i="2"/>
  <c r="E59" i="2"/>
  <c r="E60" i="2"/>
  <c r="F54" i="2"/>
  <c r="E54" i="2"/>
  <c r="X54" i="2"/>
  <c r="X59" i="2"/>
  <c r="X58" i="2"/>
  <c r="X55" i="2"/>
  <c r="Z54" i="2"/>
  <c r="Z60" i="2"/>
  <c r="Z59" i="2"/>
  <c r="Z58" i="2"/>
  <c r="Z57" i="2"/>
  <c r="Z56" i="2"/>
  <c r="Z55" i="2"/>
</calcChain>
</file>

<file path=xl/sharedStrings.xml><?xml version="1.0" encoding="utf-8"?>
<sst xmlns="http://schemas.openxmlformats.org/spreadsheetml/2006/main" count="115" uniqueCount="35">
  <si>
    <t>SA1</t>
  </si>
  <si>
    <t>Bins</t>
  </si>
  <si>
    <t xml:space="preserve">Sox5 </t>
  </si>
  <si>
    <t>DAPI</t>
  </si>
  <si>
    <t>Sox5/DAPI</t>
  </si>
  <si>
    <t>Total</t>
  </si>
  <si>
    <t>bins</t>
  </si>
  <si>
    <t>dapi</t>
  </si>
  <si>
    <t>sox5</t>
  </si>
  <si>
    <t>sox5/DAPI</t>
  </si>
  <si>
    <t>SA2</t>
  </si>
  <si>
    <t xml:space="preserve">SA1 </t>
  </si>
  <si>
    <t>sa1</t>
  </si>
  <si>
    <t>sa2</t>
  </si>
  <si>
    <t>**</t>
  </si>
  <si>
    <t>Average</t>
  </si>
  <si>
    <t>Pum2 KO1</t>
  </si>
  <si>
    <t>Pum2 KO2</t>
  </si>
  <si>
    <t>Pum2 KO3</t>
  </si>
  <si>
    <t>Average Pum2 KO</t>
  </si>
  <si>
    <t>Error Pum2 KO</t>
  </si>
  <si>
    <t>T-test</t>
  </si>
  <si>
    <t>Stars</t>
  </si>
  <si>
    <t>ctrl N1</t>
  </si>
  <si>
    <t>ctrl N2</t>
  </si>
  <si>
    <t>ctrl N3</t>
  </si>
  <si>
    <t>ctrl1</t>
  </si>
  <si>
    <t>ctrl2</t>
  </si>
  <si>
    <t>ctrl3</t>
  </si>
  <si>
    <t>Average ctrl</t>
  </si>
  <si>
    <t>Error ctrl</t>
  </si>
  <si>
    <t>Pum2 KO N1</t>
  </si>
  <si>
    <t>Pum2 KO N2</t>
  </si>
  <si>
    <t>Pum2 KO N3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</si>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</sst>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0" fillId="0" borderId="0" xfId="0" applyFill="1"/>
    <xf numFmtId="3" fontId="0" fillId="0" borderId="0" xfId="0" applyNumberFormat="1" applyFill="1"/>
    <xf numFmtId="3" fontId="0" fillId="0" borderId="1" xfId="0" applyNumberFormat="1" applyFill="1" applyBorder="1"/>
    <xf numFmtId="0" fontId="0" fillId="0" borderId="0" xfId="0" applyFont="1" applyFill="1"/>
    <xf numFmtId="3" fontId="0" fillId="0" borderId="0" xfId="0" applyNumberFormat="1" applyFont="1" applyFill="1" applyBorder="1"/>
    <xf numFmtId="0" fontId="0" fillId="0" borderId="0" xfId="0" applyFill="1" applyBorder="1"/>
    <xf numFmtId="0" fontId="0" fillId="0" borderId="0" xfId="0" applyFont="1" applyFill="1" applyBorder="1"/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60"/>
  <sheetViews>
    <sheetView tabSelected="1" topLeftCell="H25" zoomScale="90" zoomScaleNormal="90" workbookViewId="0">
      <selection activeCell="AB54" sqref="AB54"/>
    </sheetView>
  </sheetViews>
  <sheetFormatPr baseColWidth="10" defaultColWidth="8.83203125" defaultRowHeight="15" x14ac:dyDescent="0.2"/>
  <cols>
    <col min="1" max="16384" width="8.83203125" style="2"/>
  </cols>
  <sheetData>
    <row r="4" spans="2:31" x14ac:dyDescent="0.2">
      <c r="C4" s="2" t="s">
        <v>23</v>
      </c>
    </row>
    <row r="5" spans="2:31" x14ac:dyDescent="0.2">
      <c r="U5" s="2" t="s">
        <v>31</v>
      </c>
    </row>
    <row r="7" spans="2:31" x14ac:dyDescent="0.2">
      <c r="C7" s="2" t="s">
        <v>12</v>
      </c>
      <c r="I7" s="2" t="s">
        <v>13</v>
      </c>
      <c r="U7" s="2" t="s">
        <v>0</v>
      </c>
      <c r="AA7" s="2" t="s">
        <v>10</v>
      </c>
    </row>
    <row r="9" spans="2:31" x14ac:dyDescent="0.2">
      <c r="B9" s="1" t="s">
        <v>6</v>
      </c>
      <c r="C9" s="1" t="s">
        <v>7</v>
      </c>
      <c r="D9" s="1" t="s">
        <v>8</v>
      </c>
      <c r="E9" s="1" t="s">
        <v>9</v>
      </c>
      <c r="H9" s="1" t="s">
        <v>6</v>
      </c>
      <c r="I9" s="1" t="s">
        <v>7</v>
      </c>
      <c r="J9" s="1" t="s">
        <v>8</v>
      </c>
      <c r="K9" s="1" t="s">
        <v>9</v>
      </c>
      <c r="N9" s="1" t="s">
        <v>6</v>
      </c>
      <c r="O9" s="1" t="s">
        <v>7</v>
      </c>
      <c r="P9" s="1" t="s">
        <v>8</v>
      </c>
      <c r="Q9" s="1" t="s">
        <v>9</v>
      </c>
      <c r="U9" s="1" t="s">
        <v>1</v>
      </c>
      <c r="V9" s="1" t="s">
        <v>2</v>
      </c>
      <c r="W9" s="1" t="s">
        <v>3</v>
      </c>
      <c r="X9" s="1" t="s">
        <v>4</v>
      </c>
      <c r="Y9" s="7"/>
      <c r="AA9" s="1" t="s">
        <v>1</v>
      </c>
      <c r="AB9" s="1" t="s">
        <v>2</v>
      </c>
      <c r="AC9" s="1" t="s">
        <v>3</v>
      </c>
      <c r="AD9" s="1" t="s">
        <v>4</v>
      </c>
      <c r="AE9" s="7"/>
    </row>
    <row r="10" spans="2:31" x14ac:dyDescent="0.2">
      <c r="B10" s="1">
        <v>1</v>
      </c>
      <c r="C10" s="2">
        <v>228</v>
      </c>
      <c r="D10" s="5">
        <v>127</v>
      </c>
      <c r="E10" s="1">
        <f>D10/C10</f>
        <v>0.55701754385964908</v>
      </c>
      <c r="H10" s="1">
        <v>1</v>
      </c>
      <c r="I10" s="2">
        <v>307</v>
      </c>
      <c r="J10" s="2">
        <v>113</v>
      </c>
      <c r="K10" s="1">
        <f t="shared" ref="K10:K16" si="0">J10/I10</f>
        <v>0.36807817589576547</v>
      </c>
      <c r="N10" s="1">
        <v>1</v>
      </c>
      <c r="P10" s="5"/>
      <c r="Q10" s="1" t="e">
        <f t="shared" ref="Q10:Q16" si="1">P10/O10</f>
        <v>#DIV/0!</v>
      </c>
      <c r="U10" s="1">
        <v>1</v>
      </c>
      <c r="V10" s="1">
        <v>279</v>
      </c>
      <c r="W10" s="1">
        <v>429</v>
      </c>
      <c r="X10" s="1">
        <f>V10/W10</f>
        <v>0.65034965034965031</v>
      </c>
      <c r="Y10" s="7"/>
      <c r="AA10" s="1">
        <v>1</v>
      </c>
      <c r="AB10" s="1">
        <v>291</v>
      </c>
      <c r="AC10" s="1">
        <v>458</v>
      </c>
      <c r="AD10" s="1">
        <f>AB10/AC10</f>
        <v>0.63537117903930129</v>
      </c>
      <c r="AE10" s="7"/>
    </row>
    <row r="11" spans="2:31" x14ac:dyDescent="0.2">
      <c r="B11" s="1">
        <v>2</v>
      </c>
      <c r="C11" s="2">
        <v>233</v>
      </c>
      <c r="D11" s="5">
        <v>141</v>
      </c>
      <c r="E11" s="1">
        <f t="shared" ref="E11:E16" si="2">D11/C11</f>
        <v>0.60515021459227469</v>
      </c>
      <c r="H11" s="1">
        <v>2</v>
      </c>
      <c r="I11" s="2">
        <v>282</v>
      </c>
      <c r="J11" s="2">
        <v>142</v>
      </c>
      <c r="K11" s="1">
        <f t="shared" si="0"/>
        <v>0.50354609929078009</v>
      </c>
      <c r="N11" s="1">
        <v>2</v>
      </c>
      <c r="P11" s="5"/>
      <c r="Q11" s="1" t="e">
        <f t="shared" si="1"/>
        <v>#DIV/0!</v>
      </c>
      <c r="U11" s="1">
        <v>2</v>
      </c>
      <c r="V11" s="1">
        <v>435</v>
      </c>
      <c r="W11" s="1">
        <v>480</v>
      </c>
      <c r="X11" s="1">
        <f t="shared" ref="X11:X15" si="3">V11/W11</f>
        <v>0.90625</v>
      </c>
      <c r="Y11" s="7"/>
      <c r="AA11" s="1">
        <v>2</v>
      </c>
      <c r="AB11" s="1">
        <v>433</v>
      </c>
      <c r="AC11" s="1">
        <v>513</v>
      </c>
      <c r="AD11" s="1">
        <f t="shared" ref="AD11:AD15" si="4">AB11/AC11</f>
        <v>0.84405458089668617</v>
      </c>
      <c r="AE11" s="7"/>
    </row>
    <row r="12" spans="2:31" x14ac:dyDescent="0.2">
      <c r="B12" s="1">
        <v>3</v>
      </c>
      <c r="C12" s="2">
        <v>260</v>
      </c>
      <c r="D12" s="5">
        <v>91</v>
      </c>
      <c r="E12" s="1">
        <f t="shared" si="2"/>
        <v>0.35</v>
      </c>
      <c r="H12" s="1">
        <v>3</v>
      </c>
      <c r="I12" s="2">
        <v>268</v>
      </c>
      <c r="J12" s="2">
        <v>67</v>
      </c>
      <c r="K12" s="1">
        <f t="shared" si="0"/>
        <v>0.25</v>
      </c>
      <c r="N12" s="1">
        <v>3</v>
      </c>
      <c r="P12" s="5"/>
      <c r="Q12" s="1" t="e">
        <f t="shared" si="1"/>
        <v>#DIV/0!</v>
      </c>
      <c r="U12" s="1">
        <v>3</v>
      </c>
      <c r="V12" s="1">
        <v>296</v>
      </c>
      <c r="W12" s="1">
        <v>433</v>
      </c>
      <c r="X12" s="1">
        <f t="shared" si="3"/>
        <v>0.68360277136258663</v>
      </c>
      <c r="Y12" s="7"/>
      <c r="AA12" s="1">
        <v>3</v>
      </c>
      <c r="AB12" s="1">
        <v>292</v>
      </c>
      <c r="AC12" s="1">
        <v>478</v>
      </c>
      <c r="AD12" s="1">
        <f t="shared" si="4"/>
        <v>0.61087866108786615</v>
      </c>
      <c r="AE12" s="7"/>
    </row>
    <row r="13" spans="2:31" x14ac:dyDescent="0.2">
      <c r="B13" s="1">
        <v>4</v>
      </c>
      <c r="C13" s="2">
        <v>253</v>
      </c>
      <c r="D13" s="5">
        <v>31</v>
      </c>
      <c r="E13" s="1">
        <f t="shared" si="2"/>
        <v>0.1225296442687747</v>
      </c>
      <c r="H13" s="1">
        <v>4</v>
      </c>
      <c r="I13" s="2">
        <v>245</v>
      </c>
      <c r="J13" s="2">
        <v>8</v>
      </c>
      <c r="K13" s="1">
        <f t="shared" si="0"/>
        <v>3.2653061224489799E-2</v>
      </c>
      <c r="N13" s="1">
        <v>4</v>
      </c>
      <c r="P13" s="5"/>
      <c r="Q13" s="1" t="e">
        <f t="shared" si="1"/>
        <v>#DIV/0!</v>
      </c>
      <c r="U13" s="1">
        <v>4</v>
      </c>
      <c r="V13" s="1">
        <v>85</v>
      </c>
      <c r="W13" s="1">
        <v>418</v>
      </c>
      <c r="X13" s="1">
        <f t="shared" si="3"/>
        <v>0.20334928229665072</v>
      </c>
      <c r="Y13" s="7"/>
      <c r="AA13" s="1">
        <v>4</v>
      </c>
      <c r="AB13" s="1">
        <v>186</v>
      </c>
      <c r="AC13" s="1">
        <v>470</v>
      </c>
      <c r="AD13" s="1">
        <f t="shared" si="4"/>
        <v>0.39574468085106385</v>
      </c>
      <c r="AE13" s="7"/>
    </row>
    <row r="14" spans="2:31" x14ac:dyDescent="0.2">
      <c r="B14" s="1">
        <v>5</v>
      </c>
      <c r="C14" s="2">
        <v>250</v>
      </c>
      <c r="D14" s="5">
        <v>0</v>
      </c>
      <c r="E14" s="1">
        <f t="shared" si="2"/>
        <v>0</v>
      </c>
      <c r="H14" s="1">
        <v>5</v>
      </c>
      <c r="I14" s="2">
        <v>264</v>
      </c>
      <c r="J14" s="2">
        <v>1</v>
      </c>
      <c r="K14" s="1">
        <f t="shared" si="0"/>
        <v>3.787878787878788E-3</v>
      </c>
      <c r="N14" s="1">
        <v>5</v>
      </c>
      <c r="P14" s="5"/>
      <c r="Q14" s="1" t="e">
        <f t="shared" si="1"/>
        <v>#DIV/0!</v>
      </c>
      <c r="U14" s="1">
        <v>5</v>
      </c>
      <c r="V14" s="1">
        <v>0</v>
      </c>
      <c r="W14" s="1">
        <v>464</v>
      </c>
      <c r="X14" s="1">
        <f t="shared" si="3"/>
        <v>0</v>
      </c>
      <c r="Y14" s="7"/>
      <c r="AA14" s="1">
        <v>5</v>
      </c>
      <c r="AB14" s="1">
        <v>21</v>
      </c>
      <c r="AC14" s="1">
        <v>497</v>
      </c>
      <c r="AD14" s="1">
        <f t="shared" si="4"/>
        <v>4.2253521126760563E-2</v>
      </c>
      <c r="AE14" s="7"/>
    </row>
    <row r="15" spans="2:31" x14ac:dyDescent="0.2">
      <c r="B15" s="1">
        <v>6</v>
      </c>
      <c r="C15" s="2">
        <v>127</v>
      </c>
      <c r="D15" s="5">
        <v>2</v>
      </c>
      <c r="E15" s="1">
        <f t="shared" si="2"/>
        <v>1.5748031496062992E-2</v>
      </c>
      <c r="H15" s="1">
        <v>6</v>
      </c>
      <c r="I15" s="2">
        <v>121</v>
      </c>
      <c r="J15" s="2">
        <v>3</v>
      </c>
      <c r="K15" s="1">
        <f t="shared" si="0"/>
        <v>2.4793388429752067E-2</v>
      </c>
      <c r="N15" s="1">
        <v>6</v>
      </c>
      <c r="P15" s="5"/>
      <c r="Q15" s="1" t="e">
        <f t="shared" si="1"/>
        <v>#DIV/0!</v>
      </c>
      <c r="U15" s="1">
        <v>6</v>
      </c>
      <c r="V15" s="1">
        <v>0</v>
      </c>
      <c r="W15" s="1">
        <v>167</v>
      </c>
      <c r="X15" s="1">
        <f t="shared" si="3"/>
        <v>0</v>
      </c>
      <c r="Y15" s="7"/>
      <c r="AA15" s="1">
        <v>6</v>
      </c>
      <c r="AB15" s="1">
        <v>0</v>
      </c>
      <c r="AC15" s="1">
        <v>196</v>
      </c>
      <c r="AD15" s="1">
        <f t="shared" si="4"/>
        <v>0</v>
      </c>
      <c r="AE15" s="7"/>
    </row>
    <row r="16" spans="2:31" x14ac:dyDescent="0.2">
      <c r="B16" s="1" t="s">
        <v>5</v>
      </c>
      <c r="C16" s="1">
        <f>SUM(C10:C15)</f>
        <v>1351</v>
      </c>
      <c r="D16" s="1">
        <f>SUM(D10:D15)</f>
        <v>392</v>
      </c>
      <c r="E16" s="1">
        <f t="shared" si="2"/>
        <v>0.29015544041450775</v>
      </c>
      <c r="H16" s="1" t="s">
        <v>5</v>
      </c>
      <c r="I16" s="1">
        <f>SUM(I10:I15)</f>
        <v>1487</v>
      </c>
      <c r="J16" s="1">
        <f>SUM(J10:J15)</f>
        <v>334</v>
      </c>
      <c r="K16" s="1">
        <f t="shared" si="0"/>
        <v>0.22461331540013449</v>
      </c>
      <c r="N16" s="1" t="s">
        <v>5</v>
      </c>
      <c r="O16" s="1">
        <f>SUM(O10:O15)</f>
        <v>0</v>
      </c>
      <c r="P16" s="1">
        <f>SUM(P10:P15)</f>
        <v>0</v>
      </c>
      <c r="Q16" s="1" t="e">
        <f t="shared" si="1"/>
        <v>#DIV/0!</v>
      </c>
      <c r="U16" s="1" t="s">
        <v>5</v>
      </c>
      <c r="V16" s="1">
        <f>SUM(V10:V15)</f>
        <v>1095</v>
      </c>
      <c r="W16" s="1">
        <f>SUM(W10:W15)</f>
        <v>2391</v>
      </c>
      <c r="X16" s="1">
        <f>V16/W16</f>
        <v>0.45796737766624845</v>
      </c>
      <c r="Y16" s="7"/>
      <c r="AA16" s="1" t="s">
        <v>5</v>
      </c>
      <c r="AB16" s="1">
        <f>SUM(AB10:AB15)</f>
        <v>1223</v>
      </c>
      <c r="AC16" s="1">
        <f>SUM(AC10:AC15)</f>
        <v>2612</v>
      </c>
      <c r="AD16" s="1">
        <f>AB16/AC16</f>
        <v>0.46822358346094944</v>
      </c>
      <c r="AE16" s="7"/>
    </row>
    <row r="17" spans="2:31" x14ac:dyDescent="0.2">
      <c r="Y17" s="7"/>
      <c r="AE17" s="7"/>
    </row>
    <row r="18" spans="2:31" x14ac:dyDescent="0.2">
      <c r="Y18" s="7"/>
      <c r="AE18" s="7"/>
    </row>
    <row r="19" spans="2:31" x14ac:dyDescent="0.2">
      <c r="Y19" s="7"/>
      <c r="AE19" s="7"/>
    </row>
    <row r="20" spans="2:31" x14ac:dyDescent="0.2">
      <c r="C20" s="2" t="s">
        <v>24</v>
      </c>
      <c r="Y20" s="7"/>
      <c r="AE20" s="7"/>
    </row>
    <row r="21" spans="2:31" x14ac:dyDescent="0.2">
      <c r="U21" s="2" t="s">
        <v>32</v>
      </c>
      <c r="Y21" s="7"/>
      <c r="AE21" s="7"/>
    </row>
    <row r="22" spans="2:31" x14ac:dyDescent="0.2">
      <c r="Y22" s="7"/>
      <c r="AE22" s="7"/>
    </row>
    <row r="23" spans="2:31" x14ac:dyDescent="0.2">
      <c r="C23" s="2" t="s">
        <v>12</v>
      </c>
      <c r="I23" s="2" t="s">
        <v>13</v>
      </c>
      <c r="U23" s="2" t="s">
        <v>0</v>
      </c>
      <c r="Y23" s="7"/>
      <c r="AA23" s="2" t="s">
        <v>10</v>
      </c>
      <c r="AE23" s="7"/>
    </row>
    <row r="24" spans="2:31" x14ac:dyDescent="0.2">
      <c r="Y24" s="7"/>
      <c r="AE24" s="7"/>
    </row>
    <row r="25" spans="2:31" x14ac:dyDescent="0.2">
      <c r="B25" s="1" t="s">
        <v>6</v>
      </c>
      <c r="C25" s="1" t="s">
        <v>7</v>
      </c>
      <c r="D25" s="1" t="s">
        <v>8</v>
      </c>
      <c r="E25" s="1" t="s">
        <v>9</v>
      </c>
      <c r="H25" s="1" t="s">
        <v>6</v>
      </c>
      <c r="I25" s="1" t="s">
        <v>7</v>
      </c>
      <c r="J25" s="1" t="s">
        <v>8</v>
      </c>
      <c r="K25" s="1" t="s">
        <v>9</v>
      </c>
      <c r="N25" s="1" t="s">
        <v>6</v>
      </c>
      <c r="O25" s="1" t="s">
        <v>7</v>
      </c>
      <c r="P25" s="1" t="s">
        <v>8</v>
      </c>
      <c r="Q25" s="1" t="s">
        <v>9</v>
      </c>
      <c r="U25" s="1" t="s">
        <v>1</v>
      </c>
      <c r="V25" s="1" t="s">
        <v>2</v>
      </c>
      <c r="W25" s="1" t="s">
        <v>3</v>
      </c>
      <c r="X25" s="1" t="s">
        <v>4</v>
      </c>
      <c r="Y25" s="7"/>
      <c r="AA25" s="1" t="s">
        <v>1</v>
      </c>
      <c r="AB25" s="1" t="s">
        <v>2</v>
      </c>
      <c r="AC25" s="1" t="s">
        <v>3</v>
      </c>
      <c r="AD25" s="1" t="s">
        <v>4</v>
      </c>
      <c r="AE25" s="7"/>
    </row>
    <row r="26" spans="2:31" x14ac:dyDescent="0.2">
      <c r="B26" s="1">
        <v>1</v>
      </c>
      <c r="C26" s="2">
        <v>323</v>
      </c>
      <c r="D26" s="6">
        <v>176</v>
      </c>
      <c r="E26" s="1">
        <f>D26/C26</f>
        <v>0.54489164086687303</v>
      </c>
      <c r="H26" s="1">
        <v>1</v>
      </c>
      <c r="I26" s="2">
        <v>297</v>
      </c>
      <c r="J26" s="8">
        <v>159</v>
      </c>
      <c r="K26" s="1">
        <f>J26/I26</f>
        <v>0.53535353535353536</v>
      </c>
      <c r="N26" s="1">
        <v>1</v>
      </c>
      <c r="Q26" s="1" t="e">
        <f t="shared" ref="Q26:Q32" si="5">P26/O26</f>
        <v>#DIV/0!</v>
      </c>
      <c r="U26" s="1">
        <v>1</v>
      </c>
      <c r="V26" s="1">
        <v>258</v>
      </c>
      <c r="W26" s="1">
        <v>432</v>
      </c>
      <c r="X26" s="1">
        <f>V26/W26</f>
        <v>0.59722222222222221</v>
      </c>
      <c r="Y26" s="7"/>
      <c r="AA26" s="1">
        <v>1</v>
      </c>
      <c r="AB26" s="1">
        <v>239</v>
      </c>
      <c r="AC26" s="1">
        <v>379</v>
      </c>
      <c r="AD26" s="1">
        <f t="shared" ref="AD26:AD32" si="6">AB26/AC26</f>
        <v>0.63060686015831136</v>
      </c>
      <c r="AE26" s="7"/>
    </row>
    <row r="27" spans="2:31" x14ac:dyDescent="0.2">
      <c r="B27" s="1">
        <v>2</v>
      </c>
      <c r="C27" s="2">
        <v>325</v>
      </c>
      <c r="D27" s="6">
        <v>161</v>
      </c>
      <c r="E27" s="1">
        <f t="shared" ref="E27:E32" si="7">D27/C27</f>
        <v>0.49538461538461537</v>
      </c>
      <c r="H27" s="1">
        <v>2</v>
      </c>
      <c r="I27" s="2">
        <v>285</v>
      </c>
      <c r="J27" s="8">
        <v>152</v>
      </c>
      <c r="K27" s="1">
        <f t="shared" ref="K27:K32" si="8">J27/I27</f>
        <v>0.53333333333333333</v>
      </c>
      <c r="N27" s="1">
        <v>2</v>
      </c>
      <c r="Q27" s="1" t="e">
        <f t="shared" si="5"/>
        <v>#DIV/0!</v>
      </c>
      <c r="U27" s="1">
        <v>2</v>
      </c>
      <c r="V27" s="1">
        <v>406</v>
      </c>
      <c r="W27" s="1">
        <v>473</v>
      </c>
      <c r="X27" s="1">
        <f t="shared" ref="X27:X31" si="9">V27/W27</f>
        <v>0.85835095137420714</v>
      </c>
      <c r="Y27" s="7"/>
      <c r="AA27" s="1">
        <v>2</v>
      </c>
      <c r="AB27" s="1">
        <v>405</v>
      </c>
      <c r="AC27" s="1">
        <v>396</v>
      </c>
      <c r="AD27" s="1">
        <f t="shared" si="6"/>
        <v>1.0227272727272727</v>
      </c>
      <c r="AE27" s="7"/>
    </row>
    <row r="28" spans="2:31" x14ac:dyDescent="0.2">
      <c r="B28" s="1">
        <v>3</v>
      </c>
      <c r="C28" s="2">
        <v>316</v>
      </c>
      <c r="D28" s="6">
        <v>155</v>
      </c>
      <c r="E28" s="1">
        <f t="shared" si="7"/>
        <v>0.49050632911392406</v>
      </c>
      <c r="H28" s="1">
        <v>3</v>
      </c>
      <c r="I28" s="2">
        <v>292</v>
      </c>
      <c r="J28" s="8">
        <v>156</v>
      </c>
      <c r="K28" s="1">
        <f t="shared" si="8"/>
        <v>0.53424657534246578</v>
      </c>
      <c r="N28" s="1">
        <v>3</v>
      </c>
      <c r="Q28" s="1" t="e">
        <f t="shared" si="5"/>
        <v>#DIV/0!</v>
      </c>
      <c r="U28" s="1">
        <v>3</v>
      </c>
      <c r="V28" s="1">
        <v>306</v>
      </c>
      <c r="W28" s="2">
        <v>463</v>
      </c>
      <c r="X28" s="1">
        <f>V28/W28</f>
        <v>0.66090712742980562</v>
      </c>
      <c r="Y28" s="7"/>
      <c r="AA28" s="1">
        <v>3</v>
      </c>
      <c r="AB28" s="1">
        <v>321</v>
      </c>
      <c r="AC28" s="1">
        <v>354</v>
      </c>
      <c r="AD28" s="1">
        <f t="shared" si="6"/>
        <v>0.90677966101694918</v>
      </c>
      <c r="AE28" s="7"/>
    </row>
    <row r="29" spans="2:31" x14ac:dyDescent="0.2">
      <c r="B29" s="1">
        <v>4</v>
      </c>
      <c r="C29" s="2">
        <v>290</v>
      </c>
      <c r="D29" s="6">
        <v>27</v>
      </c>
      <c r="E29" s="1">
        <f t="shared" si="7"/>
        <v>9.3103448275862075E-2</v>
      </c>
      <c r="H29" s="1">
        <v>4</v>
      </c>
      <c r="I29" s="2">
        <v>286</v>
      </c>
      <c r="J29" s="8">
        <v>31</v>
      </c>
      <c r="K29" s="1">
        <f t="shared" si="8"/>
        <v>0.10839160839160839</v>
      </c>
      <c r="N29" s="1">
        <v>4</v>
      </c>
      <c r="O29" s="7"/>
      <c r="Q29" s="1" t="e">
        <f t="shared" si="5"/>
        <v>#DIV/0!</v>
      </c>
      <c r="U29" s="1">
        <v>4</v>
      </c>
      <c r="V29" s="1">
        <v>126</v>
      </c>
      <c r="W29" s="1">
        <v>443</v>
      </c>
      <c r="X29" s="1">
        <f>V29/W29</f>
        <v>0.28442437923250563</v>
      </c>
      <c r="Y29" s="7"/>
      <c r="AA29" s="1">
        <v>4</v>
      </c>
      <c r="AB29" s="1">
        <v>212</v>
      </c>
      <c r="AC29" s="1">
        <v>409</v>
      </c>
      <c r="AD29" s="1">
        <f t="shared" si="6"/>
        <v>0.51833740831295838</v>
      </c>
      <c r="AE29" s="7"/>
    </row>
    <row r="30" spans="2:31" x14ac:dyDescent="0.2">
      <c r="B30" s="1">
        <v>5</v>
      </c>
      <c r="C30" s="2">
        <v>263</v>
      </c>
      <c r="D30" s="6">
        <v>4</v>
      </c>
      <c r="E30" s="1">
        <f t="shared" si="7"/>
        <v>1.5209125475285171E-2</v>
      </c>
      <c r="H30" s="1">
        <v>5</v>
      </c>
      <c r="I30" s="2">
        <v>265</v>
      </c>
      <c r="J30" s="8">
        <v>11</v>
      </c>
      <c r="K30" s="1">
        <f t="shared" si="8"/>
        <v>4.1509433962264149E-2</v>
      </c>
      <c r="N30" s="1">
        <v>5</v>
      </c>
      <c r="O30" s="8"/>
      <c r="P30" s="5"/>
      <c r="Q30" s="1" t="e">
        <f t="shared" si="5"/>
        <v>#DIV/0!</v>
      </c>
      <c r="U30" s="1">
        <v>5</v>
      </c>
      <c r="V30" s="1">
        <v>0</v>
      </c>
      <c r="W30" s="1">
        <v>436</v>
      </c>
      <c r="X30" s="1">
        <f t="shared" si="9"/>
        <v>0</v>
      </c>
      <c r="Y30" s="7"/>
      <c r="AA30" s="1">
        <v>5</v>
      </c>
      <c r="AB30" s="1">
        <v>19</v>
      </c>
      <c r="AC30" s="1">
        <v>493</v>
      </c>
      <c r="AD30" s="1">
        <f t="shared" si="6"/>
        <v>3.8539553752535496E-2</v>
      </c>
      <c r="AE30" s="7"/>
    </row>
    <row r="31" spans="2:31" x14ac:dyDescent="0.2">
      <c r="B31" s="1">
        <v>6</v>
      </c>
      <c r="C31" s="3">
        <v>100</v>
      </c>
      <c r="D31" s="6">
        <v>0</v>
      </c>
      <c r="E31" s="1">
        <f t="shared" si="7"/>
        <v>0</v>
      </c>
      <c r="H31" s="1">
        <v>6</v>
      </c>
      <c r="I31" s="5">
        <v>110</v>
      </c>
      <c r="J31" s="8">
        <v>1</v>
      </c>
      <c r="K31" s="1">
        <f t="shared" si="8"/>
        <v>9.0909090909090905E-3</v>
      </c>
      <c r="N31" s="1">
        <v>6</v>
      </c>
      <c r="O31" s="8"/>
      <c r="P31" s="5"/>
      <c r="Q31" s="1" t="e">
        <f t="shared" si="5"/>
        <v>#DIV/0!</v>
      </c>
      <c r="U31" s="1">
        <v>6</v>
      </c>
      <c r="V31" s="1">
        <v>0</v>
      </c>
      <c r="W31" s="1">
        <v>206</v>
      </c>
      <c r="X31" s="1">
        <f t="shared" si="9"/>
        <v>0</v>
      </c>
      <c r="Y31" s="7"/>
      <c r="AA31" s="1">
        <v>6</v>
      </c>
      <c r="AB31" s="1">
        <v>0</v>
      </c>
      <c r="AC31" s="1">
        <v>213</v>
      </c>
      <c r="AD31" s="1">
        <f t="shared" si="6"/>
        <v>0</v>
      </c>
      <c r="AE31" s="7"/>
    </row>
    <row r="32" spans="2:31" x14ac:dyDescent="0.2">
      <c r="B32" s="1" t="s">
        <v>5</v>
      </c>
      <c r="C32" s="1">
        <f>SUM(C26:C31)</f>
        <v>1617</v>
      </c>
      <c r="D32" s="1">
        <f>SUM(D26:D31)</f>
        <v>523</v>
      </c>
      <c r="E32" s="1">
        <f t="shared" si="7"/>
        <v>0.32343846629560913</v>
      </c>
      <c r="H32" s="1" t="s">
        <v>5</v>
      </c>
      <c r="I32" s="1">
        <f>SUM(I26:I31)</f>
        <v>1535</v>
      </c>
      <c r="J32" s="1">
        <f>SUM(J26:J31)</f>
        <v>510</v>
      </c>
      <c r="K32" s="1">
        <f t="shared" si="8"/>
        <v>0.33224755700325731</v>
      </c>
      <c r="N32" s="1" t="s">
        <v>5</v>
      </c>
      <c r="O32" s="1">
        <f>SUM(O26:O31)</f>
        <v>0</v>
      </c>
      <c r="P32" s="1">
        <f>SUM(P26:P31)</f>
        <v>0</v>
      </c>
      <c r="Q32" s="1" t="e">
        <f t="shared" si="5"/>
        <v>#DIV/0!</v>
      </c>
      <c r="U32" s="1" t="s">
        <v>5</v>
      </c>
      <c r="V32" s="1">
        <f>SUM(V26:V31)</f>
        <v>1096</v>
      </c>
      <c r="W32" s="1">
        <f>SUM(W26:W31)</f>
        <v>2453</v>
      </c>
      <c r="X32" s="1">
        <f>V32/W32</f>
        <v>0.44679983693436609</v>
      </c>
      <c r="Y32" s="7"/>
      <c r="AA32" s="1" t="s">
        <v>5</v>
      </c>
      <c r="AB32" s="1">
        <f>SUM(AB26:AB31)</f>
        <v>1196</v>
      </c>
      <c r="AC32" s="1">
        <f>SUM(AC26:AC31)</f>
        <v>2244</v>
      </c>
      <c r="AD32" s="1">
        <f t="shared" si="6"/>
        <v>0.53297682709447414</v>
      </c>
      <c r="AE32" s="7"/>
    </row>
    <row r="33" spans="2:31" x14ac:dyDescent="0.2">
      <c r="Y33" s="7"/>
      <c r="AE33" s="7"/>
    </row>
    <row r="34" spans="2:31" x14ac:dyDescent="0.2">
      <c r="Y34" s="7"/>
      <c r="AE34" s="7"/>
    </row>
    <row r="35" spans="2:31" x14ac:dyDescent="0.2">
      <c r="Y35" s="7"/>
      <c r="AE35" s="7"/>
    </row>
    <row r="36" spans="2:31" x14ac:dyDescent="0.2">
      <c r="Y36" s="7"/>
      <c r="AE36" s="7"/>
    </row>
    <row r="37" spans="2:31" x14ac:dyDescent="0.2">
      <c r="C37" s="2" t="s">
        <v>25</v>
      </c>
      <c r="U37" s="2" t="s">
        <v>33</v>
      </c>
      <c r="Y37" s="7"/>
      <c r="AE37" s="7"/>
    </row>
    <row r="38" spans="2:31" x14ac:dyDescent="0.2">
      <c r="Y38" s="7"/>
      <c r="AE38" s="7"/>
    </row>
    <row r="39" spans="2:31" x14ac:dyDescent="0.2">
      <c r="Y39" s="7"/>
      <c r="AE39" s="7"/>
    </row>
    <row r="40" spans="2:31" x14ac:dyDescent="0.2">
      <c r="C40" s="2" t="s">
        <v>12</v>
      </c>
      <c r="I40" s="2" t="s">
        <v>13</v>
      </c>
      <c r="U40" s="2" t="s">
        <v>11</v>
      </c>
      <c r="Y40" s="7"/>
      <c r="AA40" s="2" t="s">
        <v>10</v>
      </c>
      <c r="AE40" s="7"/>
    </row>
    <row r="41" spans="2:31" x14ac:dyDescent="0.2">
      <c r="Y41" s="7"/>
      <c r="AE41" s="7"/>
    </row>
    <row r="42" spans="2:31" x14ac:dyDescent="0.2">
      <c r="B42" s="1" t="s">
        <v>6</v>
      </c>
      <c r="C42" s="4" t="s">
        <v>7</v>
      </c>
      <c r="D42" s="4" t="s">
        <v>8</v>
      </c>
      <c r="E42" s="1" t="s">
        <v>9</v>
      </c>
      <c r="H42" s="1" t="s">
        <v>6</v>
      </c>
      <c r="I42" s="1" t="s">
        <v>7</v>
      </c>
      <c r="J42" s="1" t="s">
        <v>8</v>
      </c>
      <c r="K42" s="1" t="s">
        <v>9</v>
      </c>
      <c r="N42" s="1" t="s">
        <v>6</v>
      </c>
      <c r="O42" s="1" t="s">
        <v>7</v>
      </c>
      <c r="P42" s="1" t="s">
        <v>8</v>
      </c>
      <c r="Q42" s="1" t="s">
        <v>9</v>
      </c>
      <c r="U42" s="1" t="s">
        <v>1</v>
      </c>
      <c r="V42" s="1" t="s">
        <v>2</v>
      </c>
      <c r="W42" s="1" t="s">
        <v>3</v>
      </c>
      <c r="X42" s="1" t="s">
        <v>4</v>
      </c>
      <c r="Y42" s="7"/>
      <c r="AA42" s="1" t="s">
        <v>1</v>
      </c>
      <c r="AB42" s="1" t="s">
        <v>2</v>
      </c>
      <c r="AC42" s="1" t="s">
        <v>3</v>
      </c>
      <c r="AD42" s="1" t="s">
        <v>4</v>
      </c>
      <c r="AE42" s="7"/>
    </row>
    <row r="43" spans="2:31" x14ac:dyDescent="0.2">
      <c r="B43" s="1">
        <v>1</v>
      </c>
      <c r="C43" s="3">
        <v>257</v>
      </c>
      <c r="D43" s="6">
        <v>131</v>
      </c>
      <c r="E43" s="1">
        <f>D43/C43</f>
        <v>0.50972762645914393</v>
      </c>
      <c r="H43" s="1">
        <v>1</v>
      </c>
      <c r="I43" s="2">
        <v>286</v>
      </c>
      <c r="J43" s="2">
        <v>174</v>
      </c>
      <c r="K43" s="1">
        <f>J43/I43</f>
        <v>0.60839160839160844</v>
      </c>
      <c r="N43" s="1">
        <v>1</v>
      </c>
      <c r="O43" s="1"/>
      <c r="P43" s="1"/>
      <c r="Q43" s="1" t="e">
        <f t="shared" ref="Q43:Q49" si="10">P43/O43</f>
        <v>#DIV/0!</v>
      </c>
      <c r="U43" s="1">
        <v>1</v>
      </c>
      <c r="V43" s="1">
        <v>269</v>
      </c>
      <c r="W43" s="1">
        <v>456</v>
      </c>
      <c r="X43" s="1">
        <f>V43/W43</f>
        <v>0.58991228070175439</v>
      </c>
      <c r="Y43" s="7"/>
      <c r="AA43" s="1">
        <v>1</v>
      </c>
      <c r="AB43" s="1">
        <v>323</v>
      </c>
      <c r="AC43" s="1">
        <v>523</v>
      </c>
      <c r="AD43" s="1">
        <f>AB43/AC43</f>
        <v>0.61759082217973227</v>
      </c>
      <c r="AE43" s="7"/>
    </row>
    <row r="44" spans="2:31" x14ac:dyDescent="0.2">
      <c r="B44" s="1">
        <v>2</v>
      </c>
      <c r="C44" s="3">
        <v>261</v>
      </c>
      <c r="D44" s="6">
        <v>173</v>
      </c>
      <c r="E44" s="1">
        <f t="shared" ref="E44:E49" si="11">D44/C44</f>
        <v>0.66283524904214564</v>
      </c>
      <c r="H44" s="1">
        <v>2</v>
      </c>
      <c r="I44" s="2">
        <v>283</v>
      </c>
      <c r="J44" s="2">
        <v>165</v>
      </c>
      <c r="K44" s="1">
        <f t="shared" ref="K44:K49" si="12">J44/I44</f>
        <v>0.58303886925795056</v>
      </c>
      <c r="N44" s="1">
        <v>2</v>
      </c>
      <c r="O44" s="1"/>
      <c r="P44" s="1"/>
      <c r="Q44" s="1" t="e">
        <f t="shared" si="10"/>
        <v>#DIV/0!</v>
      </c>
      <c r="U44" s="1">
        <v>2</v>
      </c>
      <c r="V44" s="1">
        <v>405</v>
      </c>
      <c r="W44" s="1">
        <v>489</v>
      </c>
      <c r="X44" s="1">
        <f t="shared" ref="X44:X48" si="13">V44/W44</f>
        <v>0.82822085889570551</v>
      </c>
      <c r="Y44" s="7"/>
      <c r="AA44" s="1">
        <v>2</v>
      </c>
      <c r="AB44" s="1">
        <v>472</v>
      </c>
      <c r="AC44" s="1">
        <v>568</v>
      </c>
      <c r="AD44" s="1">
        <f t="shared" ref="AD44:AD49" si="14">AB44/AC44</f>
        <v>0.83098591549295775</v>
      </c>
      <c r="AE44" s="7"/>
    </row>
    <row r="45" spans="2:31" x14ac:dyDescent="0.2">
      <c r="B45" s="1">
        <v>3</v>
      </c>
      <c r="C45" s="3">
        <v>247</v>
      </c>
      <c r="D45" s="6">
        <v>154</v>
      </c>
      <c r="E45" s="1">
        <f t="shared" si="11"/>
        <v>0.62348178137651822</v>
      </c>
      <c r="H45" s="1">
        <v>3</v>
      </c>
      <c r="I45" s="2">
        <v>280</v>
      </c>
      <c r="J45" s="2">
        <v>152</v>
      </c>
      <c r="K45" s="1">
        <f t="shared" si="12"/>
        <v>0.54285714285714282</v>
      </c>
      <c r="N45" s="1">
        <v>3</v>
      </c>
      <c r="O45" s="1"/>
      <c r="P45" s="1"/>
      <c r="Q45" s="1" t="e">
        <f t="shared" si="10"/>
        <v>#DIV/0!</v>
      </c>
      <c r="U45" s="1">
        <v>3</v>
      </c>
      <c r="V45" s="1">
        <v>301</v>
      </c>
      <c r="W45" s="1">
        <v>460</v>
      </c>
      <c r="X45" s="1">
        <f t="shared" si="13"/>
        <v>0.65434782608695652</v>
      </c>
      <c r="Y45" s="7"/>
      <c r="AA45" s="1">
        <v>3</v>
      </c>
      <c r="AB45" s="1">
        <v>388</v>
      </c>
      <c r="AC45" s="1">
        <v>527</v>
      </c>
      <c r="AD45" s="1">
        <f t="shared" si="14"/>
        <v>0.73624288425047435</v>
      </c>
      <c r="AE45" s="7"/>
    </row>
    <row r="46" spans="2:31" x14ac:dyDescent="0.2">
      <c r="B46" s="1">
        <v>4</v>
      </c>
      <c r="C46" s="3">
        <v>217</v>
      </c>
      <c r="D46" s="6">
        <v>52</v>
      </c>
      <c r="E46" s="1">
        <f t="shared" si="11"/>
        <v>0.23963133640552994</v>
      </c>
      <c r="H46" s="1">
        <v>4</v>
      </c>
      <c r="I46" s="7">
        <v>276</v>
      </c>
      <c r="J46" s="2">
        <v>20</v>
      </c>
      <c r="K46" s="1">
        <f t="shared" si="12"/>
        <v>7.2463768115942032E-2</v>
      </c>
      <c r="N46" s="1">
        <v>4</v>
      </c>
      <c r="O46" s="1"/>
      <c r="P46" s="1"/>
      <c r="Q46" s="1" t="e">
        <f t="shared" si="10"/>
        <v>#DIV/0!</v>
      </c>
      <c r="U46" s="1">
        <v>4</v>
      </c>
      <c r="V46" s="1">
        <v>247</v>
      </c>
      <c r="W46" s="1">
        <v>473</v>
      </c>
      <c r="X46" s="1">
        <f t="shared" si="13"/>
        <v>0.52219873150105711</v>
      </c>
      <c r="Y46" s="7"/>
      <c r="AA46" s="1">
        <v>4</v>
      </c>
      <c r="AB46" s="1">
        <v>234</v>
      </c>
      <c r="AC46" s="1">
        <v>519</v>
      </c>
      <c r="AD46" s="1">
        <f t="shared" si="14"/>
        <v>0.45086705202312138</v>
      </c>
      <c r="AE46" s="7"/>
    </row>
    <row r="47" spans="2:31" x14ac:dyDescent="0.2">
      <c r="B47" s="1">
        <v>5</v>
      </c>
      <c r="C47" s="9">
        <v>217</v>
      </c>
      <c r="D47" s="6">
        <v>13</v>
      </c>
      <c r="E47" s="1">
        <f t="shared" si="11"/>
        <v>5.9907834101382486E-2</v>
      </c>
      <c r="H47" s="1">
        <v>5</v>
      </c>
      <c r="I47" s="8">
        <v>274</v>
      </c>
      <c r="J47" s="5">
        <v>19</v>
      </c>
      <c r="K47" s="1">
        <f t="shared" si="12"/>
        <v>6.9343065693430656E-2</v>
      </c>
      <c r="N47" s="1">
        <v>5</v>
      </c>
      <c r="O47" s="1"/>
      <c r="P47" s="1"/>
      <c r="Q47" s="1" t="e">
        <f t="shared" si="10"/>
        <v>#DIV/0!</v>
      </c>
      <c r="U47" s="1">
        <v>5</v>
      </c>
      <c r="V47" s="1">
        <v>5</v>
      </c>
      <c r="W47" s="1">
        <v>550</v>
      </c>
      <c r="X47" s="1">
        <f t="shared" si="13"/>
        <v>9.0909090909090905E-3</v>
      </c>
      <c r="Y47" s="7"/>
      <c r="AA47" s="1">
        <v>5</v>
      </c>
      <c r="AB47" s="1">
        <v>12</v>
      </c>
      <c r="AC47" s="1">
        <v>594</v>
      </c>
      <c r="AD47" s="1">
        <f t="shared" si="14"/>
        <v>2.0202020202020204E-2</v>
      </c>
      <c r="AE47" s="7"/>
    </row>
    <row r="48" spans="2:31" x14ac:dyDescent="0.2">
      <c r="B48" s="1">
        <v>6</v>
      </c>
      <c r="C48" s="6">
        <v>131</v>
      </c>
      <c r="D48" s="6">
        <v>2</v>
      </c>
      <c r="E48" s="1">
        <f t="shared" si="11"/>
        <v>1.5267175572519083E-2</v>
      </c>
      <c r="H48" s="1">
        <v>6</v>
      </c>
      <c r="I48" s="8">
        <v>104</v>
      </c>
      <c r="J48" s="5">
        <v>0</v>
      </c>
      <c r="K48" s="1">
        <f t="shared" si="12"/>
        <v>0</v>
      </c>
      <c r="N48" s="1">
        <v>6</v>
      </c>
      <c r="O48" s="1"/>
      <c r="P48" s="1"/>
      <c r="Q48" s="1" t="e">
        <f t="shared" si="10"/>
        <v>#DIV/0!</v>
      </c>
      <c r="U48" s="1">
        <v>6</v>
      </c>
      <c r="V48" s="1">
        <v>0</v>
      </c>
      <c r="W48" s="1">
        <v>175</v>
      </c>
      <c r="X48" s="1">
        <f t="shared" si="13"/>
        <v>0</v>
      </c>
      <c r="Y48" s="7"/>
      <c r="AA48" s="1">
        <v>6</v>
      </c>
      <c r="AB48" s="1">
        <v>0</v>
      </c>
      <c r="AC48" s="1">
        <v>242</v>
      </c>
      <c r="AD48" s="1">
        <f t="shared" si="14"/>
        <v>0</v>
      </c>
      <c r="AE48" s="7"/>
    </row>
    <row r="49" spans="1:31" x14ac:dyDescent="0.2">
      <c r="B49" s="1" t="s">
        <v>5</v>
      </c>
      <c r="C49" s="1">
        <f>SUM(C43:C48)</f>
        <v>1330</v>
      </c>
      <c r="D49" s="1">
        <f>SUM(D43:D48)</f>
        <v>525</v>
      </c>
      <c r="E49" s="1">
        <f t="shared" si="11"/>
        <v>0.39473684210526316</v>
      </c>
      <c r="H49" s="1" t="s">
        <v>5</v>
      </c>
      <c r="I49" s="1">
        <f>SUM(I43:I48)</f>
        <v>1503</v>
      </c>
      <c r="J49" s="1">
        <f>SUM(J43:J48)</f>
        <v>530</v>
      </c>
      <c r="K49" s="1">
        <f t="shared" si="12"/>
        <v>0.35262807717897537</v>
      </c>
      <c r="N49" s="1" t="s">
        <v>5</v>
      </c>
      <c r="O49" s="1">
        <f>SUM(O43:O48)</f>
        <v>0</v>
      </c>
      <c r="P49" s="1">
        <f>SUM(P43:P48)</f>
        <v>0</v>
      </c>
      <c r="Q49" s="1" t="e">
        <f t="shared" si="10"/>
        <v>#DIV/0!</v>
      </c>
      <c r="U49" s="1" t="s">
        <v>5</v>
      </c>
      <c r="V49" s="1">
        <f>SUM(V43:V48)</f>
        <v>1227</v>
      </c>
      <c r="W49" s="1">
        <f>SUM(W43:W48)</f>
        <v>2603</v>
      </c>
      <c r="X49" s="1">
        <f>V49/W49</f>
        <v>0.47137917787168654</v>
      </c>
      <c r="Y49" s="7"/>
      <c r="AA49" s="1" t="s">
        <v>5</v>
      </c>
      <c r="AB49" s="1">
        <f>SUM(AB43:AB48)</f>
        <v>1429</v>
      </c>
      <c r="AC49" s="1">
        <f>SUM(AC43:AC48)</f>
        <v>2973</v>
      </c>
      <c r="AD49" s="1">
        <f t="shared" si="14"/>
        <v>0.48065926673393877</v>
      </c>
      <c r="AE49" s="7"/>
    </row>
    <row r="50" spans="1:31" x14ac:dyDescent="0.2">
      <c r="Y50" s="7"/>
    </row>
    <row r="52" spans="1:31" x14ac:dyDescent="0.2">
      <c r="C52" s="2" t="s">
        <v>15</v>
      </c>
      <c r="V52" s="2" t="s">
        <v>15</v>
      </c>
    </row>
    <row r="53" spans="1:31" x14ac:dyDescent="0.2">
      <c r="A53" s="2" t="s">
        <v>1</v>
      </c>
      <c r="B53" s="2" t="s">
        <v>26</v>
      </c>
      <c r="C53" s="2" t="s">
        <v>27</v>
      </c>
      <c r="D53" s="2" t="s">
        <v>28</v>
      </c>
      <c r="E53" s="2" t="s">
        <v>29</v>
      </c>
      <c r="F53" s="2" t="s">
        <v>30</v>
      </c>
      <c r="T53" s="2" t="s">
        <v>1</v>
      </c>
      <c r="U53" s="2" t="s">
        <v>16</v>
      </c>
      <c r="V53" s="2" t="s">
        <v>17</v>
      </c>
      <c r="W53" s="2" t="s">
        <v>18</v>
      </c>
      <c r="X53" s="2" t="s">
        <v>19</v>
      </c>
      <c r="Y53" s="2" t="s">
        <v>20</v>
      </c>
      <c r="Z53" s="2" t="s">
        <v>21</v>
      </c>
      <c r="AA53" s="2" t="s">
        <v>22</v>
      </c>
    </row>
    <row r="54" spans="1:31" x14ac:dyDescent="0.2">
      <c r="A54" s="2">
        <v>1</v>
      </c>
      <c r="B54" s="2">
        <f>AVERAGE(E10,K10)</f>
        <v>0.4625478598777073</v>
      </c>
      <c r="C54" s="2">
        <f>AVERAGE(E26,K26)</f>
        <v>0.54012258811020419</v>
      </c>
      <c r="D54" s="2">
        <f>AVERAGE(E43,K43)</f>
        <v>0.55905961742537613</v>
      </c>
      <c r="E54" s="2">
        <f>AVERAGE(B54:D54)</f>
        <v>0.52057668847109584</v>
      </c>
      <c r="F54" s="2">
        <f>STDEV(B54:D54)/SQRT(3)</f>
        <v>2.9524913100417272E-2</v>
      </c>
      <c r="T54" s="2">
        <v>1</v>
      </c>
      <c r="U54" s="2">
        <f>AVERAGE(X10,AD10,AJ10)</f>
        <v>0.64286041469447586</v>
      </c>
      <c r="V54" s="2">
        <f>AVERAGE(X26,AD26,AJ26)</f>
        <v>0.61391454119026678</v>
      </c>
      <c r="W54" s="2">
        <f>AVERAGE(X43,AD43,AJ43)</f>
        <v>0.60375155144074333</v>
      </c>
      <c r="X54" s="2">
        <f>AVERAGE(U54:W54)</f>
        <v>0.62017550244182862</v>
      </c>
      <c r="Y54" s="2">
        <f>STDEV(U54:W54)/SQRT(3)</f>
        <v>1.1715737607949363E-2</v>
      </c>
      <c r="Z54" s="2">
        <f>_xlfn.T.TEST(B54:D54,U54:W54,2,2)</f>
        <v>3.4997613520850832E-2</v>
      </c>
      <c r="AA54" s="2" t="s">
        <v>34</v>
      </c>
    </row>
    <row r="55" spans="1:31" x14ac:dyDescent="0.2">
      <c r="A55" s="2">
        <v>2</v>
      </c>
      <c r="B55" s="2">
        <f t="shared" ref="B55:B59" si="15">AVERAGE(E11,K11)</f>
        <v>0.55434815694152739</v>
      </c>
      <c r="C55" s="2">
        <f t="shared" ref="C55:C59" si="16">AVERAGE(E27,K27)</f>
        <v>0.51435897435897437</v>
      </c>
      <c r="D55" s="2">
        <f t="shared" ref="D55:D60" si="17">AVERAGE(E44,K44)</f>
        <v>0.62293705915004804</v>
      </c>
      <c r="E55" s="2">
        <f t="shared" ref="E55:E60" si="18">AVERAGE(B55:D55)</f>
        <v>0.56388139681685001</v>
      </c>
      <c r="F55" s="2">
        <f t="shared" ref="F55:F60" si="19">STDEV(B55:D55)/SQRT(3)</f>
        <v>3.1704164401093672E-2</v>
      </c>
      <c r="T55" s="2">
        <v>2</v>
      </c>
      <c r="U55" s="2">
        <f t="shared" ref="U55:U60" si="20">AVERAGE(X11,AD11,AJ11)</f>
        <v>0.87515229044834308</v>
      </c>
      <c r="V55" s="2">
        <f t="shared" ref="V55:V60" si="21">AVERAGE(X27,AD27,AJ27)</f>
        <v>0.94053911205073992</v>
      </c>
      <c r="W55" s="2">
        <f t="shared" ref="W55:W60" si="22">AVERAGE(X44,AD44,AJ44)</f>
        <v>0.82960338719433158</v>
      </c>
      <c r="X55" s="2">
        <f t="shared" ref="X55:X60" si="23">AVERAGE(U55:W55)</f>
        <v>0.88176492989780486</v>
      </c>
      <c r="Y55" s="2">
        <f t="shared" ref="Y55:Y60" si="24">STDEV(U55:W55)/SQRT(3)</f>
        <v>3.2194611416201412E-2</v>
      </c>
      <c r="Z55" s="2">
        <f t="shared" ref="Z55:Z60" si="25">_xlfn.T.TEST(B55:D55,U55:W55,2,2)</f>
        <v>2.151271484864672E-3</v>
      </c>
      <c r="AA55" s="2" t="s">
        <v>14</v>
      </c>
    </row>
    <row r="56" spans="1:31" x14ac:dyDescent="0.2">
      <c r="A56" s="2">
        <v>3</v>
      </c>
      <c r="B56" s="2">
        <f t="shared" si="15"/>
        <v>0.3</v>
      </c>
      <c r="C56" s="2">
        <f t="shared" si="16"/>
        <v>0.51237645222819495</v>
      </c>
      <c r="D56" s="2">
        <f t="shared" si="17"/>
        <v>0.58316946211683052</v>
      </c>
      <c r="E56" s="2">
        <f t="shared" si="18"/>
        <v>0.46518197144834178</v>
      </c>
      <c r="F56" s="2">
        <f t="shared" si="19"/>
        <v>8.508177503818265E-2</v>
      </c>
      <c r="T56" s="2">
        <v>3</v>
      </c>
      <c r="U56" s="2">
        <f t="shared" si="20"/>
        <v>0.64724071622522639</v>
      </c>
      <c r="V56" s="2">
        <f t="shared" si="21"/>
        <v>0.78384339422337734</v>
      </c>
      <c r="W56" s="2">
        <f t="shared" si="22"/>
        <v>0.69529535516871543</v>
      </c>
      <c r="X56" s="2">
        <f t="shared" si="23"/>
        <v>0.70879315520577313</v>
      </c>
      <c r="Y56" s="2">
        <f t="shared" si="24"/>
        <v>4.0007148792213468E-2</v>
      </c>
      <c r="Z56" s="2">
        <f t="shared" si="25"/>
        <v>6.0613722449845732E-2</v>
      </c>
    </row>
    <row r="57" spans="1:31" x14ac:dyDescent="0.2">
      <c r="A57" s="2">
        <v>4</v>
      </c>
      <c r="B57" s="2">
        <f t="shared" si="15"/>
        <v>7.7591352746632258E-2</v>
      </c>
      <c r="C57" s="2">
        <f t="shared" si="16"/>
        <v>0.10074752833373524</v>
      </c>
      <c r="D57" s="2">
        <f t="shared" si="17"/>
        <v>0.15604755226073599</v>
      </c>
      <c r="E57" s="2">
        <f t="shared" si="18"/>
        <v>0.11146214444703451</v>
      </c>
      <c r="F57" s="2">
        <f t="shared" si="19"/>
        <v>2.3273347126349927E-2</v>
      </c>
      <c r="T57" s="2">
        <v>4</v>
      </c>
      <c r="U57" s="2">
        <f t="shared" si="20"/>
        <v>0.29954698157385728</v>
      </c>
      <c r="V57" s="2">
        <f t="shared" si="21"/>
        <v>0.40138089377273201</v>
      </c>
      <c r="W57" s="2">
        <f t="shared" si="22"/>
        <v>0.48653289176208925</v>
      </c>
      <c r="X57" s="2">
        <f t="shared" si="23"/>
        <v>0.39582025570289286</v>
      </c>
      <c r="Y57" s="2">
        <f t="shared" si="24"/>
        <v>5.404973997482368E-2</v>
      </c>
      <c r="Z57" s="2">
        <f t="shared" si="25"/>
        <v>8.4482459035454087E-3</v>
      </c>
      <c r="AA57" s="2" t="s">
        <v>14</v>
      </c>
    </row>
    <row r="58" spans="1:31" x14ac:dyDescent="0.2">
      <c r="A58" s="2">
        <v>5</v>
      </c>
      <c r="B58" s="2">
        <f t="shared" si="15"/>
        <v>1.893939393939394E-3</v>
      </c>
      <c r="C58" s="2">
        <f t="shared" si="16"/>
        <v>2.8359279718774659E-2</v>
      </c>
      <c r="D58" s="2">
        <f t="shared" si="17"/>
        <v>6.4625449897406567E-2</v>
      </c>
      <c r="E58" s="2">
        <f t="shared" si="18"/>
        <v>3.1626223003373539E-2</v>
      </c>
      <c r="F58" s="2">
        <f t="shared" si="19"/>
        <v>1.8182549246738774E-2</v>
      </c>
      <c r="T58" s="2">
        <v>5</v>
      </c>
      <c r="U58" s="2">
        <f t="shared" si="20"/>
        <v>2.1126760563380281E-2</v>
      </c>
      <c r="V58" s="2">
        <f t="shared" si="21"/>
        <v>1.9269776876267748E-2</v>
      </c>
      <c r="W58" s="2">
        <f t="shared" si="22"/>
        <v>1.4646464646464647E-2</v>
      </c>
      <c r="X58" s="2">
        <f t="shared" si="23"/>
        <v>1.8347667362037561E-2</v>
      </c>
      <c r="Y58" s="2">
        <f t="shared" si="24"/>
        <v>1.9266787710006509E-3</v>
      </c>
      <c r="Z58" s="2">
        <f t="shared" si="25"/>
        <v>0.50791724536126048</v>
      </c>
    </row>
    <row r="59" spans="1:31" x14ac:dyDescent="0.2">
      <c r="A59" s="2">
        <v>6</v>
      </c>
      <c r="B59" s="2">
        <f t="shared" si="15"/>
        <v>2.0270709962907529E-2</v>
      </c>
      <c r="C59" s="2">
        <f t="shared" si="16"/>
        <v>4.5454545454545452E-3</v>
      </c>
      <c r="D59" s="2">
        <f t="shared" si="17"/>
        <v>7.6335877862595417E-3</v>
      </c>
      <c r="E59" s="2">
        <f t="shared" si="18"/>
        <v>1.0816584098207205E-2</v>
      </c>
      <c r="F59" s="2">
        <f t="shared" si="19"/>
        <v>4.8103885368868731E-3</v>
      </c>
      <c r="T59" s="2">
        <v>6</v>
      </c>
      <c r="U59" s="2">
        <f t="shared" si="20"/>
        <v>0</v>
      </c>
      <c r="V59" s="2">
        <f t="shared" si="21"/>
        <v>0</v>
      </c>
      <c r="W59" s="2">
        <f t="shared" si="22"/>
        <v>0</v>
      </c>
      <c r="X59" s="2">
        <f t="shared" si="23"/>
        <v>0</v>
      </c>
      <c r="Y59" s="2">
        <f t="shared" si="24"/>
        <v>0</v>
      </c>
      <c r="Z59" s="2">
        <f t="shared" si="25"/>
        <v>8.7782317846613014E-2</v>
      </c>
    </row>
    <row r="60" spans="1:31" x14ac:dyDescent="0.2">
      <c r="A60" s="2" t="s">
        <v>5</v>
      </c>
      <c r="B60" s="2">
        <f>AVERAGE(E16,K16)</f>
        <v>0.2573843779073211</v>
      </c>
      <c r="C60" s="2">
        <f>AVERAGE(E32,K32)</f>
        <v>0.32784301164943319</v>
      </c>
      <c r="D60" s="2">
        <f t="shared" si="17"/>
        <v>0.37368245964211927</v>
      </c>
      <c r="E60" s="2">
        <f t="shared" si="18"/>
        <v>0.31963661639962454</v>
      </c>
      <c r="F60" s="2">
        <f t="shared" si="19"/>
        <v>3.3822180326158108E-2</v>
      </c>
      <c r="T60" s="2" t="s">
        <v>5</v>
      </c>
      <c r="U60" s="2">
        <f t="shared" si="20"/>
        <v>0.46309548056359895</v>
      </c>
      <c r="V60" s="2">
        <f t="shared" si="21"/>
        <v>0.48988833201442011</v>
      </c>
      <c r="W60" s="2">
        <f t="shared" si="22"/>
        <v>0.47601922230281268</v>
      </c>
      <c r="X60" s="2">
        <f t="shared" si="23"/>
        <v>0.47633434496027727</v>
      </c>
      <c r="Y60" s="2">
        <f t="shared" si="24"/>
        <v>7.7360347063461848E-3</v>
      </c>
      <c r="Z60" s="2">
        <f t="shared" si="25"/>
        <v>1.0688031208947386E-2</v>
      </c>
      <c r="AA60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Sox5 Pum2 KO SA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2016-12-01T11:17:37Z</dcterms:created>
  <dcterms:modified xsi:type="dcterms:W3CDTF">2021-08-26T11:32:38Z</dcterms:modified>
</cp:coreProperties>
</file>