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I\figure 201910\202004 ai figure\data\"/>
    </mc:Choice>
  </mc:AlternateContent>
  <bookViews>
    <workbookView xWindow="0" yWindow="0" windowWidth="21570" windowHeight="8145" firstSheet="6" activeTab="9"/>
  </bookViews>
  <sheets>
    <sheet name="6d-rnascope sc" sheetId="9" r:id="rId1"/>
    <sheet name="6k-vgaki i.t. tail immersion" sheetId="2" r:id="rId2"/>
    <sheet name="6l-vgatki i.t. hot plate " sheetId="3" r:id="rId3"/>
    <sheet name="6m-vgat-creMOR-KI i.t. von frey" sheetId="4" r:id="rId4"/>
    <sheet name="6h-vglut2ki i.t. tail immersion" sheetId="6" r:id="rId5"/>
    <sheet name="6i-vglut2ki i.t. hot plate" sheetId="7" r:id="rId6"/>
    <sheet name="6j-vglut2KI i.t. von frey" sheetId="5" r:id="rId7"/>
    <sheet name="6o-vgat-creMOR-KI i.t. morphine" sheetId="1" r:id="rId8"/>
    <sheet name="6p-c-fos" sheetId="10" r:id="rId9"/>
    <sheet name="6s-c-fos beads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1" l="1"/>
  <c r="J98" i="11"/>
  <c r="I98" i="11"/>
  <c r="K98" i="11" s="1"/>
  <c r="H98" i="11"/>
  <c r="G98" i="11"/>
  <c r="F98" i="11"/>
  <c r="D98" i="11"/>
  <c r="E98" i="11" s="1"/>
  <c r="C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J85" i="11"/>
  <c r="K85" i="11" s="1"/>
  <c r="I85" i="11"/>
  <c r="G85" i="11"/>
  <c r="F85" i="11"/>
  <c r="H85" i="11" s="1"/>
  <c r="E85" i="11"/>
  <c r="D85" i="11"/>
  <c r="C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J72" i="11"/>
  <c r="K72" i="11" s="1"/>
  <c r="I72" i="11"/>
  <c r="G72" i="11"/>
  <c r="H72" i="11" s="1"/>
  <c r="F72" i="11"/>
  <c r="D72" i="11"/>
  <c r="C72" i="11"/>
  <c r="E72" i="11" s="1"/>
  <c r="E71" i="11"/>
  <c r="E70" i="11"/>
  <c r="E69" i="11"/>
  <c r="E68" i="11"/>
  <c r="E67" i="11"/>
  <c r="E66" i="11"/>
  <c r="J65" i="11"/>
  <c r="K65" i="11" s="1"/>
  <c r="I65" i="11"/>
  <c r="G65" i="11"/>
  <c r="F65" i="11"/>
  <c r="H65" i="11" s="1"/>
  <c r="E65" i="11"/>
  <c r="D65" i="11"/>
  <c r="C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J52" i="11"/>
  <c r="K52" i="11" s="1"/>
  <c r="I52" i="11"/>
  <c r="G52" i="11"/>
  <c r="H52" i="11" s="1"/>
  <c r="F52" i="11"/>
  <c r="D52" i="11"/>
  <c r="C52" i="11"/>
  <c r="E52" i="11" s="1"/>
  <c r="K51" i="11"/>
  <c r="H51" i="11"/>
  <c r="E51" i="11"/>
  <c r="K50" i="11"/>
  <c r="H50" i="11"/>
  <c r="E50" i="11"/>
  <c r="K49" i="11"/>
  <c r="H49" i="11"/>
  <c r="E49" i="11"/>
  <c r="K48" i="11"/>
  <c r="H48" i="11"/>
  <c r="E48" i="11"/>
  <c r="K47" i="11"/>
  <c r="H47" i="11"/>
  <c r="E47" i="11"/>
  <c r="K46" i="11"/>
  <c r="H46" i="11"/>
  <c r="E46" i="11"/>
  <c r="K45" i="11"/>
  <c r="H45" i="11"/>
  <c r="E45" i="11"/>
  <c r="K44" i="11"/>
  <c r="H44" i="11"/>
  <c r="E44" i="11"/>
  <c r="K43" i="11"/>
  <c r="J43" i="11"/>
  <c r="I43" i="11"/>
  <c r="G43" i="11"/>
  <c r="H43" i="11" s="1"/>
  <c r="F43" i="11"/>
  <c r="D43" i="11"/>
  <c r="C43" i="11"/>
  <c r="E43" i="11" s="1"/>
  <c r="K42" i="11"/>
  <c r="H42" i="11"/>
  <c r="E42" i="11"/>
  <c r="K41" i="11"/>
  <c r="H41" i="11"/>
  <c r="E41" i="11"/>
  <c r="K40" i="11"/>
  <c r="H40" i="11"/>
  <c r="E40" i="11"/>
  <c r="K39" i="11"/>
  <c r="H39" i="11"/>
  <c r="E39" i="11"/>
  <c r="K38" i="11"/>
  <c r="H38" i="11"/>
  <c r="E38" i="11"/>
  <c r="K37" i="11"/>
  <c r="H37" i="11"/>
  <c r="E37" i="11"/>
  <c r="K36" i="11"/>
  <c r="H36" i="11"/>
  <c r="E36" i="11"/>
  <c r="K35" i="11"/>
  <c r="H35" i="11"/>
  <c r="E35" i="11"/>
  <c r="K34" i="11"/>
  <c r="H34" i="11"/>
  <c r="E34" i="11"/>
  <c r="K33" i="11"/>
  <c r="H33" i="11"/>
  <c r="E33" i="11"/>
  <c r="K32" i="11"/>
  <c r="H32" i="11"/>
  <c r="E32" i="11"/>
  <c r="K31" i="11"/>
  <c r="H31" i="11"/>
  <c r="E31" i="11"/>
  <c r="J30" i="11"/>
  <c r="K30" i="11" s="1"/>
  <c r="I30" i="11"/>
  <c r="H30" i="11"/>
  <c r="G30" i="11"/>
  <c r="F30" i="11"/>
  <c r="D30" i="11"/>
  <c r="E30" i="11" s="1"/>
  <c r="C30" i="11"/>
  <c r="K29" i="11"/>
  <c r="H29" i="11"/>
  <c r="E29" i="11"/>
  <c r="K28" i="11"/>
  <c r="H28" i="11"/>
  <c r="E28" i="11"/>
  <c r="K27" i="11"/>
  <c r="H27" i="11"/>
  <c r="E27" i="11"/>
  <c r="K26" i="11"/>
  <c r="H26" i="11"/>
  <c r="E26" i="11"/>
  <c r="K25" i="11"/>
  <c r="H25" i="11"/>
  <c r="E25" i="11"/>
  <c r="K24" i="11"/>
  <c r="H24" i="11"/>
  <c r="E24" i="11"/>
  <c r="K23" i="11"/>
  <c r="H23" i="11"/>
  <c r="E23" i="11"/>
  <c r="K22" i="11"/>
  <c r="H22" i="11"/>
  <c r="E22" i="11"/>
  <c r="K21" i="11"/>
  <c r="H21" i="11"/>
  <c r="E21" i="11"/>
  <c r="K20" i="11"/>
  <c r="H20" i="11"/>
  <c r="E20" i="11"/>
  <c r="K19" i="11"/>
  <c r="H19" i="11"/>
  <c r="E19" i="11"/>
  <c r="K18" i="11"/>
  <c r="H18" i="11"/>
  <c r="E18" i="11"/>
  <c r="F222" i="10" l="1"/>
  <c r="F204" i="10"/>
  <c r="F183" i="10"/>
  <c r="F145" i="10"/>
  <c r="F133" i="10"/>
  <c r="F113" i="10"/>
  <c r="F84" i="10"/>
  <c r="L83" i="10"/>
  <c r="L70" i="10"/>
  <c r="F68" i="10"/>
  <c r="L57" i="10"/>
  <c r="L50" i="10"/>
  <c r="F49" i="10"/>
  <c r="L37" i="10"/>
  <c r="F35" i="10"/>
  <c r="L28" i="10"/>
  <c r="F20" i="10"/>
  <c r="L15" i="10"/>
  <c r="G35" i="7" l="1"/>
  <c r="I34" i="7"/>
  <c r="I32" i="7"/>
  <c r="K31" i="7"/>
  <c r="G31" i="7"/>
  <c r="I30" i="7"/>
  <c r="I28" i="7"/>
  <c r="K27" i="7"/>
  <c r="G27" i="7"/>
  <c r="I26" i="7"/>
  <c r="I24" i="7"/>
  <c r="K23" i="7"/>
  <c r="G23" i="7"/>
  <c r="I22" i="7"/>
  <c r="I20" i="7"/>
  <c r="F18" i="7"/>
  <c r="L34" i="7" s="1"/>
  <c r="F17" i="7"/>
  <c r="J33" i="7" s="1"/>
  <c r="F16" i="7"/>
  <c r="L32" i="7" s="1"/>
  <c r="F15" i="7"/>
  <c r="J31" i="7" s="1"/>
  <c r="F14" i="7"/>
  <c r="L30" i="7" s="1"/>
  <c r="F13" i="7"/>
  <c r="J29" i="7" s="1"/>
  <c r="F12" i="7"/>
  <c r="L28" i="7" s="1"/>
  <c r="F11" i="7"/>
  <c r="J27" i="7" s="1"/>
  <c r="F10" i="7"/>
  <c r="L26" i="7" s="1"/>
  <c r="F9" i="7"/>
  <c r="J25" i="7" s="1"/>
  <c r="F8" i="7"/>
  <c r="L24" i="7" s="1"/>
  <c r="F7" i="7"/>
  <c r="J23" i="7" s="1"/>
  <c r="F6" i="7"/>
  <c r="L22" i="7" s="1"/>
  <c r="F5" i="7"/>
  <c r="J21" i="7" s="1"/>
  <c r="F4" i="7"/>
  <c r="L20" i="7" s="1"/>
  <c r="M34" i="6"/>
  <c r="I34" i="6"/>
  <c r="N33" i="6"/>
  <c r="J33" i="6"/>
  <c r="O32" i="6"/>
  <c r="K32" i="6"/>
  <c r="G32" i="6"/>
  <c r="M30" i="6"/>
  <c r="I30" i="6"/>
  <c r="N29" i="6"/>
  <c r="J29" i="6"/>
  <c r="O28" i="6"/>
  <c r="K28" i="6"/>
  <c r="G28" i="6"/>
  <c r="M26" i="6"/>
  <c r="I26" i="6"/>
  <c r="N25" i="6"/>
  <c r="J25" i="6"/>
  <c r="O24" i="6"/>
  <c r="K24" i="6"/>
  <c r="G24" i="6"/>
  <c r="M22" i="6"/>
  <c r="I22" i="6"/>
  <c r="N21" i="6"/>
  <c r="J21" i="6"/>
  <c r="O20" i="6"/>
  <c r="K20" i="6"/>
  <c r="G20" i="6"/>
  <c r="F18" i="6"/>
  <c r="L34" i="6" s="1"/>
  <c r="F17" i="6"/>
  <c r="M33" i="6" s="1"/>
  <c r="F16" i="6"/>
  <c r="N32" i="6" s="1"/>
  <c r="F15" i="6"/>
  <c r="O31" i="6" s="1"/>
  <c r="F14" i="6"/>
  <c r="L30" i="6" s="1"/>
  <c r="F13" i="6"/>
  <c r="M29" i="6" s="1"/>
  <c r="F12" i="6"/>
  <c r="N28" i="6" s="1"/>
  <c r="F11" i="6"/>
  <c r="O27" i="6" s="1"/>
  <c r="F10" i="6"/>
  <c r="L26" i="6" s="1"/>
  <c r="F9" i="6"/>
  <c r="M25" i="6" s="1"/>
  <c r="F8" i="6"/>
  <c r="N24" i="6" s="1"/>
  <c r="F7" i="6"/>
  <c r="O23" i="6" s="1"/>
  <c r="F6" i="6"/>
  <c r="L22" i="6" s="1"/>
  <c r="F5" i="6"/>
  <c r="M21" i="6" s="1"/>
  <c r="F4" i="6"/>
  <c r="N20" i="6" s="1"/>
  <c r="L27" i="6" l="1"/>
  <c r="G29" i="7"/>
  <c r="G33" i="7"/>
  <c r="K33" i="7"/>
  <c r="H20" i="6"/>
  <c r="L20" i="6"/>
  <c r="G21" i="6"/>
  <c r="K21" i="6"/>
  <c r="O21" i="6"/>
  <c r="J22" i="6"/>
  <c r="N22" i="6"/>
  <c r="I23" i="6"/>
  <c r="M23" i="6"/>
  <c r="H24" i="6"/>
  <c r="L24" i="6"/>
  <c r="G25" i="6"/>
  <c r="K25" i="6"/>
  <c r="O25" i="6"/>
  <c r="J26" i="6"/>
  <c r="N26" i="6"/>
  <c r="I27" i="6"/>
  <c r="M27" i="6"/>
  <c r="H28" i="6"/>
  <c r="L28" i="6"/>
  <c r="G29" i="6"/>
  <c r="K29" i="6"/>
  <c r="O29" i="6"/>
  <c r="J30" i="6"/>
  <c r="N30" i="6"/>
  <c r="I31" i="6"/>
  <c r="M31" i="6"/>
  <c r="H32" i="6"/>
  <c r="L32" i="6"/>
  <c r="G33" i="6"/>
  <c r="K33" i="6"/>
  <c r="O33" i="6"/>
  <c r="J34" i="6"/>
  <c r="N34" i="6"/>
  <c r="J20" i="7"/>
  <c r="H21" i="7"/>
  <c r="L21" i="7"/>
  <c r="J22" i="7"/>
  <c r="H23" i="7"/>
  <c r="L23" i="7"/>
  <c r="J24" i="7"/>
  <c r="H25" i="7"/>
  <c r="L25" i="7"/>
  <c r="J26" i="7"/>
  <c r="H27" i="7"/>
  <c r="L27" i="7"/>
  <c r="J28" i="7"/>
  <c r="H29" i="7"/>
  <c r="L29" i="7"/>
  <c r="J30" i="7"/>
  <c r="H31" i="7"/>
  <c r="L31" i="7"/>
  <c r="J32" i="7"/>
  <c r="H33" i="7"/>
  <c r="L33" i="7"/>
  <c r="J34" i="7"/>
  <c r="L23" i="6"/>
  <c r="H27" i="6"/>
  <c r="H31" i="6"/>
  <c r="K21" i="7"/>
  <c r="K25" i="7"/>
  <c r="I20" i="6"/>
  <c r="M20" i="6"/>
  <c r="H21" i="6"/>
  <c r="L21" i="6"/>
  <c r="G22" i="6"/>
  <c r="K22" i="6"/>
  <c r="O22" i="6"/>
  <c r="J23" i="6"/>
  <c r="N23" i="6"/>
  <c r="I24" i="6"/>
  <c r="M24" i="6"/>
  <c r="H25" i="6"/>
  <c r="L25" i="6"/>
  <c r="G26" i="6"/>
  <c r="K26" i="6"/>
  <c r="O26" i="6"/>
  <c r="J27" i="6"/>
  <c r="N27" i="6"/>
  <c r="I28" i="6"/>
  <c r="M28" i="6"/>
  <c r="H29" i="6"/>
  <c r="L29" i="6"/>
  <c r="G30" i="6"/>
  <c r="K30" i="6"/>
  <c r="O30" i="6"/>
  <c r="J31" i="6"/>
  <c r="N31" i="6"/>
  <c r="I32" i="6"/>
  <c r="M32" i="6"/>
  <c r="H33" i="6"/>
  <c r="L33" i="6"/>
  <c r="G34" i="6"/>
  <c r="K34" i="6"/>
  <c r="O34" i="6"/>
  <c r="G20" i="7"/>
  <c r="K20" i="7"/>
  <c r="I21" i="7"/>
  <c r="G22" i="7"/>
  <c r="K22" i="7"/>
  <c r="I23" i="7"/>
  <c r="G24" i="7"/>
  <c r="K24" i="7"/>
  <c r="I25" i="7"/>
  <c r="G26" i="7"/>
  <c r="K26" i="7"/>
  <c r="I27" i="7"/>
  <c r="G28" i="7"/>
  <c r="K28" i="7"/>
  <c r="I29" i="7"/>
  <c r="G30" i="7"/>
  <c r="K30" i="7"/>
  <c r="I31" i="7"/>
  <c r="G32" i="7"/>
  <c r="K32" i="7"/>
  <c r="I33" i="7"/>
  <c r="G34" i="7"/>
  <c r="K34" i="7"/>
  <c r="H23" i="6"/>
  <c r="L31" i="6"/>
  <c r="G21" i="7"/>
  <c r="G25" i="7"/>
  <c r="K29" i="7"/>
  <c r="J20" i="6"/>
  <c r="I21" i="6"/>
  <c r="H22" i="6"/>
  <c r="G23" i="6"/>
  <c r="K23" i="6"/>
  <c r="J24" i="6"/>
  <c r="I25" i="6"/>
  <c r="H26" i="6"/>
  <c r="G27" i="6"/>
  <c r="K27" i="6"/>
  <c r="J28" i="6"/>
  <c r="I29" i="6"/>
  <c r="H30" i="6"/>
  <c r="G31" i="6"/>
  <c r="K31" i="6"/>
  <c r="J32" i="6"/>
  <c r="I33" i="6"/>
  <c r="H34" i="6"/>
  <c r="H20" i="7"/>
  <c r="H22" i="7"/>
  <c r="H24" i="7"/>
  <c r="H26" i="7"/>
  <c r="H28" i="7"/>
  <c r="H30" i="7"/>
  <c r="H32" i="7"/>
  <c r="H34" i="7"/>
  <c r="I39" i="3" l="1"/>
  <c r="I37" i="3"/>
  <c r="K36" i="3"/>
  <c r="G36" i="3"/>
  <c r="I35" i="3"/>
  <c r="I33" i="3"/>
  <c r="K32" i="3"/>
  <c r="G32" i="3"/>
  <c r="I31" i="3"/>
  <c r="I29" i="3"/>
  <c r="K28" i="3"/>
  <c r="G28" i="3"/>
  <c r="I27" i="3"/>
  <c r="I25" i="3"/>
  <c r="K24" i="3"/>
  <c r="G24" i="3"/>
  <c r="I23" i="3"/>
  <c r="F20" i="3"/>
  <c r="L39" i="3" s="1"/>
  <c r="F19" i="3"/>
  <c r="J38" i="3" s="1"/>
  <c r="F18" i="3"/>
  <c r="L37" i="3" s="1"/>
  <c r="F17" i="3"/>
  <c r="J36" i="3" s="1"/>
  <c r="F16" i="3"/>
  <c r="L35" i="3" s="1"/>
  <c r="F15" i="3"/>
  <c r="J34" i="3" s="1"/>
  <c r="F14" i="3"/>
  <c r="L33" i="3" s="1"/>
  <c r="F13" i="3"/>
  <c r="J32" i="3" s="1"/>
  <c r="F12" i="3"/>
  <c r="L31" i="3" s="1"/>
  <c r="F11" i="3"/>
  <c r="J30" i="3" s="1"/>
  <c r="F10" i="3"/>
  <c r="L29" i="3" s="1"/>
  <c r="F9" i="3"/>
  <c r="J28" i="3" s="1"/>
  <c r="F8" i="3"/>
  <c r="L27" i="3" s="1"/>
  <c r="F7" i="3"/>
  <c r="J26" i="3" s="1"/>
  <c r="F6" i="3"/>
  <c r="L25" i="3" s="1"/>
  <c r="F5" i="3"/>
  <c r="J24" i="3" s="1"/>
  <c r="F4" i="3"/>
  <c r="L23" i="3" s="1"/>
  <c r="O39" i="2"/>
  <c r="K39" i="2"/>
  <c r="G39" i="2"/>
  <c r="L38" i="2"/>
  <c r="H38" i="2"/>
  <c r="M37" i="2"/>
  <c r="I37" i="2"/>
  <c r="O35" i="2"/>
  <c r="K35" i="2"/>
  <c r="G35" i="2"/>
  <c r="L34" i="2"/>
  <c r="H34" i="2"/>
  <c r="M33" i="2"/>
  <c r="I33" i="2"/>
  <c r="O31" i="2"/>
  <c r="K31" i="2"/>
  <c r="G31" i="2"/>
  <c r="L30" i="2"/>
  <c r="H30" i="2"/>
  <c r="M29" i="2"/>
  <c r="I29" i="2"/>
  <c r="O27" i="2"/>
  <c r="K27" i="2"/>
  <c r="G27" i="2"/>
  <c r="L26" i="2"/>
  <c r="H26" i="2"/>
  <c r="M25" i="2"/>
  <c r="I25" i="2"/>
  <c r="O23" i="2"/>
  <c r="K23" i="2"/>
  <c r="G23" i="2"/>
  <c r="F21" i="2"/>
  <c r="N39" i="2" s="1"/>
  <c r="F20" i="2"/>
  <c r="O38" i="2" s="1"/>
  <c r="F19" i="2"/>
  <c r="L37" i="2" s="1"/>
  <c r="F18" i="2"/>
  <c r="M36" i="2" s="1"/>
  <c r="F17" i="2"/>
  <c r="N35" i="2" s="1"/>
  <c r="F16" i="2"/>
  <c r="O34" i="2" s="1"/>
  <c r="F15" i="2"/>
  <c r="L33" i="2" s="1"/>
  <c r="F14" i="2"/>
  <c r="M32" i="2" s="1"/>
  <c r="F13" i="2"/>
  <c r="N31" i="2" s="1"/>
  <c r="F12" i="2"/>
  <c r="O30" i="2" s="1"/>
  <c r="F11" i="2"/>
  <c r="L29" i="2" s="1"/>
  <c r="F10" i="2"/>
  <c r="M28" i="2" s="1"/>
  <c r="F9" i="2"/>
  <c r="N27" i="2" s="1"/>
  <c r="F8" i="2"/>
  <c r="O26" i="2" s="1"/>
  <c r="F7" i="2"/>
  <c r="L25" i="2" s="1"/>
  <c r="F6" i="2"/>
  <c r="M24" i="2" s="1"/>
  <c r="F5" i="2"/>
  <c r="N23" i="2" s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U12" i="1" s="1"/>
  <c r="R26" i="1"/>
  <c r="Q26" i="1"/>
  <c r="R25" i="1"/>
  <c r="S13" i="1" s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6" i="1"/>
  <c r="Q16" i="1"/>
  <c r="R15" i="1"/>
  <c r="Q15" i="1"/>
  <c r="R14" i="1"/>
  <c r="Q14" i="1"/>
  <c r="Q13" i="1"/>
  <c r="U13" i="1" s="1"/>
  <c r="R12" i="1"/>
  <c r="S12" i="1" s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U5" i="1"/>
  <c r="R5" i="1"/>
  <c r="S5" i="1" s="1"/>
  <c r="Q5" i="1"/>
  <c r="J32" i="2" l="1"/>
  <c r="G30" i="3"/>
  <c r="G34" i="3"/>
  <c r="H23" i="2"/>
  <c r="L23" i="2"/>
  <c r="G24" i="2"/>
  <c r="K24" i="2"/>
  <c r="O24" i="2"/>
  <c r="J25" i="2"/>
  <c r="N25" i="2"/>
  <c r="I26" i="2"/>
  <c r="M26" i="2"/>
  <c r="H27" i="2"/>
  <c r="L27" i="2"/>
  <c r="G28" i="2"/>
  <c r="K28" i="2"/>
  <c r="O28" i="2"/>
  <c r="J29" i="2"/>
  <c r="N29" i="2"/>
  <c r="I30" i="2"/>
  <c r="M30" i="2"/>
  <c r="H31" i="2"/>
  <c r="L31" i="2"/>
  <c r="G32" i="2"/>
  <c r="K32" i="2"/>
  <c r="O32" i="2"/>
  <c r="J33" i="2"/>
  <c r="N33" i="2"/>
  <c r="I34" i="2"/>
  <c r="M34" i="2"/>
  <c r="H35" i="2"/>
  <c r="L35" i="2"/>
  <c r="G36" i="2"/>
  <c r="K36" i="2"/>
  <c r="O36" i="2"/>
  <c r="J37" i="2"/>
  <c r="N37" i="2"/>
  <c r="I38" i="2"/>
  <c r="M38" i="2"/>
  <c r="H39" i="2"/>
  <c r="L39" i="2"/>
  <c r="J23" i="3"/>
  <c r="H24" i="3"/>
  <c r="L24" i="3"/>
  <c r="J25" i="3"/>
  <c r="H26" i="3"/>
  <c r="L26" i="3"/>
  <c r="J27" i="3"/>
  <c r="H28" i="3"/>
  <c r="L28" i="3"/>
  <c r="J29" i="3"/>
  <c r="H30" i="3"/>
  <c r="L30" i="3"/>
  <c r="J31" i="3"/>
  <c r="H32" i="3"/>
  <c r="L32" i="3"/>
  <c r="J33" i="3"/>
  <c r="H34" i="3"/>
  <c r="L34" i="3"/>
  <c r="J35" i="3"/>
  <c r="H36" i="3"/>
  <c r="L36" i="3"/>
  <c r="J37" i="3"/>
  <c r="H38" i="3"/>
  <c r="L38" i="3"/>
  <c r="J39" i="3"/>
  <c r="J24" i="2"/>
  <c r="J28" i="2"/>
  <c r="N32" i="2"/>
  <c r="J36" i="2"/>
  <c r="K34" i="3"/>
  <c r="K38" i="3"/>
  <c r="I23" i="2"/>
  <c r="M23" i="2"/>
  <c r="H24" i="2"/>
  <c r="L24" i="2"/>
  <c r="G25" i="2"/>
  <c r="K25" i="2"/>
  <c r="O25" i="2"/>
  <c r="J26" i="2"/>
  <c r="N26" i="2"/>
  <c r="I27" i="2"/>
  <c r="M27" i="2"/>
  <c r="H28" i="2"/>
  <c r="L28" i="2"/>
  <c r="G29" i="2"/>
  <c r="K29" i="2"/>
  <c r="O29" i="2"/>
  <c r="J30" i="2"/>
  <c r="N30" i="2"/>
  <c r="I31" i="2"/>
  <c r="M31" i="2"/>
  <c r="H32" i="2"/>
  <c r="L32" i="2"/>
  <c r="G33" i="2"/>
  <c r="K33" i="2"/>
  <c r="O33" i="2"/>
  <c r="J34" i="2"/>
  <c r="N34" i="2"/>
  <c r="I35" i="2"/>
  <c r="M35" i="2"/>
  <c r="H36" i="2"/>
  <c r="L36" i="2"/>
  <c r="G37" i="2"/>
  <c r="K37" i="2"/>
  <c r="O37" i="2"/>
  <c r="J38" i="2"/>
  <c r="N38" i="2"/>
  <c r="I39" i="2"/>
  <c r="M39" i="2"/>
  <c r="G23" i="3"/>
  <c r="K23" i="3"/>
  <c r="I24" i="3"/>
  <c r="G25" i="3"/>
  <c r="K25" i="3"/>
  <c r="I26" i="3"/>
  <c r="G27" i="3"/>
  <c r="K27" i="3"/>
  <c r="I28" i="3"/>
  <c r="G29" i="3"/>
  <c r="K29" i="3"/>
  <c r="I30" i="3"/>
  <c r="G31" i="3"/>
  <c r="K31" i="3"/>
  <c r="I32" i="3"/>
  <c r="G33" i="3"/>
  <c r="K33" i="3"/>
  <c r="I34" i="3"/>
  <c r="G35" i="3"/>
  <c r="K35" i="3"/>
  <c r="I36" i="3"/>
  <c r="G37" i="3"/>
  <c r="K37" i="3"/>
  <c r="I38" i="3"/>
  <c r="G39" i="3"/>
  <c r="K39" i="3"/>
  <c r="N24" i="2"/>
  <c r="N28" i="2"/>
  <c r="N36" i="2"/>
  <c r="G26" i="3"/>
  <c r="K26" i="3"/>
  <c r="K30" i="3"/>
  <c r="G38" i="3"/>
  <c r="J23" i="2"/>
  <c r="I24" i="2"/>
  <c r="H25" i="2"/>
  <c r="G26" i="2"/>
  <c r="K26" i="2"/>
  <c r="J27" i="2"/>
  <c r="I28" i="2"/>
  <c r="H29" i="2"/>
  <c r="G30" i="2"/>
  <c r="K30" i="2"/>
  <c r="J31" i="2"/>
  <c r="I32" i="2"/>
  <c r="H33" i="2"/>
  <c r="G34" i="2"/>
  <c r="K34" i="2"/>
  <c r="J35" i="2"/>
  <c r="I36" i="2"/>
  <c r="H37" i="2"/>
  <c r="G38" i="2"/>
  <c r="K38" i="2"/>
  <c r="J39" i="2"/>
  <c r="H23" i="3"/>
  <c r="H25" i="3"/>
  <c r="H27" i="3"/>
  <c r="H29" i="3"/>
  <c r="H31" i="3"/>
  <c r="H33" i="3"/>
  <c r="H35" i="3"/>
  <c r="H37" i="3"/>
  <c r="H39" i="3"/>
</calcChain>
</file>

<file path=xl/sharedStrings.xml><?xml version="1.0" encoding="utf-8"?>
<sst xmlns="http://schemas.openxmlformats.org/spreadsheetml/2006/main" count="253" uniqueCount="211">
  <si>
    <t>Video</t>
    <phoneticPr fontId="2" type="noConversion"/>
  </si>
  <si>
    <t>Mouse NO.</t>
    <phoneticPr fontId="2" type="noConversion"/>
  </si>
  <si>
    <t>licking</t>
    <phoneticPr fontId="2" type="noConversion"/>
  </si>
  <si>
    <t>mean licking</t>
    <phoneticPr fontId="2" type="noConversion"/>
  </si>
  <si>
    <t>flinching</t>
    <phoneticPr fontId="2" type="noConversion"/>
  </si>
  <si>
    <t>mean flinching</t>
    <phoneticPr fontId="2" type="noConversion"/>
  </si>
  <si>
    <t>body twisting</t>
    <phoneticPr fontId="2" type="noConversion"/>
  </si>
  <si>
    <t>mean twisting</t>
    <phoneticPr fontId="2" type="noConversion"/>
  </si>
  <si>
    <t>tail biting</t>
    <phoneticPr fontId="2" type="noConversion"/>
  </si>
  <si>
    <t>mean tail biting</t>
    <phoneticPr fontId="2" type="noConversion"/>
  </si>
  <si>
    <t>grooming</t>
    <phoneticPr fontId="2" type="noConversion"/>
  </si>
  <si>
    <t>mean grooming</t>
    <phoneticPr fontId="2" type="noConversion"/>
  </si>
  <si>
    <t>scratching</t>
    <phoneticPr fontId="2" type="noConversion"/>
  </si>
  <si>
    <t>mouse NO.</t>
    <phoneticPr fontId="2" type="noConversion"/>
  </si>
  <si>
    <t>drug (i.t.)</t>
    <phoneticPr fontId="2" type="noConversion"/>
  </si>
  <si>
    <t>lick+flinch</t>
    <phoneticPr fontId="2" type="noConversion"/>
  </si>
  <si>
    <t>groom+tail lick</t>
    <phoneticPr fontId="2" type="noConversion"/>
  </si>
  <si>
    <t>groom average</t>
    <phoneticPr fontId="2" type="noConversion"/>
  </si>
  <si>
    <t>lick average</t>
    <phoneticPr fontId="2" type="noConversion"/>
  </si>
  <si>
    <t>morphine+beta-FNA</t>
    <phoneticPr fontId="2" type="noConversion"/>
  </si>
  <si>
    <t>morphine+beta-FNA</t>
    <phoneticPr fontId="2" type="noConversion"/>
  </si>
  <si>
    <t>20170727-1</t>
    <phoneticPr fontId="2" type="noConversion"/>
  </si>
  <si>
    <t>morphine+beta-FNA</t>
    <phoneticPr fontId="2" type="noConversion"/>
  </si>
  <si>
    <t>morphine+beta-FNA</t>
    <phoneticPr fontId="2" type="noConversion"/>
  </si>
  <si>
    <t>20170727-2</t>
    <phoneticPr fontId="2" type="noConversion"/>
  </si>
  <si>
    <t>20170727-3</t>
    <phoneticPr fontId="2" type="noConversion"/>
  </si>
  <si>
    <t>video 1039</t>
    <phoneticPr fontId="2" type="noConversion"/>
  </si>
  <si>
    <t>morphine</t>
    <phoneticPr fontId="2" type="noConversion"/>
  </si>
  <si>
    <t>morphine</t>
    <phoneticPr fontId="2" type="noConversion"/>
  </si>
  <si>
    <t>video 1048</t>
    <phoneticPr fontId="2" type="noConversion"/>
  </si>
  <si>
    <t>morphine+beta-FNA</t>
    <phoneticPr fontId="2" type="noConversion"/>
  </si>
  <si>
    <t>morphine</t>
    <phoneticPr fontId="2" type="noConversion"/>
  </si>
  <si>
    <t>video 519</t>
    <phoneticPr fontId="2" type="noConversion"/>
  </si>
  <si>
    <t>video 521</t>
    <phoneticPr fontId="2" type="noConversion"/>
  </si>
  <si>
    <t>morphine</t>
    <phoneticPr fontId="2" type="noConversion"/>
  </si>
  <si>
    <t>morphine</t>
    <phoneticPr fontId="2" type="noConversion"/>
  </si>
  <si>
    <t>cage1 1&amp;2</t>
    <phoneticPr fontId="2" type="noConversion"/>
  </si>
  <si>
    <t>morphine</t>
    <phoneticPr fontId="2" type="noConversion"/>
  </si>
  <si>
    <t>cage1 3&amp;4</t>
    <phoneticPr fontId="2" type="noConversion"/>
  </si>
  <si>
    <t>morphine</t>
    <phoneticPr fontId="2" type="noConversion"/>
  </si>
  <si>
    <t>cage1&amp;2 5</t>
    <phoneticPr fontId="2" type="noConversion"/>
  </si>
  <si>
    <t>video 198</t>
    <phoneticPr fontId="2" type="noConversion"/>
  </si>
  <si>
    <t>i.t. 1.0 nmol morphine</t>
    <phoneticPr fontId="2" type="noConversion"/>
  </si>
  <si>
    <t>48度</t>
    <phoneticPr fontId="2" type="noConversion"/>
  </si>
  <si>
    <t>vgat-cre-/MOR-KI</t>
    <phoneticPr fontId="2" type="noConversion"/>
  </si>
  <si>
    <t>vgat-cre+/MOR-KI</t>
    <phoneticPr fontId="2" type="noConversion"/>
  </si>
  <si>
    <t>Time after morphine (min)</t>
    <phoneticPr fontId="2" type="noConversion"/>
  </si>
  <si>
    <t>experiment date</t>
    <phoneticPr fontId="2" type="noConversion"/>
  </si>
  <si>
    <t>Mouse NO.</t>
    <phoneticPr fontId="2" type="noConversion"/>
  </si>
  <si>
    <t>DOB</t>
    <phoneticPr fontId="2" type="noConversion"/>
  </si>
  <si>
    <t>baseline</t>
    <phoneticPr fontId="2" type="noConversion"/>
  </si>
  <si>
    <t>average baseline</t>
    <phoneticPr fontId="2" type="noConversion"/>
  </si>
  <si>
    <t>8/7/17</t>
    <phoneticPr fontId="2" type="noConversion"/>
  </si>
  <si>
    <t>8/2/17</t>
    <phoneticPr fontId="2" type="noConversion"/>
  </si>
  <si>
    <t>11/1/17 10/27/17</t>
    <phoneticPr fontId="2" type="noConversion"/>
  </si>
  <si>
    <t>52度 hot plate</t>
    <phoneticPr fontId="2" type="noConversion"/>
  </si>
  <si>
    <t>vgat-cre+/MOR-KI</t>
    <phoneticPr fontId="2" type="noConversion"/>
  </si>
  <si>
    <t>Time after morphine (min)</t>
    <phoneticPr fontId="2" type="noConversion"/>
  </si>
  <si>
    <t>Mouse NO.</t>
    <phoneticPr fontId="2" type="noConversion"/>
  </si>
  <si>
    <t>average baseline</t>
    <phoneticPr fontId="2" type="noConversion"/>
  </si>
  <si>
    <t>10/12/17</t>
    <phoneticPr fontId="2" type="noConversion"/>
  </si>
  <si>
    <t>小鼠体型与littermate比非常小，阈值太高 去掉</t>
    <phoneticPr fontId="2" type="noConversion"/>
  </si>
  <si>
    <t>11/1/17 11/4/17 10/27/17</t>
    <phoneticPr fontId="2" type="noConversion"/>
  </si>
  <si>
    <t>%MPE</t>
    <phoneticPr fontId="2" type="noConversion"/>
  </si>
  <si>
    <t>delete</t>
    <phoneticPr fontId="2" type="noConversion"/>
  </si>
  <si>
    <t>mouse no.</t>
    <phoneticPr fontId="5" type="noConversion"/>
  </si>
  <si>
    <t>1/6/18</t>
    <phoneticPr fontId="5" type="noConversion"/>
  </si>
  <si>
    <t>delete 基因型不对</t>
    <phoneticPr fontId="5" type="noConversion"/>
  </si>
  <si>
    <t>1/4/18</t>
    <phoneticPr fontId="5" type="noConversion"/>
  </si>
  <si>
    <t>i.t. 1.0 nmol morphine</t>
    <phoneticPr fontId="2" type="noConversion"/>
  </si>
  <si>
    <t>50du</t>
    <phoneticPr fontId="2" type="noConversion"/>
  </si>
  <si>
    <t>Time</t>
    <phoneticPr fontId="2" type="noConversion"/>
  </si>
  <si>
    <t>baseline</t>
    <phoneticPr fontId="2" type="noConversion"/>
  </si>
  <si>
    <t>9/20/17</t>
    <phoneticPr fontId="2" type="noConversion"/>
  </si>
  <si>
    <t>8/22/17</t>
    <phoneticPr fontId="2" type="noConversion"/>
  </si>
  <si>
    <t>8/23/17</t>
    <phoneticPr fontId="2" type="noConversion"/>
  </si>
  <si>
    <t>52du hot plate</t>
    <phoneticPr fontId="2" type="noConversion"/>
  </si>
  <si>
    <t>1.0 nmol/5 ul</t>
    <phoneticPr fontId="2" type="noConversion"/>
  </si>
  <si>
    <t>Lamina III</t>
  </si>
  <si>
    <t>Lamina I-II</t>
  </si>
  <si>
    <t>vglut2</t>
  </si>
  <si>
    <t>vgat</t>
  </si>
  <si>
    <t>date</t>
    <phoneticPr fontId="2" type="noConversion"/>
  </si>
  <si>
    <t>mouse NO.</t>
    <phoneticPr fontId="2" type="noConversion"/>
  </si>
  <si>
    <t>image</t>
    <phoneticPr fontId="2" type="noConversion"/>
  </si>
  <si>
    <t>section</t>
    <phoneticPr fontId="2" type="noConversion"/>
  </si>
  <si>
    <t>c-fos NO.</t>
    <phoneticPr fontId="2" type="noConversion"/>
  </si>
  <si>
    <t>date</t>
    <phoneticPr fontId="2" type="noConversion"/>
  </si>
  <si>
    <t>mouse NO.</t>
    <phoneticPr fontId="2" type="noConversion"/>
  </si>
  <si>
    <t>c-fos NO.</t>
    <phoneticPr fontId="2" type="noConversion"/>
  </si>
  <si>
    <t>53 1.0nmol morphine vgat/ki</t>
    <phoneticPr fontId="2" type="noConversion"/>
  </si>
  <si>
    <t>68 1.0nmol morphine vgat/ki</t>
    <phoneticPr fontId="2" type="noConversion"/>
  </si>
  <si>
    <t>average</t>
    <phoneticPr fontId="2" type="noConversion"/>
  </si>
  <si>
    <t>69 1.0nmol morphine vgat/ki</t>
    <phoneticPr fontId="2" type="noConversion"/>
  </si>
  <si>
    <t>67 1.0nmol morphine vgat/ki</t>
    <phoneticPr fontId="2" type="noConversion"/>
  </si>
  <si>
    <t>80 1.0nmol morphine vgat/ki</t>
    <phoneticPr fontId="2" type="noConversion"/>
  </si>
  <si>
    <t>70 1.0nmol morphine vgat/ki</t>
    <phoneticPr fontId="2" type="noConversion"/>
  </si>
  <si>
    <t>average</t>
    <phoneticPr fontId="2" type="noConversion"/>
  </si>
  <si>
    <t>81 saline vgat/ki</t>
    <phoneticPr fontId="2" type="noConversion"/>
  </si>
  <si>
    <t>69 saline vgat/ki</t>
    <phoneticPr fontId="2" type="noConversion"/>
  </si>
  <si>
    <t>average</t>
    <phoneticPr fontId="2" type="noConversion"/>
  </si>
  <si>
    <t>85 saline vgat/ki</t>
    <phoneticPr fontId="2" type="noConversion"/>
  </si>
  <si>
    <t>average</t>
    <phoneticPr fontId="2" type="noConversion"/>
  </si>
  <si>
    <t>86 saline vgat/ki</t>
    <phoneticPr fontId="2" type="noConversion"/>
  </si>
  <si>
    <t>71 saline vgat/ki</t>
    <phoneticPr fontId="2" type="noConversion"/>
  </si>
  <si>
    <t>average</t>
    <phoneticPr fontId="2" type="noConversion"/>
  </si>
  <si>
    <t>88 1.0nmol morphine vgat/ki</t>
    <phoneticPr fontId="2" type="noConversion"/>
  </si>
  <si>
    <t>56 1.0nmol morphine MOR-KI</t>
    <phoneticPr fontId="2" type="noConversion"/>
  </si>
  <si>
    <t>55 1.0nmol morphine MOR-KI</t>
    <phoneticPr fontId="2" type="noConversion"/>
  </si>
  <si>
    <t>58 saline MOR-KI</t>
    <phoneticPr fontId="2" type="noConversion"/>
  </si>
  <si>
    <t>vgat/KI 1.0nmol morphine</t>
    <phoneticPr fontId="2" type="noConversion"/>
  </si>
  <si>
    <t>MOR-KI 1.0nmol morphine</t>
    <phoneticPr fontId="2" type="noConversion"/>
  </si>
  <si>
    <t>vgat-cre MOR-KI 1.0nmol morphine i.t.</t>
    <phoneticPr fontId="2" type="noConversion"/>
  </si>
  <si>
    <t>94 saline vgat/ki</t>
    <phoneticPr fontId="2" type="noConversion"/>
  </si>
  <si>
    <t>95 saline vgat/ki</t>
    <phoneticPr fontId="2" type="noConversion"/>
  </si>
  <si>
    <t>95 saline vgat/ki</t>
    <phoneticPr fontId="2" type="noConversion"/>
  </si>
  <si>
    <t>after morphine</t>
    <phoneticPr fontId="2" type="noConversion"/>
  </si>
  <si>
    <t>morphine</t>
    <phoneticPr fontId="2" type="noConversion"/>
  </si>
  <si>
    <t>vgat-cre MOR-KI</t>
    <phoneticPr fontId="2" type="noConversion"/>
  </si>
  <si>
    <t>MOR-KI</t>
    <phoneticPr fontId="2" type="noConversion"/>
  </si>
  <si>
    <t>1-2 c-fos</t>
    <phoneticPr fontId="2" type="noConversion"/>
  </si>
  <si>
    <t>3-5 c-fos</t>
    <phoneticPr fontId="2" type="noConversion"/>
  </si>
  <si>
    <t>total c-fos</t>
    <phoneticPr fontId="2" type="noConversion"/>
  </si>
  <si>
    <t>1-2 beads</t>
    <phoneticPr fontId="2" type="noConversion"/>
  </si>
  <si>
    <t>1-2 co-beads</t>
    <phoneticPr fontId="2" type="noConversion"/>
  </si>
  <si>
    <t>%1-2 beads</t>
    <phoneticPr fontId="2" type="noConversion"/>
  </si>
  <si>
    <t>3-5 beads</t>
    <phoneticPr fontId="2" type="noConversion"/>
  </si>
  <si>
    <t>3-5 co-beads</t>
    <phoneticPr fontId="2" type="noConversion"/>
  </si>
  <si>
    <t>% layer 3 beads</t>
    <phoneticPr fontId="2" type="noConversion"/>
  </si>
  <si>
    <t>68+m</t>
    <phoneticPr fontId="2" type="noConversion"/>
  </si>
  <si>
    <t>20180423 68+m beads c-fos-1</t>
  </si>
  <si>
    <t>20180423 68+m beads c-fos-2</t>
  </si>
  <si>
    <t>20180423 68+m beads c-fos-3</t>
  </si>
  <si>
    <t>20180423 68+m beads c-fos-4</t>
  </si>
  <si>
    <t>20180423 68+m beads c-fos-5</t>
  </si>
  <si>
    <t>20180423 68+m beads c-fos-6</t>
  </si>
  <si>
    <t>20180423 68+m beads c-fos-7</t>
  </si>
  <si>
    <t>20180423 68+m beads c-fos-8</t>
  </si>
  <si>
    <t>20180423 68+m beads c-fos-9</t>
  </si>
  <si>
    <t>20180423 68+m beads c-fos-10</t>
  </si>
  <si>
    <t>20180423 68+m beads c-fos-11</t>
  </si>
  <si>
    <t>20180423 68+m beads c-fos-12</t>
  </si>
  <si>
    <t>69+m</t>
    <phoneticPr fontId="2" type="noConversion"/>
  </si>
  <si>
    <t>20180423 69+m beads c-fos-1</t>
    <phoneticPr fontId="2" type="noConversion"/>
  </si>
  <si>
    <t>20180423 69+m beads c-fos-2</t>
  </si>
  <si>
    <t>20180423 69+m beads c-fos-3</t>
  </si>
  <si>
    <t>20180423 69+m beads c-fos-4</t>
  </si>
  <si>
    <t>20180423 69+m beads c-fos-5</t>
  </si>
  <si>
    <t>20180423 69+m beads c-fos-6</t>
  </si>
  <si>
    <t>20180423 69+m beads c-fos-7</t>
  </si>
  <si>
    <t>20180423 69+m beads c-fos-8</t>
  </si>
  <si>
    <t>20180423 69+m beads c-fos-9</t>
  </si>
  <si>
    <t>20180423 69+m beads c-fos-10</t>
  </si>
  <si>
    <t>20180423 69+m beads c-fos-11</t>
  </si>
  <si>
    <t>20180423 69+m beads c-fos-12</t>
  </si>
  <si>
    <t>80+m</t>
    <phoneticPr fontId="2" type="noConversion"/>
  </si>
  <si>
    <t>20180423 80+m beads c-fos-1</t>
    <phoneticPr fontId="2" type="noConversion"/>
  </si>
  <si>
    <t>20180423 80+m beads c-fos-2</t>
  </si>
  <si>
    <t>20180423 80+m beads c-fos-3</t>
  </si>
  <si>
    <t>20180423 80+m beads c-fos-4</t>
  </si>
  <si>
    <t>20180423 80+m beads c-fos-5</t>
  </si>
  <si>
    <t>20180423 80+m beads c-fos-6</t>
  </si>
  <si>
    <t>20180423 80+m beads c-fos-7</t>
  </si>
  <si>
    <t>20180423 80+m beads c-fos-8</t>
  </si>
  <si>
    <t>81+s</t>
    <phoneticPr fontId="2" type="noConversion"/>
  </si>
  <si>
    <t>20180423 81+s beads c-fos-1</t>
    <phoneticPr fontId="2" type="noConversion"/>
  </si>
  <si>
    <t>20180423 81+s beads c-fos-2</t>
  </si>
  <si>
    <t>20180423 81+s beads c-fos-3</t>
  </si>
  <si>
    <t>20180426 81+s c-fos beads-1</t>
    <phoneticPr fontId="2" type="noConversion"/>
  </si>
  <si>
    <t>20180426 81+s c-fos beads-2</t>
  </si>
  <si>
    <t>20180426 81+s c-fos beads-3</t>
  </si>
  <si>
    <t>20180426 81+s c-fos beads-4</t>
  </si>
  <si>
    <t>20180426 81+s c-fos beads-5</t>
  </si>
  <si>
    <t>20180426 81+s c-fos beads-6</t>
  </si>
  <si>
    <t>20180426 81+s c-fos beads-7</t>
  </si>
  <si>
    <t>20180426 81+s c-fos beads-8</t>
  </si>
  <si>
    <t>20180426 81+s c-fos beads-9</t>
  </si>
  <si>
    <t>85+s</t>
    <phoneticPr fontId="2" type="noConversion"/>
  </si>
  <si>
    <t>20180423 85+s beads c-fos-1</t>
    <phoneticPr fontId="2" type="noConversion"/>
  </si>
  <si>
    <t>20180423 85+s beads c-fos-2</t>
  </si>
  <si>
    <t>20180423 85+s beads c-fos-3</t>
  </si>
  <si>
    <t>20180423 85+s beads c-fos-4</t>
  </si>
  <si>
    <t>20180423 85+s beads c-fos-5</t>
  </si>
  <si>
    <t>20180423 85+s beads c-fos-6</t>
  </si>
  <si>
    <t>86+s</t>
    <phoneticPr fontId="2" type="noConversion"/>
  </si>
  <si>
    <t>20180423 86+s beads c-fos-1</t>
    <phoneticPr fontId="2" type="noConversion"/>
  </si>
  <si>
    <t>20180423 86+s beads c-fos-2</t>
  </si>
  <si>
    <t>20180423 86+s beads c-fos-3</t>
  </si>
  <si>
    <t>20180426 86+s c-fos beads-1</t>
    <phoneticPr fontId="2" type="noConversion"/>
  </si>
  <si>
    <t>20180426 86+s c-fos beads-2</t>
  </si>
  <si>
    <t>20180426 86+s c-fos beads-3</t>
  </si>
  <si>
    <t>20180426 86+s c-fos beads-4</t>
  </si>
  <si>
    <t>20180426 86+s c-fos beads-5</t>
  </si>
  <si>
    <t>20180426 86+s c-fos beads-6</t>
  </si>
  <si>
    <t>20180426 86+s c-fos beads-7</t>
  </si>
  <si>
    <t>20180426 86+s c-fos beads-8</t>
  </si>
  <si>
    <t>20180426 86+s c-fos beads-9</t>
  </si>
  <si>
    <t>88+m</t>
    <phoneticPr fontId="2" type="noConversion"/>
  </si>
  <si>
    <t>20180426 88+m beads c-fos-1</t>
    <phoneticPr fontId="2" type="noConversion"/>
  </si>
  <si>
    <t>20180426 88+m beads c-fos-2</t>
  </si>
  <si>
    <t>20180426 88+m beads c-fos-3</t>
  </si>
  <si>
    <t>20180426 88+m beads c-fos-4</t>
  </si>
  <si>
    <t>20180426 88+m beads c-fos-5</t>
  </si>
  <si>
    <t>20180426 88+m beads c-fos-6</t>
  </si>
  <si>
    <t>20180426 88+m beads c-fos-7</t>
  </si>
  <si>
    <t>20180426 88+m beads c-fos-8</t>
  </si>
  <si>
    <t>20180426 88+m beads c-fos-9</t>
  </si>
  <si>
    <t>20180426 88+m beads c-fos-10</t>
  </si>
  <si>
    <t>20180426 88+m beads c-fos-11</t>
  </si>
  <si>
    <t>20180426 88+m beads c-fos-12</t>
  </si>
  <si>
    <t>beads 太少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</si>
</sst>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3" xfId="0" applyFill="1" applyBorder="1"/>
    <xf numFmtId="0" fontId="0" fillId="3" borderId="1" xfId="0" applyFill="1" applyBorder="1"/>
    <xf numFmtId="0" fontId="0" fillId="4" borderId="1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6" borderId="5" xfId="0" applyFill="1" applyBorder="1"/>
    <xf numFmtId="0" fontId="0" fillId="7" borderId="0" xfId="0" applyFill="1"/>
    <xf numFmtId="0" fontId="0" fillId="8" borderId="1" xfId="0" applyFill="1" applyBorder="1"/>
    <xf numFmtId="0" fontId="0" fillId="8" borderId="0" xfId="0" applyFill="1"/>
    <xf numFmtId="0" fontId="0" fillId="9" borderId="1" xfId="0" applyFill="1" applyBorder="1"/>
    <xf numFmtId="0" fontId="0" fillId="9" borderId="0" xfId="0" applyFill="1"/>
    <xf numFmtId="0" fontId="0" fillId="10" borderId="1" xfId="0" applyFill="1" applyBorder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0" fillId="11" borderId="0" xfId="0" applyFill="1"/>
    <xf numFmtId="0" fontId="1" fillId="0" borderId="0" xfId="1">
      <alignment vertical="center"/>
    </xf>
    <xf numFmtId="0" fontId="1" fillId="0" borderId="0" xfId="1" applyFill="1">
      <alignment vertical="center"/>
    </xf>
    <xf numFmtId="0" fontId="1" fillId="0" borderId="1" xfId="1" applyFill="1" applyBorder="1">
      <alignment vertical="center"/>
    </xf>
    <xf numFmtId="0" fontId="1" fillId="0" borderId="1" xfId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1" fillId="7" borderId="1" xfId="1" applyFill="1" applyBorder="1">
      <alignment vertical="center"/>
    </xf>
    <xf numFmtId="0" fontId="1" fillId="0" borderId="1" xfId="1" applyBorder="1">
      <alignment vertical="center"/>
    </xf>
    <xf numFmtId="49" fontId="1" fillId="0" borderId="0" xfId="1" applyNumberFormat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6" fillId="0" borderId="0" xfId="2">
      <alignment vertical="center"/>
    </xf>
    <xf numFmtId="0" fontId="7" fillId="0" borderId="0" xfId="2" applyFont="1" applyAlignme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7" borderId="0" xfId="0" applyFill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1" fillId="0" borderId="1" xfId="1" applyFill="1" applyBorder="1" applyAlignment="1">
      <alignment vertical="center" wrapText="1"/>
    </xf>
    <xf numFmtId="0" fontId="0" fillId="5" borderId="0" xfId="0" applyFill="1"/>
    <xf numFmtId="9" fontId="0" fillId="5" borderId="0" xfId="0" applyNumberFormat="1" applyFill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25" sqref="E25"/>
    </sheetView>
  </sheetViews>
  <sheetFormatPr defaultRowHeight="13.5"/>
  <cols>
    <col min="1" max="16384" width="9" style="43"/>
  </cols>
  <sheetData>
    <row r="1" spans="1:7">
      <c r="A1" s="47"/>
      <c r="B1" s="46" t="s">
        <v>81</v>
      </c>
      <c r="C1" s="46"/>
      <c r="D1" s="46"/>
      <c r="E1" s="46" t="s">
        <v>80</v>
      </c>
      <c r="F1" s="46"/>
      <c r="G1" s="46"/>
    </row>
    <row r="2" spans="1:7">
      <c r="A2" s="45" t="s">
        <v>79</v>
      </c>
      <c r="B2" s="44">
        <v>63.959389999999999</v>
      </c>
      <c r="C2" s="44">
        <v>50.872819999999997</v>
      </c>
      <c r="D2" s="44">
        <v>47.781570000000002</v>
      </c>
      <c r="E2" s="44">
        <v>35.532989999999998</v>
      </c>
      <c r="F2" s="44">
        <v>48.628430000000002</v>
      </c>
      <c r="G2" s="44">
        <v>52.218429999999998</v>
      </c>
    </row>
    <row r="3" spans="1:7">
      <c r="A3" s="45" t="s">
        <v>78</v>
      </c>
      <c r="B3" s="44">
        <v>53.201970000000003</v>
      </c>
      <c r="C3" s="44">
        <v>54.913290000000003</v>
      </c>
      <c r="D3" s="44">
        <v>59.375</v>
      </c>
      <c r="E3" s="44">
        <v>45.3202</v>
      </c>
      <c r="F3" s="44">
        <v>43.930639999999997</v>
      </c>
      <c r="G3" s="44">
        <v>40.625</v>
      </c>
    </row>
    <row r="4" spans="1:7">
      <c r="A4" s="45"/>
      <c r="B4" s="44"/>
      <c r="C4" s="44"/>
      <c r="D4" s="44"/>
      <c r="E4" s="44"/>
      <c r="F4" s="44"/>
      <c r="G4" s="44"/>
    </row>
    <row r="5" spans="1:7">
      <c r="A5" s="45"/>
      <c r="B5" s="44"/>
      <c r="C5" s="44"/>
      <c r="D5" s="44"/>
      <c r="E5" s="44"/>
      <c r="F5" s="44"/>
      <c r="G5" s="44"/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M99"/>
  <sheetViews>
    <sheetView tabSelected="1" workbookViewId="0">
      <selection activeCell="M22" sqref="M22"/>
    </sheetView>
  </sheetViews>
  <sheetFormatPr defaultRowHeight="13.5"/>
  <cols>
    <col min="2" max="2" width="29.375" customWidth="1"/>
    <col min="3" max="3" width="11.375" customWidth="1"/>
    <col min="4" max="4" width="10.875" customWidth="1"/>
    <col min="5" max="5" width="12.5" customWidth="1"/>
    <col min="6" max="6" width="11.75" customWidth="1"/>
    <col min="7" max="7" width="13.375" customWidth="1"/>
    <col min="8" max="8" width="11.875" customWidth="1"/>
    <col min="9" max="9" width="11.5" customWidth="1"/>
    <col min="10" max="10" width="13.5" customWidth="1"/>
    <col min="11" max="11" width="11.5" customWidth="1"/>
  </cols>
  <sheetData>
    <row r="17" spans="1:11">
      <c r="C17" t="s">
        <v>120</v>
      </c>
      <c r="D17" t="s">
        <v>121</v>
      </c>
      <c r="E17" s="53" t="s">
        <v>122</v>
      </c>
      <c r="F17" t="s">
        <v>123</v>
      </c>
      <c r="G17" t="s">
        <v>124</v>
      </c>
      <c r="H17" s="53" t="s">
        <v>125</v>
      </c>
      <c r="I17" t="s">
        <v>126</v>
      </c>
      <c r="J17" t="s">
        <v>127</v>
      </c>
      <c r="K17" s="54" t="s">
        <v>128</v>
      </c>
    </row>
    <row r="18" spans="1:11">
      <c r="A18" s="25" t="s">
        <v>129</v>
      </c>
      <c r="B18" t="s">
        <v>130</v>
      </c>
      <c r="C18">
        <v>36</v>
      </c>
      <c r="D18">
        <v>6</v>
      </c>
      <c r="E18">
        <f>C18+D18</f>
        <v>42</v>
      </c>
      <c r="F18">
        <v>9</v>
      </c>
      <c r="G18">
        <v>3</v>
      </c>
      <c r="H18">
        <f>G18/F18*100</f>
        <v>33.333333333333329</v>
      </c>
      <c r="I18">
        <v>7</v>
      </c>
      <c r="J18">
        <v>1</v>
      </c>
      <c r="K18">
        <f>J18/I18*100</f>
        <v>14.285714285714285</v>
      </c>
    </row>
    <row r="19" spans="1:11">
      <c r="A19" s="25"/>
      <c r="B19" t="s">
        <v>131</v>
      </c>
      <c r="C19">
        <v>42</v>
      </c>
      <c r="D19">
        <v>13</v>
      </c>
      <c r="E19">
        <f t="shared" ref="E19:E82" si="0">C19+D19</f>
        <v>55</v>
      </c>
      <c r="F19">
        <v>8</v>
      </c>
      <c r="G19">
        <v>4</v>
      </c>
      <c r="H19">
        <f t="shared" ref="H19:H42" si="1">G19/F19*100</f>
        <v>50</v>
      </c>
      <c r="I19">
        <v>7</v>
      </c>
      <c r="J19">
        <v>4</v>
      </c>
      <c r="K19">
        <f t="shared" ref="K19:K52" si="2">J19/I19*100</f>
        <v>57.142857142857139</v>
      </c>
    </row>
    <row r="20" spans="1:11">
      <c r="A20" s="25"/>
      <c r="B20" t="s">
        <v>132</v>
      </c>
      <c r="C20">
        <v>32</v>
      </c>
      <c r="D20">
        <v>13</v>
      </c>
      <c r="E20">
        <f t="shared" si="0"/>
        <v>45</v>
      </c>
      <c r="F20">
        <v>12</v>
      </c>
      <c r="G20">
        <v>1</v>
      </c>
      <c r="H20">
        <f t="shared" si="1"/>
        <v>8.3333333333333321</v>
      </c>
      <c r="I20">
        <v>4</v>
      </c>
      <c r="J20">
        <v>1</v>
      </c>
      <c r="K20">
        <f t="shared" si="2"/>
        <v>25</v>
      </c>
    </row>
    <row r="21" spans="1:11">
      <c r="A21" s="25"/>
      <c r="B21" t="s">
        <v>133</v>
      </c>
      <c r="C21">
        <v>21</v>
      </c>
      <c r="D21">
        <v>14</v>
      </c>
      <c r="E21">
        <f t="shared" si="0"/>
        <v>35</v>
      </c>
      <c r="F21">
        <v>7</v>
      </c>
      <c r="G21">
        <v>3</v>
      </c>
      <c r="H21">
        <f t="shared" si="1"/>
        <v>42.857142857142854</v>
      </c>
      <c r="I21">
        <v>4</v>
      </c>
      <c r="J21">
        <v>1</v>
      </c>
      <c r="K21">
        <f t="shared" si="2"/>
        <v>25</v>
      </c>
    </row>
    <row r="22" spans="1:11">
      <c r="A22" s="25"/>
      <c r="B22" t="s">
        <v>134</v>
      </c>
      <c r="C22">
        <v>27</v>
      </c>
      <c r="D22">
        <v>27</v>
      </c>
      <c r="E22">
        <f t="shared" si="0"/>
        <v>54</v>
      </c>
      <c r="F22">
        <v>9</v>
      </c>
      <c r="G22">
        <v>3</v>
      </c>
      <c r="H22">
        <f t="shared" si="1"/>
        <v>33.333333333333329</v>
      </c>
      <c r="I22">
        <v>6</v>
      </c>
      <c r="J22">
        <v>4</v>
      </c>
      <c r="K22">
        <f t="shared" si="2"/>
        <v>66.666666666666657</v>
      </c>
    </row>
    <row r="23" spans="1:11">
      <c r="A23" s="25"/>
      <c r="B23" t="s">
        <v>135</v>
      </c>
      <c r="C23">
        <v>32</v>
      </c>
      <c r="D23">
        <v>19</v>
      </c>
      <c r="E23">
        <f t="shared" si="0"/>
        <v>51</v>
      </c>
      <c r="F23">
        <v>11</v>
      </c>
      <c r="G23">
        <v>1</v>
      </c>
      <c r="H23">
        <f t="shared" si="1"/>
        <v>9.0909090909090917</v>
      </c>
      <c r="I23">
        <v>3</v>
      </c>
      <c r="J23">
        <v>2</v>
      </c>
      <c r="K23">
        <f t="shared" si="2"/>
        <v>66.666666666666657</v>
      </c>
    </row>
    <row r="24" spans="1:11">
      <c r="A24" s="25"/>
      <c r="B24" t="s">
        <v>136</v>
      </c>
      <c r="C24">
        <v>35</v>
      </c>
      <c r="D24">
        <v>21</v>
      </c>
      <c r="E24">
        <f t="shared" si="0"/>
        <v>56</v>
      </c>
      <c r="F24">
        <v>6</v>
      </c>
      <c r="G24">
        <v>2</v>
      </c>
      <c r="H24">
        <f t="shared" si="1"/>
        <v>33.333333333333329</v>
      </c>
      <c r="I24">
        <v>4</v>
      </c>
      <c r="J24">
        <v>1</v>
      </c>
      <c r="K24">
        <f t="shared" si="2"/>
        <v>25</v>
      </c>
    </row>
    <row r="25" spans="1:11">
      <c r="A25" s="25"/>
      <c r="B25" t="s">
        <v>137</v>
      </c>
      <c r="C25">
        <v>39</v>
      </c>
      <c r="D25">
        <v>17</v>
      </c>
      <c r="E25">
        <f t="shared" si="0"/>
        <v>56</v>
      </c>
      <c r="F25">
        <v>13</v>
      </c>
      <c r="G25">
        <v>3</v>
      </c>
      <c r="H25">
        <f t="shared" si="1"/>
        <v>23.076923076923077</v>
      </c>
      <c r="I25">
        <v>4</v>
      </c>
      <c r="J25">
        <v>1</v>
      </c>
      <c r="K25">
        <f t="shared" si="2"/>
        <v>25</v>
      </c>
    </row>
    <row r="26" spans="1:11">
      <c r="A26" s="25"/>
      <c r="B26" t="s">
        <v>138</v>
      </c>
      <c r="C26">
        <v>27</v>
      </c>
      <c r="D26">
        <v>27</v>
      </c>
      <c r="E26">
        <f t="shared" si="0"/>
        <v>54</v>
      </c>
      <c r="F26">
        <v>7</v>
      </c>
      <c r="G26">
        <v>1</v>
      </c>
      <c r="H26">
        <f t="shared" si="1"/>
        <v>14.285714285714285</v>
      </c>
      <c r="I26">
        <v>5</v>
      </c>
      <c r="J26">
        <v>4</v>
      </c>
      <c r="K26">
        <f t="shared" si="2"/>
        <v>80</v>
      </c>
    </row>
    <row r="27" spans="1:11">
      <c r="A27" s="25"/>
      <c r="B27" t="s">
        <v>139</v>
      </c>
      <c r="C27">
        <v>35</v>
      </c>
      <c r="D27">
        <v>15</v>
      </c>
      <c r="E27">
        <f t="shared" si="0"/>
        <v>50</v>
      </c>
      <c r="F27">
        <v>9</v>
      </c>
      <c r="G27">
        <v>5</v>
      </c>
      <c r="H27">
        <f t="shared" si="1"/>
        <v>55.555555555555557</v>
      </c>
      <c r="I27">
        <v>4</v>
      </c>
      <c r="J27">
        <v>1</v>
      </c>
      <c r="K27">
        <f t="shared" si="2"/>
        <v>25</v>
      </c>
    </row>
    <row r="28" spans="1:11">
      <c r="A28" s="25"/>
      <c r="B28" t="s">
        <v>140</v>
      </c>
      <c r="C28">
        <v>34</v>
      </c>
      <c r="D28">
        <v>23</v>
      </c>
      <c r="E28">
        <f t="shared" si="0"/>
        <v>57</v>
      </c>
      <c r="F28">
        <v>9</v>
      </c>
      <c r="G28">
        <v>2</v>
      </c>
      <c r="H28">
        <f t="shared" si="1"/>
        <v>22.222222222222221</v>
      </c>
      <c r="I28">
        <v>6</v>
      </c>
      <c r="J28">
        <v>2</v>
      </c>
      <c r="K28">
        <f t="shared" si="2"/>
        <v>33.333333333333329</v>
      </c>
    </row>
    <row r="29" spans="1:11">
      <c r="A29" s="25"/>
      <c r="B29" t="s">
        <v>141</v>
      </c>
      <c r="C29">
        <v>48</v>
      </c>
      <c r="D29">
        <v>20</v>
      </c>
      <c r="E29">
        <f t="shared" si="0"/>
        <v>68</v>
      </c>
      <c r="F29">
        <v>11</v>
      </c>
      <c r="G29">
        <v>1</v>
      </c>
      <c r="H29">
        <f t="shared" si="1"/>
        <v>9.0909090909090917</v>
      </c>
      <c r="I29">
        <v>1</v>
      </c>
      <c r="J29">
        <v>0</v>
      </c>
      <c r="K29">
        <f t="shared" si="2"/>
        <v>0</v>
      </c>
    </row>
    <row r="30" spans="1:11" s="16" customFormat="1">
      <c r="A30" s="49"/>
      <c r="C30" s="16">
        <f>AVERAGE(C18:C29)</f>
        <v>34</v>
      </c>
      <c r="D30" s="16">
        <f>AVERAGE(D18:D29)</f>
        <v>17.916666666666668</v>
      </c>
      <c r="E30">
        <f t="shared" si="0"/>
        <v>51.916666666666671</v>
      </c>
      <c r="F30" s="16">
        <f>SUM(F18:F29)</f>
        <v>111</v>
      </c>
      <c r="G30" s="16">
        <f>SUM(G18:G29)</f>
        <v>29</v>
      </c>
      <c r="H30" s="16">
        <f t="shared" si="1"/>
        <v>26.126126126126124</v>
      </c>
      <c r="I30" s="16">
        <f>SUM(I18:I29)</f>
        <v>55</v>
      </c>
      <c r="J30" s="16">
        <f>SUM(J18:J29)</f>
        <v>22</v>
      </c>
      <c r="K30" s="16">
        <f t="shared" si="2"/>
        <v>40</v>
      </c>
    </row>
    <row r="31" spans="1:11">
      <c r="A31" s="25" t="s">
        <v>142</v>
      </c>
      <c r="B31" t="s">
        <v>143</v>
      </c>
      <c r="C31">
        <v>41</v>
      </c>
      <c r="D31">
        <v>20</v>
      </c>
      <c r="E31">
        <f t="shared" si="0"/>
        <v>61</v>
      </c>
      <c r="F31">
        <v>6</v>
      </c>
      <c r="G31">
        <v>3</v>
      </c>
      <c r="H31">
        <f t="shared" si="1"/>
        <v>50</v>
      </c>
      <c r="I31">
        <v>4</v>
      </c>
      <c r="J31">
        <v>1</v>
      </c>
      <c r="K31">
        <f t="shared" si="2"/>
        <v>25</v>
      </c>
    </row>
    <row r="32" spans="1:11">
      <c r="A32" s="25"/>
      <c r="B32" t="s">
        <v>144</v>
      </c>
      <c r="C32">
        <v>39</v>
      </c>
      <c r="D32">
        <v>14</v>
      </c>
      <c r="E32">
        <f t="shared" si="0"/>
        <v>53</v>
      </c>
      <c r="F32">
        <v>9</v>
      </c>
      <c r="G32">
        <v>2</v>
      </c>
      <c r="H32">
        <f t="shared" si="1"/>
        <v>22.222222222222221</v>
      </c>
      <c r="I32">
        <v>4</v>
      </c>
      <c r="J32">
        <v>0</v>
      </c>
      <c r="K32">
        <f t="shared" si="2"/>
        <v>0</v>
      </c>
    </row>
    <row r="33" spans="1:11">
      <c r="A33" s="25"/>
      <c r="B33" t="s">
        <v>145</v>
      </c>
      <c r="C33">
        <v>50</v>
      </c>
      <c r="D33">
        <v>11</v>
      </c>
      <c r="E33">
        <f t="shared" si="0"/>
        <v>61</v>
      </c>
      <c r="F33">
        <v>8</v>
      </c>
      <c r="G33">
        <v>1</v>
      </c>
      <c r="H33">
        <f t="shared" si="1"/>
        <v>12.5</v>
      </c>
      <c r="I33">
        <v>8</v>
      </c>
      <c r="J33">
        <v>3</v>
      </c>
      <c r="K33">
        <f t="shared" si="2"/>
        <v>37.5</v>
      </c>
    </row>
    <row r="34" spans="1:11">
      <c r="A34" s="25"/>
      <c r="B34" t="s">
        <v>146</v>
      </c>
      <c r="C34">
        <v>42</v>
      </c>
      <c r="D34">
        <v>14</v>
      </c>
      <c r="E34">
        <f t="shared" si="0"/>
        <v>56</v>
      </c>
      <c r="F34">
        <v>6</v>
      </c>
      <c r="G34">
        <v>1</v>
      </c>
      <c r="H34">
        <f t="shared" si="1"/>
        <v>16.666666666666664</v>
      </c>
      <c r="I34">
        <v>1</v>
      </c>
      <c r="J34">
        <v>0</v>
      </c>
      <c r="K34">
        <f t="shared" si="2"/>
        <v>0</v>
      </c>
    </row>
    <row r="35" spans="1:11">
      <c r="A35" s="25"/>
      <c r="B35" t="s">
        <v>147</v>
      </c>
      <c r="C35">
        <v>46</v>
      </c>
      <c r="D35">
        <v>7</v>
      </c>
      <c r="E35">
        <f t="shared" si="0"/>
        <v>53</v>
      </c>
      <c r="F35">
        <v>9</v>
      </c>
      <c r="G35">
        <v>1</v>
      </c>
      <c r="H35">
        <f t="shared" si="1"/>
        <v>11.111111111111111</v>
      </c>
      <c r="I35">
        <v>3</v>
      </c>
      <c r="J35">
        <v>0</v>
      </c>
      <c r="K35">
        <f t="shared" si="2"/>
        <v>0</v>
      </c>
    </row>
    <row r="36" spans="1:11">
      <c r="A36" s="25"/>
      <c r="B36" t="s">
        <v>148</v>
      </c>
      <c r="C36">
        <v>27</v>
      </c>
      <c r="D36">
        <v>9</v>
      </c>
      <c r="E36">
        <f t="shared" si="0"/>
        <v>36</v>
      </c>
      <c r="F36">
        <v>6</v>
      </c>
      <c r="G36">
        <v>0</v>
      </c>
      <c r="H36">
        <f t="shared" si="1"/>
        <v>0</v>
      </c>
      <c r="I36">
        <v>4</v>
      </c>
      <c r="J36">
        <v>0</v>
      </c>
      <c r="K36">
        <f t="shared" si="2"/>
        <v>0</v>
      </c>
    </row>
    <row r="37" spans="1:11">
      <c r="A37" s="25"/>
      <c r="B37" t="s">
        <v>149</v>
      </c>
      <c r="C37">
        <v>41</v>
      </c>
      <c r="D37">
        <v>10</v>
      </c>
      <c r="E37">
        <f t="shared" si="0"/>
        <v>51</v>
      </c>
      <c r="F37">
        <v>9</v>
      </c>
      <c r="G37">
        <v>0</v>
      </c>
      <c r="H37">
        <f t="shared" si="1"/>
        <v>0</v>
      </c>
      <c r="I37">
        <v>8</v>
      </c>
      <c r="J37">
        <v>1</v>
      </c>
      <c r="K37">
        <f t="shared" si="2"/>
        <v>12.5</v>
      </c>
    </row>
    <row r="38" spans="1:11">
      <c r="A38" s="25"/>
      <c r="B38" t="s">
        <v>150</v>
      </c>
      <c r="C38">
        <v>63</v>
      </c>
      <c r="D38">
        <v>20</v>
      </c>
      <c r="E38">
        <f t="shared" si="0"/>
        <v>83</v>
      </c>
      <c r="F38">
        <v>9</v>
      </c>
      <c r="G38">
        <v>2</v>
      </c>
      <c r="H38">
        <f t="shared" si="1"/>
        <v>22.222222222222221</v>
      </c>
      <c r="I38">
        <v>5</v>
      </c>
      <c r="J38">
        <v>3</v>
      </c>
      <c r="K38">
        <f t="shared" si="2"/>
        <v>60</v>
      </c>
    </row>
    <row r="39" spans="1:11">
      <c r="A39" s="25"/>
      <c r="B39" t="s">
        <v>151</v>
      </c>
      <c r="C39">
        <v>32</v>
      </c>
      <c r="D39">
        <v>25</v>
      </c>
      <c r="E39">
        <f t="shared" si="0"/>
        <v>57</v>
      </c>
      <c r="F39">
        <v>9</v>
      </c>
      <c r="G39">
        <v>1</v>
      </c>
      <c r="H39">
        <f t="shared" si="1"/>
        <v>11.111111111111111</v>
      </c>
      <c r="I39">
        <v>3</v>
      </c>
      <c r="J39">
        <v>3</v>
      </c>
      <c r="K39">
        <f t="shared" si="2"/>
        <v>100</v>
      </c>
    </row>
    <row r="40" spans="1:11">
      <c r="A40" s="25"/>
      <c r="B40" t="s">
        <v>152</v>
      </c>
      <c r="C40">
        <v>31</v>
      </c>
      <c r="D40">
        <v>23</v>
      </c>
      <c r="E40">
        <f t="shared" si="0"/>
        <v>54</v>
      </c>
      <c r="F40">
        <v>7</v>
      </c>
      <c r="G40">
        <v>0</v>
      </c>
      <c r="H40">
        <f t="shared" si="1"/>
        <v>0</v>
      </c>
      <c r="I40">
        <v>4</v>
      </c>
      <c r="J40">
        <v>1</v>
      </c>
      <c r="K40">
        <f t="shared" si="2"/>
        <v>25</v>
      </c>
    </row>
    <row r="41" spans="1:11">
      <c r="A41" s="25"/>
      <c r="B41" t="s">
        <v>153</v>
      </c>
      <c r="C41">
        <v>42</v>
      </c>
      <c r="D41">
        <v>3</v>
      </c>
      <c r="E41">
        <f t="shared" si="0"/>
        <v>45</v>
      </c>
      <c r="F41">
        <v>6</v>
      </c>
      <c r="G41">
        <v>1</v>
      </c>
      <c r="H41">
        <f t="shared" si="1"/>
        <v>16.666666666666664</v>
      </c>
      <c r="I41">
        <v>4</v>
      </c>
      <c r="J41">
        <v>0</v>
      </c>
      <c r="K41">
        <f t="shared" si="2"/>
        <v>0</v>
      </c>
    </row>
    <row r="42" spans="1:11">
      <c r="A42" s="25"/>
      <c r="B42" t="s">
        <v>154</v>
      </c>
      <c r="C42">
        <v>39</v>
      </c>
      <c r="D42">
        <v>14</v>
      </c>
      <c r="E42">
        <f t="shared" si="0"/>
        <v>53</v>
      </c>
      <c r="F42">
        <v>11</v>
      </c>
      <c r="G42">
        <v>1</v>
      </c>
      <c r="H42">
        <f t="shared" si="1"/>
        <v>9.0909090909090917</v>
      </c>
      <c r="I42">
        <v>4</v>
      </c>
      <c r="J42">
        <v>1</v>
      </c>
      <c r="K42">
        <f t="shared" si="2"/>
        <v>25</v>
      </c>
    </row>
    <row r="43" spans="1:11" s="16" customFormat="1">
      <c r="C43" s="16">
        <f>AVERAGE(C31:C42)</f>
        <v>41.083333333333336</v>
      </c>
      <c r="D43" s="16">
        <f>AVERAGE(D31:D42)</f>
        <v>14.166666666666666</v>
      </c>
      <c r="E43">
        <f t="shared" si="0"/>
        <v>55.25</v>
      </c>
      <c r="F43" s="16">
        <f>SUM(F31:F42)</f>
        <v>95</v>
      </c>
      <c r="G43" s="16">
        <f>SUM(G31:G42)</f>
        <v>13</v>
      </c>
      <c r="H43" s="16">
        <f>G43/F43*100</f>
        <v>13.684210526315791</v>
      </c>
      <c r="I43" s="16">
        <f>SUM(I31:I42)</f>
        <v>52</v>
      </c>
      <c r="J43" s="16">
        <f>SUM(J31:J42)</f>
        <v>13</v>
      </c>
      <c r="K43" s="16">
        <f t="shared" si="2"/>
        <v>25</v>
      </c>
    </row>
    <row r="44" spans="1:11">
      <c r="A44" s="25" t="s">
        <v>155</v>
      </c>
      <c r="B44" t="s">
        <v>156</v>
      </c>
      <c r="C44">
        <v>28</v>
      </c>
      <c r="D44">
        <v>20</v>
      </c>
      <c r="E44">
        <f t="shared" si="0"/>
        <v>48</v>
      </c>
      <c r="F44">
        <v>3</v>
      </c>
      <c r="G44">
        <v>0</v>
      </c>
      <c r="H44">
        <f>G44/F44*100</f>
        <v>0</v>
      </c>
      <c r="I44">
        <v>4</v>
      </c>
      <c r="J44">
        <v>0</v>
      </c>
      <c r="K44">
        <f t="shared" si="2"/>
        <v>0</v>
      </c>
    </row>
    <row r="45" spans="1:11">
      <c r="A45" s="25"/>
      <c r="B45" t="s">
        <v>157</v>
      </c>
      <c r="C45">
        <v>39</v>
      </c>
      <c r="D45">
        <v>27</v>
      </c>
      <c r="E45">
        <f t="shared" si="0"/>
        <v>66</v>
      </c>
      <c r="F45">
        <v>5</v>
      </c>
      <c r="G45">
        <v>0</v>
      </c>
      <c r="H45">
        <f>G45/F45*100</f>
        <v>0</v>
      </c>
      <c r="I45">
        <v>5</v>
      </c>
      <c r="J45">
        <v>1</v>
      </c>
      <c r="K45">
        <f t="shared" si="2"/>
        <v>20</v>
      </c>
    </row>
    <row r="46" spans="1:11">
      <c r="A46" s="25"/>
      <c r="B46" t="s">
        <v>158</v>
      </c>
      <c r="C46">
        <v>48</v>
      </c>
      <c r="D46">
        <v>30</v>
      </c>
      <c r="E46">
        <f t="shared" si="0"/>
        <v>78</v>
      </c>
      <c r="F46">
        <v>6</v>
      </c>
      <c r="G46">
        <v>1</v>
      </c>
      <c r="H46">
        <f>G46/F46*100</f>
        <v>16.666666666666664</v>
      </c>
      <c r="I46">
        <v>5</v>
      </c>
      <c r="J46">
        <v>1</v>
      </c>
      <c r="K46">
        <f t="shared" si="2"/>
        <v>20</v>
      </c>
    </row>
    <row r="47" spans="1:11">
      <c r="A47" s="25"/>
      <c r="B47" t="s">
        <v>159</v>
      </c>
      <c r="C47">
        <v>40</v>
      </c>
      <c r="D47">
        <v>18</v>
      </c>
      <c r="E47">
        <f t="shared" si="0"/>
        <v>58</v>
      </c>
      <c r="F47">
        <v>7</v>
      </c>
      <c r="G47">
        <v>2</v>
      </c>
      <c r="H47">
        <f t="shared" ref="H47:H51" si="3">G47/F47*100</f>
        <v>28.571428571428569</v>
      </c>
      <c r="I47">
        <v>5</v>
      </c>
      <c r="J47">
        <v>3</v>
      </c>
      <c r="K47">
        <f t="shared" si="2"/>
        <v>60</v>
      </c>
    </row>
    <row r="48" spans="1:11">
      <c r="A48" s="25"/>
      <c r="B48" t="s">
        <v>160</v>
      </c>
      <c r="C48">
        <v>33</v>
      </c>
      <c r="D48">
        <v>44</v>
      </c>
      <c r="E48">
        <f t="shared" si="0"/>
        <v>77</v>
      </c>
      <c r="F48">
        <v>8</v>
      </c>
      <c r="G48">
        <v>3</v>
      </c>
      <c r="H48">
        <f t="shared" si="3"/>
        <v>37.5</v>
      </c>
      <c r="I48">
        <v>3</v>
      </c>
      <c r="J48">
        <v>1</v>
      </c>
      <c r="K48">
        <f t="shared" si="2"/>
        <v>33.333333333333329</v>
      </c>
    </row>
    <row r="49" spans="1:11">
      <c r="A49" s="25"/>
      <c r="B49" t="s">
        <v>161</v>
      </c>
      <c r="C49">
        <v>45</v>
      </c>
      <c r="D49">
        <v>12</v>
      </c>
      <c r="E49">
        <f t="shared" si="0"/>
        <v>57</v>
      </c>
      <c r="F49">
        <v>8</v>
      </c>
      <c r="G49">
        <v>3</v>
      </c>
      <c r="H49">
        <f t="shared" si="3"/>
        <v>37.5</v>
      </c>
      <c r="I49">
        <v>3</v>
      </c>
      <c r="J49">
        <v>1</v>
      </c>
      <c r="K49">
        <f t="shared" si="2"/>
        <v>33.333333333333329</v>
      </c>
    </row>
    <row r="50" spans="1:11">
      <c r="A50" s="25"/>
      <c r="B50" t="s">
        <v>162</v>
      </c>
      <c r="C50">
        <v>35</v>
      </c>
      <c r="D50">
        <v>14</v>
      </c>
      <c r="E50">
        <f t="shared" si="0"/>
        <v>49</v>
      </c>
      <c r="F50">
        <v>7</v>
      </c>
      <c r="G50">
        <v>0</v>
      </c>
      <c r="H50">
        <f t="shared" si="3"/>
        <v>0</v>
      </c>
      <c r="I50">
        <v>2</v>
      </c>
      <c r="J50">
        <v>1</v>
      </c>
      <c r="K50">
        <f t="shared" si="2"/>
        <v>50</v>
      </c>
    </row>
    <row r="51" spans="1:11" ht="15.75" customHeight="1">
      <c r="A51" s="25"/>
      <c r="B51" t="s">
        <v>163</v>
      </c>
      <c r="C51">
        <v>33</v>
      </c>
      <c r="D51">
        <v>33</v>
      </c>
      <c r="E51">
        <f t="shared" si="0"/>
        <v>66</v>
      </c>
      <c r="F51">
        <v>5</v>
      </c>
      <c r="G51">
        <v>0</v>
      </c>
      <c r="H51">
        <f t="shared" si="3"/>
        <v>0</v>
      </c>
      <c r="I51">
        <v>6</v>
      </c>
      <c r="J51">
        <v>2</v>
      </c>
      <c r="K51">
        <f t="shared" si="2"/>
        <v>33.333333333333329</v>
      </c>
    </row>
    <row r="52" spans="1:11" s="16" customFormat="1">
      <c r="C52" s="16">
        <f>AVERAGE(C44:C51)</f>
        <v>37.625</v>
      </c>
      <c r="D52" s="16">
        <f>AVERAGE(D44:D51)</f>
        <v>24.75</v>
      </c>
      <c r="E52">
        <f t="shared" si="0"/>
        <v>62.375</v>
      </c>
      <c r="F52" s="16">
        <f>SUM(F44:F51)</f>
        <v>49</v>
      </c>
      <c r="G52" s="16">
        <f>SUM(G44:G51)</f>
        <v>9</v>
      </c>
      <c r="H52" s="16">
        <f>G52/F52*100</f>
        <v>18.367346938775512</v>
      </c>
      <c r="I52" s="16">
        <f>SUM(I44:I51)</f>
        <v>33</v>
      </c>
      <c r="J52" s="16">
        <f>SUM(J44:J51)</f>
        <v>10</v>
      </c>
      <c r="K52" s="16">
        <f t="shared" si="2"/>
        <v>30.303030303030305</v>
      </c>
    </row>
    <row r="53" spans="1:11">
      <c r="A53" s="25" t="s">
        <v>164</v>
      </c>
      <c r="B53" t="s">
        <v>165</v>
      </c>
      <c r="C53">
        <v>6</v>
      </c>
      <c r="D53">
        <v>2</v>
      </c>
      <c r="E53">
        <f t="shared" si="0"/>
        <v>8</v>
      </c>
      <c r="F53">
        <v>8</v>
      </c>
      <c r="G53">
        <v>0</v>
      </c>
      <c r="I53">
        <v>4</v>
      </c>
      <c r="J53">
        <v>0</v>
      </c>
    </row>
    <row r="54" spans="1:11">
      <c r="A54" s="25"/>
      <c r="B54" t="s">
        <v>166</v>
      </c>
      <c r="C54">
        <v>10</v>
      </c>
      <c r="D54">
        <v>2</v>
      </c>
      <c r="E54">
        <f t="shared" si="0"/>
        <v>12</v>
      </c>
      <c r="F54">
        <v>8</v>
      </c>
      <c r="G54">
        <v>0</v>
      </c>
      <c r="I54">
        <v>4</v>
      </c>
      <c r="J54">
        <v>0</v>
      </c>
    </row>
    <row r="55" spans="1:11">
      <c r="A55" s="25"/>
      <c r="B55" t="s">
        <v>167</v>
      </c>
      <c r="C55">
        <v>12</v>
      </c>
      <c r="D55">
        <v>3</v>
      </c>
      <c r="E55">
        <f t="shared" si="0"/>
        <v>15</v>
      </c>
      <c r="F55">
        <v>11</v>
      </c>
      <c r="G55">
        <v>0</v>
      </c>
      <c r="I55">
        <v>2</v>
      </c>
      <c r="J55">
        <v>0</v>
      </c>
    </row>
    <row r="56" spans="1:11">
      <c r="A56" s="25"/>
      <c r="B56" t="s">
        <v>168</v>
      </c>
      <c r="C56">
        <v>4</v>
      </c>
      <c r="D56">
        <v>8</v>
      </c>
      <c r="E56">
        <f t="shared" si="0"/>
        <v>12</v>
      </c>
      <c r="F56">
        <v>6</v>
      </c>
      <c r="G56">
        <v>0</v>
      </c>
      <c r="I56">
        <v>3</v>
      </c>
      <c r="J56">
        <v>0</v>
      </c>
    </row>
    <row r="57" spans="1:11">
      <c r="A57" s="25"/>
      <c r="B57" t="s">
        <v>169</v>
      </c>
      <c r="C57">
        <v>6</v>
      </c>
      <c r="D57">
        <v>4</v>
      </c>
      <c r="E57">
        <f t="shared" si="0"/>
        <v>10</v>
      </c>
      <c r="F57">
        <v>5</v>
      </c>
      <c r="G57">
        <v>1</v>
      </c>
      <c r="I57">
        <v>5</v>
      </c>
      <c r="J57">
        <v>0</v>
      </c>
    </row>
    <row r="58" spans="1:11">
      <c r="A58" s="25"/>
      <c r="B58" t="s">
        <v>170</v>
      </c>
      <c r="C58">
        <v>5</v>
      </c>
      <c r="D58">
        <v>2</v>
      </c>
      <c r="E58">
        <f t="shared" si="0"/>
        <v>7</v>
      </c>
      <c r="F58">
        <v>8</v>
      </c>
      <c r="G58">
        <v>1</v>
      </c>
      <c r="I58">
        <v>2</v>
      </c>
      <c r="J58">
        <v>0</v>
      </c>
    </row>
    <row r="59" spans="1:11">
      <c r="A59" s="25"/>
      <c r="B59" t="s">
        <v>171</v>
      </c>
      <c r="C59">
        <v>9</v>
      </c>
      <c r="D59">
        <v>5</v>
      </c>
      <c r="E59">
        <f t="shared" si="0"/>
        <v>14</v>
      </c>
      <c r="F59">
        <v>3</v>
      </c>
      <c r="G59">
        <v>0</v>
      </c>
      <c r="I59">
        <v>7</v>
      </c>
      <c r="J59">
        <v>0</v>
      </c>
    </row>
    <row r="60" spans="1:11">
      <c r="A60" s="25"/>
      <c r="B60" t="s">
        <v>172</v>
      </c>
      <c r="C60">
        <v>5</v>
      </c>
      <c r="D60">
        <v>6</v>
      </c>
      <c r="E60">
        <f t="shared" si="0"/>
        <v>11</v>
      </c>
      <c r="F60">
        <v>4</v>
      </c>
      <c r="G60">
        <v>0</v>
      </c>
      <c r="I60">
        <v>5</v>
      </c>
      <c r="J60">
        <v>0</v>
      </c>
    </row>
    <row r="61" spans="1:11">
      <c r="A61" s="25"/>
      <c r="B61" t="s">
        <v>173</v>
      </c>
      <c r="C61">
        <v>2</v>
      </c>
      <c r="D61">
        <v>3</v>
      </c>
      <c r="E61">
        <f t="shared" si="0"/>
        <v>5</v>
      </c>
      <c r="F61">
        <v>5</v>
      </c>
      <c r="G61">
        <v>0</v>
      </c>
      <c r="I61">
        <v>8</v>
      </c>
      <c r="J61">
        <v>0</v>
      </c>
    </row>
    <row r="62" spans="1:11">
      <c r="A62" s="25"/>
      <c r="B62" t="s">
        <v>174</v>
      </c>
      <c r="C62">
        <v>7</v>
      </c>
      <c r="D62">
        <v>4</v>
      </c>
      <c r="E62">
        <f t="shared" si="0"/>
        <v>11</v>
      </c>
      <c r="F62">
        <v>8</v>
      </c>
      <c r="G62">
        <v>0</v>
      </c>
      <c r="I62">
        <v>2</v>
      </c>
      <c r="J62">
        <v>0</v>
      </c>
    </row>
    <row r="63" spans="1:11">
      <c r="A63" s="25"/>
      <c r="B63" t="s">
        <v>175</v>
      </c>
      <c r="C63">
        <v>4</v>
      </c>
      <c r="D63">
        <v>2</v>
      </c>
      <c r="E63">
        <f t="shared" si="0"/>
        <v>6</v>
      </c>
      <c r="F63">
        <v>7</v>
      </c>
      <c r="G63">
        <v>0</v>
      </c>
      <c r="I63">
        <v>6</v>
      </c>
      <c r="J63">
        <v>0</v>
      </c>
    </row>
    <row r="64" spans="1:11">
      <c r="A64" s="25"/>
      <c r="B64" t="s">
        <v>176</v>
      </c>
      <c r="C64">
        <v>6</v>
      </c>
      <c r="D64">
        <v>2</v>
      </c>
      <c r="E64">
        <f t="shared" si="0"/>
        <v>8</v>
      </c>
      <c r="F64">
        <v>8</v>
      </c>
      <c r="G64">
        <v>1</v>
      </c>
      <c r="I64">
        <v>6</v>
      </c>
      <c r="J64">
        <v>0</v>
      </c>
    </row>
    <row r="65" spans="1:11" s="16" customFormat="1">
      <c r="C65" s="16">
        <f>AVERAGE(C53:C64)</f>
        <v>6.333333333333333</v>
      </c>
      <c r="D65" s="16">
        <f>AVERAGE(D53:D64)</f>
        <v>3.5833333333333335</v>
      </c>
      <c r="E65">
        <f t="shared" si="0"/>
        <v>9.9166666666666661</v>
      </c>
      <c r="F65" s="16">
        <f>SUM(F53:F64)</f>
        <v>81</v>
      </c>
      <c r="G65" s="16">
        <f>SUM(G53:G64)</f>
        <v>3</v>
      </c>
      <c r="H65" s="16">
        <f>G65/F65*100</f>
        <v>3.7037037037037033</v>
      </c>
      <c r="I65" s="16">
        <f>SUM(I53:I64)</f>
        <v>54</v>
      </c>
      <c r="J65" s="16">
        <f>SUM(J53:J64)</f>
        <v>0</v>
      </c>
      <c r="K65" s="16">
        <f>J65/I65*100</f>
        <v>0</v>
      </c>
    </row>
    <row r="66" spans="1:11">
      <c r="A66" s="25" t="s">
        <v>177</v>
      </c>
      <c r="B66" t="s">
        <v>178</v>
      </c>
      <c r="C66">
        <v>9</v>
      </c>
      <c r="D66">
        <v>5</v>
      </c>
      <c r="E66">
        <f t="shared" si="0"/>
        <v>14</v>
      </c>
      <c r="F66">
        <v>8</v>
      </c>
      <c r="G66">
        <v>0</v>
      </c>
      <c r="I66">
        <v>4</v>
      </c>
      <c r="J66">
        <v>0</v>
      </c>
    </row>
    <row r="67" spans="1:11">
      <c r="A67" s="25"/>
      <c r="B67" t="s">
        <v>179</v>
      </c>
      <c r="C67">
        <v>12</v>
      </c>
      <c r="D67">
        <v>0</v>
      </c>
      <c r="E67">
        <f t="shared" si="0"/>
        <v>12</v>
      </c>
      <c r="F67">
        <v>5</v>
      </c>
      <c r="G67">
        <v>0</v>
      </c>
      <c r="I67">
        <v>3</v>
      </c>
      <c r="J67">
        <v>0</v>
      </c>
    </row>
    <row r="68" spans="1:11">
      <c r="A68" s="25"/>
      <c r="B68" t="s">
        <v>180</v>
      </c>
      <c r="C68">
        <v>8</v>
      </c>
      <c r="D68">
        <v>2</v>
      </c>
      <c r="E68">
        <f t="shared" si="0"/>
        <v>10</v>
      </c>
      <c r="F68">
        <v>8</v>
      </c>
      <c r="G68">
        <v>1</v>
      </c>
      <c r="I68">
        <v>4</v>
      </c>
      <c r="J68">
        <v>0</v>
      </c>
    </row>
    <row r="69" spans="1:11">
      <c r="A69" s="25"/>
      <c r="B69" t="s">
        <v>181</v>
      </c>
      <c r="C69">
        <v>8</v>
      </c>
      <c r="D69">
        <v>2</v>
      </c>
      <c r="E69">
        <f t="shared" si="0"/>
        <v>10</v>
      </c>
      <c r="F69">
        <v>7</v>
      </c>
      <c r="G69">
        <v>0</v>
      </c>
      <c r="I69">
        <v>3</v>
      </c>
      <c r="J69">
        <v>0</v>
      </c>
    </row>
    <row r="70" spans="1:11">
      <c r="A70" s="25"/>
      <c r="B70" t="s">
        <v>182</v>
      </c>
      <c r="C70">
        <v>4</v>
      </c>
      <c r="D70">
        <v>3</v>
      </c>
      <c r="E70">
        <f t="shared" si="0"/>
        <v>7</v>
      </c>
      <c r="F70">
        <v>6</v>
      </c>
      <c r="G70">
        <v>0</v>
      </c>
      <c r="I70">
        <v>3</v>
      </c>
      <c r="J70">
        <v>0</v>
      </c>
    </row>
    <row r="71" spans="1:11">
      <c r="A71" s="25"/>
      <c r="B71" t="s">
        <v>183</v>
      </c>
      <c r="C71">
        <v>10</v>
      </c>
      <c r="D71">
        <v>2</v>
      </c>
      <c r="E71">
        <f t="shared" si="0"/>
        <v>12</v>
      </c>
      <c r="F71">
        <v>6</v>
      </c>
      <c r="G71">
        <v>0</v>
      </c>
      <c r="I71">
        <v>4</v>
      </c>
      <c r="J71">
        <v>0</v>
      </c>
    </row>
    <row r="72" spans="1:11" s="16" customFormat="1">
      <c r="C72" s="16">
        <f>AVERAGE(C66:C71)</f>
        <v>8.5</v>
      </c>
      <c r="D72" s="16">
        <f>AVERAGE(D66:D71)</f>
        <v>2.3333333333333335</v>
      </c>
      <c r="E72">
        <f t="shared" si="0"/>
        <v>10.833333333333334</v>
      </c>
      <c r="F72" s="16">
        <f>SUM(F66:F71)</f>
        <v>40</v>
      </c>
      <c r="G72" s="16">
        <f>SUM(G66:G71)</f>
        <v>1</v>
      </c>
      <c r="H72" s="16">
        <f>G72/F72*100</f>
        <v>2.5</v>
      </c>
      <c r="I72" s="16">
        <f>SUM(I66:I71)</f>
        <v>21</v>
      </c>
      <c r="J72" s="16">
        <f>SUM(J66:J71)</f>
        <v>0</v>
      </c>
      <c r="K72" s="16">
        <f>J72/I72*100</f>
        <v>0</v>
      </c>
    </row>
    <row r="73" spans="1:11">
      <c r="A73" s="25" t="s">
        <v>184</v>
      </c>
      <c r="B73" t="s">
        <v>185</v>
      </c>
      <c r="C73">
        <v>21</v>
      </c>
      <c r="D73">
        <v>8</v>
      </c>
      <c r="E73">
        <f t="shared" si="0"/>
        <v>29</v>
      </c>
      <c r="F73">
        <v>8</v>
      </c>
      <c r="G73">
        <v>0</v>
      </c>
      <c r="I73">
        <v>6</v>
      </c>
      <c r="J73">
        <v>0</v>
      </c>
    </row>
    <row r="74" spans="1:11">
      <c r="A74" s="25"/>
      <c r="B74" t="s">
        <v>186</v>
      </c>
      <c r="C74">
        <v>16</v>
      </c>
      <c r="D74">
        <v>9</v>
      </c>
      <c r="E74">
        <f t="shared" si="0"/>
        <v>25</v>
      </c>
      <c r="F74">
        <v>7</v>
      </c>
      <c r="G74">
        <v>0</v>
      </c>
      <c r="I74">
        <v>5</v>
      </c>
      <c r="J74">
        <v>0</v>
      </c>
    </row>
    <row r="75" spans="1:11">
      <c r="A75" s="25"/>
      <c r="B75" t="s">
        <v>187</v>
      </c>
      <c r="C75">
        <v>17</v>
      </c>
      <c r="D75">
        <v>16</v>
      </c>
      <c r="E75">
        <f t="shared" si="0"/>
        <v>33</v>
      </c>
      <c r="F75">
        <v>7</v>
      </c>
      <c r="G75">
        <v>0</v>
      </c>
      <c r="I75">
        <v>4</v>
      </c>
      <c r="J75">
        <v>0</v>
      </c>
    </row>
    <row r="76" spans="1:11">
      <c r="A76" s="25"/>
      <c r="B76" t="s">
        <v>188</v>
      </c>
      <c r="C76">
        <v>21</v>
      </c>
      <c r="D76">
        <v>4</v>
      </c>
      <c r="E76">
        <f t="shared" si="0"/>
        <v>25</v>
      </c>
      <c r="F76">
        <v>6</v>
      </c>
      <c r="G76">
        <v>1</v>
      </c>
      <c r="I76">
        <v>4</v>
      </c>
      <c r="J76">
        <v>0</v>
      </c>
    </row>
    <row r="77" spans="1:11">
      <c r="A77" s="25"/>
      <c r="B77" t="s">
        <v>189</v>
      </c>
      <c r="C77">
        <v>9</v>
      </c>
      <c r="D77">
        <v>6</v>
      </c>
      <c r="E77">
        <f t="shared" si="0"/>
        <v>15</v>
      </c>
      <c r="F77">
        <v>3</v>
      </c>
      <c r="G77">
        <v>0</v>
      </c>
      <c r="I77">
        <v>2</v>
      </c>
      <c r="J77">
        <v>0</v>
      </c>
    </row>
    <row r="78" spans="1:11">
      <c r="A78" s="25"/>
      <c r="B78" t="s">
        <v>190</v>
      </c>
      <c r="C78">
        <v>3</v>
      </c>
      <c r="D78">
        <v>2</v>
      </c>
      <c r="E78">
        <f t="shared" si="0"/>
        <v>5</v>
      </c>
      <c r="F78">
        <v>9</v>
      </c>
      <c r="G78">
        <v>1</v>
      </c>
      <c r="I78">
        <v>3</v>
      </c>
      <c r="J78">
        <v>0</v>
      </c>
    </row>
    <row r="79" spans="1:11">
      <c r="A79" s="25"/>
      <c r="B79" t="s">
        <v>191</v>
      </c>
      <c r="C79">
        <v>17</v>
      </c>
      <c r="D79">
        <v>2</v>
      </c>
      <c r="E79">
        <f t="shared" si="0"/>
        <v>19</v>
      </c>
      <c r="F79">
        <v>9</v>
      </c>
      <c r="G79">
        <v>1</v>
      </c>
      <c r="I79">
        <v>4</v>
      </c>
      <c r="J79">
        <v>0</v>
      </c>
    </row>
    <row r="80" spans="1:11">
      <c r="A80" s="25"/>
      <c r="B80" t="s">
        <v>192</v>
      </c>
      <c r="C80">
        <v>30</v>
      </c>
      <c r="D80">
        <v>21</v>
      </c>
      <c r="E80">
        <f t="shared" si="0"/>
        <v>51</v>
      </c>
      <c r="F80">
        <v>7</v>
      </c>
      <c r="G80">
        <v>0</v>
      </c>
      <c r="I80">
        <v>8</v>
      </c>
      <c r="J80">
        <v>1</v>
      </c>
    </row>
    <row r="81" spans="1:11">
      <c r="A81" s="25"/>
      <c r="B81" t="s">
        <v>193</v>
      </c>
      <c r="C81">
        <v>12</v>
      </c>
      <c r="D81">
        <v>2</v>
      </c>
      <c r="E81">
        <f t="shared" si="0"/>
        <v>14</v>
      </c>
      <c r="F81">
        <v>11</v>
      </c>
      <c r="G81">
        <v>0</v>
      </c>
      <c r="I81">
        <v>4</v>
      </c>
      <c r="J81">
        <v>0</v>
      </c>
    </row>
    <row r="82" spans="1:11">
      <c r="A82" s="25"/>
      <c r="B82" t="s">
        <v>194</v>
      </c>
      <c r="C82">
        <v>12</v>
      </c>
      <c r="D82">
        <v>6</v>
      </c>
      <c r="E82">
        <f t="shared" si="0"/>
        <v>18</v>
      </c>
      <c r="F82">
        <v>7</v>
      </c>
      <c r="G82">
        <v>0</v>
      </c>
      <c r="I82">
        <v>2</v>
      </c>
      <c r="J82">
        <v>0</v>
      </c>
    </row>
    <row r="83" spans="1:11">
      <c r="A83" s="25"/>
      <c r="B83" t="s">
        <v>195</v>
      </c>
      <c r="C83">
        <v>6</v>
      </c>
      <c r="D83">
        <v>10</v>
      </c>
      <c r="E83">
        <f t="shared" ref="E83:E111" si="4">C83+D83</f>
        <v>16</v>
      </c>
      <c r="F83">
        <v>7</v>
      </c>
      <c r="G83">
        <v>0</v>
      </c>
      <c r="I83">
        <v>2</v>
      </c>
      <c r="J83">
        <v>0</v>
      </c>
    </row>
    <row r="84" spans="1:11">
      <c r="A84" s="25"/>
      <c r="B84" t="s">
        <v>196</v>
      </c>
      <c r="C84">
        <v>6</v>
      </c>
      <c r="D84">
        <v>17</v>
      </c>
      <c r="E84">
        <f t="shared" si="4"/>
        <v>23</v>
      </c>
      <c r="F84">
        <v>9</v>
      </c>
      <c r="G84">
        <v>1</v>
      </c>
      <c r="I84">
        <v>4</v>
      </c>
      <c r="J84">
        <v>0</v>
      </c>
    </row>
    <row r="85" spans="1:11" s="16" customFormat="1">
      <c r="C85" s="16">
        <f>AVERAGE(C73:C84)</f>
        <v>14.166666666666666</v>
      </c>
      <c r="D85" s="16">
        <f>AVERAGE(D73:D84)</f>
        <v>8.5833333333333339</v>
      </c>
      <c r="E85">
        <f t="shared" si="4"/>
        <v>22.75</v>
      </c>
      <c r="F85" s="16">
        <f>SUM(F73:F84)</f>
        <v>90</v>
      </c>
      <c r="G85" s="16">
        <f>SUM(G73:G84)</f>
        <v>4</v>
      </c>
      <c r="H85" s="16">
        <f>G85/F85*100</f>
        <v>4.4444444444444446</v>
      </c>
      <c r="I85" s="16">
        <f>SUM(I73:I84)</f>
        <v>48</v>
      </c>
      <c r="J85" s="16">
        <f>SUM(J73:J84)</f>
        <v>1</v>
      </c>
      <c r="K85" s="16">
        <f>J85/I85*100</f>
        <v>2.083333333333333</v>
      </c>
    </row>
    <row r="86" spans="1:11">
      <c r="A86" s="25" t="s">
        <v>197</v>
      </c>
      <c r="B86" t="s">
        <v>198</v>
      </c>
      <c r="C86">
        <v>19</v>
      </c>
      <c r="D86">
        <v>11</v>
      </c>
      <c r="E86">
        <f t="shared" si="4"/>
        <v>30</v>
      </c>
      <c r="F86">
        <v>5</v>
      </c>
      <c r="G86">
        <v>0</v>
      </c>
      <c r="I86">
        <v>2</v>
      </c>
      <c r="J86">
        <v>0</v>
      </c>
    </row>
    <row r="87" spans="1:11">
      <c r="A87" s="25"/>
      <c r="B87" t="s">
        <v>199</v>
      </c>
      <c r="C87">
        <v>10</v>
      </c>
      <c r="D87">
        <v>8</v>
      </c>
      <c r="E87">
        <f t="shared" si="4"/>
        <v>18</v>
      </c>
      <c r="F87">
        <v>5</v>
      </c>
      <c r="G87">
        <v>1</v>
      </c>
      <c r="I87">
        <v>3</v>
      </c>
      <c r="J87">
        <v>0</v>
      </c>
    </row>
    <row r="88" spans="1:11">
      <c r="A88" s="25"/>
      <c r="B88" t="s">
        <v>200</v>
      </c>
      <c r="C88">
        <v>29</v>
      </c>
      <c r="D88">
        <v>4</v>
      </c>
      <c r="E88">
        <f t="shared" si="4"/>
        <v>33</v>
      </c>
      <c r="F88">
        <v>9</v>
      </c>
      <c r="G88">
        <v>1</v>
      </c>
      <c r="I88">
        <v>3</v>
      </c>
      <c r="J88">
        <v>0</v>
      </c>
    </row>
    <row r="89" spans="1:11">
      <c r="A89" s="25"/>
      <c r="B89" t="s">
        <v>201</v>
      </c>
      <c r="C89">
        <v>26</v>
      </c>
      <c r="D89">
        <v>13</v>
      </c>
      <c r="E89">
        <f t="shared" si="4"/>
        <v>39</v>
      </c>
      <c r="F89">
        <v>7</v>
      </c>
      <c r="G89">
        <v>1</v>
      </c>
      <c r="I89">
        <v>4</v>
      </c>
      <c r="J89">
        <v>2</v>
      </c>
    </row>
    <row r="90" spans="1:11">
      <c r="A90" s="25"/>
      <c r="B90" t="s">
        <v>202</v>
      </c>
      <c r="C90">
        <v>29</v>
      </c>
      <c r="D90">
        <v>13</v>
      </c>
      <c r="E90">
        <f t="shared" si="4"/>
        <v>42</v>
      </c>
      <c r="F90">
        <v>9</v>
      </c>
      <c r="G90">
        <v>0</v>
      </c>
      <c r="I90">
        <v>4</v>
      </c>
      <c r="J90">
        <v>1</v>
      </c>
    </row>
    <row r="91" spans="1:11">
      <c r="A91" s="25"/>
      <c r="B91" t="s">
        <v>203</v>
      </c>
      <c r="C91">
        <v>29</v>
      </c>
      <c r="D91">
        <v>11</v>
      </c>
      <c r="E91">
        <f t="shared" si="4"/>
        <v>40</v>
      </c>
      <c r="F91">
        <v>4</v>
      </c>
      <c r="G91">
        <v>0</v>
      </c>
      <c r="I91">
        <v>5</v>
      </c>
      <c r="J91">
        <v>0</v>
      </c>
    </row>
    <row r="92" spans="1:11">
      <c r="A92" s="25"/>
      <c r="B92" t="s">
        <v>204</v>
      </c>
      <c r="C92">
        <v>20</v>
      </c>
      <c r="D92">
        <v>18</v>
      </c>
      <c r="E92">
        <f t="shared" si="4"/>
        <v>38</v>
      </c>
      <c r="F92">
        <v>7</v>
      </c>
      <c r="G92">
        <v>1</v>
      </c>
      <c r="I92">
        <v>4</v>
      </c>
      <c r="J92">
        <v>0</v>
      </c>
    </row>
    <row r="93" spans="1:11">
      <c r="A93" s="25"/>
      <c r="B93" t="s">
        <v>205</v>
      </c>
      <c r="C93">
        <v>28</v>
      </c>
      <c r="D93">
        <v>7</v>
      </c>
      <c r="E93">
        <f t="shared" si="4"/>
        <v>35</v>
      </c>
      <c r="F93">
        <v>7</v>
      </c>
      <c r="G93">
        <v>1</v>
      </c>
      <c r="I93">
        <v>4</v>
      </c>
      <c r="J93">
        <v>1</v>
      </c>
    </row>
    <row r="94" spans="1:11">
      <c r="A94" s="25"/>
      <c r="B94" t="s">
        <v>206</v>
      </c>
      <c r="C94">
        <v>27</v>
      </c>
      <c r="D94">
        <v>15</v>
      </c>
      <c r="E94">
        <f t="shared" si="4"/>
        <v>42</v>
      </c>
      <c r="F94">
        <v>6</v>
      </c>
      <c r="G94">
        <v>0</v>
      </c>
      <c r="I94">
        <v>8</v>
      </c>
      <c r="J94">
        <v>0</v>
      </c>
    </row>
    <row r="95" spans="1:11">
      <c r="A95" s="25"/>
      <c r="B95" t="s">
        <v>207</v>
      </c>
      <c r="C95">
        <v>31</v>
      </c>
      <c r="D95">
        <v>8</v>
      </c>
      <c r="E95">
        <f t="shared" si="4"/>
        <v>39</v>
      </c>
      <c r="F95">
        <v>10</v>
      </c>
      <c r="G95">
        <v>1</v>
      </c>
      <c r="I95">
        <v>5</v>
      </c>
      <c r="J95">
        <v>1</v>
      </c>
    </row>
    <row r="96" spans="1:11">
      <c r="A96" s="25"/>
      <c r="B96" t="s">
        <v>208</v>
      </c>
      <c r="C96">
        <v>20</v>
      </c>
      <c r="D96">
        <v>4</v>
      </c>
      <c r="E96">
        <f t="shared" si="4"/>
        <v>24</v>
      </c>
      <c r="F96">
        <v>9</v>
      </c>
      <c r="G96">
        <v>0</v>
      </c>
      <c r="I96">
        <v>3</v>
      </c>
      <c r="J96">
        <v>0</v>
      </c>
    </row>
    <row r="97" spans="1:13">
      <c r="A97" s="25"/>
      <c r="B97" t="s">
        <v>209</v>
      </c>
      <c r="C97">
        <v>32</v>
      </c>
      <c r="D97">
        <v>16</v>
      </c>
      <c r="E97">
        <f t="shared" si="4"/>
        <v>48</v>
      </c>
      <c r="F97">
        <v>4</v>
      </c>
      <c r="G97">
        <v>1</v>
      </c>
      <c r="I97">
        <v>4</v>
      </c>
      <c r="J97">
        <v>1</v>
      </c>
    </row>
    <row r="98" spans="1:13" s="16" customFormat="1">
      <c r="C98" s="16">
        <f>AVERAGE(C86:C97)</f>
        <v>25</v>
      </c>
      <c r="D98" s="16">
        <f>AVERAGE(D86:D97)</f>
        <v>10.666666666666666</v>
      </c>
      <c r="E98">
        <f t="shared" si="4"/>
        <v>35.666666666666664</v>
      </c>
      <c r="F98" s="16">
        <f>SUM(F86:F97)</f>
        <v>82</v>
      </c>
      <c r="G98" s="16">
        <f>SUM(G86:G97)</f>
        <v>7</v>
      </c>
      <c r="H98" s="16">
        <f>G98/F98*100</f>
        <v>8.536585365853659</v>
      </c>
      <c r="I98" s="16">
        <f>SUM(I86:I97)</f>
        <v>49</v>
      </c>
      <c r="J98" s="16">
        <f>SUM(J86:J97)</f>
        <v>6</v>
      </c>
      <c r="K98" s="16">
        <f>J98/I98*100</f>
        <v>12.244897959183673</v>
      </c>
      <c r="M98" s="16" t="s">
        <v>210</v>
      </c>
    </row>
    <row r="99" spans="1:13">
      <c r="E99">
        <f t="shared" si="4"/>
        <v>0</v>
      </c>
    </row>
  </sheetData>
  <mergeCells count="7">
    <mergeCell ref="A86:A97"/>
    <mergeCell ref="A18:A29"/>
    <mergeCell ref="A31:A42"/>
    <mergeCell ref="A44:A51"/>
    <mergeCell ref="A53:A64"/>
    <mergeCell ref="A66:A71"/>
    <mergeCell ref="A73:A8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7" workbookViewId="0">
      <selection activeCell="C31" sqref="C31"/>
    </sheetView>
  </sheetViews>
  <sheetFormatPr defaultRowHeight="13.5"/>
  <cols>
    <col min="1" max="1" width="17.125" customWidth="1"/>
    <col min="2" max="2" width="12.75" customWidth="1"/>
    <col min="3" max="3" width="12.75" style="22" customWidth="1"/>
  </cols>
  <sheetData>
    <row r="1" spans="1:16">
      <c r="E1" t="s">
        <v>42</v>
      </c>
      <c r="H1" t="s">
        <v>43</v>
      </c>
    </row>
    <row r="2" spans="1:16">
      <c r="A2" t="s">
        <v>44</v>
      </c>
    </row>
    <row r="3" spans="1:16">
      <c r="A3" s="16" t="s">
        <v>45</v>
      </c>
      <c r="G3" s="25" t="s">
        <v>46</v>
      </c>
      <c r="H3" s="25"/>
      <c r="I3" s="25"/>
      <c r="J3" s="25"/>
      <c r="K3" s="25"/>
      <c r="L3" s="25"/>
      <c r="M3" s="25"/>
      <c r="N3" s="25"/>
      <c r="O3" s="25"/>
      <c r="P3" s="26"/>
    </row>
    <row r="4" spans="1:16">
      <c r="A4" t="s">
        <v>47</v>
      </c>
      <c r="B4" t="s">
        <v>48</v>
      </c>
      <c r="C4" s="22" t="s">
        <v>49</v>
      </c>
      <c r="D4" s="24" t="s">
        <v>50</v>
      </c>
      <c r="E4" s="24"/>
      <c r="F4" s="22" t="s">
        <v>51</v>
      </c>
      <c r="G4">
        <v>5</v>
      </c>
      <c r="H4">
        <v>15</v>
      </c>
      <c r="I4">
        <v>30</v>
      </c>
      <c r="J4">
        <v>45</v>
      </c>
      <c r="K4">
        <v>60</v>
      </c>
      <c r="L4">
        <v>90</v>
      </c>
      <c r="M4">
        <v>120</v>
      </c>
      <c r="N4">
        <v>150</v>
      </c>
      <c r="O4">
        <v>180</v>
      </c>
    </row>
    <row r="5" spans="1:16">
      <c r="A5" s="27">
        <v>20171026</v>
      </c>
      <c r="B5" s="22">
        <v>63</v>
      </c>
      <c r="C5" s="28" t="s">
        <v>52</v>
      </c>
      <c r="D5" s="22">
        <v>6.64</v>
      </c>
      <c r="E5" s="22">
        <v>5.94</v>
      </c>
      <c r="F5" s="22">
        <f t="shared" ref="F5:F21" si="0">AVERAGE(D5:E5)</f>
        <v>6.29</v>
      </c>
      <c r="G5" s="22">
        <v>6</v>
      </c>
      <c r="H5" s="22">
        <v>5.78</v>
      </c>
      <c r="I5" s="22">
        <v>6.79</v>
      </c>
      <c r="J5" s="22">
        <v>5.25</v>
      </c>
      <c r="K5" s="22">
        <v>6.44</v>
      </c>
      <c r="L5" s="22">
        <v>7.38</v>
      </c>
      <c r="M5" s="22">
        <v>5.47</v>
      </c>
      <c r="N5" s="22">
        <v>7.06</v>
      </c>
      <c r="O5" s="22">
        <v>6.32</v>
      </c>
      <c r="P5" s="22">
        <v>6.28</v>
      </c>
    </row>
    <row r="6" spans="1:16">
      <c r="A6" s="27"/>
      <c r="B6" s="16">
        <v>64</v>
      </c>
      <c r="C6" s="28"/>
      <c r="D6">
        <v>6.69</v>
      </c>
      <c r="E6">
        <v>7.97</v>
      </c>
      <c r="F6" s="22">
        <f t="shared" si="0"/>
        <v>7.33</v>
      </c>
      <c r="G6">
        <v>3.28</v>
      </c>
      <c r="H6">
        <v>5.03</v>
      </c>
      <c r="I6">
        <v>4.0599999999999996</v>
      </c>
      <c r="J6">
        <v>4.9400000000000004</v>
      </c>
      <c r="K6">
        <v>6.66</v>
      </c>
      <c r="L6">
        <v>5.81</v>
      </c>
      <c r="M6">
        <v>4.0599999999999996</v>
      </c>
      <c r="N6">
        <v>5.59</v>
      </c>
      <c r="O6">
        <v>6.63</v>
      </c>
      <c r="P6">
        <v>5.22</v>
      </c>
    </row>
    <row r="7" spans="1:16">
      <c r="A7" s="27"/>
      <c r="B7" s="22">
        <v>62</v>
      </c>
      <c r="C7" s="28"/>
      <c r="D7">
        <v>7.75</v>
      </c>
      <c r="E7">
        <v>6.41</v>
      </c>
      <c r="F7" s="22">
        <f t="shared" si="0"/>
        <v>7.08</v>
      </c>
      <c r="G7">
        <v>6.63</v>
      </c>
      <c r="H7">
        <v>5.76</v>
      </c>
      <c r="I7">
        <v>6.41</v>
      </c>
      <c r="J7">
        <v>6.84</v>
      </c>
      <c r="K7">
        <v>6.62</v>
      </c>
      <c r="L7">
        <v>6.75</v>
      </c>
      <c r="M7">
        <v>7.62</v>
      </c>
      <c r="N7">
        <v>7.44</v>
      </c>
      <c r="O7">
        <v>5.93</v>
      </c>
      <c r="P7">
        <v>6.25</v>
      </c>
    </row>
    <row r="8" spans="1:16">
      <c r="A8" s="27"/>
      <c r="B8" s="22">
        <v>65</v>
      </c>
      <c r="C8" s="28"/>
      <c r="D8">
        <v>6.03</v>
      </c>
      <c r="E8">
        <v>6.56</v>
      </c>
      <c r="F8" s="22">
        <f t="shared" si="0"/>
        <v>6.2949999999999999</v>
      </c>
      <c r="G8">
        <v>8.0399999999999991</v>
      </c>
      <c r="H8">
        <v>7.75</v>
      </c>
      <c r="I8">
        <v>5.68</v>
      </c>
      <c r="J8">
        <v>6.31</v>
      </c>
      <c r="K8">
        <v>5.25</v>
      </c>
      <c r="L8">
        <v>5.62</v>
      </c>
      <c r="M8">
        <v>7.32</v>
      </c>
      <c r="N8">
        <v>5.63</v>
      </c>
      <c r="O8">
        <v>5.69</v>
      </c>
      <c r="P8">
        <v>5.89</v>
      </c>
    </row>
    <row r="9" spans="1:16">
      <c r="A9" s="27"/>
      <c r="B9" s="22">
        <v>58</v>
      </c>
      <c r="C9" s="28" t="s">
        <v>53</v>
      </c>
      <c r="D9">
        <v>7.91</v>
      </c>
      <c r="E9">
        <v>6.53</v>
      </c>
      <c r="F9" s="22">
        <f t="shared" si="0"/>
        <v>7.2200000000000006</v>
      </c>
      <c r="G9">
        <v>6.92</v>
      </c>
      <c r="H9">
        <v>8.09</v>
      </c>
      <c r="I9">
        <v>8.2799999999999994</v>
      </c>
      <c r="J9">
        <v>8.1199999999999992</v>
      </c>
      <c r="K9">
        <v>7.13</v>
      </c>
      <c r="L9">
        <v>7.32</v>
      </c>
      <c r="M9">
        <v>8.06</v>
      </c>
      <c r="N9">
        <v>8.7200000000000006</v>
      </c>
      <c r="O9">
        <v>7.81</v>
      </c>
      <c r="P9">
        <v>7.09</v>
      </c>
    </row>
    <row r="10" spans="1:16">
      <c r="A10" s="27"/>
      <c r="B10" s="16">
        <v>57</v>
      </c>
      <c r="C10" s="28"/>
      <c r="D10">
        <v>6.91</v>
      </c>
      <c r="E10">
        <v>4.6900000000000004</v>
      </c>
      <c r="F10" s="22">
        <f t="shared" si="0"/>
        <v>5.8000000000000007</v>
      </c>
      <c r="G10">
        <v>4.1399999999999997</v>
      </c>
      <c r="H10">
        <v>4.9000000000000004</v>
      </c>
      <c r="I10">
        <v>4.25</v>
      </c>
      <c r="J10">
        <v>4.1500000000000004</v>
      </c>
      <c r="K10">
        <v>6.56</v>
      </c>
      <c r="L10">
        <v>3.96</v>
      </c>
      <c r="M10">
        <v>5.25</v>
      </c>
      <c r="N10">
        <v>5.94</v>
      </c>
      <c r="O10">
        <v>6.01</v>
      </c>
      <c r="P10">
        <v>5</v>
      </c>
    </row>
    <row r="11" spans="1:16">
      <c r="A11" s="27"/>
      <c r="B11" s="22">
        <v>56</v>
      </c>
      <c r="C11" s="28"/>
      <c r="D11">
        <v>6.75</v>
      </c>
      <c r="E11">
        <v>5.13</v>
      </c>
      <c r="F11" s="22">
        <f t="shared" si="0"/>
        <v>5.9399999999999995</v>
      </c>
      <c r="G11">
        <v>5.81</v>
      </c>
      <c r="H11">
        <v>6.25</v>
      </c>
      <c r="I11">
        <v>6.75</v>
      </c>
      <c r="J11">
        <v>5.07</v>
      </c>
      <c r="K11">
        <v>5.67</v>
      </c>
      <c r="L11">
        <v>7.94</v>
      </c>
      <c r="M11">
        <v>5.97</v>
      </c>
      <c r="N11">
        <v>6.53</v>
      </c>
      <c r="O11">
        <v>5.61</v>
      </c>
    </row>
    <row r="12" spans="1:16">
      <c r="A12" s="27"/>
      <c r="B12" s="16">
        <v>53</v>
      </c>
      <c r="C12" s="28"/>
      <c r="D12">
        <v>5.35</v>
      </c>
      <c r="E12">
        <v>6.19</v>
      </c>
      <c r="F12" s="22">
        <f t="shared" si="0"/>
        <v>5.77</v>
      </c>
      <c r="G12">
        <v>3.5</v>
      </c>
      <c r="H12">
        <v>4.16</v>
      </c>
      <c r="I12">
        <v>3.28</v>
      </c>
      <c r="J12">
        <v>3.06</v>
      </c>
      <c r="K12">
        <v>3.25</v>
      </c>
      <c r="L12">
        <v>4.09</v>
      </c>
      <c r="M12">
        <v>4.47</v>
      </c>
      <c r="N12">
        <v>4.38</v>
      </c>
      <c r="O12">
        <v>5.16</v>
      </c>
      <c r="P12">
        <v>4.9000000000000004</v>
      </c>
    </row>
    <row r="13" spans="1:16">
      <c r="A13" s="27"/>
      <c r="B13" s="16">
        <v>51</v>
      </c>
      <c r="C13" s="28"/>
      <c r="D13">
        <v>6.65</v>
      </c>
      <c r="E13">
        <v>5.43</v>
      </c>
      <c r="F13" s="22">
        <f t="shared" si="0"/>
        <v>6.04</v>
      </c>
      <c r="G13">
        <v>2.78</v>
      </c>
      <c r="H13">
        <v>3.56</v>
      </c>
      <c r="I13">
        <v>5.19</v>
      </c>
      <c r="J13">
        <v>4.5599999999999996</v>
      </c>
      <c r="K13">
        <v>4.25</v>
      </c>
      <c r="L13">
        <v>4.25</v>
      </c>
      <c r="M13">
        <v>3.87</v>
      </c>
      <c r="N13">
        <v>3.56</v>
      </c>
      <c r="O13">
        <v>3.9</v>
      </c>
    </row>
    <row r="14" spans="1:16">
      <c r="A14" s="27"/>
      <c r="B14" s="16">
        <v>52</v>
      </c>
      <c r="C14" s="28"/>
      <c r="D14">
        <v>6.84</v>
      </c>
      <c r="E14">
        <v>6.54</v>
      </c>
      <c r="F14" s="22">
        <f t="shared" si="0"/>
        <v>6.6899999999999995</v>
      </c>
      <c r="G14">
        <v>3.47</v>
      </c>
      <c r="H14">
        <v>4.22</v>
      </c>
      <c r="I14">
        <v>5.19</v>
      </c>
      <c r="J14">
        <v>5.22</v>
      </c>
      <c r="K14">
        <v>4.53</v>
      </c>
      <c r="L14">
        <v>5.6</v>
      </c>
      <c r="M14">
        <v>4.1399999999999997</v>
      </c>
      <c r="N14">
        <v>6.5</v>
      </c>
      <c r="O14">
        <v>5.35</v>
      </c>
    </row>
    <row r="15" spans="1:16">
      <c r="A15" s="27"/>
      <c r="B15" s="22">
        <v>55</v>
      </c>
      <c r="C15" s="28"/>
      <c r="D15">
        <v>5.78</v>
      </c>
      <c r="E15">
        <v>7.5</v>
      </c>
      <c r="F15" s="22">
        <f t="shared" si="0"/>
        <v>6.6400000000000006</v>
      </c>
      <c r="G15">
        <v>6.16</v>
      </c>
      <c r="H15">
        <v>5.47</v>
      </c>
      <c r="I15">
        <v>5.69</v>
      </c>
      <c r="J15">
        <v>5.75</v>
      </c>
      <c r="K15">
        <v>6.13</v>
      </c>
      <c r="L15">
        <v>5.85</v>
      </c>
      <c r="M15">
        <v>5.88</v>
      </c>
      <c r="N15">
        <v>7.15</v>
      </c>
      <c r="O15">
        <v>6.9</v>
      </c>
      <c r="P15">
        <v>5.84</v>
      </c>
    </row>
    <row r="16" spans="1:16">
      <c r="A16" s="27"/>
      <c r="B16" s="22">
        <v>54</v>
      </c>
      <c r="C16" s="28"/>
      <c r="D16">
        <v>7.25</v>
      </c>
      <c r="E16">
        <v>7.25</v>
      </c>
      <c r="F16" s="22">
        <f t="shared" si="0"/>
        <v>7.25</v>
      </c>
      <c r="G16">
        <v>6.74</v>
      </c>
      <c r="H16">
        <v>7.41</v>
      </c>
      <c r="I16">
        <v>6.43</v>
      </c>
      <c r="J16">
        <v>6.81</v>
      </c>
      <c r="K16">
        <v>6.96</v>
      </c>
      <c r="L16">
        <v>6.19</v>
      </c>
      <c r="M16">
        <v>6.75</v>
      </c>
      <c r="N16">
        <v>6.63</v>
      </c>
      <c r="O16">
        <v>6.76</v>
      </c>
      <c r="P16">
        <v>6.69</v>
      </c>
    </row>
    <row r="17" spans="1:15">
      <c r="A17" s="29">
        <v>20180115</v>
      </c>
      <c r="B17" s="16">
        <v>3</v>
      </c>
      <c r="C17" s="30" t="s">
        <v>54</v>
      </c>
      <c r="D17">
        <v>7.84</v>
      </c>
      <c r="E17">
        <v>6.86</v>
      </c>
      <c r="F17" s="22">
        <f t="shared" si="0"/>
        <v>7.35</v>
      </c>
      <c r="G17" s="22">
        <v>6.09</v>
      </c>
      <c r="H17" s="22">
        <v>6.08</v>
      </c>
      <c r="I17" s="22">
        <v>6.82</v>
      </c>
      <c r="J17" s="22">
        <v>5.6</v>
      </c>
      <c r="K17" s="22">
        <v>8.07</v>
      </c>
      <c r="L17" s="22">
        <v>5.17</v>
      </c>
      <c r="M17" s="22">
        <v>5.87</v>
      </c>
      <c r="N17" s="22">
        <v>5.07</v>
      </c>
      <c r="O17" s="22">
        <v>3.13</v>
      </c>
    </row>
    <row r="18" spans="1:15">
      <c r="A18" s="29"/>
      <c r="B18" s="22">
        <v>92</v>
      </c>
      <c r="C18" s="30"/>
      <c r="D18">
        <v>7.79</v>
      </c>
      <c r="E18">
        <v>8.73</v>
      </c>
      <c r="F18" s="22">
        <f t="shared" si="0"/>
        <v>8.26</v>
      </c>
      <c r="G18" s="22">
        <v>7.68</v>
      </c>
      <c r="H18" s="22">
        <v>7.58</v>
      </c>
      <c r="I18" s="22">
        <v>8.0299999999999994</v>
      </c>
      <c r="J18" s="22">
        <v>8.27</v>
      </c>
      <c r="K18" s="22">
        <v>8.67</v>
      </c>
      <c r="L18" s="22">
        <v>6.58</v>
      </c>
      <c r="M18" s="22">
        <v>5.63</v>
      </c>
      <c r="N18" s="22">
        <v>6.15</v>
      </c>
      <c r="O18" s="22">
        <v>5.67</v>
      </c>
    </row>
    <row r="19" spans="1:15">
      <c r="A19" s="29"/>
      <c r="B19" s="16">
        <v>91</v>
      </c>
      <c r="C19" s="30"/>
      <c r="D19">
        <v>8.15</v>
      </c>
      <c r="E19">
        <v>8.41</v>
      </c>
      <c r="F19" s="22">
        <f t="shared" si="0"/>
        <v>8.2800000000000011</v>
      </c>
      <c r="G19" s="22">
        <v>4.4400000000000004</v>
      </c>
      <c r="H19" s="22">
        <v>3.39</v>
      </c>
      <c r="I19" s="22">
        <v>4.92</v>
      </c>
      <c r="J19" s="22">
        <v>4.8099999999999996</v>
      </c>
      <c r="K19" s="22">
        <v>3.28</v>
      </c>
      <c r="L19" s="22">
        <v>3.63</v>
      </c>
      <c r="M19" s="22">
        <v>4.41</v>
      </c>
      <c r="N19" s="22">
        <v>3.94</v>
      </c>
      <c r="O19" s="22">
        <v>3.89</v>
      </c>
    </row>
    <row r="20" spans="1:15">
      <c r="A20" s="29"/>
      <c r="B20" s="16">
        <v>95</v>
      </c>
      <c r="C20" s="30"/>
      <c r="D20">
        <v>8.31</v>
      </c>
      <c r="E20">
        <v>8.93</v>
      </c>
      <c r="F20" s="22">
        <f t="shared" si="0"/>
        <v>8.620000000000001</v>
      </c>
      <c r="G20" s="22">
        <v>8.1300000000000008</v>
      </c>
      <c r="H20" s="22">
        <v>6.72</v>
      </c>
      <c r="I20">
        <v>7.42</v>
      </c>
      <c r="J20">
        <v>8.41</v>
      </c>
      <c r="K20">
        <v>7.25</v>
      </c>
      <c r="L20" s="22">
        <v>6.96</v>
      </c>
      <c r="M20" s="22">
        <v>8.68</v>
      </c>
      <c r="N20" s="22">
        <v>7.78</v>
      </c>
      <c r="O20" s="22">
        <v>7.87</v>
      </c>
    </row>
    <row r="21" spans="1:15">
      <c r="A21" s="29"/>
      <c r="B21" s="22">
        <v>93</v>
      </c>
      <c r="C21" s="30"/>
      <c r="D21">
        <v>7.47</v>
      </c>
      <c r="E21">
        <v>8.69</v>
      </c>
      <c r="F21" s="22">
        <f t="shared" si="0"/>
        <v>8.08</v>
      </c>
      <c r="G21" s="22">
        <v>9.61</v>
      </c>
      <c r="H21">
        <v>8.5299999999999994</v>
      </c>
      <c r="I21">
        <v>8.43</v>
      </c>
      <c r="J21">
        <v>8.4600000000000009</v>
      </c>
      <c r="K21">
        <v>7.91</v>
      </c>
      <c r="L21" s="22">
        <v>9.15</v>
      </c>
      <c r="M21" s="22">
        <v>8.65</v>
      </c>
      <c r="N21">
        <v>9.27</v>
      </c>
      <c r="O21" s="22">
        <v>9.5</v>
      </c>
    </row>
    <row r="22" spans="1:15">
      <c r="A22" s="22"/>
      <c r="B22" s="22"/>
    </row>
    <row r="23" spans="1:15">
      <c r="A23" s="22"/>
      <c r="B23" s="22">
        <v>63</v>
      </c>
      <c r="G23">
        <f>(G5-F5)/(20-F5)*100</f>
        <v>-2.115244347191831</v>
      </c>
      <c r="H23">
        <f>(H5-F5)/(20-F5)*100</f>
        <v>-3.7199124726477004</v>
      </c>
      <c r="I23">
        <f>(I5-F5)/(20-F5)*100</f>
        <v>3.6469730123997084</v>
      </c>
      <c r="J23">
        <f>(J5-F5)/(20-F5)*100</f>
        <v>-7.5857038657913929</v>
      </c>
      <c r="K23">
        <f>(K5-F5)/(20-F5)*100</f>
        <v>1.094091903719915</v>
      </c>
      <c r="L23">
        <f>(L5-F5)/(20-F5)*100</f>
        <v>7.9504011670313623</v>
      </c>
      <c r="M23">
        <f>(M5-F5)/(20-F5)*100</f>
        <v>-5.981035740335523</v>
      </c>
      <c r="N23">
        <f>(N5-F5)/(20-F5)*100</f>
        <v>5.6163384390955473</v>
      </c>
      <c r="O23">
        <f>(O5-F5)/(20-F5)*100</f>
        <v>0.2188183807439843</v>
      </c>
    </row>
    <row r="24" spans="1:15">
      <c r="A24" s="22"/>
      <c r="B24" s="16">
        <v>64</v>
      </c>
      <c r="G24">
        <f t="shared" ref="G24:G39" si="1">(G6-F6)/(20-F6)*100</f>
        <v>-31.965272296764013</v>
      </c>
      <c r="H24">
        <f t="shared" ref="H24:H39" si="2">(H6-F6)/(20-F6)*100</f>
        <v>-18.153117600631411</v>
      </c>
      <c r="I24">
        <f t="shared" ref="I24:I39" si="3">(I6-F6)/(20-F6)*100</f>
        <v>-25.808997632202058</v>
      </c>
      <c r="J24">
        <f t="shared" ref="J24:J39" si="4">(J6-F6)/(20-F6)*100</f>
        <v>-18.863456985003943</v>
      </c>
      <c r="K24">
        <f t="shared" ref="K24:K39" si="5">(K6-F6)/(20-F6)*100</f>
        <v>-5.2880820836621929</v>
      </c>
      <c r="L24">
        <f t="shared" ref="L24:L39" si="6">(L6-F6)/(20-F6)*100</f>
        <v>-11.996842936069459</v>
      </c>
      <c r="M24">
        <f t="shared" ref="M24:M39" si="7">(M6-F6)/(20-F6)*100</f>
        <v>-25.808997632202058</v>
      </c>
      <c r="N24">
        <f t="shared" ref="N24:N39" si="8">(N6-F6)/(20-F6)*100</f>
        <v>-13.733228097868983</v>
      </c>
      <c r="O24">
        <f t="shared" ref="O24:O39" si="9">(O6-F6)/(20-F6)*100</f>
        <v>-5.5248618784530397</v>
      </c>
    </row>
    <row r="25" spans="1:15">
      <c r="A25" s="22"/>
      <c r="B25" s="22">
        <v>62</v>
      </c>
      <c r="G25">
        <f t="shared" si="1"/>
        <v>-3.4829721362229114</v>
      </c>
      <c r="H25">
        <f t="shared" si="2"/>
        <v>-10.216718266253872</v>
      </c>
      <c r="I25">
        <f t="shared" si="3"/>
        <v>-5.185758513931888</v>
      </c>
      <c r="J25">
        <f t="shared" si="4"/>
        <v>-1.8575851393188871</v>
      </c>
      <c r="K25">
        <f t="shared" si="5"/>
        <v>-3.5603715170278631</v>
      </c>
      <c r="L25">
        <f t="shared" si="6"/>
        <v>-2.5541795665634681</v>
      </c>
      <c r="M25">
        <f t="shared" si="7"/>
        <v>4.1795665634674926</v>
      </c>
      <c r="N25">
        <f t="shared" si="8"/>
        <v>2.7863777089783306</v>
      </c>
      <c r="O25">
        <f t="shared" si="9"/>
        <v>-8.9009287925696619</v>
      </c>
    </row>
    <row r="26" spans="1:15">
      <c r="A26" s="22"/>
      <c r="B26" s="22">
        <v>65</v>
      </c>
      <c r="G26">
        <f t="shared" si="1"/>
        <v>12.732579350601963</v>
      </c>
      <c r="H26">
        <f t="shared" si="2"/>
        <v>10.616563298066399</v>
      </c>
      <c r="I26">
        <f t="shared" si="3"/>
        <v>-4.4874133527909539</v>
      </c>
      <c r="J26">
        <f t="shared" si="4"/>
        <v>0.10944910616563065</v>
      </c>
      <c r="K26">
        <f t="shared" si="5"/>
        <v>-7.6249543962057631</v>
      </c>
      <c r="L26">
        <f t="shared" si="6"/>
        <v>-4.9252097774534827</v>
      </c>
      <c r="M26">
        <f t="shared" si="7"/>
        <v>7.4790222546515892</v>
      </c>
      <c r="N26">
        <f t="shared" si="8"/>
        <v>-4.8522437066763953</v>
      </c>
      <c r="O26">
        <f t="shared" si="9"/>
        <v>-4.4144472820138603</v>
      </c>
    </row>
    <row r="27" spans="1:15">
      <c r="A27" s="22"/>
      <c r="B27" s="22">
        <v>58</v>
      </c>
      <c r="G27">
        <f t="shared" si="1"/>
        <v>-2.3474178403755928</v>
      </c>
      <c r="H27">
        <f t="shared" si="2"/>
        <v>6.8075117370891958</v>
      </c>
      <c r="I27">
        <f t="shared" si="3"/>
        <v>8.2942097026603978</v>
      </c>
      <c r="J27">
        <f t="shared" si="4"/>
        <v>7.0422535211267494</v>
      </c>
      <c r="K27">
        <f t="shared" si="5"/>
        <v>-0.704225352112682</v>
      </c>
      <c r="L27">
        <f t="shared" si="6"/>
        <v>0.78247261345852615</v>
      </c>
      <c r="M27">
        <f t="shared" si="7"/>
        <v>6.5727699530516421</v>
      </c>
      <c r="N27">
        <f t="shared" si="8"/>
        <v>11.737089201877934</v>
      </c>
      <c r="O27">
        <f t="shared" si="9"/>
        <v>4.6165884194053133</v>
      </c>
    </row>
    <row r="28" spans="1:15">
      <c r="A28" s="22"/>
      <c r="B28" s="16">
        <v>57</v>
      </c>
      <c r="G28">
        <f t="shared" si="1"/>
        <v>-11.690140845070431</v>
      </c>
      <c r="H28">
        <f t="shared" si="2"/>
        <v>-6.3380281690140876</v>
      </c>
      <c r="I28">
        <f t="shared" si="3"/>
        <v>-10.915492957746483</v>
      </c>
      <c r="J28">
        <f t="shared" si="4"/>
        <v>-11.619718309859158</v>
      </c>
      <c r="K28">
        <f t="shared" si="5"/>
        <v>5.35211267605633</v>
      </c>
      <c r="L28">
        <f t="shared" si="6"/>
        <v>-12.957746478873243</v>
      </c>
      <c r="M28">
        <f t="shared" si="7"/>
        <v>-3.8732394366197234</v>
      </c>
      <c r="N28">
        <f t="shared" si="8"/>
        <v>0.98591549295774428</v>
      </c>
      <c r="O28">
        <f t="shared" si="9"/>
        <v>1.4788732394366133</v>
      </c>
    </row>
    <row r="29" spans="1:15">
      <c r="A29" s="22"/>
      <c r="B29" s="22">
        <v>56</v>
      </c>
      <c r="G29">
        <f t="shared" si="1"/>
        <v>-0.92460881934566064</v>
      </c>
      <c r="H29">
        <f t="shared" si="2"/>
        <v>2.2048364153627347</v>
      </c>
      <c r="I29">
        <f t="shared" si="3"/>
        <v>5.7610241820768167</v>
      </c>
      <c r="J29">
        <f t="shared" si="4"/>
        <v>-6.1877667140824979</v>
      </c>
      <c r="K29">
        <f t="shared" si="5"/>
        <v>-1.9203413940256016</v>
      </c>
      <c r="L29">
        <f t="shared" si="6"/>
        <v>14.224751066856337</v>
      </c>
      <c r="M29">
        <f t="shared" si="7"/>
        <v>0.2133712660028467</v>
      </c>
      <c r="N29">
        <f t="shared" si="8"/>
        <v>4.1963015647226225</v>
      </c>
      <c r="O29">
        <f t="shared" si="9"/>
        <v>-2.3470839260312886</v>
      </c>
    </row>
    <row r="30" spans="1:15">
      <c r="A30" s="22"/>
      <c r="B30" s="16">
        <v>53</v>
      </c>
      <c r="G30">
        <f t="shared" si="1"/>
        <v>-15.952213633169357</v>
      </c>
      <c r="H30">
        <f t="shared" si="2"/>
        <v>-11.314125087842582</v>
      </c>
      <c r="I30">
        <f t="shared" si="3"/>
        <v>-17.498243148278284</v>
      </c>
      <c r="J30">
        <f t="shared" si="4"/>
        <v>-19.044272663387208</v>
      </c>
      <c r="K30">
        <f t="shared" si="5"/>
        <v>-17.709065354884043</v>
      </c>
      <c r="L30">
        <f t="shared" si="6"/>
        <v>-11.806043569922696</v>
      </c>
      <c r="M30">
        <f t="shared" si="7"/>
        <v>-9.1356289529163721</v>
      </c>
      <c r="N30">
        <f t="shared" si="8"/>
        <v>-9.7680955727336602</v>
      </c>
      <c r="O30">
        <f t="shared" si="9"/>
        <v>-4.2867182009838327</v>
      </c>
    </row>
    <row r="31" spans="1:15">
      <c r="A31" s="22"/>
      <c r="B31" s="16">
        <v>51</v>
      </c>
      <c r="G31">
        <f t="shared" si="1"/>
        <v>-23.352435530085959</v>
      </c>
      <c r="H31">
        <f t="shared" si="2"/>
        <v>-17.765042979942692</v>
      </c>
      <c r="I31">
        <f t="shared" si="3"/>
        <v>-6.0888252148997104</v>
      </c>
      <c r="J31">
        <f t="shared" si="4"/>
        <v>-10.601719197707739</v>
      </c>
      <c r="K31">
        <f t="shared" si="5"/>
        <v>-12.822349570200572</v>
      </c>
      <c r="L31">
        <f t="shared" si="6"/>
        <v>-12.822349570200572</v>
      </c>
      <c r="M31">
        <f t="shared" si="7"/>
        <v>-15.544412607449857</v>
      </c>
      <c r="N31">
        <f t="shared" si="8"/>
        <v>-17.765042979942692</v>
      </c>
      <c r="O31">
        <f t="shared" si="9"/>
        <v>-15.329512893982807</v>
      </c>
    </row>
    <row r="32" spans="1:15">
      <c r="A32" s="22"/>
      <c r="B32" s="16">
        <v>52</v>
      </c>
      <c r="G32">
        <f t="shared" si="1"/>
        <v>-24.192336589030798</v>
      </c>
      <c r="H32">
        <f t="shared" si="2"/>
        <v>-18.557475582268967</v>
      </c>
      <c r="I32">
        <f t="shared" si="3"/>
        <v>-11.269722013523658</v>
      </c>
      <c r="J32">
        <f t="shared" si="4"/>
        <v>-11.04432757325319</v>
      </c>
      <c r="K32">
        <f t="shared" si="5"/>
        <v>-16.228399699474075</v>
      </c>
      <c r="L32">
        <f t="shared" si="6"/>
        <v>-8.1893313298271959</v>
      </c>
      <c r="M32">
        <f t="shared" si="7"/>
        <v>-19.158527422990232</v>
      </c>
      <c r="N32">
        <f t="shared" si="8"/>
        <v>-1.4274981217129941</v>
      </c>
      <c r="O32">
        <f t="shared" si="9"/>
        <v>-10.067618332081141</v>
      </c>
    </row>
    <row r="33" spans="1:15">
      <c r="A33" s="22"/>
      <c r="B33" s="22">
        <v>55</v>
      </c>
      <c r="G33">
        <f t="shared" si="1"/>
        <v>-3.5928143712574885</v>
      </c>
      <c r="H33">
        <f t="shared" si="2"/>
        <v>-8.7574850299401259</v>
      </c>
      <c r="I33">
        <f t="shared" si="3"/>
        <v>-7.1107784431137748</v>
      </c>
      <c r="J33">
        <f t="shared" si="4"/>
        <v>-6.6616766467065904</v>
      </c>
      <c r="K33">
        <f t="shared" si="5"/>
        <v>-3.8173652694610829</v>
      </c>
      <c r="L33">
        <f t="shared" si="6"/>
        <v>-5.9131736526946179</v>
      </c>
      <c r="M33">
        <f t="shared" si="7"/>
        <v>-5.6886227544910231</v>
      </c>
      <c r="N33">
        <f t="shared" si="8"/>
        <v>3.8173652694610767</v>
      </c>
      <c r="O33">
        <f t="shared" si="9"/>
        <v>1.9461077844311361</v>
      </c>
    </row>
    <row r="34" spans="1:15">
      <c r="B34" s="22">
        <v>54</v>
      </c>
      <c r="G34">
        <f t="shared" si="1"/>
        <v>-3.9999999999999982</v>
      </c>
      <c r="H34">
        <f t="shared" si="2"/>
        <v>1.2549019607843148</v>
      </c>
      <c r="I34">
        <f t="shared" si="3"/>
        <v>-6.4313725490196099</v>
      </c>
      <c r="J34">
        <f t="shared" si="4"/>
        <v>-3.450980392156866</v>
      </c>
      <c r="K34">
        <f t="shared" si="5"/>
        <v>-2.274509803921569</v>
      </c>
      <c r="L34">
        <f t="shared" si="6"/>
        <v>-8.3137254901960755</v>
      </c>
      <c r="M34">
        <f t="shared" si="7"/>
        <v>-3.9215686274509802</v>
      </c>
      <c r="N34">
        <f t="shared" si="8"/>
        <v>-4.8627450980392162</v>
      </c>
      <c r="O34">
        <f t="shared" si="9"/>
        <v>-3.8431372549019627</v>
      </c>
    </row>
    <row r="35" spans="1:15">
      <c r="B35" s="16">
        <v>3</v>
      </c>
      <c r="G35">
        <f t="shared" si="1"/>
        <v>-9.9604743083003928</v>
      </c>
      <c r="H35">
        <f t="shared" si="2"/>
        <v>-10.0395256916996</v>
      </c>
      <c r="I35">
        <f t="shared" si="3"/>
        <v>-4.1897233201580972</v>
      </c>
      <c r="J35">
        <f t="shared" si="4"/>
        <v>-13.83399209486166</v>
      </c>
      <c r="K35">
        <f t="shared" si="5"/>
        <v>5.6916996047430874</v>
      </c>
      <c r="L35">
        <f t="shared" si="6"/>
        <v>-17.233201581027664</v>
      </c>
      <c r="M35">
        <f t="shared" si="7"/>
        <v>-11.699604743083</v>
      </c>
      <c r="N35">
        <f t="shared" si="8"/>
        <v>-18.023715415019755</v>
      </c>
      <c r="O35">
        <f t="shared" si="9"/>
        <v>-33.359683794466399</v>
      </c>
    </row>
    <row r="36" spans="1:15">
      <c r="B36" s="22">
        <v>92</v>
      </c>
      <c r="G36">
        <f t="shared" si="1"/>
        <v>-4.9403747870528116</v>
      </c>
      <c r="H36">
        <f t="shared" si="2"/>
        <v>-5.792163543441224</v>
      </c>
      <c r="I36">
        <f t="shared" si="3"/>
        <v>-1.9591141396933596</v>
      </c>
      <c r="J36">
        <f t="shared" si="4"/>
        <v>8.5178875638839746E-2</v>
      </c>
      <c r="K36">
        <f t="shared" si="5"/>
        <v>3.4923339011925054</v>
      </c>
      <c r="L36">
        <f t="shared" si="6"/>
        <v>-14.31005110732538</v>
      </c>
      <c r="M36">
        <f t="shared" si="7"/>
        <v>-22.402044293015329</v>
      </c>
      <c r="N36">
        <f t="shared" si="8"/>
        <v>-17.972742759795565</v>
      </c>
      <c r="O36">
        <f t="shared" si="9"/>
        <v>-22.061328790459964</v>
      </c>
    </row>
    <row r="37" spans="1:15">
      <c r="B37" s="16">
        <v>91</v>
      </c>
      <c r="G37">
        <f t="shared" si="1"/>
        <v>-32.764505119453936</v>
      </c>
      <c r="H37">
        <f t="shared" si="2"/>
        <v>-41.723549488054616</v>
      </c>
      <c r="I37">
        <f t="shared" si="3"/>
        <v>-28.668941979522199</v>
      </c>
      <c r="J37">
        <f t="shared" si="4"/>
        <v>-29.607508532423228</v>
      </c>
      <c r="K37">
        <f t="shared" si="5"/>
        <v>-42.662116040955652</v>
      </c>
      <c r="L37">
        <f t="shared" si="6"/>
        <v>-39.675767918088752</v>
      </c>
      <c r="M37">
        <f t="shared" si="7"/>
        <v>-33.020477815699671</v>
      </c>
      <c r="N37">
        <f t="shared" si="8"/>
        <v>-37.030716723549503</v>
      </c>
      <c r="O37">
        <f t="shared" si="9"/>
        <v>-37.457337883959049</v>
      </c>
    </row>
    <row r="38" spans="1:15">
      <c r="B38" s="16">
        <v>95</v>
      </c>
      <c r="G38">
        <f t="shared" si="1"/>
        <v>-4.3057996485061532</v>
      </c>
      <c r="H38">
        <f t="shared" si="2"/>
        <v>-16.695957820738151</v>
      </c>
      <c r="I38">
        <f t="shared" si="3"/>
        <v>-10.544815465729359</v>
      </c>
      <c r="J38">
        <f t="shared" si="4"/>
        <v>-1.8453427065026438</v>
      </c>
      <c r="K38">
        <f t="shared" si="5"/>
        <v>-12.038664323374352</v>
      </c>
      <c r="L38">
        <f t="shared" si="6"/>
        <v>-14.586994727592279</v>
      </c>
      <c r="M38">
        <f t="shared" si="7"/>
        <v>0.52724077328645635</v>
      </c>
      <c r="N38">
        <f t="shared" si="8"/>
        <v>-7.3813708260105528</v>
      </c>
      <c r="O38">
        <f t="shared" si="9"/>
        <v>-6.5905096660808518</v>
      </c>
    </row>
    <row r="39" spans="1:15">
      <c r="B39" s="22">
        <v>93</v>
      </c>
      <c r="G39">
        <f t="shared" si="1"/>
        <v>12.835570469798652</v>
      </c>
      <c r="H39">
        <f t="shared" si="2"/>
        <v>3.7751677852348933</v>
      </c>
      <c r="I39">
        <f t="shared" si="3"/>
        <v>2.9362416107382523</v>
      </c>
      <c r="J39">
        <f t="shared" si="4"/>
        <v>3.1879194630872547</v>
      </c>
      <c r="K39">
        <f t="shared" si="5"/>
        <v>-1.4261744966442946</v>
      </c>
      <c r="L39">
        <f t="shared" si="6"/>
        <v>8.9765100671140967</v>
      </c>
      <c r="M39">
        <f t="shared" si="7"/>
        <v>4.781879194630875</v>
      </c>
      <c r="N39">
        <f t="shared" si="8"/>
        <v>9.983221476510062</v>
      </c>
      <c r="O39">
        <f t="shared" si="9"/>
        <v>11.912751677852349</v>
      </c>
    </row>
  </sheetData>
  <mergeCells count="7">
    <mergeCell ref="G3:O3"/>
    <mergeCell ref="D4:E4"/>
    <mergeCell ref="A5:A16"/>
    <mergeCell ref="C5:C8"/>
    <mergeCell ref="C9:C16"/>
    <mergeCell ref="A17:A21"/>
    <mergeCell ref="C17:C2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F31" sqref="F31"/>
    </sheetView>
  </sheetViews>
  <sheetFormatPr defaultRowHeight="13.5"/>
  <cols>
    <col min="1" max="1" width="15.875" customWidth="1"/>
    <col min="2" max="2" width="12.75" customWidth="1"/>
    <col min="3" max="3" width="12.75" style="22" customWidth="1"/>
    <col min="6" max="6" width="16.25" customWidth="1"/>
    <col min="13" max="13" width="13.875" bestFit="1" customWidth="1"/>
    <col min="14" max="14" width="8.875" customWidth="1"/>
  </cols>
  <sheetData>
    <row r="1" spans="1:15">
      <c r="A1" t="s">
        <v>44</v>
      </c>
      <c r="E1" t="s">
        <v>42</v>
      </c>
      <c r="H1" t="s">
        <v>55</v>
      </c>
    </row>
    <row r="2" spans="1:15">
      <c r="A2" s="16" t="s">
        <v>56</v>
      </c>
      <c r="G2" s="25" t="s">
        <v>57</v>
      </c>
      <c r="H2" s="25"/>
      <c r="I2" s="25"/>
      <c r="J2" s="25"/>
      <c r="K2" s="25"/>
      <c r="L2" s="25"/>
      <c r="M2" s="26"/>
    </row>
    <row r="3" spans="1:15">
      <c r="A3" t="s">
        <v>47</v>
      </c>
      <c r="B3" t="s">
        <v>58</v>
      </c>
      <c r="C3" s="22" t="s">
        <v>49</v>
      </c>
      <c r="D3" s="24" t="s">
        <v>50</v>
      </c>
      <c r="E3" s="24"/>
      <c r="F3" s="31" t="s">
        <v>59</v>
      </c>
      <c r="G3">
        <v>15</v>
      </c>
      <c r="H3">
        <v>30</v>
      </c>
      <c r="I3">
        <v>60</v>
      </c>
      <c r="J3">
        <v>90</v>
      </c>
      <c r="K3">
        <v>120</v>
      </c>
      <c r="L3">
        <v>180</v>
      </c>
    </row>
    <row r="4" spans="1:15" ht="13.5" customHeight="1">
      <c r="A4" s="29">
        <v>20171219</v>
      </c>
      <c r="B4" s="22">
        <v>86</v>
      </c>
      <c r="C4" s="28" t="s">
        <v>60</v>
      </c>
      <c r="D4" s="22">
        <v>23.1</v>
      </c>
      <c r="E4" s="22">
        <v>19.100000000000001</v>
      </c>
      <c r="F4">
        <f t="shared" ref="F4:F20" si="0">AVERAGE(D4:E4)</f>
        <v>21.1</v>
      </c>
      <c r="G4" s="22">
        <v>27.5</v>
      </c>
      <c r="H4" s="22">
        <v>13.7</v>
      </c>
      <c r="I4" s="22">
        <v>18.2</v>
      </c>
      <c r="J4" s="22">
        <v>19.3</v>
      </c>
      <c r="K4" s="22">
        <v>16</v>
      </c>
      <c r="L4" s="22">
        <v>18.3</v>
      </c>
      <c r="M4" s="22"/>
      <c r="N4" s="22"/>
      <c r="O4" s="22"/>
    </row>
    <row r="5" spans="1:15">
      <c r="A5" s="29"/>
      <c r="B5" s="22">
        <v>90</v>
      </c>
      <c r="C5" s="28"/>
      <c r="D5">
        <v>25.3</v>
      </c>
      <c r="E5">
        <v>19.7</v>
      </c>
      <c r="F5">
        <f t="shared" si="0"/>
        <v>22.5</v>
      </c>
      <c r="G5">
        <v>11.6</v>
      </c>
      <c r="H5">
        <v>19.3</v>
      </c>
      <c r="I5">
        <v>19.5</v>
      </c>
      <c r="J5">
        <v>26.1</v>
      </c>
      <c r="K5" s="22">
        <v>18.8</v>
      </c>
      <c r="L5">
        <v>25.7</v>
      </c>
    </row>
    <row r="6" spans="1:15">
      <c r="A6" s="29"/>
      <c r="B6" s="16">
        <v>89</v>
      </c>
      <c r="C6" s="28"/>
      <c r="D6">
        <v>24.5</v>
      </c>
      <c r="E6">
        <v>19</v>
      </c>
      <c r="F6">
        <f t="shared" si="0"/>
        <v>21.75</v>
      </c>
      <c r="G6">
        <v>13.3</v>
      </c>
      <c r="H6">
        <v>17.7</v>
      </c>
      <c r="I6">
        <v>14.1</v>
      </c>
      <c r="J6">
        <v>16.899999999999999</v>
      </c>
      <c r="K6">
        <v>20.5</v>
      </c>
      <c r="L6">
        <v>22.1</v>
      </c>
    </row>
    <row r="7" spans="1:15">
      <c r="A7" s="29"/>
      <c r="B7" s="22">
        <v>85</v>
      </c>
      <c r="C7" s="28"/>
      <c r="D7">
        <v>20.7</v>
      </c>
      <c r="E7">
        <v>13.5</v>
      </c>
      <c r="F7">
        <f t="shared" si="0"/>
        <v>17.100000000000001</v>
      </c>
      <c r="G7">
        <v>24.4</v>
      </c>
      <c r="H7">
        <v>15.7</v>
      </c>
      <c r="I7">
        <v>22.1</v>
      </c>
      <c r="J7">
        <v>16.600000000000001</v>
      </c>
      <c r="K7">
        <v>19.3</v>
      </c>
      <c r="L7">
        <v>18.100000000000001</v>
      </c>
    </row>
    <row r="8" spans="1:15">
      <c r="A8" s="29"/>
      <c r="B8" s="16">
        <v>88</v>
      </c>
      <c r="C8" s="28"/>
      <c r="D8">
        <v>35.1</v>
      </c>
      <c r="E8">
        <v>24.4</v>
      </c>
      <c r="F8">
        <f t="shared" si="0"/>
        <v>29.75</v>
      </c>
      <c r="G8">
        <v>20.3</v>
      </c>
      <c r="H8">
        <v>19.100000000000001</v>
      </c>
      <c r="I8">
        <v>18.2</v>
      </c>
      <c r="J8">
        <v>22.1</v>
      </c>
      <c r="K8">
        <v>22.7</v>
      </c>
      <c r="L8">
        <v>30.3</v>
      </c>
      <c r="M8" t="s">
        <v>61</v>
      </c>
    </row>
    <row r="9" spans="1:15">
      <c r="A9" s="29"/>
      <c r="B9" s="16">
        <v>64</v>
      </c>
      <c r="C9" s="28" t="s">
        <v>52</v>
      </c>
      <c r="D9">
        <v>15.1</v>
      </c>
      <c r="E9">
        <v>18.5</v>
      </c>
      <c r="F9">
        <f t="shared" si="0"/>
        <v>16.8</v>
      </c>
      <c r="G9">
        <v>11.5</v>
      </c>
      <c r="H9">
        <v>11.9</v>
      </c>
      <c r="I9">
        <v>11.5</v>
      </c>
      <c r="J9">
        <v>9.3000000000000007</v>
      </c>
      <c r="K9">
        <v>13.5</v>
      </c>
      <c r="L9">
        <v>14.1</v>
      </c>
    </row>
    <row r="10" spans="1:15">
      <c r="A10" s="29"/>
      <c r="B10" s="22">
        <v>62</v>
      </c>
      <c r="C10" s="28"/>
      <c r="D10">
        <v>18.600000000000001</v>
      </c>
      <c r="E10">
        <v>20.399999999999999</v>
      </c>
      <c r="F10">
        <f t="shared" si="0"/>
        <v>19.5</v>
      </c>
      <c r="G10">
        <v>19</v>
      </c>
      <c r="H10">
        <v>22.1</v>
      </c>
      <c r="I10">
        <v>20.8</v>
      </c>
      <c r="J10">
        <v>15.8</v>
      </c>
      <c r="K10">
        <v>23.7</v>
      </c>
      <c r="L10">
        <v>16.3</v>
      </c>
    </row>
    <row r="11" spans="1:15">
      <c r="A11" s="29"/>
      <c r="B11" s="22">
        <v>65</v>
      </c>
      <c r="C11" s="28"/>
      <c r="D11">
        <v>25.7</v>
      </c>
      <c r="E11">
        <v>10.3</v>
      </c>
      <c r="F11">
        <f t="shared" si="0"/>
        <v>18</v>
      </c>
      <c r="G11">
        <v>14.7</v>
      </c>
      <c r="H11">
        <v>18.899999999999999</v>
      </c>
      <c r="I11">
        <v>20.9</v>
      </c>
      <c r="J11">
        <v>13.9</v>
      </c>
      <c r="K11">
        <v>21.1</v>
      </c>
      <c r="L11">
        <v>19</v>
      </c>
    </row>
    <row r="12" spans="1:15">
      <c r="A12" s="32">
        <v>20180115</v>
      </c>
      <c r="B12" s="16">
        <v>3</v>
      </c>
      <c r="C12" s="30" t="s">
        <v>62</v>
      </c>
      <c r="D12">
        <v>16.3</v>
      </c>
      <c r="E12">
        <v>14.5</v>
      </c>
      <c r="F12">
        <f t="shared" si="0"/>
        <v>15.4</v>
      </c>
      <c r="G12">
        <v>8.4</v>
      </c>
      <c r="H12">
        <v>10.3</v>
      </c>
      <c r="I12">
        <v>17.100000000000001</v>
      </c>
      <c r="J12">
        <v>14.3</v>
      </c>
      <c r="K12">
        <v>14.5</v>
      </c>
      <c r="L12">
        <v>17.7</v>
      </c>
    </row>
    <row r="13" spans="1:15">
      <c r="A13" s="32"/>
      <c r="B13" s="22">
        <v>2</v>
      </c>
      <c r="C13" s="30"/>
      <c r="D13">
        <v>14.5</v>
      </c>
      <c r="E13">
        <v>11.5</v>
      </c>
      <c r="F13">
        <f t="shared" si="0"/>
        <v>13</v>
      </c>
      <c r="G13">
        <v>13.3</v>
      </c>
      <c r="H13">
        <v>13.6</v>
      </c>
      <c r="I13">
        <v>14.2</v>
      </c>
      <c r="J13">
        <v>16.600000000000001</v>
      </c>
      <c r="K13">
        <v>16.600000000000001</v>
      </c>
      <c r="L13">
        <v>15.5</v>
      </c>
    </row>
    <row r="14" spans="1:15">
      <c r="A14" s="32"/>
      <c r="B14" s="22">
        <v>92</v>
      </c>
      <c r="C14" s="30"/>
      <c r="D14">
        <v>12.8</v>
      </c>
      <c r="E14">
        <v>12.6</v>
      </c>
      <c r="F14">
        <f t="shared" si="0"/>
        <v>12.7</v>
      </c>
      <c r="G14">
        <v>15.2</v>
      </c>
      <c r="H14">
        <v>17.600000000000001</v>
      </c>
      <c r="I14">
        <v>17.3</v>
      </c>
      <c r="J14">
        <v>17.100000000000001</v>
      </c>
      <c r="K14">
        <v>14.4</v>
      </c>
      <c r="L14">
        <v>12.6</v>
      </c>
    </row>
    <row r="15" spans="1:15">
      <c r="A15" s="32"/>
      <c r="B15" s="16">
        <v>91</v>
      </c>
      <c r="C15" s="30"/>
      <c r="D15">
        <v>12.5</v>
      </c>
      <c r="E15">
        <v>17.399999999999999</v>
      </c>
      <c r="F15">
        <f t="shared" si="0"/>
        <v>14.95</v>
      </c>
      <c r="G15">
        <v>9.1</v>
      </c>
      <c r="H15">
        <v>9.5</v>
      </c>
      <c r="I15">
        <v>10.9</v>
      </c>
      <c r="J15">
        <v>6.2</v>
      </c>
      <c r="K15">
        <v>14.1</v>
      </c>
      <c r="L15">
        <v>17.600000000000001</v>
      </c>
    </row>
    <row r="16" spans="1:15">
      <c r="A16" s="32"/>
      <c r="B16" s="16">
        <v>95</v>
      </c>
      <c r="C16" s="30"/>
      <c r="D16">
        <v>16.8</v>
      </c>
      <c r="E16">
        <v>12.6</v>
      </c>
      <c r="F16">
        <f t="shared" si="0"/>
        <v>14.7</v>
      </c>
      <c r="G16">
        <v>13</v>
      </c>
      <c r="H16">
        <v>14.1</v>
      </c>
      <c r="I16">
        <v>14.8</v>
      </c>
      <c r="J16">
        <v>20.6</v>
      </c>
      <c r="K16">
        <v>13.1</v>
      </c>
      <c r="L16">
        <v>18.2</v>
      </c>
    </row>
    <row r="17" spans="1:13">
      <c r="A17" s="32"/>
      <c r="B17" s="22">
        <v>93</v>
      </c>
      <c r="C17" s="30"/>
      <c r="D17">
        <v>18.899999999999999</v>
      </c>
      <c r="E17">
        <v>21.5</v>
      </c>
      <c r="F17">
        <f t="shared" si="0"/>
        <v>20.2</v>
      </c>
      <c r="G17">
        <v>15.9</v>
      </c>
      <c r="H17">
        <v>20.8</v>
      </c>
      <c r="I17">
        <v>16</v>
      </c>
      <c r="J17">
        <v>19.5</v>
      </c>
      <c r="K17">
        <v>24.2</v>
      </c>
      <c r="L17">
        <v>18.399999999999999</v>
      </c>
    </row>
    <row r="18" spans="1:13">
      <c r="A18" s="32"/>
      <c r="B18" s="16">
        <v>13</v>
      </c>
      <c r="C18" s="30"/>
      <c r="D18">
        <v>24.3</v>
      </c>
      <c r="E18">
        <v>21</v>
      </c>
      <c r="F18">
        <f t="shared" si="0"/>
        <v>22.65</v>
      </c>
      <c r="G18">
        <v>16.399999999999999</v>
      </c>
      <c r="H18">
        <v>17.2</v>
      </c>
      <c r="I18">
        <v>19.7</v>
      </c>
      <c r="J18">
        <v>17.5</v>
      </c>
      <c r="K18">
        <v>20.399999999999999</v>
      </c>
      <c r="L18">
        <v>24.5</v>
      </c>
    </row>
    <row r="19" spans="1:13">
      <c r="A19" s="32"/>
      <c r="B19" s="16">
        <v>10</v>
      </c>
      <c r="C19" s="30"/>
      <c r="D19">
        <v>28.9</v>
      </c>
      <c r="E19">
        <v>20.7</v>
      </c>
      <c r="F19">
        <f t="shared" si="0"/>
        <v>24.799999999999997</v>
      </c>
      <c r="G19">
        <v>14.8</v>
      </c>
      <c r="H19">
        <v>18.8</v>
      </c>
      <c r="I19">
        <v>20.3</v>
      </c>
      <c r="J19">
        <v>19.7</v>
      </c>
      <c r="K19">
        <v>14.5</v>
      </c>
      <c r="L19">
        <v>17.100000000000001</v>
      </c>
    </row>
    <row r="20" spans="1:13">
      <c r="A20" s="32"/>
      <c r="B20" s="16">
        <v>9</v>
      </c>
      <c r="C20" s="30"/>
      <c r="D20">
        <v>14.1</v>
      </c>
      <c r="E20">
        <v>10.3</v>
      </c>
      <c r="F20">
        <f t="shared" si="0"/>
        <v>12.2</v>
      </c>
      <c r="G20">
        <v>7.6</v>
      </c>
      <c r="H20">
        <v>11.8</v>
      </c>
      <c r="I20">
        <v>13.6</v>
      </c>
      <c r="J20">
        <v>11.4</v>
      </c>
      <c r="K20">
        <v>13.7</v>
      </c>
      <c r="L20">
        <v>11.8</v>
      </c>
    </row>
    <row r="21" spans="1:13">
      <c r="B21" s="22"/>
    </row>
    <row r="22" spans="1:13">
      <c r="A22" s="33" t="s">
        <v>63</v>
      </c>
      <c r="B22" s="22"/>
    </row>
    <row r="23" spans="1:13">
      <c r="B23" s="22">
        <v>86</v>
      </c>
      <c r="G23">
        <f t="shared" ref="G23:G39" si="1">(G4-F4)/(45-F4)*100</f>
        <v>26.778242677824267</v>
      </c>
      <c r="H23">
        <f t="shared" ref="H23:H39" si="2">(H4-F4)/(45-F4)*100</f>
        <v>-30.962343096234317</v>
      </c>
      <c r="I23">
        <f t="shared" ref="I23:I39" si="3">(I4-F4)/(45-F4)*100</f>
        <v>-12.133891213389131</v>
      </c>
      <c r="J23">
        <f t="shared" ref="J23:J39" si="4">(J4-F4)/(45-F4)*100</f>
        <v>-7.5313807531380785</v>
      </c>
      <c r="K23">
        <f t="shared" ref="K23:K39" si="5">(K4-F4)/(45-F4)*100</f>
        <v>-21.33891213389122</v>
      </c>
      <c r="L23">
        <f t="shared" ref="L23:L39" si="6">(L4-F4)/(45-F4)*100</f>
        <v>-11.715481171548122</v>
      </c>
    </row>
    <row r="24" spans="1:13">
      <c r="B24" s="22">
        <v>90</v>
      </c>
      <c r="G24">
        <f t="shared" si="1"/>
        <v>-48.444444444444443</v>
      </c>
      <c r="H24">
        <f t="shared" si="2"/>
        <v>-14.22222222222222</v>
      </c>
      <c r="I24">
        <f t="shared" si="3"/>
        <v>-13.333333333333334</v>
      </c>
      <c r="J24">
        <f t="shared" si="4"/>
        <v>16.000000000000007</v>
      </c>
      <c r="K24">
        <f t="shared" si="5"/>
        <v>-16.444444444444443</v>
      </c>
      <c r="L24">
        <f t="shared" si="6"/>
        <v>14.22222222222222</v>
      </c>
    </row>
    <row r="25" spans="1:13">
      <c r="B25" s="16">
        <v>89</v>
      </c>
      <c r="G25">
        <f t="shared" si="1"/>
        <v>-36.344086021505376</v>
      </c>
      <c r="H25">
        <f t="shared" si="2"/>
        <v>-17.41935483870968</v>
      </c>
      <c r="I25">
        <f t="shared" si="3"/>
        <v>-32.903225806451616</v>
      </c>
      <c r="J25">
        <f t="shared" si="4"/>
        <v>-20.860215053763447</v>
      </c>
      <c r="K25">
        <f t="shared" si="5"/>
        <v>-5.376344086021505</v>
      </c>
      <c r="L25">
        <f t="shared" si="6"/>
        <v>1.5053763440860277</v>
      </c>
    </row>
    <row r="26" spans="1:13">
      <c r="B26" s="22">
        <v>85</v>
      </c>
      <c r="G26">
        <f t="shared" si="1"/>
        <v>26.164874551971316</v>
      </c>
      <c r="H26">
        <f t="shared" si="2"/>
        <v>-5.0179211469534124</v>
      </c>
      <c r="I26">
        <f t="shared" si="3"/>
        <v>17.921146953405017</v>
      </c>
      <c r="J26">
        <f t="shared" si="4"/>
        <v>-1.7921146953405021</v>
      </c>
      <c r="K26">
        <f t="shared" si="5"/>
        <v>7.8853046594982059</v>
      </c>
      <c r="L26">
        <f t="shared" si="6"/>
        <v>3.5842293906810041</v>
      </c>
    </row>
    <row r="27" spans="1:13">
      <c r="B27" s="16">
        <v>88</v>
      </c>
      <c r="G27">
        <f t="shared" si="1"/>
        <v>-61.967213114754095</v>
      </c>
      <c r="H27">
        <f t="shared" si="2"/>
        <v>-69.836065573770483</v>
      </c>
      <c r="I27">
        <f t="shared" si="3"/>
        <v>-75.73770491803279</v>
      </c>
      <c r="J27">
        <f t="shared" si="4"/>
        <v>-50.163934426229496</v>
      </c>
      <c r="K27">
        <f t="shared" si="5"/>
        <v>-46.229508196721312</v>
      </c>
      <c r="L27">
        <f t="shared" si="6"/>
        <v>3.6065573770491848</v>
      </c>
      <c r="M27" t="s">
        <v>64</v>
      </c>
    </row>
    <row r="28" spans="1:13">
      <c r="B28" s="16">
        <v>64</v>
      </c>
      <c r="G28">
        <f t="shared" si="1"/>
        <v>-18.794326241134755</v>
      </c>
      <c r="H28">
        <f t="shared" si="2"/>
        <v>-17.375886524822697</v>
      </c>
      <c r="I28">
        <f t="shared" si="3"/>
        <v>-18.794326241134755</v>
      </c>
      <c r="J28">
        <f t="shared" si="4"/>
        <v>-26.595744680851062</v>
      </c>
      <c r="K28">
        <f t="shared" si="5"/>
        <v>-11.702127659574471</v>
      </c>
      <c r="L28">
        <f t="shared" si="6"/>
        <v>-9.5744680851063872</v>
      </c>
    </row>
    <row r="29" spans="1:13">
      <c r="B29" s="22">
        <v>62</v>
      </c>
      <c r="G29">
        <f t="shared" si="1"/>
        <v>-1.9607843137254901</v>
      </c>
      <c r="H29">
        <f t="shared" si="2"/>
        <v>10.196078431372554</v>
      </c>
      <c r="I29">
        <f t="shared" si="3"/>
        <v>5.0980392156862768</v>
      </c>
      <c r="J29">
        <f t="shared" si="4"/>
        <v>-14.509803921568626</v>
      </c>
      <c r="K29">
        <f t="shared" si="5"/>
        <v>16.470588235294116</v>
      </c>
      <c r="L29">
        <f t="shared" si="6"/>
        <v>-12.549019607843134</v>
      </c>
    </row>
    <row r="30" spans="1:13">
      <c r="B30" s="22">
        <v>65</v>
      </c>
      <c r="G30">
        <f t="shared" si="1"/>
        <v>-12.222222222222225</v>
      </c>
      <c r="H30">
        <f t="shared" si="2"/>
        <v>3.3333333333333277</v>
      </c>
      <c r="I30">
        <f t="shared" si="3"/>
        <v>10.740740740740735</v>
      </c>
      <c r="J30">
        <f t="shared" si="4"/>
        <v>-15.185185185185185</v>
      </c>
      <c r="K30">
        <f t="shared" si="5"/>
        <v>11.481481481481486</v>
      </c>
      <c r="L30">
        <f t="shared" si="6"/>
        <v>3.7037037037037033</v>
      </c>
    </row>
    <row r="31" spans="1:13">
      <c r="B31" s="16">
        <v>3</v>
      </c>
      <c r="G31">
        <f t="shared" si="1"/>
        <v>-23.648648648648649</v>
      </c>
      <c r="H31">
        <f t="shared" si="2"/>
        <v>-17.22972972972973</v>
      </c>
      <c r="I31">
        <f t="shared" si="3"/>
        <v>5.7432432432432465</v>
      </c>
      <c r="J31">
        <f t="shared" si="4"/>
        <v>-3.7162162162162149</v>
      </c>
      <c r="K31">
        <f t="shared" si="5"/>
        <v>-3.0405405405405417</v>
      </c>
      <c r="L31">
        <f t="shared" si="6"/>
        <v>7.7702702702702657</v>
      </c>
    </row>
    <row r="32" spans="1:13">
      <c r="B32" s="22">
        <v>2</v>
      </c>
      <c r="G32">
        <f t="shared" si="1"/>
        <v>0.93750000000000222</v>
      </c>
      <c r="H32">
        <f t="shared" si="2"/>
        <v>1.8749999999999989</v>
      </c>
      <c r="I32">
        <f t="shared" si="3"/>
        <v>3.7499999999999978</v>
      </c>
      <c r="J32">
        <f t="shared" si="4"/>
        <v>11.250000000000004</v>
      </c>
      <c r="K32">
        <f t="shared" si="5"/>
        <v>11.250000000000004</v>
      </c>
      <c r="L32">
        <f t="shared" si="6"/>
        <v>7.8125</v>
      </c>
    </row>
    <row r="33" spans="2:12">
      <c r="B33" s="22">
        <v>92</v>
      </c>
      <c r="G33">
        <f t="shared" si="1"/>
        <v>7.7399380804953566</v>
      </c>
      <c r="H33">
        <f t="shared" si="2"/>
        <v>15.170278637770906</v>
      </c>
      <c r="I33">
        <f t="shared" si="3"/>
        <v>14.241486068111461</v>
      </c>
      <c r="J33">
        <f t="shared" si="4"/>
        <v>13.622291021671835</v>
      </c>
      <c r="K33">
        <f t="shared" si="5"/>
        <v>5.263157894736846</v>
      </c>
      <c r="L33">
        <f t="shared" si="6"/>
        <v>-0.30959752321981315</v>
      </c>
    </row>
    <row r="34" spans="2:12">
      <c r="B34" s="16">
        <v>91</v>
      </c>
      <c r="G34">
        <f t="shared" si="1"/>
        <v>-19.467554076539102</v>
      </c>
      <c r="H34">
        <f t="shared" si="2"/>
        <v>-18.136439267886853</v>
      </c>
      <c r="I34">
        <f t="shared" si="3"/>
        <v>-13.47753743760399</v>
      </c>
      <c r="J34">
        <f t="shared" si="4"/>
        <v>-29.118136439267889</v>
      </c>
      <c r="K34">
        <f t="shared" si="5"/>
        <v>-2.8286189683860221</v>
      </c>
      <c r="L34">
        <f t="shared" si="6"/>
        <v>8.8186356073211396</v>
      </c>
    </row>
    <row r="35" spans="2:12">
      <c r="B35" s="16">
        <v>95</v>
      </c>
      <c r="G35">
        <f t="shared" si="1"/>
        <v>-5.6105610561056087</v>
      </c>
      <c r="H35">
        <f t="shared" si="2"/>
        <v>-1.9801980198019788</v>
      </c>
      <c r="I35">
        <f t="shared" si="3"/>
        <v>0.33003300330033469</v>
      </c>
      <c r="J35">
        <f t="shared" si="4"/>
        <v>19.471947194719476</v>
      </c>
      <c r="K35">
        <f t="shared" si="5"/>
        <v>-5.2805280528052796</v>
      </c>
      <c r="L35">
        <f t="shared" si="6"/>
        <v>11.55115511551155</v>
      </c>
    </row>
    <row r="36" spans="2:12">
      <c r="B36" s="22">
        <v>93</v>
      </c>
      <c r="G36">
        <f t="shared" si="1"/>
        <v>-17.338709677419352</v>
      </c>
      <c r="H36">
        <f t="shared" si="2"/>
        <v>2.4193548387096833</v>
      </c>
      <c r="I36">
        <f t="shared" si="3"/>
        <v>-16.935483870967737</v>
      </c>
      <c r="J36">
        <f t="shared" si="4"/>
        <v>-2.8225806451612874</v>
      </c>
      <c r="K36">
        <f t="shared" si="5"/>
        <v>16.129032258064516</v>
      </c>
      <c r="L36">
        <f t="shared" si="6"/>
        <v>-7.2580645161290356</v>
      </c>
    </row>
    <row r="37" spans="2:12">
      <c r="B37" s="16">
        <v>13</v>
      </c>
      <c r="G37">
        <f t="shared" si="1"/>
        <v>-27.964205816554809</v>
      </c>
      <c r="H37">
        <f t="shared" si="2"/>
        <v>-24.384787472035789</v>
      </c>
      <c r="I37">
        <f t="shared" si="3"/>
        <v>-13.199105145413867</v>
      </c>
      <c r="J37">
        <f t="shared" si="4"/>
        <v>-23.042505592841156</v>
      </c>
      <c r="K37">
        <f t="shared" si="5"/>
        <v>-10.067114093959731</v>
      </c>
      <c r="L37">
        <f t="shared" si="6"/>
        <v>8.2774049217002297</v>
      </c>
    </row>
    <row r="38" spans="2:12">
      <c r="B38" s="16">
        <v>10</v>
      </c>
      <c r="G38">
        <f t="shared" si="1"/>
        <v>-49.504950495049485</v>
      </c>
      <c r="H38">
        <f t="shared" si="2"/>
        <v>-29.70297029702968</v>
      </c>
      <c r="I38">
        <f t="shared" si="3"/>
        <v>-22.277227722772256</v>
      </c>
      <c r="J38">
        <f t="shared" si="4"/>
        <v>-25.247524752475233</v>
      </c>
      <c r="K38">
        <f t="shared" si="5"/>
        <v>-50.990099009900966</v>
      </c>
      <c r="L38">
        <f t="shared" si="6"/>
        <v>-38.118811881188094</v>
      </c>
    </row>
    <row r="39" spans="2:12">
      <c r="B39" s="16">
        <v>9</v>
      </c>
      <c r="G39">
        <f t="shared" si="1"/>
        <v>-14.02439024390244</v>
      </c>
      <c r="H39">
        <f t="shared" si="2"/>
        <v>-1.219512195121947</v>
      </c>
      <c r="I39">
        <f t="shared" si="3"/>
        <v>4.2682926829268313</v>
      </c>
      <c r="J39">
        <f t="shared" si="4"/>
        <v>-2.4390243902438993</v>
      </c>
      <c r="K39">
        <f t="shared" si="5"/>
        <v>4.573170731707318</v>
      </c>
      <c r="L39">
        <f t="shared" si="6"/>
        <v>-1.219512195121947</v>
      </c>
    </row>
  </sheetData>
  <mergeCells count="7">
    <mergeCell ref="G2:L2"/>
    <mergeCell ref="D3:E3"/>
    <mergeCell ref="A4:A11"/>
    <mergeCell ref="C4:C8"/>
    <mergeCell ref="C9:C11"/>
    <mergeCell ref="A12:A20"/>
    <mergeCell ref="C12:C2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Q2" sqref="Q2:R3"/>
    </sheetView>
  </sheetViews>
  <sheetFormatPr defaultRowHeight="13.5"/>
  <cols>
    <col min="1" max="1" width="10.5" style="34" bestFit="1" customWidth="1"/>
    <col min="2" max="2" width="10.375" style="35" customWidth="1"/>
    <col min="3" max="3" width="4.875" style="34" customWidth="1"/>
    <col min="4" max="4" width="5.125" style="34" customWidth="1"/>
    <col min="5" max="5" width="5.625" style="34" customWidth="1"/>
    <col min="6" max="6" width="5.5" style="34" customWidth="1"/>
    <col min="7" max="7" width="5.125" style="34" customWidth="1"/>
    <col min="8" max="8" width="5.5" style="34" customWidth="1"/>
    <col min="9" max="10" width="5.25" style="34" customWidth="1"/>
    <col min="11" max="11" width="5.625" style="34" customWidth="1"/>
    <col min="12" max="12" width="6" style="34" customWidth="1"/>
    <col min="13" max="13" width="5.5" style="34" customWidth="1"/>
    <col min="14" max="14" width="5.75" style="34" customWidth="1"/>
    <col min="15" max="16384" width="9" style="34"/>
  </cols>
  <sheetData>
    <row r="1" spans="1:18">
      <c r="B1" s="35" t="s">
        <v>77</v>
      </c>
      <c r="D1" s="34" t="s">
        <v>117</v>
      </c>
      <c r="F1" s="35"/>
    </row>
    <row r="2" spans="1:18" ht="26.25" customHeight="1">
      <c r="B2" s="36" t="s">
        <v>65</v>
      </c>
      <c r="C2" s="37">
        <v>7.0000000000000007E-2</v>
      </c>
      <c r="D2" s="37"/>
      <c r="E2" s="37">
        <v>0.16</v>
      </c>
      <c r="F2" s="37"/>
      <c r="G2" s="37">
        <v>0.4</v>
      </c>
      <c r="H2" s="37"/>
      <c r="I2" s="37">
        <v>0.6</v>
      </c>
      <c r="J2" s="37"/>
      <c r="K2" s="37">
        <v>1</v>
      </c>
      <c r="L2" s="37"/>
      <c r="M2" s="37">
        <v>1.4</v>
      </c>
      <c r="N2" s="37"/>
      <c r="Q2" s="37">
        <v>7.0000000000000007E-2</v>
      </c>
      <c r="R2" s="37"/>
    </row>
    <row r="3" spans="1:18" ht="26.25" customHeight="1">
      <c r="A3" s="38" t="s">
        <v>66</v>
      </c>
      <c r="B3" s="39">
        <v>91</v>
      </c>
      <c r="C3" s="36">
        <v>0</v>
      </c>
      <c r="D3" s="36">
        <v>1</v>
      </c>
      <c r="E3" s="36">
        <v>1</v>
      </c>
      <c r="F3" s="36">
        <v>3</v>
      </c>
      <c r="G3" s="36">
        <v>2</v>
      </c>
      <c r="H3" s="36">
        <v>3</v>
      </c>
      <c r="I3" s="36">
        <v>3</v>
      </c>
      <c r="J3" s="36">
        <v>4</v>
      </c>
      <c r="K3" s="36">
        <v>5</v>
      </c>
      <c r="L3" s="36">
        <v>5</v>
      </c>
      <c r="M3" s="36">
        <v>5</v>
      </c>
      <c r="N3" s="36">
        <v>5</v>
      </c>
      <c r="O3" s="35"/>
      <c r="P3" s="35"/>
      <c r="Q3" s="36" t="s">
        <v>72</v>
      </c>
      <c r="R3" s="52" t="s">
        <v>116</v>
      </c>
    </row>
    <row r="4" spans="1:18" ht="26.25" customHeight="1">
      <c r="A4" s="38"/>
      <c r="B4" s="36">
        <v>92</v>
      </c>
      <c r="C4" s="36">
        <v>0</v>
      </c>
      <c r="D4" s="36">
        <v>0</v>
      </c>
      <c r="E4" s="36">
        <v>0</v>
      </c>
      <c r="F4" s="36">
        <v>0</v>
      </c>
      <c r="G4" s="36">
        <v>1</v>
      </c>
      <c r="H4" s="36">
        <v>1</v>
      </c>
      <c r="I4" s="36">
        <v>2</v>
      </c>
      <c r="J4" s="36">
        <v>3</v>
      </c>
      <c r="K4" s="36">
        <v>4</v>
      </c>
      <c r="L4" s="36">
        <v>4</v>
      </c>
      <c r="M4" s="36">
        <v>5</v>
      </c>
      <c r="N4" s="36">
        <v>5</v>
      </c>
      <c r="O4" s="35"/>
      <c r="P4" s="35"/>
    </row>
    <row r="5" spans="1:18" ht="29.25" customHeight="1">
      <c r="A5" s="38"/>
      <c r="B5" s="39">
        <v>94</v>
      </c>
      <c r="C5" s="36">
        <v>0</v>
      </c>
      <c r="D5" s="36">
        <v>0</v>
      </c>
      <c r="E5" s="36">
        <v>0</v>
      </c>
      <c r="F5" s="36">
        <v>1</v>
      </c>
      <c r="G5" s="36">
        <v>1</v>
      </c>
      <c r="H5" s="36">
        <v>2</v>
      </c>
      <c r="I5" s="36">
        <v>1</v>
      </c>
      <c r="J5" s="36">
        <v>4</v>
      </c>
      <c r="K5" s="36">
        <v>3</v>
      </c>
      <c r="L5" s="36">
        <v>4</v>
      </c>
      <c r="M5" s="36">
        <v>5</v>
      </c>
      <c r="N5" s="36">
        <v>5</v>
      </c>
      <c r="O5" s="35"/>
      <c r="P5" s="35"/>
    </row>
    <row r="6" spans="1:18" ht="27.75" customHeight="1">
      <c r="A6" s="38"/>
      <c r="B6" s="36">
        <v>93</v>
      </c>
      <c r="C6" s="36">
        <v>0</v>
      </c>
      <c r="D6" s="36">
        <v>0</v>
      </c>
      <c r="E6" s="36">
        <v>0</v>
      </c>
      <c r="F6" s="36">
        <v>0</v>
      </c>
      <c r="G6" s="36">
        <v>2</v>
      </c>
      <c r="H6" s="36">
        <v>3</v>
      </c>
      <c r="I6" s="36">
        <v>3</v>
      </c>
      <c r="J6" s="36">
        <v>3</v>
      </c>
      <c r="K6" s="36">
        <v>4</v>
      </c>
      <c r="L6" s="36">
        <v>4</v>
      </c>
      <c r="M6" s="36">
        <v>5</v>
      </c>
      <c r="N6" s="36">
        <v>5</v>
      </c>
      <c r="O6" s="35"/>
      <c r="P6" s="35"/>
    </row>
    <row r="7" spans="1:18" ht="27.75" customHeight="1">
      <c r="A7" s="38"/>
      <c r="B7" s="39">
        <v>95</v>
      </c>
      <c r="C7" s="36">
        <v>0</v>
      </c>
      <c r="D7" s="36">
        <v>1</v>
      </c>
      <c r="E7" s="36">
        <v>0</v>
      </c>
      <c r="F7" s="36">
        <v>1</v>
      </c>
      <c r="G7" s="36">
        <v>1</v>
      </c>
      <c r="H7" s="36">
        <v>3</v>
      </c>
      <c r="I7" s="36">
        <v>3</v>
      </c>
      <c r="J7" s="36">
        <v>4</v>
      </c>
      <c r="K7" s="36">
        <v>5</v>
      </c>
      <c r="L7" s="36">
        <v>5</v>
      </c>
      <c r="M7" s="36">
        <v>5</v>
      </c>
      <c r="N7" s="36">
        <v>5</v>
      </c>
      <c r="O7" s="35"/>
      <c r="P7" s="35"/>
    </row>
    <row r="8" spans="1:18" ht="28.5" customHeight="1">
      <c r="A8" s="38"/>
      <c r="B8" s="36">
        <v>6</v>
      </c>
      <c r="C8" s="36">
        <v>0</v>
      </c>
      <c r="D8" s="36">
        <v>0</v>
      </c>
      <c r="E8" s="36">
        <v>1</v>
      </c>
      <c r="F8" s="36">
        <v>0</v>
      </c>
      <c r="G8" s="36">
        <v>2</v>
      </c>
      <c r="H8" s="36">
        <v>3</v>
      </c>
      <c r="I8" s="36">
        <v>4</v>
      </c>
      <c r="J8" s="36">
        <v>4</v>
      </c>
      <c r="K8" s="36">
        <v>4</v>
      </c>
      <c r="L8" s="36">
        <v>5</v>
      </c>
      <c r="M8" s="36">
        <v>5</v>
      </c>
      <c r="N8" s="36">
        <v>5</v>
      </c>
      <c r="O8" s="35" t="s">
        <v>67</v>
      </c>
      <c r="P8" s="35"/>
    </row>
    <row r="9" spans="1:18" ht="28.5" customHeight="1">
      <c r="A9" s="38"/>
      <c r="B9" s="36">
        <v>5</v>
      </c>
      <c r="C9" s="36">
        <v>0</v>
      </c>
      <c r="D9" s="36">
        <v>0</v>
      </c>
      <c r="E9" s="36">
        <v>1</v>
      </c>
      <c r="F9" s="36">
        <v>2</v>
      </c>
      <c r="G9" s="36">
        <v>2</v>
      </c>
      <c r="H9" s="36">
        <v>2</v>
      </c>
      <c r="I9" s="36">
        <v>2</v>
      </c>
      <c r="J9" s="36">
        <v>3</v>
      </c>
      <c r="K9" s="36">
        <v>5</v>
      </c>
      <c r="L9" s="36">
        <v>4</v>
      </c>
      <c r="M9" s="36">
        <v>5</v>
      </c>
      <c r="N9" s="36">
        <v>5</v>
      </c>
      <c r="O9" s="35"/>
      <c r="P9" s="35"/>
    </row>
    <row r="10" spans="1:18" ht="27.75" customHeight="1">
      <c r="A10" s="38"/>
      <c r="B10" s="39">
        <v>8</v>
      </c>
      <c r="C10" s="36">
        <v>0</v>
      </c>
      <c r="D10" s="36">
        <v>2</v>
      </c>
      <c r="E10" s="36">
        <v>0</v>
      </c>
      <c r="F10" s="36">
        <v>3</v>
      </c>
      <c r="G10" s="36">
        <v>1</v>
      </c>
      <c r="H10" s="36">
        <v>5</v>
      </c>
      <c r="I10" s="36">
        <v>2</v>
      </c>
      <c r="J10" s="36">
        <v>5</v>
      </c>
      <c r="K10" s="36">
        <v>4</v>
      </c>
      <c r="L10" s="36">
        <v>5</v>
      </c>
      <c r="M10" s="36">
        <v>5</v>
      </c>
      <c r="N10" s="36">
        <v>5</v>
      </c>
      <c r="O10" s="35"/>
      <c r="P10" s="35"/>
    </row>
    <row r="11" spans="1:18" ht="27" customHeight="1">
      <c r="A11" s="38"/>
      <c r="B11" s="36">
        <v>4</v>
      </c>
      <c r="C11" s="36">
        <v>0</v>
      </c>
      <c r="D11" s="36">
        <v>0</v>
      </c>
      <c r="E11" s="36">
        <v>1</v>
      </c>
      <c r="F11" s="36">
        <v>0</v>
      </c>
      <c r="G11" s="36">
        <v>2</v>
      </c>
      <c r="H11" s="36">
        <v>1</v>
      </c>
      <c r="I11" s="36">
        <v>3</v>
      </c>
      <c r="J11" s="36">
        <v>3</v>
      </c>
      <c r="K11" s="36">
        <v>4</v>
      </c>
      <c r="L11" s="36">
        <v>3</v>
      </c>
      <c r="M11" s="36">
        <v>5</v>
      </c>
      <c r="N11" s="36">
        <v>5</v>
      </c>
      <c r="O11" s="35"/>
      <c r="P11" s="35"/>
    </row>
    <row r="12" spans="1:18" ht="27" customHeight="1">
      <c r="A12" s="38"/>
      <c r="B12" s="36">
        <v>7</v>
      </c>
      <c r="C12" s="36">
        <v>0</v>
      </c>
      <c r="D12" s="36">
        <v>0</v>
      </c>
      <c r="E12" s="36">
        <v>0</v>
      </c>
      <c r="F12" s="36">
        <v>0</v>
      </c>
      <c r="G12" s="36">
        <v>2</v>
      </c>
      <c r="H12" s="36">
        <v>2</v>
      </c>
      <c r="I12" s="36">
        <v>3</v>
      </c>
      <c r="J12" s="36">
        <v>4</v>
      </c>
      <c r="K12" s="36">
        <v>4</v>
      </c>
      <c r="L12" s="36">
        <v>5</v>
      </c>
      <c r="M12" s="36">
        <v>5</v>
      </c>
      <c r="N12" s="36">
        <v>5</v>
      </c>
      <c r="O12" s="35"/>
      <c r="P12" s="35"/>
    </row>
    <row r="13" spans="1:18" ht="31.5" customHeight="1">
      <c r="A13" s="38"/>
      <c r="B13" s="36">
        <v>2</v>
      </c>
      <c r="C13" s="36">
        <v>0</v>
      </c>
      <c r="D13" s="36">
        <v>0</v>
      </c>
      <c r="E13" s="36">
        <v>0</v>
      </c>
      <c r="F13" s="36">
        <v>0</v>
      </c>
      <c r="G13" s="36">
        <v>1</v>
      </c>
      <c r="H13" s="36">
        <v>2</v>
      </c>
      <c r="I13" s="36">
        <v>3</v>
      </c>
      <c r="J13" s="36">
        <v>3</v>
      </c>
      <c r="K13" s="36">
        <v>4</v>
      </c>
      <c r="L13" s="36">
        <v>4</v>
      </c>
      <c r="M13" s="36">
        <v>5</v>
      </c>
      <c r="N13" s="36">
        <v>5</v>
      </c>
      <c r="O13" s="35"/>
      <c r="P13" s="35"/>
    </row>
    <row r="14" spans="1:18" ht="27.75" customHeight="1">
      <c r="A14" s="38"/>
      <c r="B14" s="39">
        <v>3</v>
      </c>
      <c r="C14" s="36">
        <v>0</v>
      </c>
      <c r="D14" s="36">
        <v>2</v>
      </c>
      <c r="E14" s="36">
        <v>0</v>
      </c>
      <c r="F14" s="36">
        <v>3</v>
      </c>
      <c r="G14" s="36">
        <v>2</v>
      </c>
      <c r="H14" s="36">
        <v>5</v>
      </c>
      <c r="I14" s="36">
        <v>4</v>
      </c>
      <c r="J14" s="36">
        <v>5</v>
      </c>
      <c r="K14" s="36">
        <v>4</v>
      </c>
      <c r="L14" s="36">
        <v>5</v>
      </c>
      <c r="M14" s="36">
        <v>5</v>
      </c>
      <c r="N14" s="36">
        <v>5</v>
      </c>
      <c r="O14" s="35"/>
      <c r="P14" s="35"/>
    </row>
    <row r="15" spans="1:18" ht="28.5" customHeight="1">
      <c r="A15" s="38"/>
      <c r="B15" s="39">
        <v>1</v>
      </c>
      <c r="C15" s="36">
        <v>0</v>
      </c>
      <c r="D15" s="36">
        <v>3</v>
      </c>
      <c r="E15" s="36">
        <v>0</v>
      </c>
      <c r="F15" s="36">
        <v>5</v>
      </c>
      <c r="G15" s="36">
        <v>0</v>
      </c>
      <c r="H15" s="36">
        <v>5</v>
      </c>
      <c r="I15" s="36">
        <v>2</v>
      </c>
      <c r="J15" s="36">
        <v>5</v>
      </c>
      <c r="K15" s="36">
        <v>3</v>
      </c>
      <c r="L15" s="36">
        <v>5</v>
      </c>
      <c r="M15" s="36">
        <v>5</v>
      </c>
      <c r="N15" s="36">
        <v>5</v>
      </c>
      <c r="O15" s="35"/>
      <c r="P15" s="35"/>
    </row>
    <row r="16" spans="1:18" ht="30.75" customHeight="1">
      <c r="B16" s="3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2:14" ht="28.5" customHeight="1">
      <c r="B17" s="3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2:14" ht="27.75" customHeight="1">
      <c r="B18" s="3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2:14" ht="27" customHeight="1">
      <c r="B19" s="3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2:14" ht="27" customHeight="1">
      <c r="B20" s="3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2:14" ht="27" customHeight="1">
      <c r="B21" s="3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4" ht="27" customHeight="1">
      <c r="B22" s="3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2:14" ht="27.75" customHeight="1">
      <c r="B23" s="36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2:14" ht="27.75" customHeight="1">
      <c r="B24" s="3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2:14" ht="27.75" customHeight="1"/>
  </sheetData>
  <mergeCells count="8">
    <mergeCell ref="A3:A15"/>
    <mergeCell ref="Q2:R2"/>
    <mergeCell ref="C2:D2"/>
    <mergeCell ref="E2:F2"/>
    <mergeCell ref="G2:H2"/>
    <mergeCell ref="I2:J2"/>
    <mergeCell ref="K2:L2"/>
    <mergeCell ref="M2:N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P16" sqref="P16"/>
    </sheetView>
  </sheetViews>
  <sheetFormatPr defaultRowHeight="13.5"/>
  <cols>
    <col min="1" max="1" width="12.875" customWidth="1"/>
    <col min="2" max="2" width="12.75" customWidth="1"/>
    <col min="3" max="3" width="12.75" style="42" customWidth="1"/>
  </cols>
  <sheetData>
    <row r="1" spans="1:16">
      <c r="E1" t="s">
        <v>69</v>
      </c>
      <c r="H1" t="s">
        <v>70</v>
      </c>
    </row>
    <row r="3" spans="1:16">
      <c r="A3" t="s">
        <v>71</v>
      </c>
      <c r="B3" t="s">
        <v>58</v>
      </c>
      <c r="C3" s="42" t="s">
        <v>49</v>
      </c>
      <c r="D3" s="24" t="s">
        <v>72</v>
      </c>
      <c r="E3" s="24"/>
      <c r="G3">
        <v>5</v>
      </c>
      <c r="H3">
        <v>15</v>
      </c>
      <c r="I3">
        <v>30</v>
      </c>
      <c r="J3">
        <v>45</v>
      </c>
      <c r="K3">
        <v>60</v>
      </c>
      <c r="L3">
        <v>90</v>
      </c>
      <c r="M3">
        <v>120</v>
      </c>
      <c r="N3">
        <v>150</v>
      </c>
      <c r="O3">
        <v>180</v>
      </c>
    </row>
    <row r="4" spans="1:16">
      <c r="A4" s="27">
        <v>20171212</v>
      </c>
      <c r="B4" s="22">
        <v>73</v>
      </c>
      <c r="C4" s="28" t="s">
        <v>73</v>
      </c>
      <c r="D4" s="22">
        <v>3.25</v>
      </c>
      <c r="E4" s="22">
        <v>3.42</v>
      </c>
      <c r="F4" s="22">
        <f t="shared" ref="F4:F18" si="0">AVERAGE(D4:E4)</f>
        <v>3.335</v>
      </c>
      <c r="G4" s="22">
        <v>3.41</v>
      </c>
      <c r="H4" s="22">
        <v>3.44</v>
      </c>
      <c r="I4" s="22">
        <v>2.94</v>
      </c>
      <c r="J4" s="22">
        <v>3.26</v>
      </c>
      <c r="K4" s="22">
        <v>3.4</v>
      </c>
      <c r="L4" s="22">
        <v>3.31</v>
      </c>
      <c r="M4" s="22">
        <v>3.28</v>
      </c>
      <c r="N4" s="22">
        <v>2.6</v>
      </c>
      <c r="O4" s="22">
        <v>3.66</v>
      </c>
      <c r="P4" s="22"/>
    </row>
    <row r="5" spans="1:16">
      <c r="A5" s="27"/>
      <c r="B5" s="16">
        <v>75</v>
      </c>
      <c r="C5" s="28"/>
      <c r="D5">
        <v>3.84</v>
      </c>
      <c r="E5">
        <v>3.7</v>
      </c>
      <c r="F5" s="22">
        <f t="shared" si="0"/>
        <v>3.77</v>
      </c>
      <c r="G5">
        <v>6.22</v>
      </c>
      <c r="H5">
        <v>6.5</v>
      </c>
      <c r="I5">
        <v>6.81</v>
      </c>
      <c r="J5">
        <v>7.59</v>
      </c>
      <c r="K5">
        <v>6.81</v>
      </c>
      <c r="L5">
        <v>3.69</v>
      </c>
      <c r="M5">
        <v>4.25</v>
      </c>
      <c r="N5">
        <v>4.3099999999999996</v>
      </c>
      <c r="O5">
        <v>4.32</v>
      </c>
    </row>
    <row r="6" spans="1:16">
      <c r="A6" s="27"/>
      <c r="B6" s="16">
        <v>76</v>
      </c>
      <c r="C6" s="28"/>
      <c r="D6">
        <v>4.03</v>
      </c>
      <c r="E6">
        <v>3.25</v>
      </c>
      <c r="F6" s="22">
        <f t="shared" si="0"/>
        <v>3.64</v>
      </c>
      <c r="G6">
        <v>8.2200000000000006</v>
      </c>
      <c r="H6">
        <v>4.5599999999999996</v>
      </c>
      <c r="I6">
        <v>7.44</v>
      </c>
      <c r="J6">
        <v>6.28</v>
      </c>
      <c r="K6">
        <v>6.25</v>
      </c>
      <c r="L6">
        <v>4.9000000000000004</v>
      </c>
      <c r="M6">
        <v>3.96</v>
      </c>
      <c r="N6">
        <v>3.72</v>
      </c>
      <c r="O6">
        <v>3.56</v>
      </c>
    </row>
    <row r="7" spans="1:16">
      <c r="A7" s="27"/>
      <c r="B7" s="22">
        <v>74</v>
      </c>
      <c r="C7" s="28"/>
      <c r="D7">
        <v>4.5</v>
      </c>
      <c r="E7">
        <v>3.46</v>
      </c>
      <c r="F7" s="22">
        <f t="shared" si="0"/>
        <v>3.98</v>
      </c>
      <c r="G7">
        <v>3.47</v>
      </c>
      <c r="H7">
        <v>4.22</v>
      </c>
      <c r="I7">
        <v>3.63</v>
      </c>
      <c r="J7">
        <v>4.01</v>
      </c>
      <c r="K7">
        <v>3.95</v>
      </c>
      <c r="L7">
        <v>3.5</v>
      </c>
      <c r="M7">
        <v>3.45</v>
      </c>
      <c r="N7">
        <v>4.03</v>
      </c>
      <c r="O7">
        <v>3.68</v>
      </c>
    </row>
    <row r="8" spans="1:16">
      <c r="A8" s="27"/>
      <c r="B8" s="16">
        <v>61</v>
      </c>
      <c r="C8" s="28" t="s">
        <v>74</v>
      </c>
      <c r="D8">
        <v>3.69</v>
      </c>
      <c r="E8">
        <v>3.53</v>
      </c>
      <c r="F8" s="22">
        <f t="shared" si="0"/>
        <v>3.61</v>
      </c>
      <c r="G8">
        <v>6.06</v>
      </c>
      <c r="H8">
        <v>4.8499999999999996</v>
      </c>
      <c r="I8">
        <v>6.78</v>
      </c>
      <c r="J8">
        <v>5.53</v>
      </c>
      <c r="K8">
        <v>5.22</v>
      </c>
      <c r="L8">
        <v>4.78</v>
      </c>
      <c r="M8">
        <v>3.41</v>
      </c>
      <c r="N8">
        <v>4.72</v>
      </c>
      <c r="O8">
        <v>3.94</v>
      </c>
    </row>
    <row r="9" spans="1:16">
      <c r="A9" s="27"/>
      <c r="B9" s="16">
        <v>68</v>
      </c>
      <c r="C9" s="28"/>
      <c r="D9">
        <v>3.82</v>
      </c>
      <c r="E9">
        <v>4.0599999999999996</v>
      </c>
      <c r="F9" s="22">
        <f t="shared" si="0"/>
        <v>3.9399999999999995</v>
      </c>
      <c r="G9">
        <v>6.33</v>
      </c>
      <c r="H9">
        <v>4.25</v>
      </c>
      <c r="I9">
        <v>5.28</v>
      </c>
      <c r="J9">
        <v>5.37</v>
      </c>
      <c r="K9">
        <v>6.9</v>
      </c>
      <c r="L9">
        <v>6.88</v>
      </c>
      <c r="M9">
        <v>4.6500000000000004</v>
      </c>
      <c r="N9">
        <v>3.63</v>
      </c>
      <c r="O9">
        <v>3.34</v>
      </c>
    </row>
    <row r="10" spans="1:16">
      <c r="A10" s="27"/>
      <c r="B10" s="22">
        <v>69</v>
      </c>
      <c r="C10" s="28"/>
      <c r="D10">
        <v>4.12</v>
      </c>
      <c r="E10">
        <v>3.08</v>
      </c>
      <c r="F10" s="22">
        <f t="shared" si="0"/>
        <v>3.6</v>
      </c>
      <c r="G10">
        <v>3.2</v>
      </c>
      <c r="H10">
        <v>3.31</v>
      </c>
      <c r="I10">
        <v>3.59</v>
      </c>
      <c r="J10">
        <v>3.38</v>
      </c>
      <c r="K10">
        <v>3.53</v>
      </c>
      <c r="L10">
        <v>3.1</v>
      </c>
      <c r="M10">
        <v>4</v>
      </c>
      <c r="N10">
        <v>3.79</v>
      </c>
      <c r="O10">
        <v>3.33</v>
      </c>
    </row>
    <row r="11" spans="1:16">
      <c r="A11" s="27"/>
      <c r="B11" s="22">
        <v>71</v>
      </c>
      <c r="C11" s="28"/>
      <c r="D11">
        <v>2.87</v>
      </c>
      <c r="E11">
        <v>3.62</v>
      </c>
      <c r="F11" s="22">
        <f t="shared" si="0"/>
        <v>3.2450000000000001</v>
      </c>
      <c r="G11">
        <v>2.97</v>
      </c>
      <c r="H11">
        <v>3.7</v>
      </c>
      <c r="I11">
        <v>3.88</v>
      </c>
      <c r="J11">
        <v>2.78</v>
      </c>
      <c r="K11">
        <v>3.37</v>
      </c>
      <c r="L11">
        <v>3.84</v>
      </c>
      <c r="M11">
        <v>2.94</v>
      </c>
      <c r="N11">
        <v>3.4</v>
      </c>
      <c r="O11">
        <v>3.53</v>
      </c>
    </row>
    <row r="12" spans="1:16">
      <c r="A12" s="27"/>
      <c r="B12" s="22">
        <v>70</v>
      </c>
      <c r="C12" s="28"/>
      <c r="D12">
        <v>3.85</v>
      </c>
      <c r="E12">
        <v>4</v>
      </c>
      <c r="F12" s="22">
        <f t="shared" si="0"/>
        <v>3.9249999999999998</v>
      </c>
      <c r="G12">
        <v>3.68</v>
      </c>
      <c r="H12">
        <v>3.74</v>
      </c>
      <c r="I12">
        <v>3.91</v>
      </c>
      <c r="J12">
        <v>4.05</v>
      </c>
      <c r="K12">
        <v>3.33</v>
      </c>
      <c r="L12">
        <v>3.93</v>
      </c>
      <c r="M12">
        <v>4.34</v>
      </c>
      <c r="N12">
        <v>4.0199999999999996</v>
      </c>
      <c r="O12">
        <v>4.1100000000000003</v>
      </c>
    </row>
    <row r="13" spans="1:16">
      <c r="A13" s="27"/>
      <c r="B13" s="16">
        <v>65</v>
      </c>
      <c r="C13" s="28" t="s">
        <v>75</v>
      </c>
      <c r="D13">
        <v>3.31</v>
      </c>
      <c r="E13">
        <v>3.15</v>
      </c>
      <c r="F13" s="22">
        <f t="shared" si="0"/>
        <v>3.23</v>
      </c>
      <c r="G13">
        <v>6.35</v>
      </c>
      <c r="H13">
        <v>5</v>
      </c>
      <c r="I13">
        <v>6.31</v>
      </c>
      <c r="J13">
        <v>5.72</v>
      </c>
      <c r="K13">
        <v>6.15</v>
      </c>
      <c r="L13">
        <v>5.81</v>
      </c>
      <c r="M13">
        <v>3.44</v>
      </c>
      <c r="N13">
        <v>3.87</v>
      </c>
      <c r="O13">
        <v>3.84</v>
      </c>
    </row>
    <row r="14" spans="1:16">
      <c r="A14" s="27"/>
      <c r="B14" s="22">
        <v>63</v>
      </c>
      <c r="C14" s="28"/>
      <c r="D14">
        <v>4</v>
      </c>
      <c r="E14">
        <v>3.96</v>
      </c>
      <c r="F14" s="22">
        <f t="shared" si="0"/>
        <v>3.98</v>
      </c>
      <c r="G14">
        <v>3.13</v>
      </c>
      <c r="H14">
        <v>4.22</v>
      </c>
      <c r="I14">
        <v>3.88</v>
      </c>
      <c r="J14">
        <v>4.03</v>
      </c>
      <c r="K14">
        <v>3.61</v>
      </c>
      <c r="L14">
        <v>4.22</v>
      </c>
      <c r="M14">
        <v>4.37</v>
      </c>
      <c r="N14">
        <v>3.22</v>
      </c>
      <c r="O14">
        <v>3.06</v>
      </c>
    </row>
    <row r="15" spans="1:16">
      <c r="A15" s="27"/>
      <c r="B15" s="16">
        <v>66</v>
      </c>
      <c r="C15" s="28"/>
      <c r="D15">
        <v>3.18</v>
      </c>
      <c r="E15">
        <v>3.07</v>
      </c>
      <c r="F15" s="22">
        <f t="shared" si="0"/>
        <v>3.125</v>
      </c>
      <c r="G15">
        <v>6.17</v>
      </c>
      <c r="H15">
        <v>7.59</v>
      </c>
      <c r="I15">
        <v>6.83</v>
      </c>
      <c r="J15">
        <v>7</v>
      </c>
      <c r="K15">
        <v>6.37</v>
      </c>
      <c r="L15">
        <v>7.27</v>
      </c>
      <c r="M15">
        <v>4.45</v>
      </c>
      <c r="N15">
        <v>3.78</v>
      </c>
      <c r="O15">
        <v>3.5</v>
      </c>
    </row>
    <row r="16" spans="1:16">
      <c r="A16" s="27"/>
      <c r="B16" s="22">
        <v>62</v>
      </c>
      <c r="C16" s="28"/>
      <c r="D16">
        <v>3.03</v>
      </c>
      <c r="E16">
        <v>4.13</v>
      </c>
      <c r="F16" s="22">
        <f t="shared" si="0"/>
        <v>3.58</v>
      </c>
      <c r="G16" s="22">
        <v>3.39</v>
      </c>
      <c r="H16">
        <v>3.87</v>
      </c>
      <c r="I16">
        <v>4.0999999999999996</v>
      </c>
      <c r="J16">
        <v>4.29</v>
      </c>
      <c r="K16">
        <v>3.85</v>
      </c>
      <c r="L16">
        <v>3.6</v>
      </c>
      <c r="M16">
        <v>3.97</v>
      </c>
      <c r="N16">
        <v>4.01</v>
      </c>
      <c r="O16">
        <v>3.81</v>
      </c>
    </row>
    <row r="17" spans="1:15">
      <c r="A17" s="27"/>
      <c r="B17" s="22">
        <v>67</v>
      </c>
      <c r="C17" s="28"/>
      <c r="D17">
        <v>3.1</v>
      </c>
      <c r="E17">
        <v>3.14</v>
      </c>
      <c r="F17" s="22">
        <f t="shared" si="0"/>
        <v>3.12</v>
      </c>
      <c r="G17" s="22">
        <v>3.54</v>
      </c>
      <c r="H17" s="22">
        <v>3.28</v>
      </c>
      <c r="I17" s="22">
        <v>3.36</v>
      </c>
      <c r="J17" s="22">
        <v>4.08</v>
      </c>
      <c r="K17" s="22">
        <v>4.1500000000000004</v>
      </c>
      <c r="L17" s="22">
        <v>4.1900000000000004</v>
      </c>
      <c r="M17" s="22">
        <v>4.24</v>
      </c>
      <c r="N17" s="22">
        <v>4.26</v>
      </c>
      <c r="O17" s="22">
        <v>4.09</v>
      </c>
    </row>
    <row r="18" spans="1:15">
      <c r="A18" s="27"/>
      <c r="B18" s="16">
        <v>64</v>
      </c>
      <c r="C18" s="28"/>
      <c r="D18">
        <v>4.0199999999999996</v>
      </c>
      <c r="E18">
        <v>3.52</v>
      </c>
      <c r="F18" s="22">
        <f t="shared" si="0"/>
        <v>3.7699999999999996</v>
      </c>
      <c r="G18" s="22">
        <v>5.08</v>
      </c>
      <c r="H18" s="22">
        <v>8.6199999999999992</v>
      </c>
      <c r="I18" s="22">
        <v>7.69</v>
      </c>
      <c r="J18" s="22">
        <v>7.27</v>
      </c>
      <c r="K18" s="22">
        <v>5.13</v>
      </c>
      <c r="L18" s="22">
        <v>4.1500000000000004</v>
      </c>
      <c r="M18" s="22">
        <v>5.63</v>
      </c>
      <c r="N18" s="22">
        <v>3.69</v>
      </c>
      <c r="O18" s="22">
        <v>3.37</v>
      </c>
    </row>
    <row r="19" spans="1:15">
      <c r="A19" s="22"/>
      <c r="B19" s="22"/>
    </row>
    <row r="20" spans="1:15">
      <c r="A20" s="33" t="s">
        <v>63</v>
      </c>
      <c r="B20" s="22">
        <v>73</v>
      </c>
      <c r="G20">
        <f>(G4-F4)/(20-F4)*100</f>
        <v>0.4500450045004511</v>
      </c>
      <c r="H20">
        <f>(H4-F4)/(20-F4)*100</f>
        <v>0.63006300630062995</v>
      </c>
      <c r="I20">
        <f>(I4-F4)/(20-F4)*100</f>
        <v>-2.3702370237023702</v>
      </c>
      <c r="J20">
        <f>(J4-F4)/(20-F4)*100</f>
        <v>-0.4500450045004511</v>
      </c>
      <c r="K20">
        <f>(K4-F4)/(20-F4)*100</f>
        <v>0.39003900390038976</v>
      </c>
      <c r="L20">
        <f>(L4-F4)/(20-F4)*100</f>
        <v>-0.15001500150014949</v>
      </c>
      <c r="M20">
        <f>(M4-F4)/(20-F4)*100</f>
        <v>-0.33003300330033097</v>
      </c>
      <c r="N20">
        <f>(N4-F4)/(20-F4)*100</f>
        <v>-4.4104410441044104</v>
      </c>
      <c r="O20">
        <f>(O4-F4)/(20-F4)*100</f>
        <v>1.9501950195019515</v>
      </c>
    </row>
    <row r="21" spans="1:15">
      <c r="A21" s="22"/>
      <c r="B21" s="16">
        <v>75</v>
      </c>
      <c r="G21">
        <f t="shared" ref="G21:G34" si="1">(G5-F5)/(20-F5)*100</f>
        <v>15.095502156500306</v>
      </c>
      <c r="H21">
        <f t="shared" ref="H21:H34" si="2">(H5-F5)/(20-F5)*100</f>
        <v>16.820702402957487</v>
      </c>
      <c r="I21">
        <f t="shared" ref="I21:I34" si="3">(I5-F5)/(20-F5)*100</f>
        <v>18.730745532963645</v>
      </c>
      <c r="J21">
        <f t="shared" ref="J21:J34" si="4">(J5-F5)/(20-F5)*100</f>
        <v>23.536660505237215</v>
      </c>
      <c r="K21">
        <f t="shared" ref="K21:K34" si="5">(K5-F5)/(20-F5)*100</f>
        <v>18.730745532963645</v>
      </c>
      <c r="L21">
        <f t="shared" ref="L21:L34" si="6">(L5-F5)/(20-F5)*100</f>
        <v>-0.49291435613062273</v>
      </c>
      <c r="M21">
        <f t="shared" ref="M21:M34" si="7">(M5-F5)/(20-F5)*100</f>
        <v>2.957486136783734</v>
      </c>
      <c r="N21">
        <f t="shared" ref="N21:N34" si="8">(N5-F5)/(20-F5)*100</f>
        <v>3.3271719038816983</v>
      </c>
      <c r="O21">
        <f t="shared" ref="O21:O34" si="9">(O5-F5)/(20-F5)*100</f>
        <v>3.3887861983980296</v>
      </c>
    </row>
    <row r="22" spans="1:15">
      <c r="A22" s="22"/>
      <c r="B22" s="16">
        <v>76</v>
      </c>
      <c r="G22">
        <f t="shared" si="1"/>
        <v>27.995110024449883</v>
      </c>
      <c r="H22">
        <f t="shared" si="2"/>
        <v>5.6234718826405832</v>
      </c>
      <c r="I22">
        <f t="shared" si="3"/>
        <v>23.227383863080686</v>
      </c>
      <c r="J22">
        <f t="shared" si="4"/>
        <v>16.136919315403425</v>
      </c>
      <c r="K22">
        <f t="shared" si="5"/>
        <v>15.953545232273839</v>
      </c>
      <c r="L22">
        <f t="shared" si="6"/>
        <v>7.7017114914425449</v>
      </c>
      <c r="M22">
        <f t="shared" si="7"/>
        <v>1.9559902200488988</v>
      </c>
      <c r="N22">
        <f t="shared" si="8"/>
        <v>0.48899755501222536</v>
      </c>
      <c r="O22">
        <f t="shared" si="9"/>
        <v>-0.48899755501222536</v>
      </c>
    </row>
    <row r="23" spans="1:15">
      <c r="A23" s="22"/>
      <c r="B23" s="22">
        <v>74</v>
      </c>
      <c r="G23">
        <f t="shared" si="1"/>
        <v>-3.1835205992509352</v>
      </c>
      <c r="H23">
        <f t="shared" si="2"/>
        <v>1.4981273408239686</v>
      </c>
      <c r="I23">
        <f t="shared" si="3"/>
        <v>-2.1847690387016234</v>
      </c>
      <c r="J23">
        <f t="shared" si="4"/>
        <v>0.18726591760299505</v>
      </c>
      <c r="K23">
        <f t="shared" si="5"/>
        <v>-0.18726591760299505</v>
      </c>
      <c r="L23">
        <f t="shared" si="6"/>
        <v>-2.9962546816479403</v>
      </c>
      <c r="M23">
        <f t="shared" si="7"/>
        <v>-3.3083645443195997</v>
      </c>
      <c r="N23">
        <f t="shared" si="8"/>
        <v>0.31210986267166207</v>
      </c>
      <c r="O23">
        <f t="shared" si="9"/>
        <v>-1.8726591760299616</v>
      </c>
    </row>
    <row r="24" spans="1:15">
      <c r="A24" s="22"/>
      <c r="B24" s="16">
        <v>61</v>
      </c>
      <c r="G24">
        <f t="shared" si="1"/>
        <v>14.948139109212931</v>
      </c>
      <c r="H24">
        <f t="shared" si="2"/>
        <v>7.5655887736424638</v>
      </c>
      <c r="I24">
        <f t="shared" si="3"/>
        <v>19.341061622940821</v>
      </c>
      <c r="J24">
        <f t="shared" si="4"/>
        <v>11.71446003660769</v>
      </c>
      <c r="K24">
        <f t="shared" si="5"/>
        <v>9.8230628431970715</v>
      </c>
      <c r="L24">
        <f t="shared" si="6"/>
        <v>7.1384990848078118</v>
      </c>
      <c r="M24">
        <f t="shared" si="7"/>
        <v>-1.2202562538132991</v>
      </c>
      <c r="N24">
        <f t="shared" si="8"/>
        <v>6.7724222086638184</v>
      </c>
      <c r="O24">
        <f t="shared" si="9"/>
        <v>2.0134228187919465</v>
      </c>
    </row>
    <row r="25" spans="1:15">
      <c r="A25" s="22"/>
      <c r="B25" s="16">
        <v>68</v>
      </c>
      <c r="G25">
        <f t="shared" si="1"/>
        <v>14.881693648816938</v>
      </c>
      <c r="H25">
        <f t="shared" si="2"/>
        <v>1.930261519302618</v>
      </c>
      <c r="I25">
        <f t="shared" si="3"/>
        <v>8.343711083437114</v>
      </c>
      <c r="J25">
        <f t="shared" si="4"/>
        <v>8.9041095890410986</v>
      </c>
      <c r="K25">
        <f t="shared" si="5"/>
        <v>18.430884184308844</v>
      </c>
      <c r="L25">
        <f t="shared" si="6"/>
        <v>18.306351183063512</v>
      </c>
      <c r="M25">
        <f t="shared" si="7"/>
        <v>4.4209215442092198</v>
      </c>
      <c r="N25">
        <f t="shared" si="8"/>
        <v>-1.9302615193026125</v>
      </c>
      <c r="O25">
        <f t="shared" si="9"/>
        <v>-3.735990037359898</v>
      </c>
    </row>
    <row r="26" spans="1:15">
      <c r="A26" s="22"/>
      <c r="B26" s="22">
        <v>69</v>
      </c>
      <c r="G26">
        <f t="shared" si="1"/>
        <v>-2.4390243902439024</v>
      </c>
      <c r="H26">
        <f t="shared" si="2"/>
        <v>-1.7682926829268297</v>
      </c>
      <c r="I26">
        <f t="shared" si="3"/>
        <v>-6.0975609756098968E-2</v>
      </c>
      <c r="J26">
        <f t="shared" si="4"/>
        <v>-1.3414634146341478</v>
      </c>
      <c r="K26">
        <f t="shared" si="5"/>
        <v>-0.42682926829268469</v>
      </c>
      <c r="L26">
        <f t="shared" si="6"/>
        <v>-3.0487804878048785</v>
      </c>
      <c r="M26">
        <f t="shared" si="7"/>
        <v>2.4390243902439024</v>
      </c>
      <c r="N26">
        <f t="shared" si="8"/>
        <v>1.1585365853658536</v>
      </c>
      <c r="O26">
        <f t="shared" si="9"/>
        <v>-1.6463414634146345</v>
      </c>
    </row>
    <row r="27" spans="1:15">
      <c r="A27" s="22"/>
      <c r="B27" s="22">
        <v>71</v>
      </c>
      <c r="G27">
        <f t="shared" si="1"/>
        <v>-1.641301104148015</v>
      </c>
      <c r="H27">
        <f t="shared" si="2"/>
        <v>2.7156072814085355</v>
      </c>
      <c r="I27">
        <f t="shared" si="3"/>
        <v>3.7899134586690533</v>
      </c>
      <c r="J27">
        <f t="shared" si="4"/>
        <v>-2.7752909579230103</v>
      </c>
      <c r="K27">
        <f t="shared" si="5"/>
        <v>0.7460459564309162</v>
      </c>
      <c r="L27">
        <f t="shared" si="6"/>
        <v>3.5511787526111593</v>
      </c>
      <c r="M27">
        <f t="shared" si="7"/>
        <v>-1.8203521336914366</v>
      </c>
      <c r="N27">
        <f t="shared" si="8"/>
        <v>0.92509698597433487</v>
      </c>
      <c r="O27">
        <f t="shared" si="9"/>
        <v>1.7009847806624872</v>
      </c>
    </row>
    <row r="28" spans="1:15">
      <c r="A28" s="22"/>
      <c r="B28" s="22">
        <v>70</v>
      </c>
      <c r="G28">
        <f t="shared" si="1"/>
        <v>-1.5241057542768253</v>
      </c>
      <c r="H28">
        <f t="shared" si="2"/>
        <v>-1.1508553654743368</v>
      </c>
      <c r="I28">
        <f t="shared" si="3"/>
        <v>-9.3312597200620101E-2</v>
      </c>
      <c r="J28">
        <f t="shared" si="4"/>
        <v>0.77760497667185069</v>
      </c>
      <c r="K28">
        <f t="shared" si="5"/>
        <v>-3.7013996889580079</v>
      </c>
      <c r="L28">
        <f t="shared" si="6"/>
        <v>3.1104199066876129E-2</v>
      </c>
      <c r="M28">
        <f t="shared" si="7"/>
        <v>2.5816485225505446</v>
      </c>
      <c r="N28">
        <f t="shared" si="8"/>
        <v>0.5909797822706051</v>
      </c>
      <c r="O28">
        <f t="shared" si="9"/>
        <v>1.1508553654743423</v>
      </c>
    </row>
    <row r="29" spans="1:15">
      <c r="A29" s="22"/>
      <c r="B29" s="16">
        <v>65</v>
      </c>
      <c r="G29">
        <f t="shared" si="1"/>
        <v>18.604651162790699</v>
      </c>
      <c r="H29">
        <f t="shared" si="2"/>
        <v>10.554561717352415</v>
      </c>
      <c r="I29">
        <f t="shared" si="3"/>
        <v>18.366129994036971</v>
      </c>
      <c r="J29">
        <f t="shared" si="4"/>
        <v>14.847942754919499</v>
      </c>
      <c r="K29">
        <f t="shared" si="5"/>
        <v>17.412045319022067</v>
      </c>
      <c r="L29">
        <f t="shared" si="6"/>
        <v>15.384615384615383</v>
      </c>
      <c r="M29">
        <f t="shared" si="7"/>
        <v>1.252236135957066</v>
      </c>
      <c r="N29">
        <f t="shared" si="8"/>
        <v>3.8163387000596316</v>
      </c>
      <c r="O29">
        <f t="shared" si="9"/>
        <v>3.6374478234943344</v>
      </c>
    </row>
    <row r="30" spans="1:15">
      <c r="A30" s="22"/>
      <c r="B30" s="22">
        <v>63</v>
      </c>
      <c r="G30">
        <f t="shared" si="1"/>
        <v>-5.3058676654182273</v>
      </c>
      <c r="H30">
        <f t="shared" si="2"/>
        <v>1.4981273408239686</v>
      </c>
      <c r="I30">
        <f t="shared" si="3"/>
        <v>-0.62421972534332137</v>
      </c>
      <c r="J30">
        <f t="shared" si="4"/>
        <v>0.31210986267166207</v>
      </c>
      <c r="K30">
        <f t="shared" si="5"/>
        <v>-2.3096129837702879</v>
      </c>
      <c r="L30">
        <f t="shared" si="6"/>
        <v>1.4981273408239686</v>
      </c>
      <c r="M30">
        <f t="shared" si="7"/>
        <v>2.4344569288389519</v>
      </c>
      <c r="N30">
        <f t="shared" si="8"/>
        <v>-4.7440699126092376</v>
      </c>
      <c r="O30">
        <f t="shared" si="9"/>
        <v>-5.7428214731585516</v>
      </c>
    </row>
    <row r="31" spans="1:15">
      <c r="B31" s="16">
        <v>66</v>
      </c>
      <c r="G31">
        <f t="shared" si="1"/>
        <v>18.044444444444444</v>
      </c>
      <c r="H31">
        <f t="shared" si="2"/>
        <v>26.459259259259259</v>
      </c>
      <c r="I31">
        <f t="shared" si="3"/>
        <v>21.955555555555556</v>
      </c>
      <c r="J31">
        <f t="shared" si="4"/>
        <v>22.962962962962962</v>
      </c>
      <c r="K31">
        <f t="shared" si="5"/>
        <v>19.229629629629631</v>
      </c>
      <c r="L31">
        <f t="shared" si="6"/>
        <v>24.56296296296296</v>
      </c>
      <c r="M31">
        <f t="shared" si="7"/>
        <v>7.851851851851853</v>
      </c>
      <c r="N31">
        <f t="shared" si="8"/>
        <v>3.8814814814814804</v>
      </c>
      <c r="O31">
        <f t="shared" si="9"/>
        <v>2.2222222222222223</v>
      </c>
    </row>
    <row r="32" spans="1:15">
      <c r="B32" s="22">
        <v>62</v>
      </c>
      <c r="G32">
        <f t="shared" si="1"/>
        <v>-1.1571254567600484</v>
      </c>
      <c r="H32">
        <f t="shared" si="2"/>
        <v>1.7661388550548112</v>
      </c>
      <c r="I32">
        <f t="shared" si="3"/>
        <v>3.166869671132762</v>
      </c>
      <c r="J32">
        <f t="shared" si="4"/>
        <v>4.3239951278928128</v>
      </c>
      <c r="K32">
        <f t="shared" si="5"/>
        <v>1.6443361753958587</v>
      </c>
      <c r="L32">
        <f t="shared" si="6"/>
        <v>0.1218026796589526</v>
      </c>
      <c r="M32">
        <f t="shared" si="7"/>
        <v>2.3751522533495741</v>
      </c>
      <c r="N32">
        <f t="shared" si="8"/>
        <v>2.6187576126674768</v>
      </c>
      <c r="O32">
        <f t="shared" si="9"/>
        <v>1.4007308160779535</v>
      </c>
    </row>
    <row r="33" spans="2:15">
      <c r="B33" s="22">
        <v>67</v>
      </c>
      <c r="G33">
        <f t="shared" si="1"/>
        <v>2.4881516587677721</v>
      </c>
      <c r="H33">
        <f t="shared" si="2"/>
        <v>0.9478672985781974</v>
      </c>
      <c r="I33">
        <f t="shared" si="3"/>
        <v>1.4218009478672973</v>
      </c>
      <c r="J33">
        <f t="shared" si="4"/>
        <v>5.6872037914691944</v>
      </c>
      <c r="K33">
        <f t="shared" si="5"/>
        <v>6.1018957345971581</v>
      </c>
      <c r="L33">
        <f t="shared" si="6"/>
        <v>6.3388625592417078</v>
      </c>
      <c r="M33">
        <f t="shared" si="7"/>
        <v>6.6350710900473935</v>
      </c>
      <c r="N33">
        <f t="shared" si="8"/>
        <v>6.753554502369667</v>
      </c>
      <c r="O33">
        <f t="shared" si="9"/>
        <v>5.7464454976303303</v>
      </c>
    </row>
    <row r="34" spans="2:15">
      <c r="B34" s="16">
        <v>64</v>
      </c>
      <c r="G34">
        <f t="shared" si="1"/>
        <v>8.0714725816389432</v>
      </c>
      <c r="H34">
        <f t="shared" si="2"/>
        <v>29.882932840418974</v>
      </c>
      <c r="I34">
        <f t="shared" si="3"/>
        <v>24.152803450400498</v>
      </c>
      <c r="J34">
        <f t="shared" si="4"/>
        <v>21.565003080714725</v>
      </c>
      <c r="K34">
        <f t="shared" si="5"/>
        <v>8.379544054220581</v>
      </c>
      <c r="L34">
        <f t="shared" si="6"/>
        <v>2.3413431916204606</v>
      </c>
      <c r="M34">
        <f t="shared" si="7"/>
        <v>11.460258780036972</v>
      </c>
      <c r="N34">
        <f t="shared" si="8"/>
        <v>-0.49291435613061996</v>
      </c>
      <c r="O34">
        <f t="shared" si="9"/>
        <v>-2.4645717806531082</v>
      </c>
    </row>
    <row r="35" spans="2:15">
      <c r="B35" s="22"/>
    </row>
  </sheetData>
  <mergeCells count="5">
    <mergeCell ref="D3:E3"/>
    <mergeCell ref="A4:A18"/>
    <mergeCell ref="C4:C7"/>
    <mergeCell ref="C8:C12"/>
    <mergeCell ref="C13:C18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E1" sqref="E1:G1"/>
    </sheetView>
  </sheetViews>
  <sheetFormatPr defaultRowHeight="13.5"/>
  <cols>
    <col min="1" max="1" width="12.875" customWidth="1"/>
    <col min="2" max="2" width="12.75" customWidth="1"/>
    <col min="3" max="3" width="12.75" style="22" customWidth="1"/>
  </cols>
  <sheetData>
    <row r="1" spans="1:16">
      <c r="E1" t="s">
        <v>69</v>
      </c>
      <c r="H1" t="s">
        <v>76</v>
      </c>
    </row>
    <row r="3" spans="1:16">
      <c r="B3" t="s">
        <v>58</v>
      </c>
      <c r="C3" s="22" t="s">
        <v>49</v>
      </c>
      <c r="D3" s="24" t="s">
        <v>72</v>
      </c>
      <c r="E3" s="24"/>
      <c r="G3">
        <v>15</v>
      </c>
      <c r="H3">
        <v>30</v>
      </c>
      <c r="I3">
        <v>60</v>
      </c>
      <c r="J3">
        <v>90</v>
      </c>
      <c r="K3">
        <v>120</v>
      </c>
      <c r="L3">
        <v>180</v>
      </c>
    </row>
    <row r="4" spans="1:16">
      <c r="A4" s="27">
        <v>20171212</v>
      </c>
      <c r="B4" s="22">
        <v>73</v>
      </c>
      <c r="C4" s="28" t="s">
        <v>73</v>
      </c>
      <c r="D4" s="22">
        <v>18.5</v>
      </c>
      <c r="E4" s="22">
        <v>19.3</v>
      </c>
      <c r="F4" s="22">
        <f t="shared" ref="F4:F18" si="0">AVERAGE(D4:E4)</f>
        <v>18.899999999999999</v>
      </c>
      <c r="G4" s="22">
        <v>19.899999999999999</v>
      </c>
      <c r="H4" s="22">
        <v>19.2</v>
      </c>
      <c r="I4" s="22">
        <v>21.4</v>
      </c>
      <c r="J4" s="22">
        <v>17.399999999999999</v>
      </c>
      <c r="K4" s="22">
        <v>25.1</v>
      </c>
      <c r="L4" s="22">
        <v>26.7</v>
      </c>
      <c r="M4" s="22"/>
      <c r="N4" s="22"/>
      <c r="O4" s="22"/>
      <c r="P4" s="22"/>
    </row>
    <row r="5" spans="1:16">
      <c r="A5" s="27"/>
      <c r="B5" s="16">
        <v>75</v>
      </c>
      <c r="C5" s="28"/>
      <c r="D5">
        <v>18.899999999999999</v>
      </c>
      <c r="E5">
        <v>18.5</v>
      </c>
      <c r="F5" s="22">
        <f t="shared" si="0"/>
        <v>18.7</v>
      </c>
      <c r="G5">
        <v>30.1</v>
      </c>
      <c r="H5">
        <v>25.6</v>
      </c>
      <c r="I5">
        <v>30.9</v>
      </c>
      <c r="J5">
        <v>25.8</v>
      </c>
      <c r="K5">
        <v>20.399999999999999</v>
      </c>
      <c r="L5">
        <v>20.8</v>
      </c>
    </row>
    <row r="6" spans="1:16">
      <c r="A6" s="27"/>
      <c r="B6" s="16">
        <v>76</v>
      </c>
      <c r="C6" s="28"/>
      <c r="D6">
        <v>19.5</v>
      </c>
      <c r="E6">
        <v>23.7</v>
      </c>
      <c r="F6" s="22">
        <f t="shared" si="0"/>
        <v>21.6</v>
      </c>
      <c r="G6">
        <v>26.7</v>
      </c>
      <c r="H6">
        <v>27.6</v>
      </c>
      <c r="I6">
        <v>25.9</v>
      </c>
      <c r="J6">
        <v>18.399999999999999</v>
      </c>
      <c r="K6">
        <v>21.5</v>
      </c>
      <c r="L6">
        <v>24.1</v>
      </c>
    </row>
    <row r="7" spans="1:16">
      <c r="A7" s="27"/>
      <c r="B7" s="22">
        <v>74</v>
      </c>
      <c r="C7" s="28"/>
      <c r="D7">
        <v>12.7</v>
      </c>
      <c r="E7">
        <v>14.4</v>
      </c>
      <c r="F7" s="22">
        <f t="shared" si="0"/>
        <v>13.55</v>
      </c>
      <c r="G7">
        <v>12.7</v>
      </c>
      <c r="H7">
        <v>13.9</v>
      </c>
      <c r="I7">
        <v>20.8</v>
      </c>
      <c r="J7">
        <v>8.9</v>
      </c>
      <c r="K7">
        <v>8.6</v>
      </c>
      <c r="L7">
        <v>16.7</v>
      </c>
    </row>
    <row r="8" spans="1:16">
      <c r="A8" s="27"/>
      <c r="B8" s="16">
        <v>61</v>
      </c>
      <c r="C8" s="28" t="s">
        <v>74</v>
      </c>
      <c r="D8">
        <v>20.100000000000001</v>
      </c>
      <c r="E8">
        <v>18.100000000000001</v>
      </c>
      <c r="F8" s="22">
        <f t="shared" si="0"/>
        <v>19.100000000000001</v>
      </c>
      <c r="G8">
        <v>43.5</v>
      </c>
      <c r="H8">
        <v>30.9</v>
      </c>
      <c r="I8">
        <v>37.9</v>
      </c>
      <c r="J8">
        <v>24.9</v>
      </c>
      <c r="K8">
        <v>15.3</v>
      </c>
      <c r="L8">
        <v>20.399999999999999</v>
      </c>
    </row>
    <row r="9" spans="1:16">
      <c r="A9" s="27"/>
      <c r="B9" s="16">
        <v>68</v>
      </c>
      <c r="C9" s="28"/>
      <c r="D9">
        <v>15.1</v>
      </c>
      <c r="E9">
        <v>14.7</v>
      </c>
      <c r="F9" s="22">
        <f t="shared" si="0"/>
        <v>14.899999999999999</v>
      </c>
      <c r="G9">
        <v>17.5</v>
      </c>
      <c r="H9">
        <v>20.7</v>
      </c>
      <c r="I9">
        <v>28.2</v>
      </c>
      <c r="J9">
        <v>16.8</v>
      </c>
      <c r="K9">
        <v>17.600000000000001</v>
      </c>
      <c r="L9">
        <v>21.1</v>
      </c>
    </row>
    <row r="10" spans="1:16">
      <c r="A10" s="27"/>
      <c r="B10" s="22">
        <v>69</v>
      </c>
      <c r="C10" s="28"/>
      <c r="D10">
        <v>14</v>
      </c>
      <c r="E10">
        <v>13.8</v>
      </c>
      <c r="F10" s="22">
        <f t="shared" si="0"/>
        <v>13.9</v>
      </c>
      <c r="G10">
        <v>12.9</v>
      </c>
      <c r="H10">
        <v>14.2</v>
      </c>
      <c r="I10">
        <v>15.4</v>
      </c>
      <c r="J10">
        <v>14.8</v>
      </c>
      <c r="K10">
        <v>14.8</v>
      </c>
      <c r="L10">
        <v>19</v>
      </c>
    </row>
    <row r="11" spans="1:16">
      <c r="A11" s="27"/>
      <c r="B11" s="22">
        <v>71</v>
      </c>
      <c r="C11" s="28"/>
      <c r="D11">
        <v>19.100000000000001</v>
      </c>
      <c r="E11">
        <v>20.7</v>
      </c>
      <c r="F11" s="22">
        <f t="shared" si="0"/>
        <v>19.899999999999999</v>
      </c>
      <c r="G11">
        <v>20.9</v>
      </c>
      <c r="H11">
        <v>15.7</v>
      </c>
      <c r="I11">
        <v>17.8</v>
      </c>
      <c r="J11">
        <v>25.5</v>
      </c>
      <c r="K11">
        <v>24.9</v>
      </c>
      <c r="L11">
        <v>20.5</v>
      </c>
    </row>
    <row r="12" spans="1:16">
      <c r="A12" s="27"/>
      <c r="B12" s="22">
        <v>70</v>
      </c>
      <c r="C12" s="28"/>
      <c r="D12">
        <v>16.8</v>
      </c>
      <c r="E12">
        <v>18.600000000000001</v>
      </c>
      <c r="F12" s="22">
        <f t="shared" si="0"/>
        <v>17.700000000000003</v>
      </c>
      <c r="G12">
        <v>17.899999999999999</v>
      </c>
      <c r="H12">
        <v>21.5</v>
      </c>
      <c r="I12">
        <v>17.5</v>
      </c>
      <c r="J12">
        <v>15.1</v>
      </c>
      <c r="K12">
        <v>24.6</v>
      </c>
      <c r="L12">
        <v>15.6</v>
      </c>
    </row>
    <row r="13" spans="1:16">
      <c r="A13" s="27"/>
      <c r="B13" s="16">
        <v>65</v>
      </c>
      <c r="C13" s="28" t="s">
        <v>75</v>
      </c>
      <c r="D13">
        <v>25</v>
      </c>
      <c r="E13">
        <v>19</v>
      </c>
      <c r="F13" s="22">
        <f t="shared" si="0"/>
        <v>22</v>
      </c>
      <c r="G13">
        <v>21.5</v>
      </c>
      <c r="H13">
        <v>43.6</v>
      </c>
      <c r="I13">
        <v>22.3</v>
      </c>
      <c r="J13">
        <v>25.5</v>
      </c>
      <c r="K13">
        <v>30.6</v>
      </c>
      <c r="L13">
        <v>20.399999999999999</v>
      </c>
    </row>
    <row r="14" spans="1:16">
      <c r="A14" s="27"/>
      <c r="B14" s="22">
        <v>63</v>
      </c>
      <c r="C14" s="28"/>
      <c r="D14">
        <v>14.2</v>
      </c>
      <c r="E14">
        <v>16.600000000000001</v>
      </c>
      <c r="F14" s="22">
        <f t="shared" si="0"/>
        <v>15.4</v>
      </c>
      <c r="G14">
        <v>17.2</v>
      </c>
      <c r="H14">
        <v>19.8</v>
      </c>
      <c r="I14">
        <v>19.399999999999999</v>
      </c>
      <c r="J14">
        <v>13.1</v>
      </c>
      <c r="K14">
        <v>14.4</v>
      </c>
      <c r="L14">
        <v>9.8000000000000007</v>
      </c>
    </row>
    <row r="15" spans="1:16">
      <c r="A15" s="27"/>
      <c r="B15" s="16">
        <v>66</v>
      </c>
      <c r="C15" s="28"/>
      <c r="D15">
        <v>16.5</v>
      </c>
      <c r="E15">
        <v>13.5</v>
      </c>
      <c r="F15" s="22">
        <f t="shared" si="0"/>
        <v>15</v>
      </c>
      <c r="G15">
        <v>30.5</v>
      </c>
      <c r="H15">
        <v>26.8</v>
      </c>
      <c r="I15">
        <v>42</v>
      </c>
      <c r="J15">
        <v>14.8</v>
      </c>
      <c r="K15">
        <v>26.2</v>
      </c>
      <c r="L15">
        <v>14.2</v>
      </c>
    </row>
    <row r="16" spans="1:16">
      <c r="A16" s="27"/>
      <c r="B16" s="22">
        <v>62</v>
      </c>
      <c r="C16" s="28"/>
      <c r="D16">
        <v>12.9</v>
      </c>
      <c r="E16">
        <v>18.5</v>
      </c>
      <c r="F16" s="22">
        <f t="shared" si="0"/>
        <v>15.7</v>
      </c>
      <c r="G16" s="22">
        <v>15.3</v>
      </c>
      <c r="H16">
        <v>19</v>
      </c>
      <c r="I16">
        <v>17.8</v>
      </c>
      <c r="J16">
        <v>17.3</v>
      </c>
      <c r="K16">
        <v>18.5</v>
      </c>
      <c r="L16">
        <v>14.1</v>
      </c>
    </row>
    <row r="17" spans="1:15">
      <c r="A17" s="27"/>
      <c r="B17" s="22">
        <v>67</v>
      </c>
      <c r="C17" s="28"/>
      <c r="D17">
        <v>22.5</v>
      </c>
      <c r="E17">
        <v>13.5</v>
      </c>
      <c r="F17" s="22">
        <f t="shared" si="0"/>
        <v>18</v>
      </c>
      <c r="G17" s="22">
        <v>18.100000000000001</v>
      </c>
      <c r="H17" s="22">
        <v>9.8000000000000007</v>
      </c>
      <c r="I17" s="22">
        <v>21.7</v>
      </c>
      <c r="J17" s="22">
        <v>14.6</v>
      </c>
      <c r="K17" s="22">
        <v>16.2</v>
      </c>
      <c r="L17" s="22">
        <v>18.8</v>
      </c>
      <c r="M17" s="22"/>
      <c r="N17" s="22"/>
      <c r="O17" s="22"/>
    </row>
    <row r="18" spans="1:15">
      <c r="A18" s="27"/>
      <c r="B18" s="16">
        <v>64</v>
      </c>
      <c r="C18" s="28"/>
      <c r="D18">
        <v>18.100000000000001</v>
      </c>
      <c r="E18">
        <v>15.1</v>
      </c>
      <c r="F18" s="22">
        <f t="shared" si="0"/>
        <v>16.600000000000001</v>
      </c>
      <c r="G18" s="22">
        <v>34</v>
      </c>
      <c r="H18" s="22">
        <v>25.9</v>
      </c>
      <c r="I18" s="22">
        <v>24.4</v>
      </c>
      <c r="J18" s="22">
        <v>20</v>
      </c>
      <c r="K18" s="22">
        <v>18.5</v>
      </c>
      <c r="L18" s="22">
        <v>17.7</v>
      </c>
      <c r="M18" s="22"/>
      <c r="N18" s="22"/>
      <c r="O18" s="22"/>
    </row>
    <row r="19" spans="1:15">
      <c r="A19" s="22"/>
      <c r="B19" s="22"/>
    </row>
    <row r="20" spans="1:15">
      <c r="A20" s="33" t="s">
        <v>63</v>
      </c>
      <c r="B20" s="22">
        <v>73</v>
      </c>
      <c r="G20">
        <f>(G4-F4)/(45-F4)*100</f>
        <v>3.8314176245210727</v>
      </c>
      <c r="H20">
        <f>(H4-F4)/(45-F4)*100</f>
        <v>1.1494252873563244</v>
      </c>
      <c r="I20">
        <f>(I4-F4)/(45-F4)*100</f>
        <v>9.5785440613026811</v>
      </c>
      <c r="J20">
        <f>(J4-F4)/(45-F4)*100</f>
        <v>-5.7471264367816088</v>
      </c>
      <c r="K20">
        <f>(K4-F4)/(45-F4)*100</f>
        <v>23.75478927203066</v>
      </c>
      <c r="L20">
        <f>(L4-F4)/(45-F4)*100</f>
        <v>29.885057471264371</v>
      </c>
    </row>
    <row r="21" spans="1:15">
      <c r="A21" s="22"/>
      <c r="B21" s="16">
        <v>75</v>
      </c>
      <c r="G21">
        <f t="shared" ref="G21:G35" si="1">(G5-F5)/(45-F5)*100</f>
        <v>43.346007604562743</v>
      </c>
      <c r="H21">
        <f t="shared" ref="H21:H34" si="2">(H5-F5)/(45-F5)*100</f>
        <v>26.235741444866928</v>
      </c>
      <c r="I21">
        <f t="shared" ref="I21:I34" si="3">(I5-F5)/(45-F5)*100</f>
        <v>46.387832699619771</v>
      </c>
      <c r="J21">
        <f t="shared" ref="J21:J34" si="4">(J5-F5)/(45-F5)*100</f>
        <v>26.996197718631183</v>
      </c>
      <c r="K21">
        <f t="shared" ref="K21:K34" si="5">(K5-F5)/(45-F5)*100</f>
        <v>6.4638783269961948</v>
      </c>
      <c r="L21">
        <f t="shared" ref="L21:L34" si="6">(L5-F5)/(45-F5)*100</f>
        <v>7.9847908745247205</v>
      </c>
    </row>
    <row r="22" spans="1:15">
      <c r="A22" s="22"/>
      <c r="B22" s="16">
        <v>76</v>
      </c>
      <c r="G22">
        <f t="shared" si="1"/>
        <v>21.794871794871788</v>
      </c>
      <c r="H22">
        <f t="shared" si="2"/>
        <v>25.641025641025646</v>
      </c>
      <c r="I22">
        <f t="shared" si="3"/>
        <v>18.376068376068368</v>
      </c>
      <c r="J22">
        <f t="shared" si="4"/>
        <v>-13.675213675213687</v>
      </c>
      <c r="K22">
        <f t="shared" si="5"/>
        <v>-0.42735042735043349</v>
      </c>
      <c r="L22">
        <f t="shared" si="6"/>
        <v>10.683760683760685</v>
      </c>
    </row>
    <row r="23" spans="1:15">
      <c r="A23" s="22"/>
      <c r="B23" s="22">
        <v>74</v>
      </c>
      <c r="G23">
        <f t="shared" si="1"/>
        <v>-2.7027027027027075</v>
      </c>
      <c r="H23">
        <f t="shared" si="2"/>
        <v>1.1128775834658176</v>
      </c>
      <c r="I23">
        <f t="shared" si="3"/>
        <v>23.05246422893482</v>
      </c>
      <c r="J23">
        <f t="shared" si="4"/>
        <v>-14.785373608903022</v>
      </c>
      <c r="K23">
        <f t="shared" si="5"/>
        <v>-15.739268680445154</v>
      </c>
      <c r="L23">
        <f t="shared" si="6"/>
        <v>10.015898251192365</v>
      </c>
    </row>
    <row r="24" spans="1:15">
      <c r="A24" s="22"/>
      <c r="B24" s="16">
        <v>61</v>
      </c>
      <c r="G24">
        <f t="shared" si="1"/>
        <v>94.208494208494216</v>
      </c>
      <c r="H24">
        <f t="shared" si="2"/>
        <v>45.559845559845549</v>
      </c>
      <c r="I24">
        <f t="shared" si="3"/>
        <v>72.586872586872573</v>
      </c>
      <c r="J24">
        <f t="shared" si="4"/>
        <v>22.393822393822386</v>
      </c>
      <c r="K24">
        <f t="shared" si="5"/>
        <v>-14.671814671814676</v>
      </c>
      <c r="L24">
        <f t="shared" si="6"/>
        <v>5.0193050193050084</v>
      </c>
    </row>
    <row r="25" spans="1:15">
      <c r="A25" s="22"/>
      <c r="B25" s="16">
        <v>68</v>
      </c>
      <c r="G25">
        <f t="shared" si="1"/>
        <v>8.6378737541528281</v>
      </c>
      <c r="H25">
        <f t="shared" si="2"/>
        <v>19.269102990033225</v>
      </c>
      <c r="I25">
        <f t="shared" si="3"/>
        <v>44.186046511627907</v>
      </c>
      <c r="J25">
        <f t="shared" si="4"/>
        <v>6.312292358803993</v>
      </c>
      <c r="K25">
        <f t="shared" si="5"/>
        <v>8.970099667774095</v>
      </c>
      <c r="L25">
        <f t="shared" si="6"/>
        <v>20.598006644518279</v>
      </c>
    </row>
    <row r="26" spans="1:15">
      <c r="A26" s="22"/>
      <c r="B26" s="22">
        <v>69</v>
      </c>
      <c r="G26">
        <f t="shared" si="1"/>
        <v>-3.215434083601286</v>
      </c>
      <c r="H26">
        <f t="shared" si="2"/>
        <v>0.96463022508038243</v>
      </c>
      <c r="I26">
        <f t="shared" si="3"/>
        <v>4.823151125401929</v>
      </c>
      <c r="J26">
        <f t="shared" si="4"/>
        <v>2.8938906752411584</v>
      </c>
      <c r="K26">
        <f t="shared" si="5"/>
        <v>2.8938906752411584</v>
      </c>
      <c r="L26">
        <f t="shared" si="6"/>
        <v>16.398713826366556</v>
      </c>
    </row>
    <row r="27" spans="1:15">
      <c r="A27" s="22"/>
      <c r="B27" s="22">
        <v>71</v>
      </c>
      <c r="G27">
        <f t="shared" si="1"/>
        <v>3.9840637450199203</v>
      </c>
      <c r="H27">
        <f t="shared" si="2"/>
        <v>-16.733067729083661</v>
      </c>
      <c r="I27">
        <f t="shared" si="3"/>
        <v>-8.3665338645418235</v>
      </c>
      <c r="J27">
        <f t="shared" si="4"/>
        <v>22.310756972111559</v>
      </c>
      <c r="K27">
        <f t="shared" si="5"/>
        <v>19.920318725099602</v>
      </c>
      <c r="L27">
        <f t="shared" si="6"/>
        <v>2.3904382470119576</v>
      </c>
    </row>
    <row r="28" spans="1:15">
      <c r="A28" s="22"/>
      <c r="B28" s="22">
        <v>70</v>
      </c>
      <c r="G28">
        <f t="shared" si="1"/>
        <v>0.73260073260071712</v>
      </c>
      <c r="H28">
        <f t="shared" si="2"/>
        <v>13.919413919413911</v>
      </c>
      <c r="I28">
        <f t="shared" si="3"/>
        <v>-0.7326007326007431</v>
      </c>
      <c r="J28">
        <f t="shared" si="4"/>
        <v>-9.5238095238095379</v>
      </c>
      <c r="K28">
        <f t="shared" si="5"/>
        <v>25.274725274725274</v>
      </c>
      <c r="L28">
        <f t="shared" si="6"/>
        <v>-7.6923076923077049</v>
      </c>
    </row>
    <row r="29" spans="1:15">
      <c r="A29" s="22"/>
      <c r="B29" s="16">
        <v>65</v>
      </c>
      <c r="G29">
        <f t="shared" si="1"/>
        <v>-2.1739130434782608</v>
      </c>
      <c r="H29">
        <f t="shared" si="2"/>
        <v>93.913043478260875</v>
      </c>
      <c r="I29">
        <f t="shared" si="3"/>
        <v>1.3043478260869596</v>
      </c>
      <c r="J29">
        <f t="shared" si="4"/>
        <v>15.217391304347828</v>
      </c>
      <c r="K29">
        <f t="shared" si="5"/>
        <v>37.391304347826093</v>
      </c>
      <c r="L29">
        <f t="shared" si="6"/>
        <v>-6.9565217391304408</v>
      </c>
    </row>
    <row r="30" spans="1:15">
      <c r="A30" s="22"/>
      <c r="B30" s="22">
        <v>63</v>
      </c>
      <c r="G30">
        <f t="shared" si="1"/>
        <v>6.0810810810810771</v>
      </c>
      <c r="H30">
        <f t="shared" si="2"/>
        <v>14.864864864864865</v>
      </c>
      <c r="I30">
        <f t="shared" si="3"/>
        <v>13.513513513513505</v>
      </c>
      <c r="J30">
        <f t="shared" si="4"/>
        <v>-7.7702702702702728</v>
      </c>
      <c r="K30">
        <f t="shared" si="5"/>
        <v>-3.3783783783783781</v>
      </c>
      <c r="L30">
        <f t="shared" si="6"/>
        <v>-18.918918918918916</v>
      </c>
    </row>
    <row r="31" spans="1:15">
      <c r="B31" s="16">
        <v>66</v>
      </c>
      <c r="G31">
        <f t="shared" si="1"/>
        <v>51.666666666666671</v>
      </c>
      <c r="H31">
        <f t="shared" si="2"/>
        <v>39.333333333333336</v>
      </c>
      <c r="I31">
        <f t="shared" si="3"/>
        <v>90</v>
      </c>
      <c r="J31">
        <f t="shared" si="4"/>
        <v>-0.6666666666666643</v>
      </c>
      <c r="K31">
        <f t="shared" si="5"/>
        <v>37.333333333333329</v>
      </c>
      <c r="L31">
        <f t="shared" si="6"/>
        <v>-2.6666666666666687</v>
      </c>
    </row>
    <row r="32" spans="1:15">
      <c r="B32" s="22">
        <v>62</v>
      </c>
      <c r="G32">
        <f t="shared" si="1"/>
        <v>-1.3651877133105754</v>
      </c>
      <c r="H32">
        <f t="shared" si="2"/>
        <v>11.26279863481229</v>
      </c>
      <c r="I32">
        <f t="shared" si="3"/>
        <v>7.1672354948805514</v>
      </c>
      <c r="J32">
        <f t="shared" si="4"/>
        <v>5.4607508532423257</v>
      </c>
      <c r="K32">
        <f t="shared" si="5"/>
        <v>9.5563139931740633</v>
      </c>
      <c r="L32">
        <f t="shared" si="6"/>
        <v>-5.4607508532423195</v>
      </c>
    </row>
    <row r="33" spans="2:12">
      <c r="B33" s="22">
        <v>67</v>
      </c>
      <c r="G33">
        <f t="shared" si="1"/>
        <v>0.37037037037037562</v>
      </c>
      <c r="H33">
        <f t="shared" si="2"/>
        <v>-30.37037037037037</v>
      </c>
      <c r="I33">
        <f t="shared" si="3"/>
        <v>13.703703703703701</v>
      </c>
      <c r="J33">
        <f t="shared" si="4"/>
        <v>-12.592592592592593</v>
      </c>
      <c r="K33">
        <f t="shared" si="5"/>
        <v>-6.6666666666666696</v>
      </c>
      <c r="L33">
        <f t="shared" si="6"/>
        <v>2.9629629629629655</v>
      </c>
    </row>
    <row r="34" spans="2:12">
      <c r="B34" s="16">
        <v>64</v>
      </c>
      <c r="G34">
        <f t="shared" si="1"/>
        <v>61.267605633802816</v>
      </c>
      <c r="H34">
        <f t="shared" si="2"/>
        <v>32.746478873239425</v>
      </c>
      <c r="I34">
        <f t="shared" si="3"/>
        <v>27.464788732394357</v>
      </c>
      <c r="J34">
        <f t="shared" si="4"/>
        <v>11.971830985915489</v>
      </c>
      <c r="K34">
        <f t="shared" si="5"/>
        <v>6.6901408450704176</v>
      </c>
      <c r="L34">
        <f t="shared" si="6"/>
        <v>3.8732394366197109</v>
      </c>
    </row>
    <row r="35" spans="2:12">
      <c r="B35" s="22"/>
      <c r="G35">
        <f t="shared" si="1"/>
        <v>0</v>
      </c>
    </row>
  </sheetData>
  <mergeCells count="5">
    <mergeCell ref="D3:E3"/>
    <mergeCell ref="A4:A18"/>
    <mergeCell ref="C4:C7"/>
    <mergeCell ref="C8:C12"/>
    <mergeCell ref="C13:C18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7" workbookViewId="0">
      <selection activeCell="R17" sqref="R17"/>
    </sheetView>
  </sheetViews>
  <sheetFormatPr defaultRowHeight="13.5"/>
  <cols>
    <col min="1" max="1" width="10.5" style="34" bestFit="1" customWidth="1"/>
    <col min="2" max="2" width="10.375" style="35" customWidth="1"/>
    <col min="3" max="3" width="4.875" style="34" customWidth="1"/>
    <col min="4" max="4" width="5.125" style="34" customWidth="1"/>
    <col min="5" max="5" width="5.625" style="34" customWidth="1"/>
    <col min="6" max="6" width="5.5" style="34" customWidth="1"/>
    <col min="7" max="7" width="5.125" style="34" customWidth="1"/>
    <col min="8" max="8" width="5.5" style="34" customWidth="1"/>
    <col min="9" max="10" width="5.25" style="34" customWidth="1"/>
    <col min="11" max="11" width="5.625" style="34" customWidth="1"/>
    <col min="12" max="12" width="6" style="34" customWidth="1"/>
    <col min="13" max="13" width="5.5" style="34" customWidth="1"/>
    <col min="14" max="14" width="5.75" style="34" customWidth="1"/>
    <col min="15" max="16384" width="9" style="34"/>
  </cols>
  <sheetData>
    <row r="1" spans="1:17">
      <c r="B1" t="s">
        <v>69</v>
      </c>
      <c r="C1"/>
      <c r="D1"/>
      <c r="F1" s="35"/>
    </row>
    <row r="2" spans="1:17" ht="26.25" customHeight="1">
      <c r="B2" s="36" t="s">
        <v>65</v>
      </c>
      <c r="C2" s="37">
        <v>7.0000000000000007E-2</v>
      </c>
      <c r="D2" s="37"/>
      <c r="E2" s="37">
        <v>0.16</v>
      </c>
      <c r="F2" s="37"/>
      <c r="G2" s="37">
        <v>0.4</v>
      </c>
      <c r="H2" s="37"/>
      <c r="I2" s="37">
        <v>0.6</v>
      </c>
      <c r="J2" s="37"/>
      <c r="K2" s="37">
        <v>1</v>
      </c>
      <c r="L2" s="37"/>
      <c r="M2" s="37">
        <v>1.4</v>
      </c>
      <c r="N2" s="37"/>
      <c r="P2" s="37">
        <v>7.0000000000000007E-2</v>
      </c>
      <c r="Q2" s="37"/>
    </row>
    <row r="3" spans="1:17" ht="26.25" customHeight="1">
      <c r="A3" s="41" t="s">
        <v>68</v>
      </c>
      <c r="B3" s="39">
        <v>59</v>
      </c>
      <c r="C3" s="36">
        <v>0</v>
      </c>
      <c r="D3" s="36">
        <v>0</v>
      </c>
      <c r="E3" s="36">
        <v>0</v>
      </c>
      <c r="F3" s="36">
        <v>0</v>
      </c>
      <c r="G3" s="36">
        <v>1</v>
      </c>
      <c r="H3" s="36">
        <v>0</v>
      </c>
      <c r="I3" s="36">
        <v>2</v>
      </c>
      <c r="J3" s="36">
        <v>0</v>
      </c>
      <c r="K3" s="36">
        <v>4</v>
      </c>
      <c r="L3" s="36">
        <v>0</v>
      </c>
      <c r="M3" s="36">
        <v>5</v>
      </c>
      <c r="N3" s="36">
        <v>0</v>
      </c>
      <c r="O3" s="35"/>
      <c r="P3" s="36" t="s">
        <v>72</v>
      </c>
      <c r="Q3" s="52" t="s">
        <v>116</v>
      </c>
    </row>
    <row r="4" spans="1:17" ht="26.25" customHeight="1">
      <c r="A4" s="41"/>
      <c r="B4" s="40">
        <v>56</v>
      </c>
      <c r="C4" s="36">
        <v>0</v>
      </c>
      <c r="D4" s="36">
        <v>0</v>
      </c>
      <c r="E4" s="36">
        <v>0</v>
      </c>
      <c r="F4" s="36">
        <v>0</v>
      </c>
      <c r="G4" s="36">
        <v>1</v>
      </c>
      <c r="H4" s="36">
        <v>3</v>
      </c>
      <c r="I4" s="36">
        <v>3</v>
      </c>
      <c r="J4" s="36">
        <v>4</v>
      </c>
      <c r="K4" s="36">
        <v>5</v>
      </c>
      <c r="L4" s="36">
        <v>5</v>
      </c>
      <c r="M4" s="36">
        <v>5</v>
      </c>
      <c r="N4" s="36">
        <v>5</v>
      </c>
      <c r="O4" s="35"/>
      <c r="P4" s="35"/>
    </row>
    <row r="5" spans="1:17" ht="29.25" customHeight="1">
      <c r="A5" s="41"/>
      <c r="B5" s="40">
        <v>60</v>
      </c>
      <c r="C5" s="36">
        <v>0</v>
      </c>
      <c r="D5" s="36">
        <v>0</v>
      </c>
      <c r="E5" s="36">
        <v>1</v>
      </c>
      <c r="F5" s="36">
        <v>1</v>
      </c>
      <c r="G5" s="36">
        <v>2</v>
      </c>
      <c r="H5" s="36">
        <v>1</v>
      </c>
      <c r="I5" s="36">
        <v>3</v>
      </c>
      <c r="J5" s="36">
        <v>2</v>
      </c>
      <c r="K5" s="36">
        <v>4</v>
      </c>
      <c r="L5" s="36">
        <v>4</v>
      </c>
      <c r="M5" s="36">
        <v>5</v>
      </c>
      <c r="N5" s="36">
        <v>5</v>
      </c>
      <c r="O5" s="35"/>
      <c r="P5" s="35"/>
    </row>
    <row r="6" spans="1:17" ht="27.75" customHeight="1">
      <c r="A6" s="41"/>
      <c r="B6" s="40">
        <v>55</v>
      </c>
      <c r="C6" s="36">
        <v>0</v>
      </c>
      <c r="D6" s="36">
        <v>0</v>
      </c>
      <c r="E6" s="36">
        <v>2</v>
      </c>
      <c r="F6" s="36">
        <v>1</v>
      </c>
      <c r="G6" s="36">
        <v>3</v>
      </c>
      <c r="H6" s="36">
        <v>3</v>
      </c>
      <c r="I6" s="36">
        <v>5</v>
      </c>
      <c r="J6" s="36">
        <v>4</v>
      </c>
      <c r="K6" s="36">
        <v>5</v>
      </c>
      <c r="L6" s="36">
        <v>4</v>
      </c>
      <c r="M6" s="36">
        <v>5</v>
      </c>
      <c r="N6" s="36">
        <v>5</v>
      </c>
      <c r="O6" s="35"/>
      <c r="P6" s="35"/>
    </row>
    <row r="7" spans="1:17" ht="27.75" customHeight="1">
      <c r="A7" s="41"/>
      <c r="B7" s="39">
        <v>57</v>
      </c>
      <c r="C7" s="36">
        <v>0</v>
      </c>
      <c r="D7" s="36">
        <v>0</v>
      </c>
      <c r="E7" s="36">
        <v>1</v>
      </c>
      <c r="F7" s="36">
        <v>0</v>
      </c>
      <c r="G7" s="36">
        <v>3</v>
      </c>
      <c r="H7" s="36">
        <v>0</v>
      </c>
      <c r="I7" s="36">
        <v>4</v>
      </c>
      <c r="J7" s="36">
        <v>0</v>
      </c>
      <c r="K7" s="36">
        <v>5</v>
      </c>
      <c r="L7" s="36">
        <v>0</v>
      </c>
      <c r="M7" s="36">
        <v>5</v>
      </c>
      <c r="N7" s="36">
        <v>1</v>
      </c>
      <c r="O7" s="35"/>
      <c r="P7" s="35"/>
    </row>
    <row r="8" spans="1:17" ht="28.5" customHeight="1">
      <c r="A8" s="41"/>
      <c r="B8" s="40">
        <v>58</v>
      </c>
      <c r="C8" s="36">
        <v>0</v>
      </c>
      <c r="D8" s="36">
        <v>0</v>
      </c>
      <c r="E8" s="36">
        <v>0</v>
      </c>
      <c r="F8" s="36">
        <v>0</v>
      </c>
      <c r="G8" s="36">
        <v>3</v>
      </c>
      <c r="H8" s="36">
        <v>3</v>
      </c>
      <c r="I8" s="36">
        <v>4</v>
      </c>
      <c r="J8" s="36">
        <v>5</v>
      </c>
      <c r="K8" s="36">
        <v>5</v>
      </c>
      <c r="L8" s="36">
        <v>5</v>
      </c>
      <c r="M8" s="36">
        <v>5</v>
      </c>
      <c r="N8" s="36">
        <v>5</v>
      </c>
      <c r="O8" s="35"/>
      <c r="P8" s="35"/>
    </row>
    <row r="9" spans="1:17" ht="28.5" customHeight="1">
      <c r="A9" s="41"/>
      <c r="B9" s="39">
        <v>64</v>
      </c>
      <c r="C9" s="36">
        <v>0</v>
      </c>
      <c r="D9" s="36">
        <v>0</v>
      </c>
      <c r="E9" s="36">
        <v>1</v>
      </c>
      <c r="F9" s="36">
        <v>0</v>
      </c>
      <c r="G9" s="36">
        <v>2</v>
      </c>
      <c r="H9" s="36">
        <v>0</v>
      </c>
      <c r="I9" s="36">
        <v>4</v>
      </c>
      <c r="J9" s="36">
        <v>0</v>
      </c>
      <c r="K9" s="36">
        <v>5</v>
      </c>
      <c r="L9" s="36">
        <v>1</v>
      </c>
      <c r="M9" s="36">
        <v>5</v>
      </c>
      <c r="N9" s="36">
        <v>1</v>
      </c>
      <c r="O9" s="35"/>
      <c r="P9" s="35"/>
    </row>
    <row r="10" spans="1:17" ht="27.75" customHeight="1">
      <c r="A10" s="41"/>
      <c r="B10" s="39">
        <v>66</v>
      </c>
      <c r="C10" s="36">
        <v>0</v>
      </c>
      <c r="D10" s="36">
        <v>0</v>
      </c>
      <c r="E10" s="36">
        <v>0</v>
      </c>
      <c r="F10" s="36">
        <v>0</v>
      </c>
      <c r="G10" s="36">
        <v>1</v>
      </c>
      <c r="H10" s="36">
        <v>0</v>
      </c>
      <c r="I10" s="36">
        <v>2</v>
      </c>
      <c r="J10" s="36">
        <v>0</v>
      </c>
      <c r="K10" s="36">
        <v>4</v>
      </c>
      <c r="L10" s="36">
        <v>0</v>
      </c>
      <c r="M10" s="36">
        <v>5</v>
      </c>
      <c r="N10" s="36">
        <v>0</v>
      </c>
      <c r="O10" s="35"/>
      <c r="P10" s="35"/>
    </row>
    <row r="11" spans="1:17" ht="27" customHeight="1">
      <c r="A11" s="41"/>
      <c r="B11" s="39">
        <v>65</v>
      </c>
      <c r="C11" s="36">
        <v>0</v>
      </c>
      <c r="D11" s="36">
        <v>0</v>
      </c>
      <c r="E11" s="36">
        <v>0</v>
      </c>
      <c r="F11" s="36">
        <v>0</v>
      </c>
      <c r="G11" s="36">
        <v>1</v>
      </c>
      <c r="H11" s="36">
        <v>0</v>
      </c>
      <c r="I11" s="36">
        <v>3</v>
      </c>
      <c r="J11" s="36">
        <v>0</v>
      </c>
      <c r="K11" s="36">
        <v>5</v>
      </c>
      <c r="L11" s="36">
        <v>0</v>
      </c>
      <c r="M11" s="36">
        <v>5</v>
      </c>
      <c r="N11" s="36">
        <v>0</v>
      </c>
      <c r="O11" s="35"/>
      <c r="P11" s="35"/>
    </row>
    <row r="12" spans="1:17" ht="27" customHeight="1">
      <c r="A12" s="41"/>
      <c r="B12" s="40">
        <v>67</v>
      </c>
      <c r="C12" s="36">
        <v>0</v>
      </c>
      <c r="D12" s="36">
        <v>0</v>
      </c>
      <c r="E12" s="36">
        <v>0</v>
      </c>
      <c r="F12" s="36">
        <v>0</v>
      </c>
      <c r="G12" s="36">
        <v>2</v>
      </c>
      <c r="H12" s="36">
        <v>1</v>
      </c>
      <c r="I12" s="36">
        <v>3</v>
      </c>
      <c r="J12" s="36">
        <v>3</v>
      </c>
      <c r="K12" s="36">
        <v>5</v>
      </c>
      <c r="L12" s="36">
        <v>5</v>
      </c>
      <c r="M12" s="36">
        <v>5</v>
      </c>
      <c r="N12" s="36">
        <v>5</v>
      </c>
      <c r="O12" s="35"/>
      <c r="P12" s="35"/>
    </row>
    <row r="13" spans="1:17" ht="31.5" customHeight="1">
      <c r="A13" s="41"/>
      <c r="B13" s="40">
        <v>62</v>
      </c>
      <c r="C13" s="36">
        <v>0</v>
      </c>
      <c r="D13" s="36">
        <v>0</v>
      </c>
      <c r="E13" s="36">
        <v>1</v>
      </c>
      <c r="F13" s="36">
        <v>1</v>
      </c>
      <c r="G13" s="36">
        <v>2</v>
      </c>
      <c r="H13" s="36">
        <v>2</v>
      </c>
      <c r="I13" s="36">
        <v>3</v>
      </c>
      <c r="J13" s="36">
        <v>3</v>
      </c>
      <c r="K13" s="36">
        <v>5</v>
      </c>
      <c r="L13" s="36">
        <v>4</v>
      </c>
      <c r="M13" s="36">
        <v>5</v>
      </c>
      <c r="N13" s="36">
        <v>5</v>
      </c>
      <c r="O13" s="35"/>
      <c r="P13" s="35"/>
    </row>
    <row r="14" spans="1:17" ht="27.75" customHeight="1">
      <c r="A14" s="41"/>
      <c r="B14" s="40">
        <v>63</v>
      </c>
      <c r="C14" s="36">
        <v>0</v>
      </c>
      <c r="D14" s="36">
        <v>0</v>
      </c>
      <c r="E14" s="36">
        <v>1</v>
      </c>
      <c r="F14" s="36">
        <v>1</v>
      </c>
      <c r="G14" s="36">
        <v>1</v>
      </c>
      <c r="H14" s="36">
        <v>1</v>
      </c>
      <c r="I14" s="36">
        <v>3</v>
      </c>
      <c r="J14" s="36">
        <v>2</v>
      </c>
      <c r="K14" s="36">
        <v>4</v>
      </c>
      <c r="L14" s="36">
        <v>5</v>
      </c>
      <c r="M14" s="36">
        <v>5</v>
      </c>
      <c r="N14" s="36">
        <v>5</v>
      </c>
      <c r="O14" s="35"/>
      <c r="P14" s="35"/>
    </row>
    <row r="15" spans="1:17" ht="28.5" customHeight="1">
      <c r="A15" s="41"/>
      <c r="B15" s="40">
        <v>60</v>
      </c>
      <c r="C15" s="36">
        <v>0</v>
      </c>
      <c r="D15" s="36">
        <v>0</v>
      </c>
      <c r="E15" s="36">
        <v>0</v>
      </c>
      <c r="F15" s="36">
        <v>0</v>
      </c>
      <c r="G15" s="36">
        <v>1</v>
      </c>
      <c r="H15" s="36">
        <v>2</v>
      </c>
      <c r="I15" s="36">
        <v>3</v>
      </c>
      <c r="J15" s="36">
        <v>3</v>
      </c>
      <c r="K15" s="36">
        <v>4</v>
      </c>
      <c r="L15" s="36">
        <v>4</v>
      </c>
      <c r="M15" s="36">
        <v>5</v>
      </c>
      <c r="N15" s="36">
        <v>5</v>
      </c>
      <c r="O15" s="35"/>
      <c r="P15" s="35"/>
    </row>
    <row r="16" spans="1:17" ht="30.75" customHeight="1">
      <c r="A16" s="41"/>
      <c r="B16" s="40">
        <v>69</v>
      </c>
      <c r="C16" s="36">
        <v>0</v>
      </c>
      <c r="D16" s="36">
        <v>0</v>
      </c>
      <c r="E16" s="40">
        <v>1</v>
      </c>
      <c r="F16" s="40">
        <v>1</v>
      </c>
      <c r="G16" s="40">
        <v>2</v>
      </c>
      <c r="H16" s="40">
        <v>2</v>
      </c>
      <c r="I16" s="40">
        <v>3</v>
      </c>
      <c r="J16" s="40">
        <v>3</v>
      </c>
      <c r="K16" s="40">
        <v>5</v>
      </c>
      <c r="L16" s="40">
        <v>4</v>
      </c>
      <c r="M16" s="36">
        <v>5</v>
      </c>
      <c r="N16" s="40">
        <v>5</v>
      </c>
    </row>
    <row r="17" spans="1:14" ht="28.5" customHeight="1">
      <c r="A17" s="41"/>
      <c r="B17" s="39">
        <v>61</v>
      </c>
      <c r="C17" s="36">
        <v>0</v>
      </c>
      <c r="D17" s="36">
        <v>0</v>
      </c>
      <c r="E17" s="40">
        <v>0</v>
      </c>
      <c r="F17" s="40">
        <v>0</v>
      </c>
      <c r="G17" s="40">
        <v>1</v>
      </c>
      <c r="H17" s="40">
        <v>0</v>
      </c>
      <c r="I17" s="40">
        <v>3</v>
      </c>
      <c r="J17" s="40">
        <v>0</v>
      </c>
      <c r="K17" s="40">
        <v>5</v>
      </c>
      <c r="L17" s="40">
        <v>0</v>
      </c>
      <c r="M17" s="36">
        <v>5</v>
      </c>
      <c r="N17" s="40">
        <v>0</v>
      </c>
    </row>
    <row r="18" spans="1:14" ht="27.75" customHeight="1">
      <c r="A18" s="41"/>
      <c r="B18" s="40">
        <v>71</v>
      </c>
      <c r="C18" s="36">
        <v>0</v>
      </c>
      <c r="D18" s="36">
        <v>0</v>
      </c>
      <c r="E18" s="40">
        <v>0</v>
      </c>
      <c r="F18" s="40">
        <v>0</v>
      </c>
      <c r="G18" s="40">
        <v>2</v>
      </c>
      <c r="H18" s="40">
        <v>3</v>
      </c>
      <c r="I18" s="40">
        <v>3</v>
      </c>
      <c r="J18" s="40">
        <v>4</v>
      </c>
      <c r="K18" s="40">
        <v>5</v>
      </c>
      <c r="L18" s="40">
        <v>5</v>
      </c>
      <c r="M18" s="36">
        <v>5</v>
      </c>
      <c r="N18" s="40">
        <v>5</v>
      </c>
    </row>
    <row r="19" spans="1:14" ht="27" customHeight="1">
      <c r="A19" s="41"/>
      <c r="B19" s="39">
        <v>68</v>
      </c>
      <c r="C19" s="36">
        <v>0</v>
      </c>
      <c r="D19" s="36">
        <v>0</v>
      </c>
      <c r="E19" s="40">
        <v>2</v>
      </c>
      <c r="F19" s="40">
        <v>0</v>
      </c>
      <c r="G19" s="40">
        <v>3</v>
      </c>
      <c r="H19" s="40">
        <v>0</v>
      </c>
      <c r="I19" s="40">
        <v>4</v>
      </c>
      <c r="J19" s="40">
        <v>0</v>
      </c>
      <c r="K19" s="40">
        <v>5</v>
      </c>
      <c r="L19" s="40">
        <v>0</v>
      </c>
      <c r="M19" s="36">
        <v>5</v>
      </c>
      <c r="N19" s="40">
        <v>2</v>
      </c>
    </row>
    <row r="20" spans="1:14" ht="27" customHeight="1">
      <c r="B20" s="3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27" customHeight="1">
      <c r="B21" s="3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27" customHeight="1">
      <c r="B22" s="3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27.75" customHeight="1">
      <c r="B23" s="36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27.75" customHeight="1">
      <c r="B24" s="3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27.75" customHeight="1"/>
  </sheetData>
  <mergeCells count="8">
    <mergeCell ref="A3:A19"/>
    <mergeCell ref="P2:Q2"/>
    <mergeCell ref="C2:D2"/>
    <mergeCell ref="E2:F2"/>
    <mergeCell ref="G2:H2"/>
    <mergeCell ref="I2:J2"/>
    <mergeCell ref="K2:L2"/>
    <mergeCell ref="M2:N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E1" workbookViewId="0">
      <selection activeCell="J25" sqref="J25"/>
    </sheetView>
  </sheetViews>
  <sheetFormatPr defaultRowHeight="13.5"/>
  <cols>
    <col min="1" max="1" width="10.75" customWidth="1"/>
    <col min="2" max="2" width="10.25" customWidth="1"/>
    <col min="3" max="3" width="9" style="2"/>
    <col min="4" max="4" width="12.5" customWidth="1"/>
    <col min="5" max="5" width="10" customWidth="1"/>
    <col min="6" max="6" width="15" customWidth="1"/>
    <col min="7" max="7" width="13.875" style="2" customWidth="1"/>
    <col min="8" max="8" width="13.875" customWidth="1"/>
    <col min="9" max="9" width="12.375" customWidth="1"/>
    <col min="10" max="10" width="17.5" customWidth="1"/>
    <col min="12" max="12" width="14.125" customWidth="1"/>
    <col min="13" max="13" width="11.25" customWidth="1"/>
    <col min="14" max="14" width="9.75" customWidth="1"/>
    <col min="16" max="16" width="18" customWidth="1"/>
    <col min="17" max="17" width="12.375" customWidth="1"/>
    <col min="18" max="18" width="15.5" customWidth="1"/>
  </cols>
  <sheetData>
    <row r="1" spans="1:21">
      <c r="C1" s="1"/>
      <c r="D1" s="1"/>
      <c r="E1" s="1"/>
      <c r="F1" s="1"/>
      <c r="G1" s="1"/>
      <c r="H1" s="1"/>
      <c r="I1" s="1"/>
      <c r="N1" s="16" t="s">
        <v>118</v>
      </c>
    </row>
    <row r="2" spans="1:21">
      <c r="C2" s="1"/>
      <c r="D2" s="1"/>
      <c r="E2" s="1"/>
      <c r="F2" s="1"/>
      <c r="G2" s="1"/>
      <c r="H2" s="1"/>
      <c r="I2" s="1"/>
      <c r="N2" t="s">
        <v>119</v>
      </c>
    </row>
    <row r="3" spans="1:21">
      <c r="C3" s="1"/>
      <c r="G3" s="1"/>
    </row>
    <row r="4" spans="1:21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6" t="s">
        <v>5</v>
      </c>
      <c r="G4" s="7" t="s">
        <v>6</v>
      </c>
      <c r="H4" s="7" t="s">
        <v>7</v>
      </c>
      <c r="I4" s="8" t="s">
        <v>8</v>
      </c>
      <c r="J4" s="9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/>
      <c r="P4" s="2" t="s">
        <v>14</v>
      </c>
      <c r="Q4" s="2" t="s">
        <v>15</v>
      </c>
      <c r="R4" s="10" t="s">
        <v>16</v>
      </c>
      <c r="S4" s="11" t="s">
        <v>17</v>
      </c>
      <c r="U4" t="s">
        <v>18</v>
      </c>
    </row>
    <row r="5" spans="1:21">
      <c r="A5" s="12">
        <v>20170710</v>
      </c>
      <c r="B5" s="2">
        <v>1</v>
      </c>
      <c r="C5" s="13">
        <v>0.17</v>
      </c>
      <c r="D5" s="14">
        <v>0.17</v>
      </c>
      <c r="E5" s="14">
        <v>0.22</v>
      </c>
      <c r="F5" s="14">
        <v>0.22</v>
      </c>
      <c r="G5" s="15">
        <v>11.78</v>
      </c>
      <c r="H5" s="14">
        <v>0.38</v>
      </c>
      <c r="I5" s="14">
        <v>16.670000000000002</v>
      </c>
      <c r="J5" s="14">
        <v>3.33</v>
      </c>
      <c r="K5" s="14">
        <v>120.72</v>
      </c>
      <c r="L5" s="14">
        <v>3.81</v>
      </c>
      <c r="M5" s="14">
        <v>0</v>
      </c>
      <c r="N5" s="16">
        <v>89</v>
      </c>
      <c r="P5" s="14" t="s">
        <v>19</v>
      </c>
      <c r="Q5" s="14">
        <f>C5+E5</f>
        <v>0.39</v>
      </c>
      <c r="R5" s="14">
        <f>K5+I5</f>
        <v>137.38999999999999</v>
      </c>
      <c r="S5">
        <f>AVERAGE(R5:R11,R14)</f>
        <v>265.04749999999996</v>
      </c>
      <c r="U5">
        <f>AVERAGE(Q5:Q11,Q14)</f>
        <v>8.5912500000000005</v>
      </c>
    </row>
    <row r="6" spans="1:21">
      <c r="A6" s="12"/>
      <c r="B6" s="2">
        <v>2</v>
      </c>
      <c r="C6" s="13">
        <v>0</v>
      </c>
      <c r="D6" s="14">
        <v>0</v>
      </c>
      <c r="E6" s="14">
        <v>0.78</v>
      </c>
      <c r="F6" s="14">
        <v>0.26</v>
      </c>
      <c r="G6" s="13">
        <v>14.67</v>
      </c>
      <c r="H6" s="14">
        <v>0.81</v>
      </c>
      <c r="I6" s="14">
        <v>12</v>
      </c>
      <c r="J6" s="14">
        <v>12</v>
      </c>
      <c r="K6" s="14">
        <v>105.22</v>
      </c>
      <c r="L6" s="14">
        <v>3.19</v>
      </c>
      <c r="M6" s="14">
        <v>1</v>
      </c>
      <c r="N6" s="16">
        <v>93</v>
      </c>
      <c r="P6" s="14" t="s">
        <v>20</v>
      </c>
      <c r="Q6" s="14">
        <f t="shared" ref="Q6:Q35" si="0">C6+E6</f>
        <v>0.78</v>
      </c>
      <c r="R6" s="14">
        <f t="shared" ref="R6:R35" si="1">K6+I6</f>
        <v>117.22</v>
      </c>
    </row>
    <row r="7" spans="1:21">
      <c r="A7" s="12" t="s">
        <v>21</v>
      </c>
      <c r="B7" s="2">
        <v>1</v>
      </c>
      <c r="C7" s="13">
        <v>30.94</v>
      </c>
      <c r="D7" s="14"/>
      <c r="E7" s="14">
        <v>0.89</v>
      </c>
      <c r="F7" s="14"/>
      <c r="G7" s="13">
        <v>1.56</v>
      </c>
      <c r="H7" s="14"/>
      <c r="I7" s="14">
        <v>0</v>
      </c>
      <c r="J7" s="14"/>
      <c r="K7" s="14">
        <v>330.78</v>
      </c>
      <c r="L7" s="14"/>
      <c r="M7" s="14">
        <v>0</v>
      </c>
      <c r="N7" s="16">
        <v>2</v>
      </c>
      <c r="P7" s="14" t="s">
        <v>22</v>
      </c>
      <c r="Q7" s="14">
        <f t="shared" si="0"/>
        <v>31.830000000000002</v>
      </c>
      <c r="R7" s="14">
        <f t="shared" si="1"/>
        <v>330.78</v>
      </c>
    </row>
    <row r="8" spans="1:21">
      <c r="A8" s="12"/>
      <c r="B8" s="2">
        <v>2</v>
      </c>
      <c r="C8" s="13">
        <v>31.28</v>
      </c>
      <c r="D8" s="14"/>
      <c r="E8" s="14">
        <v>0.33</v>
      </c>
      <c r="F8" s="14"/>
      <c r="G8" s="13">
        <v>0</v>
      </c>
      <c r="H8" s="14"/>
      <c r="I8" s="14">
        <v>5.39</v>
      </c>
      <c r="J8" s="14"/>
      <c r="K8" s="14">
        <v>539.05999999999995</v>
      </c>
      <c r="L8" s="14"/>
      <c r="M8" s="14">
        <v>10</v>
      </c>
      <c r="N8" s="16">
        <v>22</v>
      </c>
      <c r="P8" s="14" t="s">
        <v>23</v>
      </c>
      <c r="Q8" s="14">
        <f t="shared" si="0"/>
        <v>31.61</v>
      </c>
      <c r="R8" s="14">
        <f t="shared" si="1"/>
        <v>544.44999999999993</v>
      </c>
    </row>
    <row r="9" spans="1:21">
      <c r="A9" s="12" t="s">
        <v>24</v>
      </c>
      <c r="B9" s="2">
        <v>1</v>
      </c>
      <c r="C9" s="13">
        <v>1.17</v>
      </c>
      <c r="D9" s="14">
        <v>0.57999999999999996</v>
      </c>
      <c r="E9" s="14">
        <v>0</v>
      </c>
      <c r="F9" s="14">
        <v>0</v>
      </c>
      <c r="G9" s="13">
        <v>33</v>
      </c>
      <c r="H9" s="14">
        <v>0.83</v>
      </c>
      <c r="I9" s="14">
        <v>16.170000000000002</v>
      </c>
      <c r="J9" s="14">
        <v>1.47</v>
      </c>
      <c r="K9" s="14">
        <v>186.44</v>
      </c>
      <c r="L9" s="14">
        <v>4.93</v>
      </c>
      <c r="M9" s="14">
        <v>6</v>
      </c>
      <c r="N9" s="16">
        <v>5</v>
      </c>
      <c r="P9" s="14" t="s">
        <v>23</v>
      </c>
      <c r="Q9" s="14">
        <f t="shared" si="0"/>
        <v>1.17</v>
      </c>
      <c r="R9" s="14">
        <f t="shared" si="1"/>
        <v>202.61</v>
      </c>
    </row>
    <row r="10" spans="1:21">
      <c r="A10" s="12"/>
      <c r="B10" s="2">
        <v>2</v>
      </c>
      <c r="C10" s="13">
        <v>0</v>
      </c>
      <c r="D10" s="14">
        <v>0</v>
      </c>
      <c r="E10" s="14">
        <v>0</v>
      </c>
      <c r="F10" s="14">
        <v>0</v>
      </c>
      <c r="G10" s="13">
        <v>40</v>
      </c>
      <c r="H10" s="14">
        <v>1.1100000000000001</v>
      </c>
      <c r="I10" s="14">
        <v>82.22</v>
      </c>
      <c r="J10" s="14">
        <v>4.33</v>
      </c>
      <c r="K10" s="14">
        <v>171.5</v>
      </c>
      <c r="L10" s="14">
        <v>5.2</v>
      </c>
      <c r="M10" s="14">
        <v>0</v>
      </c>
      <c r="N10" s="16">
        <v>6</v>
      </c>
      <c r="P10" s="14" t="s">
        <v>23</v>
      </c>
      <c r="Q10" s="14">
        <f t="shared" si="0"/>
        <v>0</v>
      </c>
      <c r="R10" s="14">
        <f t="shared" si="1"/>
        <v>253.72</v>
      </c>
    </row>
    <row r="11" spans="1:21">
      <c r="A11" s="2" t="s">
        <v>25</v>
      </c>
      <c r="B11" s="2">
        <v>1</v>
      </c>
      <c r="C11" s="13">
        <v>0</v>
      </c>
      <c r="D11" s="14">
        <v>0</v>
      </c>
      <c r="E11" s="14">
        <v>0.17</v>
      </c>
      <c r="F11" s="14">
        <v>0.17</v>
      </c>
      <c r="G11" s="13">
        <v>5.94</v>
      </c>
      <c r="H11" s="14">
        <v>0.99</v>
      </c>
      <c r="I11" s="14">
        <v>9.94</v>
      </c>
      <c r="J11" s="14">
        <v>3.31</v>
      </c>
      <c r="K11" s="14">
        <v>312.61</v>
      </c>
      <c r="L11" s="14">
        <v>8.02</v>
      </c>
      <c r="M11" s="14">
        <v>0</v>
      </c>
      <c r="N11" s="16">
        <v>9</v>
      </c>
      <c r="P11" s="14" t="s">
        <v>19</v>
      </c>
      <c r="Q11" s="14">
        <f t="shared" si="0"/>
        <v>0.17</v>
      </c>
      <c r="R11" s="14">
        <f t="shared" si="1"/>
        <v>322.55</v>
      </c>
    </row>
    <row r="12" spans="1:21">
      <c r="A12" s="12" t="s">
        <v>26</v>
      </c>
      <c r="B12" s="2">
        <v>1</v>
      </c>
      <c r="C12" s="17">
        <v>0</v>
      </c>
      <c r="D12" s="18">
        <v>0</v>
      </c>
      <c r="E12" s="18">
        <v>1.1100000000000001</v>
      </c>
      <c r="F12" s="18">
        <v>0.37</v>
      </c>
      <c r="G12" s="17">
        <v>490.39</v>
      </c>
      <c r="H12" s="18">
        <v>5.81</v>
      </c>
      <c r="I12" s="18">
        <v>0</v>
      </c>
      <c r="J12" s="18">
        <v>0</v>
      </c>
      <c r="K12" s="18">
        <v>122.22</v>
      </c>
      <c r="L12" s="18">
        <v>9.4</v>
      </c>
      <c r="M12" s="18">
        <v>0</v>
      </c>
      <c r="N12" s="16">
        <v>69</v>
      </c>
      <c r="P12" s="18" t="s">
        <v>27</v>
      </c>
      <c r="Q12" s="18">
        <f t="shared" si="0"/>
        <v>1.1100000000000001</v>
      </c>
      <c r="R12" s="18">
        <f t="shared" si="1"/>
        <v>122.22</v>
      </c>
      <c r="S12">
        <f>AVERAGE(R12,R16,R19:R21,R23,R26:R28,R33)</f>
        <v>428.87200000000001</v>
      </c>
      <c r="U12">
        <f>AVERAGE(Q12,Q16,Q19:Q21,Q23,Q26,Q26,Q26,Q27,Q28,Q33)</f>
        <v>139.20583333333335</v>
      </c>
    </row>
    <row r="13" spans="1:21">
      <c r="A13" s="12"/>
      <c r="B13" s="2">
        <v>2</v>
      </c>
      <c r="C13" s="19">
        <v>0</v>
      </c>
      <c r="D13" s="20">
        <v>0</v>
      </c>
      <c r="E13" s="20">
        <v>0.39</v>
      </c>
      <c r="F13" s="20">
        <v>0.39</v>
      </c>
      <c r="G13" s="19">
        <v>6.89</v>
      </c>
      <c r="H13" s="20">
        <v>1.38</v>
      </c>
      <c r="I13" s="20">
        <v>20</v>
      </c>
      <c r="J13" s="20">
        <v>6.67</v>
      </c>
      <c r="K13" s="20">
        <v>142.78</v>
      </c>
      <c r="L13" s="20">
        <v>6.21</v>
      </c>
      <c r="M13" s="20">
        <v>26</v>
      </c>
      <c r="N13">
        <v>68</v>
      </c>
      <c r="P13" s="20" t="s">
        <v>28</v>
      </c>
      <c r="Q13" s="20">
        <f t="shared" si="0"/>
        <v>0.39</v>
      </c>
      <c r="R13" s="20"/>
      <c r="S13">
        <f>AVERAGE(R13,R15,R17:R18,R22,R24:R25,R29:R32)</f>
        <v>470.22111111111121</v>
      </c>
      <c r="U13">
        <f>AVERAGE(Q13,Q15,Q17,Q18,Q22,Q24,Q25,Q29:Q32)</f>
        <v>35.716999999999999</v>
      </c>
    </row>
    <row r="14" spans="1:21">
      <c r="A14" s="12" t="s">
        <v>29</v>
      </c>
      <c r="B14" s="2">
        <v>1</v>
      </c>
      <c r="C14" s="13">
        <v>0.61</v>
      </c>
      <c r="D14" s="14">
        <v>0.61</v>
      </c>
      <c r="E14" s="14">
        <v>2.17</v>
      </c>
      <c r="F14" s="14">
        <v>0.31</v>
      </c>
      <c r="G14" s="13">
        <v>5.56</v>
      </c>
      <c r="H14" s="14">
        <v>1.39</v>
      </c>
      <c r="I14" s="14">
        <v>57.94</v>
      </c>
      <c r="J14" s="14">
        <v>9.66</v>
      </c>
      <c r="K14" s="14">
        <v>153.72</v>
      </c>
      <c r="L14" s="14">
        <v>12.81</v>
      </c>
      <c r="M14" s="14">
        <v>0</v>
      </c>
      <c r="N14" s="16">
        <v>78</v>
      </c>
      <c r="P14" s="14" t="s">
        <v>30</v>
      </c>
      <c r="Q14" s="14">
        <f t="shared" si="0"/>
        <v>2.78</v>
      </c>
      <c r="R14" s="14">
        <f t="shared" si="1"/>
        <v>211.66</v>
      </c>
    </row>
    <row r="15" spans="1:21">
      <c r="A15" s="12"/>
      <c r="B15" s="2">
        <v>2</v>
      </c>
      <c r="C15" s="19">
        <v>3</v>
      </c>
      <c r="D15" s="20">
        <v>1</v>
      </c>
      <c r="E15" s="20">
        <v>0</v>
      </c>
      <c r="F15" s="20">
        <v>0</v>
      </c>
      <c r="G15" s="19">
        <v>0</v>
      </c>
      <c r="H15" s="20">
        <v>0</v>
      </c>
      <c r="I15" s="20">
        <v>6.78</v>
      </c>
      <c r="J15" s="20">
        <v>6.78</v>
      </c>
      <c r="K15" s="20">
        <v>699.61</v>
      </c>
      <c r="L15" s="20">
        <v>16.66</v>
      </c>
      <c r="M15" s="20">
        <v>9</v>
      </c>
      <c r="N15">
        <v>80</v>
      </c>
      <c r="P15" s="20" t="s">
        <v>31</v>
      </c>
      <c r="Q15" s="20">
        <f t="shared" si="0"/>
        <v>3</v>
      </c>
      <c r="R15" s="20">
        <f t="shared" si="1"/>
        <v>706.39</v>
      </c>
    </row>
    <row r="16" spans="1:21">
      <c r="A16" s="12" t="s">
        <v>32</v>
      </c>
      <c r="B16" s="10">
        <v>1</v>
      </c>
      <c r="C16" s="17">
        <v>5.0599999999999996</v>
      </c>
      <c r="D16" s="18">
        <v>1.69</v>
      </c>
      <c r="E16" s="18">
        <v>12.17</v>
      </c>
      <c r="F16" s="18">
        <v>0.87</v>
      </c>
      <c r="G16" s="17">
        <v>187.33</v>
      </c>
      <c r="H16" s="18">
        <v>3.07</v>
      </c>
      <c r="I16" s="18">
        <v>0</v>
      </c>
      <c r="J16" s="18">
        <v>0</v>
      </c>
      <c r="K16" s="18">
        <v>594.33000000000004</v>
      </c>
      <c r="L16" s="18">
        <v>22.01</v>
      </c>
      <c r="M16" s="18">
        <v>0</v>
      </c>
      <c r="N16" s="16">
        <v>87</v>
      </c>
      <c r="P16" s="18" t="s">
        <v>28</v>
      </c>
      <c r="Q16" s="18">
        <f t="shared" si="0"/>
        <v>17.23</v>
      </c>
      <c r="R16" s="18">
        <f t="shared" si="1"/>
        <v>594.33000000000004</v>
      </c>
    </row>
    <row r="17" spans="1:18">
      <c r="A17" s="12"/>
      <c r="B17" s="21">
        <v>2</v>
      </c>
      <c r="N17">
        <v>88</v>
      </c>
      <c r="P17" s="22"/>
      <c r="Q17" s="22"/>
      <c r="R17" s="22"/>
    </row>
    <row r="18" spans="1:18">
      <c r="A18" s="12"/>
      <c r="B18" s="2">
        <v>3</v>
      </c>
      <c r="C18" s="19">
        <v>0</v>
      </c>
      <c r="D18" s="20">
        <v>0</v>
      </c>
      <c r="E18" s="20">
        <v>0</v>
      </c>
      <c r="F18" s="20">
        <v>0</v>
      </c>
      <c r="G18" s="19">
        <v>0</v>
      </c>
      <c r="H18" s="20">
        <v>0</v>
      </c>
      <c r="I18" s="20">
        <v>22.33</v>
      </c>
      <c r="J18" s="20">
        <v>3.19</v>
      </c>
      <c r="K18" s="20">
        <v>95.67</v>
      </c>
      <c r="L18" s="20">
        <v>14.1</v>
      </c>
      <c r="M18" s="20">
        <v>21</v>
      </c>
      <c r="N18">
        <v>89</v>
      </c>
      <c r="P18" s="20" t="s">
        <v>28</v>
      </c>
      <c r="Q18" s="20">
        <f t="shared" si="0"/>
        <v>0</v>
      </c>
      <c r="R18" s="20">
        <f t="shared" si="1"/>
        <v>118</v>
      </c>
    </row>
    <row r="19" spans="1:18">
      <c r="A19" s="12" t="s">
        <v>33</v>
      </c>
      <c r="B19" s="2">
        <v>1</v>
      </c>
      <c r="C19" s="17">
        <v>163.06</v>
      </c>
      <c r="D19" s="18">
        <v>12.54</v>
      </c>
      <c r="E19" s="18">
        <v>0.5</v>
      </c>
      <c r="F19" s="18">
        <v>0.5</v>
      </c>
      <c r="G19" s="17">
        <v>573.05999999999995</v>
      </c>
      <c r="H19" s="18">
        <v>3.93</v>
      </c>
      <c r="I19" s="18">
        <v>26.83</v>
      </c>
      <c r="J19" s="18">
        <v>3.83</v>
      </c>
      <c r="K19" s="18">
        <v>458.89</v>
      </c>
      <c r="L19" s="18">
        <v>5.96</v>
      </c>
      <c r="M19" s="18">
        <v>3</v>
      </c>
      <c r="N19">
        <v>79</v>
      </c>
      <c r="P19" s="18" t="s">
        <v>34</v>
      </c>
      <c r="Q19" s="18">
        <f t="shared" si="0"/>
        <v>163.56</v>
      </c>
      <c r="R19" s="18">
        <f t="shared" si="1"/>
        <v>485.71999999999997</v>
      </c>
    </row>
    <row r="20" spans="1:18">
      <c r="A20" s="12"/>
      <c r="B20" s="2">
        <v>2</v>
      </c>
      <c r="C20" s="17">
        <v>2.67</v>
      </c>
      <c r="D20" s="18">
        <v>2.67</v>
      </c>
      <c r="E20" s="18">
        <v>0.94</v>
      </c>
      <c r="F20" s="18">
        <v>0.94</v>
      </c>
      <c r="G20" s="17">
        <v>284.61</v>
      </c>
      <c r="H20" s="18">
        <v>3.56</v>
      </c>
      <c r="I20" s="18">
        <v>0</v>
      </c>
      <c r="J20" s="18">
        <v>0</v>
      </c>
      <c r="K20" s="18">
        <v>498.5</v>
      </c>
      <c r="L20" s="18">
        <v>9.59</v>
      </c>
      <c r="M20" s="18">
        <v>3</v>
      </c>
      <c r="N20">
        <v>80</v>
      </c>
      <c r="P20" s="18" t="s">
        <v>35</v>
      </c>
      <c r="Q20" s="18">
        <f t="shared" si="0"/>
        <v>3.61</v>
      </c>
      <c r="R20" s="18">
        <f t="shared" si="1"/>
        <v>498.5</v>
      </c>
    </row>
    <row r="21" spans="1:18">
      <c r="A21" s="12"/>
      <c r="B21" s="2">
        <v>3</v>
      </c>
      <c r="C21" s="17">
        <v>0</v>
      </c>
      <c r="D21" s="18">
        <v>0</v>
      </c>
      <c r="E21" s="18">
        <v>1.61</v>
      </c>
      <c r="F21" s="18">
        <v>0.32</v>
      </c>
      <c r="G21" s="17">
        <v>424.11</v>
      </c>
      <c r="H21" s="18">
        <v>5.58</v>
      </c>
      <c r="I21" s="18">
        <v>0</v>
      </c>
      <c r="J21" s="18">
        <v>0</v>
      </c>
      <c r="K21" s="18">
        <v>445.28</v>
      </c>
      <c r="L21" s="18">
        <v>9.9</v>
      </c>
      <c r="M21" s="18">
        <v>0</v>
      </c>
      <c r="N21">
        <v>81</v>
      </c>
      <c r="P21" s="18" t="s">
        <v>35</v>
      </c>
      <c r="Q21" s="18">
        <f t="shared" si="0"/>
        <v>1.61</v>
      </c>
      <c r="R21" s="18">
        <f t="shared" si="1"/>
        <v>445.28</v>
      </c>
    </row>
    <row r="22" spans="1:18">
      <c r="A22" s="12" t="s">
        <v>36</v>
      </c>
      <c r="B22" s="2">
        <v>1</v>
      </c>
      <c r="C22" s="19">
        <v>65.5</v>
      </c>
      <c r="D22" s="20">
        <v>9.36</v>
      </c>
      <c r="E22" s="20">
        <v>0</v>
      </c>
      <c r="F22" s="20">
        <v>0</v>
      </c>
      <c r="G22" s="19">
        <v>0</v>
      </c>
      <c r="H22" s="20">
        <v>0</v>
      </c>
      <c r="I22" s="20">
        <v>7.17</v>
      </c>
      <c r="J22" s="20">
        <v>7.17</v>
      </c>
      <c r="K22" s="20">
        <v>459.89</v>
      </c>
      <c r="L22" s="20">
        <v>16.420000000000002</v>
      </c>
      <c r="M22" s="20">
        <v>0</v>
      </c>
      <c r="N22">
        <v>71</v>
      </c>
      <c r="P22" s="20" t="s">
        <v>37</v>
      </c>
      <c r="Q22" s="20">
        <f t="shared" si="0"/>
        <v>65.5</v>
      </c>
      <c r="R22" s="20">
        <f t="shared" si="1"/>
        <v>467.06</v>
      </c>
    </row>
    <row r="23" spans="1:18">
      <c r="A23" s="12"/>
      <c r="B23" s="2">
        <v>2</v>
      </c>
      <c r="C23" s="17">
        <v>374.06</v>
      </c>
      <c r="D23" s="18">
        <v>6.03</v>
      </c>
      <c r="E23" s="18">
        <v>23.61</v>
      </c>
      <c r="F23" s="18">
        <v>0.84</v>
      </c>
      <c r="G23" s="17">
        <v>434.56</v>
      </c>
      <c r="H23" s="18">
        <v>3</v>
      </c>
      <c r="I23" s="18">
        <v>100.22</v>
      </c>
      <c r="J23" s="18">
        <v>3.85</v>
      </c>
      <c r="K23" s="18">
        <v>213.61</v>
      </c>
      <c r="L23" s="18">
        <v>4.8499999999999996</v>
      </c>
      <c r="M23" s="18">
        <v>2</v>
      </c>
      <c r="N23" s="16">
        <v>62</v>
      </c>
      <c r="P23" s="18" t="s">
        <v>34</v>
      </c>
      <c r="Q23" s="18">
        <f t="shared" si="0"/>
        <v>397.67</v>
      </c>
      <c r="R23" s="18">
        <f t="shared" si="1"/>
        <v>313.83000000000004</v>
      </c>
    </row>
    <row r="24" spans="1:18">
      <c r="A24" s="12" t="s">
        <v>38</v>
      </c>
      <c r="B24" s="2">
        <v>3</v>
      </c>
      <c r="C24" s="19">
        <v>8.7799999999999994</v>
      </c>
      <c r="D24" s="20">
        <v>8.7799999999999994</v>
      </c>
      <c r="E24" s="20">
        <v>0</v>
      </c>
      <c r="F24" s="20">
        <v>0</v>
      </c>
      <c r="G24" s="19">
        <v>47.22</v>
      </c>
      <c r="H24" s="20">
        <v>1.35</v>
      </c>
      <c r="I24" s="20">
        <v>45.22</v>
      </c>
      <c r="J24" s="20">
        <v>3.01</v>
      </c>
      <c r="K24" s="20">
        <v>319.83</v>
      </c>
      <c r="L24" s="20">
        <v>7.27</v>
      </c>
      <c r="M24" s="20">
        <v>0</v>
      </c>
      <c r="N24">
        <v>63</v>
      </c>
      <c r="P24" s="20" t="s">
        <v>35</v>
      </c>
      <c r="Q24" s="20">
        <f t="shared" si="0"/>
        <v>8.7799999999999994</v>
      </c>
      <c r="R24" s="20">
        <f t="shared" si="1"/>
        <v>365.04999999999995</v>
      </c>
    </row>
    <row r="25" spans="1:18">
      <c r="A25" s="12"/>
      <c r="B25" s="2">
        <v>4</v>
      </c>
      <c r="C25" s="19">
        <v>11.22</v>
      </c>
      <c r="D25" s="20">
        <v>11.22</v>
      </c>
      <c r="E25" s="20">
        <v>0</v>
      </c>
      <c r="F25" s="20">
        <v>0</v>
      </c>
      <c r="G25" s="19">
        <v>0</v>
      </c>
      <c r="H25" s="20">
        <v>0</v>
      </c>
      <c r="I25" s="20">
        <v>0</v>
      </c>
      <c r="J25" s="20">
        <v>0</v>
      </c>
      <c r="K25" s="20">
        <v>397.22</v>
      </c>
      <c r="L25" s="20">
        <v>7.49</v>
      </c>
      <c r="M25" s="20">
        <v>9</v>
      </c>
      <c r="N25">
        <v>64</v>
      </c>
      <c r="P25" s="20" t="s">
        <v>35</v>
      </c>
      <c r="Q25" s="20">
        <f t="shared" si="0"/>
        <v>11.22</v>
      </c>
      <c r="R25" s="20">
        <f t="shared" si="1"/>
        <v>397.22</v>
      </c>
    </row>
    <row r="26" spans="1:18">
      <c r="A26" s="12">
        <v>20180408</v>
      </c>
      <c r="B26" s="2">
        <v>1</v>
      </c>
      <c r="C26" s="17">
        <v>233.67</v>
      </c>
      <c r="D26" s="18">
        <v>8.06</v>
      </c>
      <c r="E26" s="18">
        <v>18.5</v>
      </c>
      <c r="F26" s="18">
        <v>0.93</v>
      </c>
      <c r="G26" s="17">
        <v>554.22</v>
      </c>
      <c r="H26" s="18">
        <v>4.43</v>
      </c>
      <c r="I26" s="18">
        <v>3.22</v>
      </c>
      <c r="J26" s="18">
        <v>1.61</v>
      </c>
      <c r="K26" s="18">
        <v>385.89</v>
      </c>
      <c r="L26" s="18">
        <v>3.98</v>
      </c>
      <c r="M26" s="18">
        <v>26</v>
      </c>
      <c r="N26" s="16">
        <v>68</v>
      </c>
      <c r="P26" s="18" t="s">
        <v>28</v>
      </c>
      <c r="Q26" s="18">
        <f t="shared" si="0"/>
        <v>252.17</v>
      </c>
      <c r="R26" s="18">
        <f t="shared" si="1"/>
        <v>389.11</v>
      </c>
    </row>
    <row r="27" spans="1:18">
      <c r="A27" s="12"/>
      <c r="B27" s="2">
        <v>2</v>
      </c>
      <c r="C27" s="17">
        <v>62.67</v>
      </c>
      <c r="D27" s="18">
        <v>8.9499999999999993</v>
      </c>
      <c r="E27" s="18">
        <v>18.940000000000001</v>
      </c>
      <c r="F27" s="18">
        <v>1</v>
      </c>
      <c r="G27" s="17">
        <v>397.67</v>
      </c>
      <c r="H27" s="18">
        <v>4.32</v>
      </c>
      <c r="I27" s="18">
        <v>15.72</v>
      </c>
      <c r="J27" s="18">
        <v>1.75</v>
      </c>
      <c r="K27" s="18">
        <v>461.28</v>
      </c>
      <c r="L27" s="18">
        <v>8.8699999999999992</v>
      </c>
      <c r="M27" s="18">
        <v>4</v>
      </c>
      <c r="N27" s="16">
        <v>69</v>
      </c>
      <c r="P27" s="18" t="s">
        <v>37</v>
      </c>
      <c r="Q27" s="18">
        <f t="shared" si="0"/>
        <v>81.61</v>
      </c>
      <c r="R27" s="18">
        <f t="shared" si="1"/>
        <v>477</v>
      </c>
    </row>
    <row r="28" spans="1:18">
      <c r="A28" s="12"/>
      <c r="B28" s="2">
        <v>3</v>
      </c>
      <c r="C28" s="17">
        <v>62.89</v>
      </c>
      <c r="D28" s="18">
        <v>4.1900000000000004</v>
      </c>
      <c r="E28" s="18">
        <v>38.33</v>
      </c>
      <c r="F28" s="18">
        <v>1.28</v>
      </c>
      <c r="G28" s="17">
        <v>499.39</v>
      </c>
      <c r="H28" s="18">
        <v>4.71</v>
      </c>
      <c r="I28" s="18">
        <v>35.78</v>
      </c>
      <c r="J28" s="18">
        <v>3.25</v>
      </c>
      <c r="K28" s="18">
        <v>608.28</v>
      </c>
      <c r="L28" s="18">
        <v>7.9</v>
      </c>
      <c r="M28" s="18">
        <v>15</v>
      </c>
      <c r="N28" s="16">
        <v>80</v>
      </c>
      <c r="P28" s="18" t="s">
        <v>39</v>
      </c>
      <c r="Q28" s="18">
        <f t="shared" si="0"/>
        <v>101.22</v>
      </c>
      <c r="R28" s="18">
        <f t="shared" si="1"/>
        <v>644.05999999999995</v>
      </c>
    </row>
    <row r="29" spans="1:18">
      <c r="A29" s="12"/>
      <c r="B29" s="2">
        <v>4</v>
      </c>
      <c r="C29" s="19">
        <v>19.12</v>
      </c>
      <c r="D29" s="20">
        <v>19.12</v>
      </c>
      <c r="E29" s="20">
        <v>1.33</v>
      </c>
      <c r="F29" s="20">
        <v>0.33</v>
      </c>
      <c r="G29" s="19">
        <v>2.61</v>
      </c>
      <c r="H29" s="20">
        <v>1.31</v>
      </c>
      <c r="I29" s="20">
        <v>27.17</v>
      </c>
      <c r="J29" s="20">
        <v>5.43</v>
      </c>
      <c r="K29" s="20">
        <v>418.67</v>
      </c>
      <c r="L29" s="20">
        <v>14.95</v>
      </c>
      <c r="M29" s="20">
        <v>5</v>
      </c>
      <c r="N29" s="22">
        <v>78</v>
      </c>
      <c r="P29" s="20" t="s">
        <v>31</v>
      </c>
      <c r="Q29" s="20">
        <f t="shared" si="0"/>
        <v>20.450000000000003</v>
      </c>
      <c r="R29" s="20">
        <f t="shared" si="1"/>
        <v>445.84000000000003</v>
      </c>
    </row>
    <row r="30" spans="1:18">
      <c r="A30" s="12"/>
      <c r="B30" s="2">
        <v>5</v>
      </c>
      <c r="C30" s="19">
        <v>101.83</v>
      </c>
      <c r="D30" s="20">
        <v>9.26</v>
      </c>
      <c r="E30" s="20">
        <v>4.9400000000000004</v>
      </c>
      <c r="F30" s="20">
        <v>0.45</v>
      </c>
      <c r="G30" s="19">
        <v>0.39</v>
      </c>
      <c r="H30" s="20">
        <v>0.39</v>
      </c>
      <c r="I30" s="20">
        <v>16.5</v>
      </c>
      <c r="J30" s="20">
        <v>16.5</v>
      </c>
      <c r="K30" s="20">
        <v>511.61</v>
      </c>
      <c r="L30" s="20">
        <v>12.48</v>
      </c>
      <c r="M30" s="20">
        <v>71</v>
      </c>
      <c r="N30" s="22">
        <v>77</v>
      </c>
      <c r="P30" s="20" t="s">
        <v>28</v>
      </c>
      <c r="Q30" s="20">
        <f t="shared" si="0"/>
        <v>106.77</v>
      </c>
      <c r="R30" s="20">
        <f t="shared" si="1"/>
        <v>528.11</v>
      </c>
    </row>
    <row r="31" spans="1:18">
      <c r="A31" s="12"/>
      <c r="B31" s="2">
        <v>6</v>
      </c>
      <c r="C31" s="19">
        <v>136.28</v>
      </c>
      <c r="D31" s="20">
        <v>6.81</v>
      </c>
      <c r="E31" s="20">
        <v>0.17</v>
      </c>
      <c r="F31" s="20">
        <v>0.17</v>
      </c>
      <c r="G31" s="19">
        <v>0</v>
      </c>
      <c r="H31" s="20">
        <v>0</v>
      </c>
      <c r="I31" s="20">
        <v>32.22</v>
      </c>
      <c r="J31" s="20">
        <v>10.74</v>
      </c>
      <c r="K31" s="20">
        <v>626.83000000000004</v>
      </c>
      <c r="L31" s="20">
        <v>12.29</v>
      </c>
      <c r="M31" s="20">
        <v>29</v>
      </c>
      <c r="N31" s="22">
        <v>79</v>
      </c>
      <c r="P31" s="20" t="s">
        <v>35</v>
      </c>
      <c r="Q31" s="20">
        <f t="shared" si="0"/>
        <v>136.44999999999999</v>
      </c>
      <c r="R31" s="20">
        <f t="shared" si="1"/>
        <v>659.05000000000007</v>
      </c>
    </row>
    <row r="32" spans="1:18">
      <c r="A32" s="12" t="s">
        <v>40</v>
      </c>
      <c r="B32" s="2">
        <v>1</v>
      </c>
      <c r="C32" s="19">
        <v>4.6100000000000003</v>
      </c>
      <c r="D32" s="20">
        <v>4.6100000000000003</v>
      </c>
      <c r="E32" s="20">
        <v>0</v>
      </c>
      <c r="F32" s="20">
        <v>0</v>
      </c>
      <c r="G32" s="19">
        <v>0</v>
      </c>
      <c r="H32" s="20">
        <v>0</v>
      </c>
      <c r="I32" s="20">
        <v>34.33</v>
      </c>
      <c r="J32" s="20">
        <v>4.9000000000000004</v>
      </c>
      <c r="K32" s="20">
        <v>510.94</v>
      </c>
      <c r="L32" s="20">
        <v>8.66</v>
      </c>
      <c r="M32" s="20">
        <v>40</v>
      </c>
      <c r="N32" s="22">
        <v>65</v>
      </c>
      <c r="P32" s="20" t="s">
        <v>39</v>
      </c>
      <c r="Q32" s="20">
        <f t="shared" si="0"/>
        <v>4.6100000000000003</v>
      </c>
      <c r="R32" s="20">
        <f t="shared" si="1"/>
        <v>545.27</v>
      </c>
    </row>
    <row r="33" spans="1:18">
      <c r="A33" s="12"/>
      <c r="B33" s="2">
        <v>2</v>
      </c>
      <c r="C33" s="17">
        <v>143.78</v>
      </c>
      <c r="D33" s="18">
        <v>5.99</v>
      </c>
      <c r="E33" s="18">
        <v>2.56</v>
      </c>
      <c r="F33" s="18">
        <v>0.43</v>
      </c>
      <c r="G33" s="17">
        <v>528.28</v>
      </c>
      <c r="H33" s="18">
        <v>3.57</v>
      </c>
      <c r="I33" s="18">
        <v>1.39</v>
      </c>
      <c r="J33" s="18">
        <v>1.39</v>
      </c>
      <c r="K33" s="18">
        <v>317.27999999999997</v>
      </c>
      <c r="L33" s="18">
        <v>5.67</v>
      </c>
      <c r="M33" s="18">
        <v>3</v>
      </c>
      <c r="N33" s="16">
        <v>72</v>
      </c>
      <c r="P33" s="18" t="s">
        <v>39</v>
      </c>
      <c r="Q33" s="18">
        <f t="shared" si="0"/>
        <v>146.34</v>
      </c>
      <c r="R33" s="18">
        <f t="shared" si="1"/>
        <v>318.66999999999996</v>
      </c>
    </row>
    <row r="34" spans="1:18">
      <c r="A34" s="23" t="s">
        <v>41</v>
      </c>
      <c r="B34" s="11">
        <v>1</v>
      </c>
      <c r="C34" s="19">
        <v>0</v>
      </c>
      <c r="D34" s="20">
        <v>0</v>
      </c>
      <c r="E34" s="20">
        <v>0</v>
      </c>
      <c r="F34" s="20">
        <v>0</v>
      </c>
      <c r="G34" s="19">
        <v>0</v>
      </c>
      <c r="H34" s="20">
        <v>0</v>
      </c>
      <c r="I34" s="20">
        <v>0</v>
      </c>
      <c r="J34" s="20">
        <v>0</v>
      </c>
      <c r="K34" s="20">
        <v>219.67</v>
      </c>
      <c r="L34" s="20">
        <v>5.94</v>
      </c>
      <c r="M34" s="20">
        <v>20</v>
      </c>
      <c r="P34" s="20" t="s">
        <v>35</v>
      </c>
      <c r="Q34" s="20">
        <f t="shared" si="0"/>
        <v>0</v>
      </c>
      <c r="R34" s="20">
        <f t="shared" si="1"/>
        <v>219.67</v>
      </c>
    </row>
    <row r="35" spans="1:18">
      <c r="A35" s="24"/>
      <c r="B35" s="11">
        <v>2</v>
      </c>
      <c r="C35" s="19">
        <v>0</v>
      </c>
      <c r="D35" s="20">
        <v>0</v>
      </c>
      <c r="E35" s="20">
        <v>0</v>
      </c>
      <c r="F35" s="20">
        <v>0</v>
      </c>
      <c r="G35" s="19">
        <v>0</v>
      </c>
      <c r="H35" s="20">
        <v>0</v>
      </c>
      <c r="I35" s="20">
        <v>44.83</v>
      </c>
      <c r="J35" s="20">
        <v>7.47</v>
      </c>
      <c r="K35" s="20">
        <v>219</v>
      </c>
      <c r="L35" s="20">
        <v>5.92</v>
      </c>
      <c r="M35" s="20">
        <v>18</v>
      </c>
      <c r="P35" s="20" t="s">
        <v>31</v>
      </c>
      <c r="Q35" s="20">
        <f t="shared" si="0"/>
        <v>0</v>
      </c>
      <c r="R35" s="20">
        <f t="shared" si="1"/>
        <v>263.83</v>
      </c>
    </row>
  </sheetData>
  <mergeCells count="12">
    <mergeCell ref="A19:A21"/>
    <mergeCell ref="A22:A23"/>
    <mergeCell ref="A24:A25"/>
    <mergeCell ref="A26:A31"/>
    <mergeCell ref="A32:A33"/>
    <mergeCell ref="A34:A35"/>
    <mergeCell ref="A5:A6"/>
    <mergeCell ref="A7:A8"/>
    <mergeCell ref="A9:A10"/>
    <mergeCell ref="A12:A13"/>
    <mergeCell ref="A14:A15"/>
    <mergeCell ref="A16:A18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3"/>
  <sheetViews>
    <sheetView topLeftCell="A253" workbookViewId="0">
      <selection activeCell="K275" sqref="K275"/>
    </sheetView>
  </sheetViews>
  <sheetFormatPr defaultRowHeight="13.5"/>
  <cols>
    <col min="1" max="1" width="9.5" bestFit="1" customWidth="1"/>
    <col min="2" max="2" width="9.5" style="48" bestFit="1" customWidth="1"/>
    <col min="3" max="3" width="9" style="26"/>
    <col min="10" max="10" width="9.5" bestFit="1" customWidth="1"/>
  </cols>
  <sheetData>
    <row r="2" spans="1:12" ht="27">
      <c r="A2" t="s">
        <v>82</v>
      </c>
      <c r="B2" s="48" t="s">
        <v>83</v>
      </c>
      <c r="C2" s="26" t="s">
        <v>84</v>
      </c>
      <c r="D2" t="s">
        <v>85</v>
      </c>
      <c r="E2" t="s">
        <v>86</v>
      </c>
      <c r="J2" t="s">
        <v>87</v>
      </c>
      <c r="K2" s="48" t="s">
        <v>88</v>
      </c>
      <c r="L2" t="s">
        <v>89</v>
      </c>
    </row>
    <row r="3" spans="1:12">
      <c r="A3" s="25">
        <v>20171217</v>
      </c>
      <c r="B3" s="32" t="s">
        <v>90</v>
      </c>
      <c r="C3" s="25">
        <v>48</v>
      </c>
      <c r="D3">
        <v>1</v>
      </c>
      <c r="E3">
        <v>23</v>
      </c>
      <c r="J3" s="32">
        <v>20180423</v>
      </c>
      <c r="K3" s="32" t="s">
        <v>91</v>
      </c>
      <c r="L3">
        <v>36</v>
      </c>
    </row>
    <row r="4" spans="1:12">
      <c r="A4" s="25"/>
      <c r="B4" s="32"/>
      <c r="C4" s="25"/>
      <c r="D4">
        <v>2</v>
      </c>
      <c r="E4">
        <v>35</v>
      </c>
      <c r="J4" s="32"/>
      <c r="K4" s="32"/>
      <c r="L4">
        <v>42</v>
      </c>
    </row>
    <row r="5" spans="1:12">
      <c r="A5" s="25"/>
      <c r="B5" s="32"/>
      <c r="C5" s="25">
        <v>50</v>
      </c>
      <c r="D5">
        <v>1</v>
      </c>
      <c r="E5">
        <v>15</v>
      </c>
      <c r="J5" s="32"/>
      <c r="K5" s="32"/>
      <c r="L5">
        <v>32</v>
      </c>
    </row>
    <row r="6" spans="1:12">
      <c r="A6" s="25"/>
      <c r="B6" s="32"/>
      <c r="C6" s="25"/>
      <c r="D6">
        <v>2</v>
      </c>
      <c r="E6">
        <v>7</v>
      </c>
      <c r="J6" s="32"/>
      <c r="K6" s="32"/>
      <c r="L6">
        <v>21</v>
      </c>
    </row>
    <row r="7" spans="1:12">
      <c r="A7" s="25"/>
      <c r="B7" s="32"/>
      <c r="C7" s="25"/>
      <c r="D7">
        <v>3</v>
      </c>
      <c r="E7">
        <v>18</v>
      </c>
      <c r="J7" s="32"/>
      <c r="K7" s="32"/>
      <c r="L7">
        <v>27</v>
      </c>
    </row>
    <row r="8" spans="1:12">
      <c r="A8" s="25"/>
      <c r="B8" s="32"/>
      <c r="C8" s="25"/>
      <c r="D8">
        <v>4</v>
      </c>
      <c r="E8">
        <v>33</v>
      </c>
      <c r="J8" s="32"/>
      <c r="K8" s="32"/>
      <c r="L8">
        <v>32</v>
      </c>
    </row>
    <row r="9" spans="1:12">
      <c r="A9" s="25"/>
      <c r="B9" s="32"/>
      <c r="C9" s="25">
        <v>49</v>
      </c>
      <c r="D9">
        <v>1</v>
      </c>
      <c r="E9">
        <v>19</v>
      </c>
      <c r="J9" s="32"/>
      <c r="K9" s="32"/>
      <c r="L9">
        <v>35</v>
      </c>
    </row>
    <row r="10" spans="1:12">
      <c r="A10" s="25"/>
      <c r="B10" s="32"/>
      <c r="C10" s="25"/>
      <c r="D10">
        <v>2</v>
      </c>
      <c r="E10">
        <v>24</v>
      </c>
      <c r="J10" s="32"/>
      <c r="K10" s="32"/>
      <c r="L10">
        <v>39</v>
      </c>
    </row>
    <row r="11" spans="1:12">
      <c r="A11" s="25"/>
      <c r="B11" s="32"/>
      <c r="C11" s="25"/>
      <c r="D11">
        <v>3</v>
      </c>
      <c r="E11">
        <v>26</v>
      </c>
      <c r="J11" s="32"/>
      <c r="K11" s="32"/>
      <c r="L11">
        <v>27</v>
      </c>
    </row>
    <row r="12" spans="1:12">
      <c r="A12" s="25"/>
      <c r="B12" s="32"/>
      <c r="C12" s="25"/>
      <c r="D12">
        <v>4</v>
      </c>
      <c r="E12">
        <v>30</v>
      </c>
      <c r="J12" s="32"/>
      <c r="K12" s="32"/>
      <c r="L12">
        <v>35</v>
      </c>
    </row>
    <row r="13" spans="1:12">
      <c r="A13" s="25"/>
      <c r="B13" s="32"/>
      <c r="C13" s="25"/>
      <c r="D13">
        <v>5</v>
      </c>
      <c r="E13">
        <v>41</v>
      </c>
      <c r="J13" s="32"/>
      <c r="K13" s="32"/>
      <c r="L13">
        <v>34</v>
      </c>
    </row>
    <row r="14" spans="1:12">
      <c r="A14" s="25"/>
      <c r="B14" s="32"/>
      <c r="C14" s="25"/>
      <c r="D14">
        <v>6</v>
      </c>
      <c r="E14">
        <v>18</v>
      </c>
      <c r="J14" s="32"/>
      <c r="K14" s="32"/>
      <c r="L14">
        <v>48</v>
      </c>
    </row>
    <row r="15" spans="1:12">
      <c r="A15" s="25"/>
      <c r="B15" s="32"/>
      <c r="C15" s="25">
        <v>51</v>
      </c>
      <c r="D15">
        <v>1</v>
      </c>
      <c r="E15">
        <v>27</v>
      </c>
      <c r="J15" s="32"/>
      <c r="K15" s="49" t="s">
        <v>92</v>
      </c>
      <c r="L15" s="16">
        <f>AVERAGE(L3:L14)</f>
        <v>34</v>
      </c>
    </row>
    <row r="16" spans="1:12">
      <c r="A16" s="25"/>
      <c r="B16" s="32"/>
      <c r="C16" s="25"/>
      <c r="D16">
        <v>2</v>
      </c>
      <c r="E16">
        <v>38</v>
      </c>
      <c r="J16" s="32"/>
      <c r="K16" s="32" t="s">
        <v>93</v>
      </c>
      <c r="L16">
        <v>41</v>
      </c>
    </row>
    <row r="17" spans="1:12">
      <c r="A17" s="25"/>
      <c r="B17" s="32"/>
      <c r="C17" s="25"/>
      <c r="D17">
        <v>3</v>
      </c>
      <c r="E17">
        <v>32</v>
      </c>
      <c r="J17" s="32"/>
      <c r="K17" s="32"/>
      <c r="L17">
        <v>39</v>
      </c>
    </row>
    <row r="18" spans="1:12">
      <c r="A18" s="25"/>
      <c r="B18" s="32"/>
      <c r="C18" s="25"/>
      <c r="D18">
        <v>4</v>
      </c>
      <c r="E18">
        <v>34</v>
      </c>
      <c r="J18" s="32"/>
      <c r="K18" s="32"/>
      <c r="L18">
        <v>50</v>
      </c>
    </row>
    <row r="19" spans="1:12">
      <c r="A19" s="25"/>
      <c r="B19" s="32"/>
      <c r="C19" s="25"/>
      <c r="D19">
        <v>5</v>
      </c>
      <c r="E19">
        <v>20</v>
      </c>
      <c r="J19" s="32"/>
      <c r="K19" s="32"/>
      <c r="L19">
        <v>42</v>
      </c>
    </row>
    <row r="20" spans="1:12">
      <c r="A20" s="25"/>
      <c r="B20" s="32"/>
      <c r="C20" s="25"/>
      <c r="D20">
        <v>6</v>
      </c>
      <c r="E20">
        <v>27</v>
      </c>
      <c r="F20">
        <f>AVERAGE(E3:E20)</f>
        <v>25.944444444444443</v>
      </c>
      <c r="J20" s="32"/>
      <c r="K20" s="32"/>
      <c r="L20">
        <v>46</v>
      </c>
    </row>
    <row r="21" spans="1:12">
      <c r="A21" s="25"/>
      <c r="B21" s="32" t="s">
        <v>94</v>
      </c>
      <c r="C21" s="25">
        <v>52</v>
      </c>
      <c r="D21">
        <v>1</v>
      </c>
      <c r="E21">
        <v>32</v>
      </c>
      <c r="J21" s="32"/>
      <c r="K21" s="32"/>
      <c r="L21">
        <v>27</v>
      </c>
    </row>
    <row r="22" spans="1:12">
      <c r="A22" s="25"/>
      <c r="B22" s="32"/>
      <c r="C22" s="25"/>
      <c r="D22">
        <v>2</v>
      </c>
      <c r="E22">
        <v>28</v>
      </c>
      <c r="J22" s="32"/>
      <c r="K22" s="32"/>
      <c r="L22">
        <v>41</v>
      </c>
    </row>
    <row r="23" spans="1:12">
      <c r="A23" s="25"/>
      <c r="B23" s="32"/>
      <c r="C23" s="25"/>
      <c r="D23">
        <v>3</v>
      </c>
      <c r="E23">
        <v>31</v>
      </c>
      <c r="J23" s="32"/>
      <c r="K23" s="32"/>
      <c r="L23">
        <v>63</v>
      </c>
    </row>
    <row r="24" spans="1:12">
      <c r="A24" s="25"/>
      <c r="B24" s="32"/>
      <c r="C24" s="25"/>
      <c r="D24">
        <v>4</v>
      </c>
      <c r="E24">
        <v>33</v>
      </c>
      <c r="J24" s="32"/>
      <c r="K24" s="32"/>
      <c r="L24">
        <v>32</v>
      </c>
    </row>
    <row r="25" spans="1:12">
      <c r="A25" s="25"/>
      <c r="B25" s="32"/>
      <c r="C25" s="25">
        <v>53</v>
      </c>
      <c r="D25">
        <v>1</v>
      </c>
      <c r="E25">
        <v>41</v>
      </c>
      <c r="J25" s="32"/>
      <c r="K25" s="32"/>
      <c r="L25">
        <v>31</v>
      </c>
    </row>
    <row r="26" spans="1:12">
      <c r="A26" s="25"/>
      <c r="B26" s="32"/>
      <c r="C26" s="25"/>
      <c r="D26">
        <v>2</v>
      </c>
      <c r="E26">
        <v>32</v>
      </c>
      <c r="J26" s="32"/>
      <c r="K26" s="32"/>
      <c r="L26">
        <v>42</v>
      </c>
    </row>
    <row r="27" spans="1:12">
      <c r="A27" s="25"/>
      <c r="B27" s="32"/>
      <c r="C27" s="25"/>
      <c r="D27">
        <v>3</v>
      </c>
      <c r="E27">
        <v>33</v>
      </c>
      <c r="J27" s="32"/>
      <c r="K27" s="32"/>
      <c r="L27">
        <v>39</v>
      </c>
    </row>
    <row r="28" spans="1:12">
      <c r="A28" s="25"/>
      <c r="B28" s="32"/>
      <c r="C28" s="25"/>
      <c r="D28">
        <v>4</v>
      </c>
      <c r="E28">
        <v>32</v>
      </c>
      <c r="J28" s="32"/>
      <c r="K28" s="49" t="s">
        <v>92</v>
      </c>
      <c r="L28" s="16">
        <f>AVERAGE(L16:L27)</f>
        <v>41.083333333333336</v>
      </c>
    </row>
    <row r="29" spans="1:12">
      <c r="A29" s="25"/>
      <c r="B29" s="32"/>
      <c r="C29" s="25">
        <v>54</v>
      </c>
      <c r="D29">
        <v>1</v>
      </c>
      <c r="E29">
        <v>33</v>
      </c>
      <c r="J29" s="32"/>
      <c r="K29" s="32" t="s">
        <v>95</v>
      </c>
      <c r="L29">
        <v>28</v>
      </c>
    </row>
    <row r="30" spans="1:12">
      <c r="A30" s="25"/>
      <c r="B30" s="32"/>
      <c r="C30" s="25"/>
      <c r="D30">
        <v>2</v>
      </c>
      <c r="E30">
        <v>29</v>
      </c>
      <c r="J30" s="32"/>
      <c r="K30" s="32"/>
      <c r="L30">
        <v>39</v>
      </c>
    </row>
    <row r="31" spans="1:12">
      <c r="A31" s="25"/>
      <c r="B31" s="32"/>
      <c r="C31" s="25"/>
      <c r="D31">
        <v>3</v>
      </c>
      <c r="E31">
        <v>29</v>
      </c>
      <c r="J31" s="32"/>
      <c r="K31" s="32"/>
      <c r="L31">
        <v>48</v>
      </c>
    </row>
    <row r="32" spans="1:12">
      <c r="A32" s="25"/>
      <c r="B32" s="32"/>
      <c r="C32" s="25"/>
      <c r="D32">
        <v>4</v>
      </c>
      <c r="E32">
        <v>22</v>
      </c>
      <c r="J32" s="32"/>
      <c r="K32" s="32"/>
      <c r="L32">
        <v>40</v>
      </c>
    </row>
    <row r="33" spans="1:12">
      <c r="A33" s="25"/>
      <c r="B33" s="32"/>
      <c r="C33" s="25">
        <v>55</v>
      </c>
      <c r="D33">
        <v>1</v>
      </c>
      <c r="E33">
        <v>29</v>
      </c>
      <c r="J33" s="32"/>
      <c r="K33" s="32"/>
      <c r="L33">
        <v>33</v>
      </c>
    </row>
    <row r="34" spans="1:12">
      <c r="A34" s="25"/>
      <c r="B34" s="32"/>
      <c r="C34" s="25"/>
      <c r="D34">
        <v>2</v>
      </c>
      <c r="E34">
        <v>23</v>
      </c>
      <c r="J34" s="32"/>
      <c r="K34" s="32"/>
      <c r="L34">
        <v>45</v>
      </c>
    </row>
    <row r="35" spans="1:12">
      <c r="A35" s="25"/>
      <c r="B35" s="32"/>
      <c r="C35" s="25"/>
      <c r="D35">
        <v>3</v>
      </c>
      <c r="E35">
        <v>24</v>
      </c>
      <c r="F35">
        <f>AVERAGE(E21:E35)</f>
        <v>30.066666666666666</v>
      </c>
      <c r="J35" s="32"/>
      <c r="K35" s="32"/>
      <c r="L35">
        <v>35</v>
      </c>
    </row>
    <row r="36" spans="1:12">
      <c r="A36" s="25"/>
      <c r="B36" s="32" t="s">
        <v>96</v>
      </c>
      <c r="C36" s="25">
        <v>31</v>
      </c>
      <c r="D36" s="16">
        <v>1</v>
      </c>
      <c r="E36">
        <v>36</v>
      </c>
      <c r="J36" s="32"/>
      <c r="K36" s="32"/>
      <c r="L36">
        <v>33</v>
      </c>
    </row>
    <row r="37" spans="1:12">
      <c r="A37" s="25"/>
      <c r="B37" s="32"/>
      <c r="C37" s="25"/>
      <c r="D37">
        <v>2</v>
      </c>
      <c r="E37">
        <v>36</v>
      </c>
      <c r="J37" s="32"/>
      <c r="K37" s="49" t="s">
        <v>97</v>
      </c>
      <c r="L37" s="16">
        <f>AVERAGE(L29:L36)</f>
        <v>37.625</v>
      </c>
    </row>
    <row r="38" spans="1:12">
      <c r="A38" s="25"/>
      <c r="B38" s="32"/>
      <c r="C38" s="25"/>
      <c r="D38">
        <v>3</v>
      </c>
      <c r="E38">
        <v>30</v>
      </c>
      <c r="J38" s="32"/>
      <c r="K38" s="32" t="s">
        <v>98</v>
      </c>
      <c r="L38">
        <v>6</v>
      </c>
    </row>
    <row r="39" spans="1:12">
      <c r="A39" s="25"/>
      <c r="B39" s="32"/>
      <c r="C39" s="25"/>
      <c r="D39">
        <v>4</v>
      </c>
      <c r="E39">
        <v>26</v>
      </c>
      <c r="J39" s="32"/>
      <c r="K39" s="32"/>
      <c r="L39">
        <v>10</v>
      </c>
    </row>
    <row r="40" spans="1:12">
      <c r="A40" s="25"/>
      <c r="B40" s="32"/>
      <c r="C40" s="25">
        <v>32</v>
      </c>
      <c r="D40">
        <v>1</v>
      </c>
      <c r="E40">
        <v>33</v>
      </c>
      <c r="J40" s="32"/>
      <c r="K40" s="32"/>
      <c r="L40">
        <v>12</v>
      </c>
    </row>
    <row r="41" spans="1:12">
      <c r="A41" s="25"/>
      <c r="B41" s="32"/>
      <c r="C41" s="25"/>
      <c r="D41">
        <v>2</v>
      </c>
      <c r="E41">
        <v>24</v>
      </c>
      <c r="J41" s="32"/>
      <c r="K41" s="32"/>
      <c r="L41">
        <v>4</v>
      </c>
    </row>
    <row r="42" spans="1:12">
      <c r="A42" s="25"/>
      <c r="B42" s="32"/>
      <c r="C42" s="25"/>
      <c r="D42">
        <v>4</v>
      </c>
      <c r="E42">
        <v>25</v>
      </c>
      <c r="J42" s="32"/>
      <c r="K42" s="32"/>
      <c r="L42">
        <v>6</v>
      </c>
    </row>
    <row r="43" spans="1:12">
      <c r="A43" s="25"/>
      <c r="B43" s="32"/>
      <c r="C43" s="25">
        <v>33</v>
      </c>
      <c r="D43">
        <v>1</v>
      </c>
      <c r="E43">
        <v>26</v>
      </c>
      <c r="J43" s="32"/>
      <c r="K43" s="32"/>
      <c r="L43">
        <v>5</v>
      </c>
    </row>
    <row r="44" spans="1:12">
      <c r="A44" s="25"/>
      <c r="B44" s="32"/>
      <c r="C44" s="25"/>
      <c r="D44">
        <v>2</v>
      </c>
      <c r="E44">
        <v>28</v>
      </c>
      <c r="J44" s="32"/>
      <c r="K44" s="32"/>
      <c r="L44">
        <v>9</v>
      </c>
    </row>
    <row r="45" spans="1:12">
      <c r="A45" s="25"/>
      <c r="B45" s="32"/>
      <c r="C45" s="25"/>
      <c r="D45">
        <v>3</v>
      </c>
      <c r="E45">
        <v>29</v>
      </c>
      <c r="J45" s="32"/>
      <c r="K45" s="32"/>
      <c r="L45">
        <v>5</v>
      </c>
    </row>
    <row r="46" spans="1:12">
      <c r="A46" s="25"/>
      <c r="B46" s="32"/>
      <c r="C46" s="25">
        <v>34</v>
      </c>
      <c r="D46">
        <v>1</v>
      </c>
      <c r="E46">
        <v>31</v>
      </c>
      <c r="J46" s="32"/>
      <c r="K46" s="32"/>
      <c r="L46">
        <v>2</v>
      </c>
    </row>
    <row r="47" spans="1:12">
      <c r="A47" s="25"/>
      <c r="B47" s="32"/>
      <c r="C47" s="25"/>
      <c r="D47">
        <v>2</v>
      </c>
      <c r="E47">
        <v>35</v>
      </c>
      <c r="J47" s="32"/>
      <c r="K47" s="32"/>
      <c r="L47">
        <v>7</v>
      </c>
    </row>
    <row r="48" spans="1:12">
      <c r="A48" s="25"/>
      <c r="B48" s="32"/>
      <c r="C48" s="25"/>
      <c r="D48">
        <v>3</v>
      </c>
      <c r="E48">
        <v>19</v>
      </c>
      <c r="J48" s="32"/>
      <c r="K48" s="32"/>
      <c r="L48">
        <v>4</v>
      </c>
    </row>
    <row r="49" spans="1:12">
      <c r="A49" s="25"/>
      <c r="B49" s="32"/>
      <c r="C49" s="25"/>
      <c r="D49">
        <v>4</v>
      </c>
      <c r="E49">
        <v>22</v>
      </c>
      <c r="F49">
        <f>AVERAGE(E36:E49)</f>
        <v>28.571428571428573</v>
      </c>
      <c r="J49" s="32"/>
      <c r="K49" s="32"/>
      <c r="L49">
        <v>6</v>
      </c>
    </row>
    <row r="50" spans="1:12">
      <c r="A50" s="25"/>
      <c r="B50" s="32" t="s">
        <v>99</v>
      </c>
      <c r="C50" s="25">
        <v>35</v>
      </c>
      <c r="D50">
        <v>1</v>
      </c>
      <c r="E50">
        <v>9</v>
      </c>
      <c r="J50" s="32"/>
      <c r="K50" s="49" t="s">
        <v>100</v>
      </c>
      <c r="L50" s="16">
        <f>AVERAGE(L38:L49)</f>
        <v>6.333333333333333</v>
      </c>
    </row>
    <row r="51" spans="1:12">
      <c r="A51" s="25"/>
      <c r="B51" s="32"/>
      <c r="C51" s="25"/>
      <c r="D51">
        <v>2</v>
      </c>
      <c r="E51">
        <v>3</v>
      </c>
      <c r="J51" s="32"/>
      <c r="K51" s="32" t="s">
        <v>101</v>
      </c>
      <c r="L51">
        <v>9</v>
      </c>
    </row>
    <row r="52" spans="1:12">
      <c r="A52" s="25"/>
      <c r="B52" s="32"/>
      <c r="C52" s="25"/>
      <c r="D52">
        <v>3</v>
      </c>
      <c r="E52">
        <v>4</v>
      </c>
      <c r="J52" s="32"/>
      <c r="K52" s="32"/>
      <c r="L52">
        <v>12</v>
      </c>
    </row>
    <row r="53" spans="1:12">
      <c r="A53" s="25"/>
      <c r="B53" s="32"/>
      <c r="C53" s="25"/>
      <c r="D53">
        <v>4</v>
      </c>
      <c r="E53">
        <v>7</v>
      </c>
      <c r="J53" s="32"/>
      <c r="K53" s="32"/>
      <c r="L53">
        <v>8</v>
      </c>
    </row>
    <row r="54" spans="1:12">
      <c r="A54" s="25"/>
      <c r="B54" s="32"/>
      <c r="C54" s="25">
        <v>36</v>
      </c>
      <c r="D54">
        <v>1</v>
      </c>
      <c r="E54">
        <v>3</v>
      </c>
      <c r="J54" s="32"/>
      <c r="K54" s="32"/>
      <c r="L54">
        <v>8</v>
      </c>
    </row>
    <row r="55" spans="1:12">
      <c r="A55" s="25"/>
      <c r="B55" s="32"/>
      <c r="C55" s="25"/>
      <c r="D55">
        <v>2</v>
      </c>
      <c r="E55">
        <v>4</v>
      </c>
      <c r="J55" s="32"/>
      <c r="K55" s="32"/>
      <c r="L55">
        <v>4</v>
      </c>
    </row>
    <row r="56" spans="1:12">
      <c r="A56" s="25"/>
      <c r="B56" s="32"/>
      <c r="C56" s="25"/>
      <c r="D56">
        <v>3</v>
      </c>
      <c r="E56">
        <v>2</v>
      </c>
      <c r="J56" s="32"/>
      <c r="K56" s="32"/>
      <c r="L56">
        <v>10</v>
      </c>
    </row>
    <row r="57" spans="1:12">
      <c r="A57" s="25"/>
      <c r="B57" s="32"/>
      <c r="C57" s="25"/>
      <c r="D57">
        <v>4</v>
      </c>
      <c r="E57">
        <v>9</v>
      </c>
      <c r="J57" s="32"/>
      <c r="K57" s="49" t="s">
        <v>102</v>
      </c>
      <c r="L57" s="16">
        <f>AVERAGE(L51:L56)</f>
        <v>8.5</v>
      </c>
    </row>
    <row r="58" spans="1:12">
      <c r="A58" s="25"/>
      <c r="B58" s="32"/>
      <c r="C58" s="25"/>
      <c r="D58">
        <v>5</v>
      </c>
      <c r="E58">
        <v>4</v>
      </c>
      <c r="J58" s="32"/>
      <c r="K58" s="32" t="s">
        <v>103</v>
      </c>
      <c r="L58">
        <v>21</v>
      </c>
    </row>
    <row r="59" spans="1:12">
      <c r="A59" s="25"/>
      <c r="B59" s="32"/>
      <c r="C59" s="25"/>
      <c r="D59">
        <v>6</v>
      </c>
      <c r="E59">
        <v>5</v>
      </c>
      <c r="J59" s="32"/>
      <c r="K59" s="32"/>
      <c r="L59">
        <v>16</v>
      </c>
    </row>
    <row r="60" spans="1:12">
      <c r="A60" s="25"/>
      <c r="B60" s="32"/>
      <c r="C60" s="25">
        <v>37</v>
      </c>
      <c r="D60" s="16">
        <v>1</v>
      </c>
      <c r="E60">
        <v>2</v>
      </c>
      <c r="J60" s="32"/>
      <c r="K60" s="32"/>
      <c r="L60">
        <v>17</v>
      </c>
    </row>
    <row r="61" spans="1:12">
      <c r="A61" s="25"/>
      <c r="B61" s="32"/>
      <c r="C61" s="25"/>
      <c r="D61">
        <v>2</v>
      </c>
      <c r="E61">
        <v>3</v>
      </c>
      <c r="J61" s="32"/>
      <c r="K61" s="32"/>
      <c r="L61">
        <v>21</v>
      </c>
    </row>
    <row r="62" spans="1:12">
      <c r="A62" s="25"/>
      <c r="B62" s="32"/>
      <c r="C62" s="25"/>
      <c r="D62">
        <v>3</v>
      </c>
      <c r="E62">
        <v>6</v>
      </c>
      <c r="J62" s="32"/>
      <c r="K62" s="32"/>
      <c r="L62">
        <v>9</v>
      </c>
    </row>
    <row r="63" spans="1:12">
      <c r="A63" s="25"/>
      <c r="B63" s="32"/>
      <c r="C63" s="25"/>
      <c r="D63">
        <v>4</v>
      </c>
      <c r="E63">
        <v>3</v>
      </c>
      <c r="J63" s="32"/>
      <c r="K63" s="32"/>
      <c r="L63">
        <v>3</v>
      </c>
    </row>
    <row r="64" spans="1:12">
      <c r="A64" s="25"/>
      <c r="B64" s="32"/>
      <c r="C64" s="25"/>
      <c r="D64">
        <v>5</v>
      </c>
      <c r="E64">
        <v>1</v>
      </c>
      <c r="J64" s="32"/>
      <c r="K64" s="32"/>
      <c r="L64">
        <v>17</v>
      </c>
    </row>
    <row r="65" spans="1:12">
      <c r="A65" s="25"/>
      <c r="B65" s="32"/>
      <c r="C65" s="25"/>
      <c r="D65">
        <v>6</v>
      </c>
      <c r="E65">
        <v>2</v>
      </c>
      <c r="J65" s="32"/>
      <c r="K65" s="32"/>
      <c r="L65">
        <v>30</v>
      </c>
    </row>
    <row r="66" spans="1:12">
      <c r="A66" s="25"/>
      <c r="B66" s="32"/>
      <c r="C66" s="25">
        <v>38</v>
      </c>
      <c r="D66">
        <v>1</v>
      </c>
      <c r="E66">
        <v>1</v>
      </c>
      <c r="J66" s="32"/>
      <c r="K66" s="32"/>
      <c r="L66">
        <v>12</v>
      </c>
    </row>
    <row r="67" spans="1:12">
      <c r="A67" s="25"/>
      <c r="B67" s="32"/>
      <c r="C67" s="25"/>
      <c r="D67">
        <v>2</v>
      </c>
      <c r="E67">
        <v>5</v>
      </c>
      <c r="J67" s="32"/>
      <c r="K67" s="32"/>
      <c r="L67">
        <v>12</v>
      </c>
    </row>
    <row r="68" spans="1:12">
      <c r="A68" s="25"/>
      <c r="B68" s="32"/>
      <c r="C68" s="25"/>
      <c r="D68">
        <v>3</v>
      </c>
      <c r="E68">
        <v>3</v>
      </c>
      <c r="F68">
        <f>AVERAGE(E50:E68)</f>
        <v>4</v>
      </c>
      <c r="J68" s="32"/>
      <c r="K68" s="32"/>
      <c r="L68">
        <v>6</v>
      </c>
    </row>
    <row r="69" spans="1:12" ht="14.45" customHeight="1">
      <c r="A69" s="25"/>
      <c r="B69" s="32" t="s">
        <v>104</v>
      </c>
      <c r="C69" s="25">
        <v>39</v>
      </c>
      <c r="D69">
        <v>1</v>
      </c>
      <c r="E69">
        <v>3</v>
      </c>
      <c r="J69" s="32"/>
      <c r="K69" s="32"/>
      <c r="L69">
        <v>6</v>
      </c>
    </row>
    <row r="70" spans="1:12">
      <c r="A70" s="25"/>
      <c r="B70" s="32"/>
      <c r="C70" s="25"/>
      <c r="D70">
        <v>2</v>
      </c>
      <c r="E70">
        <v>17</v>
      </c>
      <c r="J70" s="32"/>
      <c r="K70" s="49" t="s">
        <v>105</v>
      </c>
      <c r="L70" s="16">
        <f>AVERAGE(L58:L69)</f>
        <v>14.166666666666666</v>
      </c>
    </row>
    <row r="71" spans="1:12">
      <c r="A71" s="25"/>
      <c r="B71" s="32"/>
      <c r="C71" s="25"/>
      <c r="D71">
        <v>3</v>
      </c>
      <c r="E71">
        <v>1</v>
      </c>
      <c r="J71" s="32"/>
      <c r="K71" s="32" t="s">
        <v>106</v>
      </c>
      <c r="L71">
        <v>19</v>
      </c>
    </row>
    <row r="72" spans="1:12">
      <c r="A72" s="25"/>
      <c r="B72" s="32"/>
      <c r="C72" s="25"/>
      <c r="D72">
        <v>4</v>
      </c>
      <c r="E72">
        <v>5</v>
      </c>
      <c r="J72" s="32"/>
      <c r="K72" s="32"/>
      <c r="L72">
        <v>10</v>
      </c>
    </row>
    <row r="73" spans="1:12">
      <c r="A73" s="25"/>
      <c r="B73" s="32"/>
      <c r="C73" s="25"/>
      <c r="D73">
        <v>5</v>
      </c>
      <c r="E73">
        <v>12</v>
      </c>
      <c r="J73" s="32"/>
      <c r="K73" s="32"/>
      <c r="L73">
        <v>29</v>
      </c>
    </row>
    <row r="74" spans="1:12">
      <c r="A74" s="25"/>
      <c r="B74" s="32"/>
      <c r="C74" s="25">
        <v>40</v>
      </c>
      <c r="D74">
        <v>1</v>
      </c>
      <c r="E74">
        <v>2</v>
      </c>
      <c r="J74" s="32"/>
      <c r="K74" s="32"/>
      <c r="L74">
        <v>26</v>
      </c>
    </row>
    <row r="75" spans="1:12">
      <c r="A75" s="25"/>
      <c r="B75" s="32"/>
      <c r="C75" s="25"/>
      <c r="D75">
        <v>2</v>
      </c>
      <c r="E75">
        <v>13</v>
      </c>
      <c r="J75" s="32"/>
      <c r="K75" s="32"/>
      <c r="L75">
        <v>29</v>
      </c>
    </row>
    <row r="76" spans="1:12">
      <c r="A76" s="25"/>
      <c r="B76" s="32"/>
      <c r="C76" s="25"/>
      <c r="D76">
        <v>3</v>
      </c>
      <c r="E76">
        <v>13</v>
      </c>
      <c r="J76" s="32"/>
      <c r="K76" s="32"/>
      <c r="L76">
        <v>29</v>
      </c>
    </row>
    <row r="77" spans="1:12">
      <c r="A77" s="25"/>
      <c r="B77" s="32"/>
      <c r="C77" s="25"/>
      <c r="D77">
        <v>4</v>
      </c>
      <c r="E77">
        <v>5</v>
      </c>
      <c r="J77" s="32"/>
      <c r="K77" s="32"/>
      <c r="L77">
        <v>20</v>
      </c>
    </row>
    <row r="78" spans="1:12">
      <c r="A78" s="25"/>
      <c r="B78" s="32"/>
      <c r="C78" s="25"/>
      <c r="D78">
        <v>5</v>
      </c>
      <c r="E78">
        <v>4</v>
      </c>
      <c r="J78" s="32"/>
      <c r="K78" s="32"/>
      <c r="L78">
        <v>28</v>
      </c>
    </row>
    <row r="79" spans="1:12">
      <c r="A79" s="25"/>
      <c r="B79" s="32"/>
      <c r="C79" s="25">
        <v>41</v>
      </c>
      <c r="D79">
        <v>2</v>
      </c>
      <c r="E79">
        <v>3</v>
      </c>
      <c r="J79" s="32"/>
      <c r="K79" s="32"/>
      <c r="L79">
        <v>27</v>
      </c>
    </row>
    <row r="80" spans="1:12">
      <c r="A80" s="25"/>
      <c r="B80" s="32"/>
      <c r="C80" s="25"/>
      <c r="D80">
        <v>3</v>
      </c>
      <c r="E80">
        <v>12</v>
      </c>
      <c r="J80" s="32"/>
      <c r="K80" s="32"/>
      <c r="L80">
        <v>31</v>
      </c>
    </row>
    <row r="81" spans="1:12">
      <c r="A81" s="25"/>
      <c r="B81" s="32"/>
      <c r="C81" s="25"/>
      <c r="D81">
        <v>4</v>
      </c>
      <c r="E81">
        <v>10</v>
      </c>
      <c r="J81" s="32"/>
      <c r="K81" s="32"/>
      <c r="L81">
        <v>20</v>
      </c>
    </row>
    <row r="82" spans="1:12">
      <c r="A82" s="25"/>
      <c r="B82" s="32"/>
      <c r="C82" s="25">
        <v>42</v>
      </c>
      <c r="D82">
        <v>1</v>
      </c>
      <c r="E82">
        <v>9</v>
      </c>
      <c r="J82" s="32"/>
      <c r="K82" s="32"/>
      <c r="L82">
        <v>32</v>
      </c>
    </row>
    <row r="83" spans="1:12">
      <c r="A83" s="25"/>
      <c r="B83" s="32"/>
      <c r="C83" s="25"/>
      <c r="D83">
        <v>2</v>
      </c>
      <c r="E83">
        <v>4</v>
      </c>
      <c r="J83" s="32"/>
      <c r="K83" s="49" t="s">
        <v>105</v>
      </c>
      <c r="L83" s="16">
        <f>AVERAGE(L71:L82)</f>
        <v>25</v>
      </c>
    </row>
    <row r="84" spans="1:12">
      <c r="A84" s="25"/>
      <c r="B84" s="32"/>
      <c r="C84" s="25"/>
      <c r="D84">
        <v>3</v>
      </c>
      <c r="E84">
        <v>10</v>
      </c>
      <c r="F84">
        <f>AVERAGE(E69:E84)</f>
        <v>7.6875</v>
      </c>
    </row>
    <row r="85" spans="1:12" ht="13.15" customHeight="1">
      <c r="A85" s="25"/>
      <c r="B85" s="32" t="s">
        <v>107</v>
      </c>
      <c r="C85" s="25">
        <v>43</v>
      </c>
      <c r="D85">
        <v>1</v>
      </c>
      <c r="E85">
        <v>13</v>
      </c>
    </row>
    <row r="86" spans="1:12">
      <c r="A86" s="25"/>
      <c r="B86" s="32"/>
      <c r="C86" s="25"/>
      <c r="D86">
        <v>2</v>
      </c>
      <c r="E86">
        <v>15</v>
      </c>
    </row>
    <row r="87" spans="1:12">
      <c r="A87" s="25"/>
      <c r="B87" s="32"/>
      <c r="C87" s="25"/>
      <c r="D87">
        <v>3</v>
      </c>
      <c r="E87">
        <v>11</v>
      </c>
    </row>
    <row r="88" spans="1:12">
      <c r="A88" s="25"/>
      <c r="B88" s="32"/>
      <c r="C88" s="25"/>
      <c r="D88">
        <v>3</v>
      </c>
      <c r="E88">
        <v>5</v>
      </c>
    </row>
    <row r="89" spans="1:12">
      <c r="A89" s="25"/>
      <c r="B89" s="32"/>
      <c r="C89" s="25"/>
      <c r="D89">
        <v>4</v>
      </c>
      <c r="E89">
        <v>12</v>
      </c>
    </row>
    <row r="90" spans="1:12">
      <c r="A90" s="25"/>
      <c r="B90" s="32"/>
      <c r="C90" s="25"/>
      <c r="D90">
        <v>5</v>
      </c>
      <c r="E90">
        <v>11</v>
      </c>
    </row>
    <row r="91" spans="1:12">
      <c r="A91" s="25"/>
      <c r="B91" s="32"/>
      <c r="C91" s="25"/>
      <c r="D91">
        <v>6</v>
      </c>
      <c r="E91">
        <v>13</v>
      </c>
    </row>
    <row r="92" spans="1:12">
      <c r="A92" s="25"/>
      <c r="B92" s="32"/>
      <c r="C92" s="25"/>
      <c r="D92">
        <v>7</v>
      </c>
      <c r="E92">
        <v>13</v>
      </c>
    </row>
    <row r="93" spans="1:12">
      <c r="A93" s="25"/>
      <c r="B93" s="32"/>
      <c r="C93" s="25"/>
      <c r="D93">
        <v>8</v>
      </c>
      <c r="E93">
        <v>13</v>
      </c>
    </row>
    <row r="94" spans="1:12">
      <c r="A94" s="25"/>
      <c r="B94" s="32"/>
      <c r="C94" s="25">
        <v>44</v>
      </c>
      <c r="D94">
        <v>1</v>
      </c>
      <c r="E94">
        <v>5</v>
      </c>
    </row>
    <row r="95" spans="1:12">
      <c r="A95" s="25"/>
      <c r="B95" s="32"/>
      <c r="C95" s="25"/>
      <c r="D95">
        <v>2</v>
      </c>
      <c r="E95">
        <v>9</v>
      </c>
    </row>
    <row r="96" spans="1:12">
      <c r="A96" s="25"/>
      <c r="B96" s="32"/>
      <c r="C96" s="25"/>
      <c r="D96">
        <v>3</v>
      </c>
      <c r="E96">
        <v>9</v>
      </c>
    </row>
    <row r="97" spans="1:5">
      <c r="A97" s="25"/>
      <c r="B97" s="32"/>
      <c r="C97" s="25"/>
      <c r="D97">
        <v>4</v>
      </c>
      <c r="E97">
        <v>7</v>
      </c>
    </row>
    <row r="98" spans="1:5">
      <c r="A98" s="25"/>
      <c r="B98" s="32"/>
      <c r="C98" s="25"/>
      <c r="D98">
        <v>5</v>
      </c>
      <c r="E98">
        <v>8</v>
      </c>
    </row>
    <row r="99" spans="1:5">
      <c r="A99" s="25"/>
      <c r="B99" s="32"/>
      <c r="C99" s="25"/>
      <c r="D99">
        <v>6</v>
      </c>
      <c r="E99">
        <v>14</v>
      </c>
    </row>
    <row r="100" spans="1:5">
      <c r="A100" s="25"/>
      <c r="B100" s="32"/>
      <c r="C100" s="25"/>
      <c r="D100">
        <v>7</v>
      </c>
      <c r="E100">
        <v>10</v>
      </c>
    </row>
    <row r="101" spans="1:5">
      <c r="A101" s="25"/>
      <c r="B101" s="32"/>
      <c r="C101" s="25">
        <v>45</v>
      </c>
      <c r="D101">
        <v>1</v>
      </c>
      <c r="E101">
        <v>1</v>
      </c>
    </row>
    <row r="102" spans="1:5">
      <c r="A102" s="25"/>
      <c r="B102" s="32"/>
      <c r="C102" s="25"/>
      <c r="D102">
        <v>2</v>
      </c>
      <c r="E102">
        <v>6</v>
      </c>
    </row>
    <row r="103" spans="1:5">
      <c r="A103" s="25"/>
      <c r="B103" s="32"/>
      <c r="C103" s="25"/>
      <c r="D103">
        <v>3</v>
      </c>
      <c r="E103">
        <v>8</v>
      </c>
    </row>
    <row r="104" spans="1:5">
      <c r="A104" s="25"/>
      <c r="B104" s="32"/>
      <c r="C104" s="25"/>
      <c r="D104">
        <v>4</v>
      </c>
      <c r="E104">
        <v>5</v>
      </c>
    </row>
    <row r="105" spans="1:5">
      <c r="A105" s="25"/>
      <c r="B105" s="32"/>
      <c r="C105" s="25"/>
      <c r="D105">
        <v>5</v>
      </c>
      <c r="E105">
        <v>1</v>
      </c>
    </row>
    <row r="106" spans="1:5">
      <c r="A106" s="25"/>
      <c r="B106" s="32"/>
      <c r="C106" s="25"/>
      <c r="D106" s="16">
        <v>6</v>
      </c>
      <c r="E106">
        <v>8</v>
      </c>
    </row>
    <row r="107" spans="1:5">
      <c r="A107" s="25"/>
      <c r="B107" s="32"/>
      <c r="C107" s="25"/>
      <c r="D107">
        <v>7</v>
      </c>
      <c r="E107">
        <v>10</v>
      </c>
    </row>
    <row r="108" spans="1:5">
      <c r="A108" s="25"/>
      <c r="B108" s="32"/>
      <c r="C108" s="25">
        <v>46</v>
      </c>
      <c r="D108">
        <v>1</v>
      </c>
      <c r="E108">
        <v>3</v>
      </c>
    </row>
    <row r="109" spans="1:5">
      <c r="A109" s="25"/>
      <c r="B109" s="32"/>
      <c r="C109" s="25"/>
      <c r="D109">
        <v>2</v>
      </c>
      <c r="E109">
        <v>14</v>
      </c>
    </row>
    <row r="110" spans="1:5">
      <c r="A110" s="25"/>
      <c r="B110" s="32"/>
      <c r="C110" s="25"/>
      <c r="D110">
        <v>3</v>
      </c>
      <c r="E110">
        <v>3</v>
      </c>
    </row>
    <row r="111" spans="1:5">
      <c r="A111" s="25"/>
      <c r="B111" s="32"/>
      <c r="C111" s="25"/>
      <c r="D111">
        <v>4</v>
      </c>
      <c r="E111">
        <v>4</v>
      </c>
    </row>
    <row r="112" spans="1:5">
      <c r="A112" s="25"/>
      <c r="B112" s="32"/>
      <c r="C112" s="25"/>
      <c r="D112">
        <v>5</v>
      </c>
      <c r="E112">
        <v>10</v>
      </c>
    </row>
    <row r="113" spans="1:6">
      <c r="A113" s="25"/>
      <c r="B113" s="32"/>
      <c r="C113" s="25"/>
      <c r="D113">
        <v>6</v>
      </c>
      <c r="E113">
        <v>4</v>
      </c>
      <c r="F113">
        <f>AVERAGE(E85:E113)</f>
        <v>8.4482758620689662</v>
      </c>
    </row>
    <row r="114" spans="1:6">
      <c r="A114" s="25"/>
      <c r="B114" s="32" t="s">
        <v>108</v>
      </c>
      <c r="C114" s="25">
        <v>56</v>
      </c>
      <c r="D114">
        <v>1</v>
      </c>
      <c r="E114">
        <v>4</v>
      </c>
    </row>
    <row r="115" spans="1:6">
      <c r="A115" s="25"/>
      <c r="B115" s="32"/>
      <c r="C115" s="25"/>
      <c r="D115">
        <v>2</v>
      </c>
      <c r="E115">
        <v>3</v>
      </c>
    </row>
    <row r="116" spans="1:6">
      <c r="A116" s="25"/>
      <c r="B116" s="32"/>
      <c r="C116" s="25"/>
      <c r="D116">
        <v>3</v>
      </c>
      <c r="E116">
        <v>10</v>
      </c>
    </row>
    <row r="117" spans="1:6">
      <c r="A117" s="25"/>
      <c r="B117" s="32"/>
      <c r="C117" s="25">
        <v>57</v>
      </c>
      <c r="D117">
        <v>1</v>
      </c>
      <c r="E117">
        <v>1</v>
      </c>
    </row>
    <row r="118" spans="1:6">
      <c r="A118" s="25"/>
      <c r="B118" s="32"/>
      <c r="C118" s="25"/>
      <c r="D118">
        <v>2</v>
      </c>
      <c r="E118">
        <v>6</v>
      </c>
    </row>
    <row r="119" spans="1:6">
      <c r="A119" s="25"/>
      <c r="B119" s="32"/>
      <c r="C119" s="25"/>
      <c r="D119">
        <v>3</v>
      </c>
      <c r="E119">
        <v>4</v>
      </c>
    </row>
    <row r="120" spans="1:6">
      <c r="A120" s="25"/>
      <c r="B120" s="32"/>
      <c r="C120" s="25"/>
      <c r="D120">
        <v>4</v>
      </c>
      <c r="E120">
        <v>13</v>
      </c>
    </row>
    <row r="121" spans="1:6">
      <c r="A121" s="25"/>
      <c r="B121" s="32"/>
      <c r="C121" s="25"/>
      <c r="D121">
        <v>5</v>
      </c>
      <c r="E121">
        <v>13</v>
      </c>
    </row>
    <row r="122" spans="1:6">
      <c r="A122" s="25"/>
      <c r="B122" s="32"/>
      <c r="C122" s="25">
        <v>58</v>
      </c>
      <c r="D122">
        <v>1</v>
      </c>
      <c r="E122">
        <v>8</v>
      </c>
    </row>
    <row r="123" spans="1:6">
      <c r="A123" s="25"/>
      <c r="B123" s="32"/>
      <c r="C123" s="25"/>
      <c r="D123">
        <v>2</v>
      </c>
      <c r="E123">
        <v>5</v>
      </c>
    </row>
    <row r="124" spans="1:6">
      <c r="A124" s="25"/>
      <c r="B124" s="32"/>
      <c r="C124" s="25"/>
      <c r="D124">
        <v>3</v>
      </c>
      <c r="E124">
        <v>10</v>
      </c>
    </row>
    <row r="125" spans="1:6">
      <c r="A125" s="25"/>
      <c r="B125" s="32"/>
      <c r="C125" s="25"/>
      <c r="D125">
        <v>4</v>
      </c>
      <c r="E125">
        <v>4</v>
      </c>
    </row>
    <row r="126" spans="1:6">
      <c r="A126" s="25"/>
      <c r="B126" s="32"/>
      <c r="C126" s="25"/>
      <c r="D126">
        <v>5</v>
      </c>
      <c r="E126">
        <v>6</v>
      </c>
    </row>
    <row r="127" spans="1:6">
      <c r="A127" s="25"/>
      <c r="B127" s="32"/>
      <c r="C127" s="25"/>
      <c r="D127">
        <v>6</v>
      </c>
      <c r="E127">
        <v>6</v>
      </c>
    </row>
    <row r="128" spans="1:6">
      <c r="A128" s="25"/>
      <c r="B128" s="32"/>
      <c r="C128" s="25">
        <v>59</v>
      </c>
      <c r="D128">
        <v>1</v>
      </c>
      <c r="E128">
        <v>10</v>
      </c>
    </row>
    <row r="129" spans="1:6">
      <c r="A129" s="25"/>
      <c r="B129" s="32"/>
      <c r="C129" s="25"/>
      <c r="D129">
        <v>2</v>
      </c>
      <c r="E129">
        <v>7</v>
      </c>
    </row>
    <row r="130" spans="1:6">
      <c r="A130" s="25"/>
      <c r="B130" s="32"/>
      <c r="C130" s="25"/>
      <c r="D130">
        <v>3</v>
      </c>
      <c r="E130">
        <v>11</v>
      </c>
    </row>
    <row r="131" spans="1:6">
      <c r="A131" s="25"/>
      <c r="B131" s="32"/>
      <c r="C131" s="25"/>
      <c r="D131">
        <v>4</v>
      </c>
      <c r="E131">
        <v>4</v>
      </c>
    </row>
    <row r="132" spans="1:6">
      <c r="A132" s="25"/>
      <c r="B132" s="32"/>
      <c r="C132" s="25"/>
      <c r="D132">
        <v>5</v>
      </c>
      <c r="E132">
        <v>12</v>
      </c>
    </row>
    <row r="133" spans="1:6">
      <c r="A133" s="25"/>
      <c r="B133" s="32"/>
      <c r="C133" s="25"/>
      <c r="D133">
        <v>6</v>
      </c>
      <c r="E133">
        <v>14</v>
      </c>
      <c r="F133">
        <f>AVERAGE(E114:E133)</f>
        <v>7.55</v>
      </c>
    </row>
    <row r="134" spans="1:6" ht="14.45" customHeight="1">
      <c r="A134" s="25"/>
      <c r="B134" s="32" t="s">
        <v>109</v>
      </c>
      <c r="C134" s="25">
        <v>60</v>
      </c>
      <c r="D134">
        <v>1</v>
      </c>
      <c r="E134">
        <v>5</v>
      </c>
    </row>
    <row r="135" spans="1:6">
      <c r="A135" s="25"/>
      <c r="B135" s="32"/>
      <c r="C135" s="25"/>
      <c r="D135">
        <v>2</v>
      </c>
      <c r="E135">
        <v>4</v>
      </c>
    </row>
    <row r="136" spans="1:6">
      <c r="A136" s="25"/>
      <c r="B136" s="32"/>
      <c r="C136" s="25"/>
      <c r="D136">
        <v>3</v>
      </c>
      <c r="E136">
        <v>9</v>
      </c>
    </row>
    <row r="137" spans="1:6">
      <c r="A137" s="25"/>
      <c r="B137" s="32"/>
      <c r="C137" s="25"/>
      <c r="D137">
        <v>4</v>
      </c>
      <c r="E137">
        <v>3</v>
      </c>
    </row>
    <row r="138" spans="1:6">
      <c r="A138" s="25"/>
      <c r="B138" s="32"/>
      <c r="C138" s="25"/>
      <c r="D138">
        <v>5</v>
      </c>
      <c r="E138">
        <v>11</v>
      </c>
    </row>
    <row r="139" spans="1:6">
      <c r="A139" s="25"/>
      <c r="B139" s="32"/>
      <c r="C139" s="25"/>
      <c r="D139">
        <v>6</v>
      </c>
      <c r="E139">
        <v>11</v>
      </c>
    </row>
    <row r="140" spans="1:6">
      <c r="A140" s="25"/>
      <c r="B140" s="32"/>
      <c r="C140" s="25">
        <v>61</v>
      </c>
      <c r="D140">
        <v>1</v>
      </c>
      <c r="E140">
        <v>1</v>
      </c>
    </row>
    <row r="141" spans="1:6">
      <c r="A141" s="25"/>
      <c r="B141" s="32"/>
      <c r="C141" s="25"/>
      <c r="D141">
        <v>2</v>
      </c>
      <c r="E141">
        <v>6</v>
      </c>
    </row>
    <row r="142" spans="1:6">
      <c r="A142" s="25"/>
      <c r="B142" s="32"/>
      <c r="C142" s="25"/>
      <c r="D142">
        <v>3</v>
      </c>
      <c r="E142">
        <v>8</v>
      </c>
    </row>
    <row r="143" spans="1:6">
      <c r="A143" s="25"/>
      <c r="B143" s="32"/>
      <c r="C143" s="25"/>
      <c r="D143">
        <v>4</v>
      </c>
      <c r="E143">
        <v>9</v>
      </c>
    </row>
    <row r="144" spans="1:6">
      <c r="A144" s="25"/>
      <c r="B144" s="32"/>
      <c r="C144" s="25"/>
      <c r="D144">
        <v>5</v>
      </c>
      <c r="E144">
        <v>5</v>
      </c>
    </row>
    <row r="145" spans="1:6">
      <c r="A145" s="25"/>
      <c r="B145" s="32"/>
      <c r="C145" s="25"/>
      <c r="D145">
        <v>6</v>
      </c>
      <c r="E145">
        <v>8</v>
      </c>
      <c r="F145">
        <f>AVERAGE(E134:E145)</f>
        <v>6.666666666666667</v>
      </c>
    </row>
    <row r="146" spans="1:6">
      <c r="A146" s="25">
        <v>20161215</v>
      </c>
      <c r="B146" s="32" t="s">
        <v>110</v>
      </c>
      <c r="C146" s="25">
        <v>1</v>
      </c>
      <c r="E146">
        <v>30</v>
      </c>
    </row>
    <row r="147" spans="1:6">
      <c r="A147" s="25"/>
      <c r="B147" s="32"/>
      <c r="C147" s="25"/>
      <c r="E147">
        <v>19</v>
      </c>
    </row>
    <row r="148" spans="1:6">
      <c r="A148" s="25"/>
      <c r="B148" s="32"/>
      <c r="C148" s="25"/>
      <c r="E148">
        <v>35</v>
      </c>
    </row>
    <row r="149" spans="1:6">
      <c r="A149" s="25"/>
      <c r="B149" s="32"/>
      <c r="C149" s="25"/>
      <c r="E149">
        <v>32</v>
      </c>
    </row>
    <row r="150" spans="1:6">
      <c r="A150" s="25"/>
      <c r="B150" s="32"/>
      <c r="C150" s="25"/>
      <c r="E150">
        <v>40</v>
      </c>
    </row>
    <row r="151" spans="1:6">
      <c r="A151" s="25"/>
      <c r="B151" s="32"/>
      <c r="C151" s="25"/>
      <c r="E151">
        <v>22</v>
      </c>
    </row>
    <row r="152" spans="1:6">
      <c r="A152" s="25"/>
      <c r="B152" s="32"/>
      <c r="C152" s="25"/>
      <c r="E152">
        <v>23</v>
      </c>
    </row>
    <row r="153" spans="1:6">
      <c r="A153" s="25"/>
      <c r="B153" s="32"/>
      <c r="C153" s="25">
        <v>2</v>
      </c>
      <c r="E153">
        <v>21</v>
      </c>
    </row>
    <row r="154" spans="1:6">
      <c r="A154" s="25"/>
      <c r="B154" s="32"/>
      <c r="C154" s="25"/>
      <c r="E154">
        <v>55</v>
      </c>
    </row>
    <row r="155" spans="1:6">
      <c r="A155" s="25"/>
      <c r="B155" s="32"/>
      <c r="C155" s="25"/>
      <c r="E155">
        <v>27</v>
      </c>
    </row>
    <row r="156" spans="1:6">
      <c r="A156" s="25"/>
      <c r="B156" s="32"/>
      <c r="C156" s="25"/>
      <c r="E156">
        <v>28</v>
      </c>
    </row>
    <row r="157" spans="1:6">
      <c r="A157" s="25"/>
      <c r="B157" s="32"/>
      <c r="C157" s="25"/>
      <c r="E157">
        <v>33</v>
      </c>
    </row>
    <row r="158" spans="1:6">
      <c r="A158" s="25"/>
      <c r="B158" s="32"/>
      <c r="C158" s="25"/>
      <c r="E158">
        <v>15</v>
      </c>
    </row>
    <row r="159" spans="1:6">
      <c r="A159" s="25"/>
      <c r="B159" s="32"/>
      <c r="C159" s="25"/>
      <c r="E159">
        <v>24</v>
      </c>
    </row>
    <row r="160" spans="1:6">
      <c r="A160" s="25"/>
      <c r="B160" s="32"/>
      <c r="C160" s="25">
        <v>3</v>
      </c>
      <c r="E160">
        <v>24</v>
      </c>
    </row>
    <row r="161" spans="1:5">
      <c r="A161" s="25"/>
      <c r="B161" s="32"/>
      <c r="C161" s="25"/>
      <c r="E161">
        <v>28</v>
      </c>
    </row>
    <row r="162" spans="1:5">
      <c r="A162" s="25"/>
      <c r="B162" s="32"/>
      <c r="C162" s="25"/>
      <c r="E162">
        <v>25</v>
      </c>
    </row>
    <row r="163" spans="1:5">
      <c r="A163" s="25"/>
      <c r="B163" s="32"/>
      <c r="C163" s="25"/>
      <c r="E163">
        <v>30</v>
      </c>
    </row>
    <row r="164" spans="1:5">
      <c r="A164" s="25"/>
      <c r="B164" s="32"/>
      <c r="C164" s="25"/>
      <c r="E164">
        <v>13</v>
      </c>
    </row>
    <row r="165" spans="1:5">
      <c r="A165" s="25"/>
      <c r="B165" s="32"/>
      <c r="C165" s="25">
        <v>4</v>
      </c>
      <c r="E165">
        <v>30</v>
      </c>
    </row>
    <row r="166" spans="1:5">
      <c r="A166" s="25"/>
      <c r="B166" s="32"/>
      <c r="C166" s="25"/>
      <c r="E166">
        <v>36</v>
      </c>
    </row>
    <row r="167" spans="1:5">
      <c r="A167" s="25"/>
      <c r="B167" s="32"/>
      <c r="C167" s="25"/>
      <c r="E167">
        <v>25</v>
      </c>
    </row>
    <row r="168" spans="1:5">
      <c r="A168" s="25"/>
      <c r="B168" s="32"/>
      <c r="C168" s="25"/>
      <c r="E168">
        <v>34</v>
      </c>
    </row>
    <row r="169" spans="1:5">
      <c r="A169" s="25"/>
      <c r="B169" s="32"/>
      <c r="C169" s="25"/>
      <c r="E169">
        <v>32</v>
      </c>
    </row>
    <row r="170" spans="1:5">
      <c r="A170" s="25"/>
      <c r="B170" s="32"/>
      <c r="C170" s="25"/>
      <c r="E170">
        <v>25</v>
      </c>
    </row>
    <row r="171" spans="1:5">
      <c r="A171" s="25"/>
      <c r="B171" s="32"/>
      <c r="C171" s="25"/>
      <c r="E171">
        <v>20</v>
      </c>
    </row>
    <row r="172" spans="1:5">
      <c r="A172" s="25"/>
      <c r="B172" s="32"/>
      <c r="C172" s="25">
        <v>5</v>
      </c>
      <c r="E172">
        <v>23</v>
      </c>
    </row>
    <row r="173" spans="1:5">
      <c r="A173" s="25"/>
      <c r="B173" s="32"/>
      <c r="C173" s="25"/>
      <c r="E173">
        <v>33</v>
      </c>
    </row>
    <row r="174" spans="1:5">
      <c r="A174" s="25"/>
      <c r="B174" s="32"/>
      <c r="C174" s="25"/>
      <c r="E174">
        <v>21</v>
      </c>
    </row>
    <row r="175" spans="1:5">
      <c r="A175" s="25"/>
      <c r="B175" s="32"/>
      <c r="C175" s="25"/>
      <c r="E175">
        <v>20</v>
      </c>
    </row>
    <row r="176" spans="1:5">
      <c r="A176" s="25"/>
      <c r="B176" s="32"/>
      <c r="C176" s="25"/>
      <c r="E176">
        <v>34</v>
      </c>
    </row>
    <row r="177" spans="1:6">
      <c r="A177" s="25"/>
      <c r="B177" s="32"/>
      <c r="C177" s="25">
        <v>6</v>
      </c>
      <c r="E177">
        <v>43</v>
      </c>
    </row>
    <row r="178" spans="1:6">
      <c r="A178" s="25"/>
      <c r="B178" s="32"/>
      <c r="C178" s="25"/>
      <c r="E178">
        <v>34</v>
      </c>
    </row>
    <row r="179" spans="1:6">
      <c r="A179" s="25"/>
      <c r="B179" s="32"/>
      <c r="C179" s="25"/>
      <c r="E179">
        <v>39</v>
      </c>
    </row>
    <row r="180" spans="1:6">
      <c r="A180" s="25"/>
      <c r="B180" s="32"/>
      <c r="C180" s="25"/>
      <c r="E180">
        <v>41</v>
      </c>
    </row>
    <row r="181" spans="1:6">
      <c r="A181" s="25"/>
      <c r="B181" s="32"/>
      <c r="C181" s="25"/>
      <c r="E181">
        <v>17</v>
      </c>
    </row>
    <row r="182" spans="1:6">
      <c r="A182" s="25"/>
      <c r="B182" s="32"/>
      <c r="C182" s="25"/>
      <c r="E182">
        <v>21</v>
      </c>
    </row>
    <row r="183" spans="1:6">
      <c r="A183" s="25"/>
      <c r="B183" s="32"/>
      <c r="C183" s="25"/>
      <c r="E183">
        <v>20</v>
      </c>
      <c r="F183">
        <f>AVERAGE(E146:E183)</f>
        <v>28.210526315789473</v>
      </c>
    </row>
    <row r="184" spans="1:6">
      <c r="A184" s="25"/>
      <c r="B184" s="32" t="s">
        <v>111</v>
      </c>
      <c r="C184" s="25">
        <v>7</v>
      </c>
      <c r="E184">
        <v>9</v>
      </c>
    </row>
    <row r="185" spans="1:6">
      <c r="A185" s="25"/>
      <c r="B185" s="32"/>
      <c r="C185" s="25"/>
      <c r="E185">
        <v>9</v>
      </c>
    </row>
    <row r="186" spans="1:6">
      <c r="A186" s="25"/>
      <c r="B186" s="32"/>
      <c r="C186" s="25"/>
      <c r="E186">
        <v>17</v>
      </c>
    </row>
    <row r="187" spans="1:6">
      <c r="A187" s="25"/>
      <c r="B187" s="32"/>
      <c r="C187" s="25"/>
      <c r="E187">
        <v>11</v>
      </c>
    </row>
    <row r="188" spans="1:6">
      <c r="A188" s="25"/>
      <c r="B188" s="32"/>
      <c r="C188" s="25"/>
      <c r="E188">
        <v>11</v>
      </c>
    </row>
    <row r="189" spans="1:6">
      <c r="A189" s="25"/>
      <c r="B189" s="32"/>
      <c r="C189" s="25"/>
      <c r="E189">
        <v>7</v>
      </c>
    </row>
    <row r="190" spans="1:6">
      <c r="A190" s="25"/>
      <c r="B190" s="32"/>
      <c r="C190" s="25"/>
      <c r="E190">
        <v>9</v>
      </c>
    </row>
    <row r="191" spans="1:6">
      <c r="A191" s="25"/>
      <c r="B191" s="32"/>
      <c r="C191" s="25">
        <v>8</v>
      </c>
      <c r="E191">
        <v>11</v>
      </c>
    </row>
    <row r="192" spans="1:6">
      <c r="A192" s="25"/>
      <c r="B192" s="32"/>
      <c r="C192" s="25"/>
      <c r="E192">
        <v>1</v>
      </c>
    </row>
    <row r="193" spans="1:6">
      <c r="A193" s="25"/>
      <c r="B193" s="32"/>
      <c r="C193" s="25"/>
      <c r="E193">
        <v>10</v>
      </c>
    </row>
    <row r="194" spans="1:6">
      <c r="A194" s="25"/>
      <c r="B194" s="32"/>
      <c r="C194" s="25"/>
      <c r="E194">
        <v>6</v>
      </c>
    </row>
    <row r="195" spans="1:6">
      <c r="A195" s="25"/>
      <c r="B195" s="32"/>
      <c r="C195" s="25"/>
      <c r="E195">
        <v>15</v>
      </c>
    </row>
    <row r="196" spans="1:6">
      <c r="A196" s="25"/>
      <c r="B196" s="32"/>
      <c r="C196" s="25"/>
      <c r="E196">
        <v>10</v>
      </c>
    </row>
    <row r="197" spans="1:6">
      <c r="A197" s="25"/>
      <c r="B197" s="32"/>
      <c r="C197" s="25"/>
      <c r="E197">
        <v>5</v>
      </c>
    </row>
    <row r="198" spans="1:6">
      <c r="A198" s="25"/>
      <c r="B198" s="32"/>
      <c r="C198" s="25">
        <v>9</v>
      </c>
      <c r="E198">
        <v>10</v>
      </c>
    </row>
    <row r="199" spans="1:6">
      <c r="A199" s="25"/>
      <c r="B199" s="32"/>
      <c r="C199" s="25"/>
      <c r="E199">
        <v>6</v>
      </c>
    </row>
    <row r="200" spans="1:6">
      <c r="A200" s="25"/>
      <c r="B200" s="32"/>
      <c r="C200" s="25"/>
      <c r="E200">
        <v>19</v>
      </c>
    </row>
    <row r="201" spans="1:6">
      <c r="A201" s="25"/>
      <c r="B201" s="32"/>
      <c r="C201" s="25"/>
      <c r="E201">
        <v>15</v>
      </c>
    </row>
    <row r="202" spans="1:6">
      <c r="A202" s="25"/>
      <c r="B202" s="32"/>
      <c r="C202" s="25"/>
      <c r="E202">
        <v>12</v>
      </c>
    </row>
    <row r="203" spans="1:6">
      <c r="A203" s="25"/>
      <c r="B203" s="32"/>
      <c r="C203" s="25">
        <v>10</v>
      </c>
      <c r="E203">
        <v>4</v>
      </c>
    </row>
    <row r="204" spans="1:6">
      <c r="A204" s="25"/>
      <c r="B204" s="32"/>
      <c r="C204" s="25"/>
      <c r="E204">
        <v>2</v>
      </c>
      <c r="F204">
        <f>AVERAGE(E184:E203)</f>
        <v>9.85</v>
      </c>
    </row>
    <row r="205" spans="1:6">
      <c r="A205" s="32">
        <v>20160607</v>
      </c>
      <c r="B205" s="32" t="s">
        <v>112</v>
      </c>
      <c r="E205" s="50">
        <v>27</v>
      </c>
      <c r="F205" s="51"/>
    </row>
    <row r="206" spans="1:6">
      <c r="A206" s="32"/>
      <c r="B206" s="32"/>
      <c r="E206" s="50">
        <v>37</v>
      </c>
      <c r="F206" s="51"/>
    </row>
    <row r="207" spans="1:6">
      <c r="A207" s="32"/>
      <c r="B207" s="32"/>
      <c r="E207" s="50">
        <v>28</v>
      </c>
      <c r="F207" s="51"/>
    </row>
    <row r="208" spans="1:6">
      <c r="A208" s="32"/>
      <c r="B208" s="32"/>
      <c r="E208" s="50">
        <v>24</v>
      </c>
      <c r="F208" s="51"/>
    </row>
    <row r="209" spans="1:6">
      <c r="A209" s="32"/>
      <c r="B209" s="32"/>
      <c r="E209" s="50">
        <v>30</v>
      </c>
      <c r="F209" s="51"/>
    </row>
    <row r="210" spans="1:6">
      <c r="A210" s="32"/>
      <c r="B210" s="32"/>
      <c r="E210" s="50">
        <v>30</v>
      </c>
      <c r="F210" s="51"/>
    </row>
    <row r="211" spans="1:6">
      <c r="A211" s="32"/>
      <c r="B211" s="32"/>
      <c r="E211" s="50">
        <v>37</v>
      </c>
      <c r="F211" s="51"/>
    </row>
    <row r="212" spans="1:6">
      <c r="A212" s="32"/>
      <c r="B212" s="32"/>
      <c r="E212" s="50">
        <v>36</v>
      </c>
      <c r="F212" s="51"/>
    </row>
    <row r="213" spans="1:6">
      <c r="A213" s="32"/>
      <c r="B213" s="32"/>
      <c r="E213" s="50">
        <v>32</v>
      </c>
      <c r="F213" s="51"/>
    </row>
    <row r="214" spans="1:6">
      <c r="A214" s="32"/>
      <c r="B214" s="32"/>
      <c r="E214" s="50">
        <v>34</v>
      </c>
      <c r="F214" s="51"/>
    </row>
    <row r="215" spans="1:6">
      <c r="A215" s="32"/>
      <c r="B215" s="32"/>
      <c r="E215" s="50">
        <v>30</v>
      </c>
      <c r="F215" s="51"/>
    </row>
    <row r="216" spans="1:6">
      <c r="A216" s="32"/>
      <c r="B216" s="32"/>
      <c r="E216" s="50">
        <v>23</v>
      </c>
      <c r="F216" s="51"/>
    </row>
    <row r="217" spans="1:6">
      <c r="A217" s="32"/>
      <c r="B217" s="32"/>
      <c r="E217" s="50">
        <v>29</v>
      </c>
      <c r="F217" s="51"/>
    </row>
    <row r="218" spans="1:6">
      <c r="A218" s="32"/>
      <c r="B218" s="32"/>
      <c r="E218" s="50">
        <v>33</v>
      </c>
      <c r="F218" s="51"/>
    </row>
    <row r="219" spans="1:6">
      <c r="A219" s="32"/>
      <c r="B219" s="32"/>
      <c r="E219" s="50">
        <v>30</v>
      </c>
      <c r="F219" s="51"/>
    </row>
    <row r="220" spans="1:6">
      <c r="A220" s="32"/>
      <c r="B220" s="32"/>
      <c r="E220" s="50">
        <v>22</v>
      </c>
      <c r="F220" s="51"/>
    </row>
    <row r="221" spans="1:6">
      <c r="A221" s="32"/>
      <c r="B221" s="32"/>
      <c r="E221" s="50">
        <v>28</v>
      </c>
      <c r="F221" s="51"/>
    </row>
    <row r="222" spans="1:6">
      <c r="A222" s="32"/>
      <c r="B222" s="32"/>
      <c r="E222" s="50">
        <v>31</v>
      </c>
      <c r="F222" s="51">
        <f>AVERAGE(E205:E222)</f>
        <v>30.055555555555557</v>
      </c>
    </row>
    <row r="223" spans="1:6">
      <c r="A223" s="32">
        <v>20180201</v>
      </c>
      <c r="B223" s="32" t="s">
        <v>113</v>
      </c>
      <c r="D223">
        <v>1</v>
      </c>
      <c r="E223">
        <v>8</v>
      </c>
    </row>
    <row r="224" spans="1:6">
      <c r="A224" s="32"/>
      <c r="B224" s="32"/>
      <c r="D224">
        <v>2</v>
      </c>
      <c r="E224">
        <v>8</v>
      </c>
    </row>
    <row r="225" spans="1:5">
      <c r="A225" s="32"/>
      <c r="B225" s="32"/>
      <c r="D225">
        <v>3</v>
      </c>
      <c r="E225">
        <v>3</v>
      </c>
    </row>
    <row r="226" spans="1:5">
      <c r="A226" s="32"/>
      <c r="B226" s="32"/>
      <c r="D226">
        <v>4</v>
      </c>
      <c r="E226">
        <v>7</v>
      </c>
    </row>
    <row r="227" spans="1:5">
      <c r="A227" s="32"/>
      <c r="B227" s="32"/>
      <c r="D227">
        <v>5</v>
      </c>
      <c r="E227">
        <v>4</v>
      </c>
    </row>
    <row r="228" spans="1:5">
      <c r="A228" s="32"/>
      <c r="B228" s="32"/>
      <c r="D228">
        <v>6</v>
      </c>
      <c r="E228">
        <v>9</v>
      </c>
    </row>
    <row r="229" spans="1:5">
      <c r="A229" s="32"/>
      <c r="B229" s="32"/>
      <c r="D229">
        <v>7</v>
      </c>
      <c r="E229">
        <v>6</v>
      </c>
    </row>
    <row r="230" spans="1:5">
      <c r="A230" s="32"/>
      <c r="B230" s="32"/>
      <c r="D230">
        <v>8</v>
      </c>
      <c r="E230">
        <v>5</v>
      </c>
    </row>
    <row r="231" spans="1:5">
      <c r="A231" s="32"/>
      <c r="B231" s="32"/>
      <c r="D231">
        <v>9</v>
      </c>
      <c r="E231">
        <v>6</v>
      </c>
    </row>
    <row r="232" spans="1:5">
      <c r="A232" s="32"/>
      <c r="B232" s="32"/>
      <c r="D232">
        <v>10</v>
      </c>
      <c r="E232">
        <v>3</v>
      </c>
    </row>
    <row r="233" spans="1:5">
      <c r="A233" s="32"/>
      <c r="B233" s="32"/>
      <c r="D233">
        <v>11</v>
      </c>
      <c r="E233">
        <v>5</v>
      </c>
    </row>
    <row r="234" spans="1:5">
      <c r="A234" s="32"/>
      <c r="B234" s="32"/>
      <c r="D234">
        <v>12</v>
      </c>
      <c r="E234">
        <v>12</v>
      </c>
    </row>
    <row r="235" spans="1:5">
      <c r="A235" s="32"/>
      <c r="B235" s="32"/>
      <c r="D235">
        <v>13</v>
      </c>
      <c r="E235">
        <v>2</v>
      </c>
    </row>
    <row r="236" spans="1:5">
      <c r="A236" s="32"/>
      <c r="B236" s="32"/>
      <c r="D236">
        <v>14</v>
      </c>
      <c r="E236">
        <v>6</v>
      </c>
    </row>
    <row r="237" spans="1:5">
      <c r="A237" s="32"/>
      <c r="B237" s="32"/>
      <c r="D237">
        <v>15</v>
      </c>
      <c r="E237">
        <v>6</v>
      </c>
    </row>
    <row r="238" spans="1:5">
      <c r="A238" s="32"/>
      <c r="B238" s="32"/>
      <c r="D238">
        <v>16</v>
      </c>
      <c r="E238">
        <v>4</v>
      </c>
    </row>
    <row r="239" spans="1:5">
      <c r="A239" s="32"/>
      <c r="B239" s="32"/>
      <c r="D239">
        <v>17</v>
      </c>
      <c r="E239">
        <v>1</v>
      </c>
    </row>
    <row r="240" spans="1:5">
      <c r="A240" s="32"/>
      <c r="B240" s="32"/>
      <c r="D240">
        <v>18</v>
      </c>
      <c r="E240">
        <v>9</v>
      </c>
    </row>
    <row r="241" spans="1:6">
      <c r="A241" s="32"/>
      <c r="B241" s="32"/>
      <c r="D241">
        <v>19</v>
      </c>
      <c r="E241">
        <v>2</v>
      </c>
    </row>
    <row r="242" spans="1:6">
      <c r="A242" s="32"/>
      <c r="B242" s="32"/>
      <c r="D242">
        <v>20</v>
      </c>
      <c r="E242">
        <v>2</v>
      </c>
    </row>
    <row r="243" spans="1:6">
      <c r="A243" s="32"/>
      <c r="B243" s="32"/>
      <c r="D243">
        <v>21</v>
      </c>
      <c r="E243">
        <v>0</v>
      </c>
    </row>
    <row r="244" spans="1:6">
      <c r="A244" s="32"/>
      <c r="B244" s="32"/>
      <c r="D244">
        <v>22</v>
      </c>
      <c r="E244">
        <v>5</v>
      </c>
    </row>
    <row r="245" spans="1:6">
      <c r="A245" s="32"/>
      <c r="B245" s="32"/>
      <c r="D245">
        <v>23</v>
      </c>
      <c r="E245">
        <v>2</v>
      </c>
    </row>
    <row r="246" spans="1:6">
      <c r="A246" s="32"/>
      <c r="B246" s="32"/>
      <c r="D246">
        <v>24</v>
      </c>
      <c r="E246">
        <v>3</v>
      </c>
    </row>
    <row r="247" spans="1:6">
      <c r="A247" s="32"/>
      <c r="B247" s="32"/>
      <c r="D247">
        <v>25</v>
      </c>
      <c r="E247">
        <v>4</v>
      </c>
      <c r="F247">
        <v>4.88</v>
      </c>
    </row>
    <row r="248" spans="1:6">
      <c r="A248" s="32"/>
      <c r="B248" s="32" t="s">
        <v>114</v>
      </c>
      <c r="C248" s="26" t="s">
        <v>115</v>
      </c>
      <c r="D248">
        <v>1</v>
      </c>
      <c r="E248">
        <v>4</v>
      </c>
    </row>
    <row r="249" spans="1:6">
      <c r="A249" s="32"/>
      <c r="B249" s="32"/>
      <c r="D249">
        <v>2</v>
      </c>
      <c r="E249">
        <v>11</v>
      </c>
    </row>
    <row r="250" spans="1:6">
      <c r="A250" s="32"/>
      <c r="B250" s="32"/>
      <c r="D250">
        <v>3</v>
      </c>
      <c r="E250">
        <v>10</v>
      </c>
    </row>
    <row r="251" spans="1:6">
      <c r="A251" s="32"/>
      <c r="B251" s="32"/>
      <c r="D251">
        <v>4</v>
      </c>
      <c r="E251">
        <v>2</v>
      </c>
    </row>
    <row r="252" spans="1:6">
      <c r="A252" s="32"/>
      <c r="B252" s="32"/>
      <c r="D252">
        <v>5</v>
      </c>
      <c r="E252">
        <v>8</v>
      </c>
    </row>
    <row r="253" spans="1:6">
      <c r="A253" s="32"/>
      <c r="B253" s="32"/>
      <c r="D253">
        <v>6</v>
      </c>
      <c r="E253">
        <v>3</v>
      </c>
    </row>
    <row r="254" spans="1:6">
      <c r="A254" s="32"/>
      <c r="B254" s="32"/>
      <c r="D254">
        <v>7</v>
      </c>
      <c r="E254">
        <v>3</v>
      </c>
    </row>
    <row r="255" spans="1:6">
      <c r="A255" s="32"/>
      <c r="B255" s="32"/>
      <c r="D255">
        <v>8</v>
      </c>
      <c r="E255">
        <v>9</v>
      </c>
    </row>
    <row r="256" spans="1:6">
      <c r="A256" s="32"/>
      <c r="B256" s="32"/>
      <c r="D256">
        <v>9</v>
      </c>
      <c r="E256">
        <v>11</v>
      </c>
    </row>
    <row r="257" spans="1:5">
      <c r="A257" s="32"/>
      <c r="B257" s="32"/>
      <c r="D257">
        <v>10</v>
      </c>
      <c r="E257">
        <v>6</v>
      </c>
    </row>
    <row r="258" spans="1:5">
      <c r="A258" s="32"/>
      <c r="B258" s="32"/>
      <c r="D258">
        <v>11</v>
      </c>
      <c r="E258">
        <v>5</v>
      </c>
    </row>
    <row r="259" spans="1:5">
      <c r="A259" s="32"/>
      <c r="B259" s="32"/>
      <c r="D259">
        <v>12</v>
      </c>
      <c r="E259">
        <v>2</v>
      </c>
    </row>
    <row r="260" spans="1:5">
      <c r="A260" s="32"/>
      <c r="B260" s="32"/>
      <c r="D260">
        <v>13</v>
      </c>
      <c r="E260">
        <v>4</v>
      </c>
    </row>
    <row r="261" spans="1:5">
      <c r="A261" s="32"/>
      <c r="B261" s="32"/>
      <c r="D261">
        <v>14</v>
      </c>
      <c r="E261">
        <v>9</v>
      </c>
    </row>
    <row r="262" spans="1:5">
      <c r="A262" s="32"/>
      <c r="B262" s="32"/>
      <c r="D262">
        <v>15</v>
      </c>
      <c r="E262">
        <v>9</v>
      </c>
    </row>
    <row r="263" spans="1:5">
      <c r="A263" s="32"/>
      <c r="B263" s="32"/>
      <c r="D263">
        <v>16</v>
      </c>
      <c r="E263">
        <v>4</v>
      </c>
    </row>
    <row r="264" spans="1:5">
      <c r="A264" s="32"/>
      <c r="B264" s="32"/>
      <c r="D264">
        <v>17</v>
      </c>
      <c r="E264">
        <v>8</v>
      </c>
    </row>
    <row r="265" spans="1:5">
      <c r="A265" s="32"/>
      <c r="B265" s="32"/>
      <c r="D265">
        <v>18</v>
      </c>
      <c r="E265">
        <v>8</v>
      </c>
    </row>
    <row r="266" spans="1:5">
      <c r="A266" s="32"/>
      <c r="B266" s="32"/>
      <c r="D266">
        <v>19</v>
      </c>
      <c r="E266">
        <v>8</v>
      </c>
    </row>
    <row r="267" spans="1:5">
      <c r="A267" s="32"/>
      <c r="B267" s="32"/>
      <c r="D267">
        <v>20</v>
      </c>
      <c r="E267">
        <v>7</v>
      </c>
    </row>
    <row r="268" spans="1:5">
      <c r="A268" s="32"/>
      <c r="B268" s="32"/>
      <c r="D268">
        <v>21</v>
      </c>
      <c r="E268">
        <v>9</v>
      </c>
    </row>
    <row r="269" spans="1:5">
      <c r="A269" s="32"/>
      <c r="B269" s="32"/>
      <c r="D269">
        <v>22</v>
      </c>
      <c r="E269">
        <v>4</v>
      </c>
    </row>
    <row r="270" spans="1:5">
      <c r="A270" s="32"/>
      <c r="B270" s="32"/>
      <c r="D270">
        <v>23</v>
      </c>
      <c r="E270">
        <v>1</v>
      </c>
    </row>
    <row r="271" spans="1:5">
      <c r="A271" s="32"/>
      <c r="B271" s="32"/>
      <c r="D271">
        <v>24</v>
      </c>
      <c r="E271">
        <v>8</v>
      </c>
    </row>
    <row r="272" spans="1:5">
      <c r="A272" s="32"/>
      <c r="B272" s="32"/>
      <c r="D272">
        <v>25</v>
      </c>
      <c r="E272">
        <v>2</v>
      </c>
    </row>
    <row r="273" spans="1:6">
      <c r="A273" s="32"/>
      <c r="B273" s="32"/>
      <c r="D273">
        <v>26</v>
      </c>
      <c r="E273">
        <v>5</v>
      </c>
      <c r="F273">
        <v>6.153846154</v>
      </c>
    </row>
  </sheetData>
  <mergeCells count="65">
    <mergeCell ref="C191:C197"/>
    <mergeCell ref="C198:C202"/>
    <mergeCell ref="C203:C204"/>
    <mergeCell ref="A205:A222"/>
    <mergeCell ref="B205:B222"/>
    <mergeCell ref="A223:A273"/>
    <mergeCell ref="B223:B247"/>
    <mergeCell ref="B248:B273"/>
    <mergeCell ref="A146:A204"/>
    <mergeCell ref="B146:B183"/>
    <mergeCell ref="C146:C152"/>
    <mergeCell ref="C153:C159"/>
    <mergeCell ref="C160:C164"/>
    <mergeCell ref="C165:C171"/>
    <mergeCell ref="C172:C176"/>
    <mergeCell ref="C177:C183"/>
    <mergeCell ref="B184:B204"/>
    <mergeCell ref="C184:C190"/>
    <mergeCell ref="B114:B133"/>
    <mergeCell ref="C114:C116"/>
    <mergeCell ref="C117:C121"/>
    <mergeCell ref="C122:C127"/>
    <mergeCell ref="C128:C133"/>
    <mergeCell ref="B134:B145"/>
    <mergeCell ref="C134:C139"/>
    <mergeCell ref="C140:C145"/>
    <mergeCell ref="K71:K82"/>
    <mergeCell ref="C74:C78"/>
    <mergeCell ref="C79:C81"/>
    <mergeCell ref="C82:C84"/>
    <mergeCell ref="B85:B113"/>
    <mergeCell ref="C85:C93"/>
    <mergeCell ref="C94:C100"/>
    <mergeCell ref="C101:C107"/>
    <mergeCell ref="C108:C113"/>
    <mergeCell ref="C46:C49"/>
    <mergeCell ref="B50:B68"/>
    <mergeCell ref="C50:C53"/>
    <mergeCell ref="K51:K56"/>
    <mergeCell ref="C54:C59"/>
    <mergeCell ref="K58:K69"/>
    <mergeCell ref="C60:C65"/>
    <mergeCell ref="C66:C68"/>
    <mergeCell ref="B69:B84"/>
    <mergeCell ref="C69:C73"/>
    <mergeCell ref="C21:C24"/>
    <mergeCell ref="C25:C28"/>
    <mergeCell ref="C29:C32"/>
    <mergeCell ref="K29:K36"/>
    <mergeCell ref="C33:C35"/>
    <mergeCell ref="B36:B49"/>
    <mergeCell ref="C36:C39"/>
    <mergeCell ref="K38:K49"/>
    <mergeCell ref="C40:C42"/>
    <mergeCell ref="C43:C45"/>
    <mergeCell ref="A3:A145"/>
    <mergeCell ref="B3:B20"/>
    <mergeCell ref="C3:C4"/>
    <mergeCell ref="J3:J83"/>
    <mergeCell ref="K3:K14"/>
    <mergeCell ref="C5:C8"/>
    <mergeCell ref="C9:C14"/>
    <mergeCell ref="C15:C20"/>
    <mergeCell ref="K16:K27"/>
    <mergeCell ref="B21:B3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6d-rnascope sc</vt:lpstr>
      <vt:lpstr>6k-vgaki i.t. tail immersion</vt:lpstr>
      <vt:lpstr>6l-vgatki i.t. hot plate </vt:lpstr>
      <vt:lpstr>6m-vgat-creMOR-KI i.t. von frey</vt:lpstr>
      <vt:lpstr>6h-vglut2ki i.t. tail immersion</vt:lpstr>
      <vt:lpstr>6i-vglut2ki i.t. hot plate</vt:lpstr>
      <vt:lpstr>6j-vglut2KI i.t. von frey</vt:lpstr>
      <vt:lpstr>6o-vgat-creMOR-KI i.t. morphine</vt:lpstr>
      <vt:lpstr>6p-c-fos</vt:lpstr>
      <vt:lpstr>6s-c-fos beads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XYZ</cp:lastModifiedBy>
  <dcterms:created xsi:type="dcterms:W3CDTF">2020-04-18T11:11:42Z</dcterms:created>
  <dcterms:modified xsi:type="dcterms:W3CDTF">2020-04-18T13:38:50Z</dcterms:modified>
</cp:coreProperties>
</file>