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CDH-paper-data\Figure 8 source files\"/>
    </mc:Choice>
  </mc:AlternateContent>
  <xr:revisionPtr revIDLastSave="0" documentId="13_ncr:1_{124E38E0-8B2A-4B4D-9E93-67AC52401D81}" xr6:coauthVersionLast="44" xr6:coauthVersionMax="44" xr10:uidLastSave="{00000000-0000-0000-0000-000000000000}"/>
  <bookViews>
    <workbookView xWindow="-120" yWindow="-120" windowWidth="29040" windowHeight="16440" firstSheet="2" activeTab="2" xr2:uid="{00000000-000D-0000-FFFF-FFFF00000000}"/>
  </bookViews>
  <sheets>
    <sheet name="3DAT-718" sheetId="1" r:id="rId1"/>
    <sheet name="13DAT-718" sheetId="2" r:id="rId2"/>
    <sheet name="Figure 8B - Fig Suppl 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" l="1"/>
  <c r="D33" i="2"/>
  <c r="F32" i="2"/>
  <c r="E32" i="2"/>
  <c r="D32" i="2"/>
  <c r="K30" i="2"/>
  <c r="J30" i="2"/>
  <c r="H30" i="2"/>
  <c r="F30" i="2"/>
  <c r="G30" i="2" s="1"/>
  <c r="H29" i="2"/>
  <c r="K29" i="2" s="1"/>
  <c r="F29" i="2"/>
  <c r="G29" i="2" s="1"/>
  <c r="J29" i="2" s="1"/>
  <c r="H28" i="2"/>
  <c r="K28" i="2" s="1"/>
  <c r="G28" i="2"/>
  <c r="J28" i="2" s="1"/>
  <c r="F28" i="2"/>
  <c r="K27" i="2"/>
  <c r="J27" i="2"/>
  <c r="H27" i="2"/>
  <c r="G27" i="2"/>
  <c r="F27" i="2"/>
  <c r="F26" i="2"/>
  <c r="H26" i="2" s="1"/>
  <c r="K26" i="2" s="1"/>
  <c r="F25" i="2"/>
  <c r="E22" i="2"/>
  <c r="D22" i="2"/>
  <c r="E21" i="2"/>
  <c r="D21" i="2"/>
  <c r="K19" i="2"/>
  <c r="H19" i="2"/>
  <c r="G19" i="2"/>
  <c r="J19" i="2" s="1"/>
  <c r="F19" i="2"/>
  <c r="H18" i="2"/>
  <c r="K18" i="2" s="1"/>
  <c r="G18" i="2"/>
  <c r="J18" i="2" s="1"/>
  <c r="F18" i="2"/>
  <c r="K17" i="2"/>
  <c r="G17" i="2"/>
  <c r="J17" i="2" s="1"/>
  <c r="F17" i="2"/>
  <c r="H17" i="2" s="1"/>
  <c r="G16" i="2"/>
  <c r="J16" i="2" s="1"/>
  <c r="F16" i="2"/>
  <c r="H16" i="2" s="1"/>
  <c r="K16" i="2" s="1"/>
  <c r="H15" i="2"/>
  <c r="K15" i="2" s="1"/>
  <c r="G15" i="2"/>
  <c r="J15" i="2" s="1"/>
  <c r="F15" i="2"/>
  <c r="F14" i="2"/>
  <c r="H14" i="2" s="1"/>
  <c r="K14" i="2" s="1"/>
  <c r="G13" i="2"/>
  <c r="J13" i="2" s="1"/>
  <c r="F13" i="2"/>
  <c r="H13" i="2" s="1"/>
  <c r="K13" i="2" s="1"/>
  <c r="F12" i="2"/>
  <c r="H12" i="2" s="1"/>
  <c r="K12" i="2" s="1"/>
  <c r="J11" i="2"/>
  <c r="H11" i="2"/>
  <c r="K11" i="2" s="1"/>
  <c r="F11" i="2"/>
  <c r="G11" i="2" s="1"/>
  <c r="J10" i="2"/>
  <c r="F10" i="2"/>
  <c r="G10" i="2" s="1"/>
  <c r="E53" i="1"/>
  <c r="D53" i="1"/>
  <c r="AC52" i="1"/>
  <c r="AB52" i="1"/>
  <c r="AA52" i="1"/>
  <c r="Z52" i="1"/>
  <c r="Y52" i="1"/>
  <c r="X52" i="1"/>
  <c r="W52" i="1"/>
  <c r="V52" i="1"/>
  <c r="E52" i="1"/>
  <c r="D52" i="1"/>
  <c r="F49" i="1"/>
  <c r="H49" i="1" s="1"/>
  <c r="K49" i="1" s="1"/>
  <c r="F48" i="1"/>
  <c r="H48" i="1" s="1"/>
  <c r="K48" i="1" s="1"/>
  <c r="F47" i="1"/>
  <c r="G47" i="1" s="1"/>
  <c r="J47" i="1" s="1"/>
  <c r="F46" i="1"/>
  <c r="H46" i="1" s="1"/>
  <c r="K46" i="1" s="1"/>
  <c r="F45" i="1"/>
  <c r="F53" i="1" s="1"/>
  <c r="H44" i="1"/>
  <c r="K44" i="1" s="1"/>
  <c r="G44" i="1"/>
  <c r="J44" i="1" s="1"/>
  <c r="F44" i="1"/>
  <c r="H43" i="1"/>
  <c r="K43" i="1" s="1"/>
  <c r="F43" i="1"/>
  <c r="G43" i="1" s="1"/>
  <c r="J43" i="1" s="1"/>
  <c r="K42" i="1"/>
  <c r="J42" i="1"/>
  <c r="G42" i="1"/>
  <c r="F42" i="1"/>
  <c r="H42" i="1" s="1"/>
  <c r="F41" i="1"/>
  <c r="E38" i="1"/>
  <c r="D38" i="1"/>
  <c r="E37" i="1"/>
  <c r="D37" i="1"/>
  <c r="J35" i="1"/>
  <c r="H35" i="1"/>
  <c r="K35" i="1" s="1"/>
  <c r="G35" i="1"/>
  <c r="F35" i="1"/>
  <c r="F34" i="1"/>
  <c r="H34" i="1" s="1"/>
  <c r="K34" i="1" s="1"/>
  <c r="K33" i="1"/>
  <c r="F33" i="1"/>
  <c r="H33" i="1" s="1"/>
  <c r="F32" i="1"/>
  <c r="H32" i="1" s="1"/>
  <c r="K32" i="1" s="1"/>
  <c r="F31" i="1"/>
  <c r="H31" i="1" s="1"/>
  <c r="K31" i="1" s="1"/>
  <c r="F30" i="1"/>
  <c r="G30" i="1" s="1"/>
  <c r="J30" i="1" s="1"/>
  <c r="G29" i="1"/>
  <c r="J29" i="1" s="1"/>
  <c r="F29" i="1"/>
  <c r="H29" i="1" s="1"/>
  <c r="K29" i="1" s="1"/>
  <c r="H28" i="1"/>
  <c r="K28" i="1" s="1"/>
  <c r="G28" i="1"/>
  <c r="J28" i="1" s="1"/>
  <c r="F28" i="1"/>
  <c r="H27" i="1"/>
  <c r="K27" i="1" s="1"/>
  <c r="G27" i="1"/>
  <c r="J27" i="1" s="1"/>
  <c r="F27" i="1"/>
  <c r="F26" i="1"/>
  <c r="H26" i="1" s="1"/>
  <c r="K26" i="1" s="1"/>
  <c r="F25" i="1"/>
  <c r="H25" i="1" s="1"/>
  <c r="K25" i="1" s="1"/>
  <c r="F24" i="1"/>
  <c r="H24" i="1" s="1"/>
  <c r="K24" i="1" s="1"/>
  <c r="H23" i="1"/>
  <c r="K23" i="1" s="1"/>
  <c r="G23" i="1"/>
  <c r="J23" i="1" s="1"/>
  <c r="F23" i="1"/>
  <c r="H22" i="1"/>
  <c r="K22" i="1" s="1"/>
  <c r="G22" i="1"/>
  <c r="J22" i="1" s="1"/>
  <c r="F22" i="1"/>
  <c r="F21" i="1"/>
  <c r="H21" i="1" s="1"/>
  <c r="E19" i="1"/>
  <c r="D19" i="1"/>
  <c r="F18" i="1"/>
  <c r="E18" i="1"/>
  <c r="D18" i="1"/>
  <c r="K16" i="1"/>
  <c r="H15" i="1"/>
  <c r="G15" i="1"/>
  <c r="J16" i="1" s="1"/>
  <c r="F15" i="1"/>
  <c r="H14" i="1"/>
  <c r="K15" i="1" s="1"/>
  <c r="G14" i="1"/>
  <c r="J15" i="1" s="1"/>
  <c r="F14" i="1"/>
  <c r="H13" i="1"/>
  <c r="K14" i="1" s="1"/>
  <c r="G13" i="1"/>
  <c r="J14" i="1" s="1"/>
  <c r="F13" i="1"/>
  <c r="H12" i="1"/>
  <c r="K13" i="1" s="1"/>
  <c r="G12" i="1"/>
  <c r="J13" i="1" s="1"/>
  <c r="F12" i="1"/>
  <c r="H11" i="1"/>
  <c r="K12" i="1" s="1"/>
  <c r="G11" i="1"/>
  <c r="J12" i="1" s="1"/>
  <c r="F11" i="1"/>
  <c r="F19" i="1" s="1"/>
  <c r="H10" i="1"/>
  <c r="K11" i="1" s="1"/>
  <c r="G10" i="1"/>
  <c r="J11" i="1" s="1"/>
  <c r="F10" i="1"/>
  <c r="K21" i="1" l="1"/>
  <c r="J18" i="1"/>
  <c r="G19" i="1"/>
  <c r="H19" i="1"/>
  <c r="K18" i="1"/>
  <c r="H53" i="1"/>
  <c r="H30" i="1"/>
  <c r="K30" i="1" s="1"/>
  <c r="G32" i="1"/>
  <c r="J32" i="1" s="1"/>
  <c r="G25" i="1"/>
  <c r="J25" i="1" s="1"/>
  <c r="G34" i="1"/>
  <c r="J34" i="1" s="1"/>
  <c r="H38" i="1"/>
  <c r="H45" i="1"/>
  <c r="K45" i="1" s="1"/>
  <c r="H47" i="1"/>
  <c r="K47" i="1" s="1"/>
  <c r="G49" i="1"/>
  <c r="J49" i="1" s="1"/>
  <c r="G53" i="1"/>
  <c r="G14" i="2"/>
  <c r="J14" i="2" s="1"/>
  <c r="G26" i="2"/>
  <c r="J26" i="2" s="1"/>
  <c r="F38" i="1"/>
  <c r="G38" i="1" s="1"/>
  <c r="F22" i="2"/>
  <c r="G22" i="2" s="1"/>
  <c r="G45" i="1"/>
  <c r="J45" i="1" s="1"/>
  <c r="G18" i="1"/>
  <c r="N11" i="1" s="1"/>
  <c r="F52" i="1"/>
  <c r="G46" i="1"/>
  <c r="J46" i="1" s="1"/>
  <c r="G24" i="1"/>
  <c r="J24" i="1" s="1"/>
  <c r="G31" i="1"/>
  <c r="J31" i="1" s="1"/>
  <c r="F33" i="2"/>
  <c r="H33" i="2" s="1"/>
  <c r="H25" i="2"/>
  <c r="G26" i="1"/>
  <c r="J26" i="1" s="1"/>
  <c r="G41" i="1"/>
  <c r="G21" i="2"/>
  <c r="N12" i="2" s="1"/>
  <c r="G25" i="2"/>
  <c r="H18" i="1"/>
  <c r="O11" i="1" s="1"/>
  <c r="F37" i="1"/>
  <c r="G21" i="1"/>
  <c r="G33" i="1"/>
  <c r="J33" i="1" s="1"/>
  <c r="G48" i="1"/>
  <c r="J48" i="1" s="1"/>
  <c r="G12" i="2"/>
  <c r="J12" i="2" s="1"/>
  <c r="J21" i="2" s="1"/>
  <c r="F21" i="2"/>
  <c r="H41" i="1"/>
  <c r="H10" i="2"/>
  <c r="H32" i="2" l="1"/>
  <c r="O13" i="2" s="1"/>
  <c r="K25" i="2"/>
  <c r="K32" i="2" s="1"/>
  <c r="G33" i="2"/>
  <c r="G37" i="1"/>
  <c r="N12" i="1" s="1"/>
  <c r="J21" i="1"/>
  <c r="J37" i="1" s="1"/>
  <c r="H22" i="2"/>
  <c r="P11" i="1"/>
  <c r="H21" i="2"/>
  <c r="O12" i="2" s="1"/>
  <c r="O14" i="2" s="1"/>
  <c r="K10" i="2"/>
  <c r="K21" i="2" s="1"/>
  <c r="J25" i="2"/>
  <c r="J32" i="2" s="1"/>
  <c r="G32" i="2"/>
  <c r="N13" i="2" s="1"/>
  <c r="P13" i="2" s="1"/>
  <c r="K41" i="1"/>
  <c r="K52" i="1" s="1"/>
  <c r="H52" i="1"/>
  <c r="O13" i="1" s="1"/>
  <c r="N14" i="2"/>
  <c r="G52" i="1"/>
  <c r="N13" i="1" s="1"/>
  <c r="P13" i="1" s="1"/>
  <c r="J41" i="1"/>
  <c r="J52" i="1" s="1"/>
  <c r="K37" i="1"/>
  <c r="H37" i="1"/>
  <c r="O12" i="1" s="1"/>
  <c r="O14" i="1" s="1"/>
  <c r="P14" i="2" l="1"/>
  <c r="P12" i="2"/>
  <c r="P12" i="1"/>
  <c r="N14" i="1"/>
  <c r="P14" i="1" s="1"/>
</calcChain>
</file>

<file path=xl/sharedStrings.xml><?xml version="1.0" encoding="utf-8"?>
<sst xmlns="http://schemas.openxmlformats.org/spreadsheetml/2006/main" count="115" uniqueCount="43">
  <si>
    <t>METADATA 13DAT</t>
  </si>
  <si>
    <t>METADATA 3DAT</t>
  </si>
  <si>
    <t>All transplants to end of 2019 were processed in microtome at 50um sections, and stained in floating sections</t>
  </si>
  <si>
    <t xml:space="preserve">DOT07182017 </t>
  </si>
  <si>
    <t>genotype of transplanted MGE cIN precursors Pcdh WT (Gad6GFP), Pcdh mutant (Nkx2-1Cre;Ai14;fcon3/fcon3</t>
  </si>
  <si>
    <t xml:space="preserve">converted data </t>
  </si>
  <si>
    <t>wt-GFP</t>
  </si>
  <si>
    <t>WT-tdTomato</t>
  </si>
  <si>
    <t>% to arcsine transformed</t>
  </si>
  <si>
    <t>ID/mouse number</t>
  </si>
  <si>
    <t>summary table</t>
  </si>
  <si>
    <t>sections</t>
  </si>
  <si>
    <t>DAT</t>
  </si>
  <si>
    <t>GFP+</t>
  </si>
  <si>
    <t>TdT+</t>
  </si>
  <si>
    <t xml:space="preserve">total </t>
  </si>
  <si>
    <t>percetage gree</t>
  </si>
  <si>
    <t>percent red</t>
  </si>
  <si>
    <t>percent</t>
  </si>
  <si>
    <t>FC/FC-tdTomato</t>
  </si>
  <si>
    <t>mouse4</t>
  </si>
  <si>
    <t>13DAT#5a-wtGFP-Nkx2.1-Cre-Ai14-FCFC-from7.18</t>
  </si>
  <si>
    <t>average GFP</t>
  </si>
  <si>
    <t>average tdT</t>
  </si>
  <si>
    <t>brain 1</t>
  </si>
  <si>
    <t>brain2</t>
  </si>
  <si>
    <t>brain 2</t>
  </si>
  <si>
    <t>average</t>
  </si>
  <si>
    <t>total GFP+tdTom</t>
  </si>
  <si>
    <t>mouse5</t>
  </si>
  <si>
    <t>13DAT#7a1-wtGFP-Nkx2.1-Cre-Ai14-FCFC-from7.18</t>
  </si>
  <si>
    <t>13DAT#7a2-wtGFP-Nkx2.1-Cre-Ai14-FCFC-from7.18</t>
  </si>
  <si>
    <t>13DAT#7a3-wtGFP-Nkx2.1-Cre-Ai14-FCFC-from7.18</t>
  </si>
  <si>
    <t>mouse3</t>
  </si>
  <si>
    <t>3 DAT</t>
  </si>
  <si>
    <t>6 DAT</t>
  </si>
  <si>
    <t>13 DAT</t>
  </si>
  <si>
    <t>21 DAT</t>
  </si>
  <si>
    <t># of transplant-derived cells per brain</t>
  </si>
  <si>
    <t>GFP</t>
  </si>
  <si>
    <t xml:space="preserve">tdTomato </t>
  </si>
  <si>
    <r>
      <t xml:space="preserve">Figure 8 - Figure Supplement 1.  </t>
    </r>
    <r>
      <rPr>
        <sz val="10"/>
        <rFont val="Arial"/>
        <family val="2"/>
      </rPr>
      <t xml:space="preserve"> The number of transplated MGE-derived cIN precursor cells carrying WT or mutant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 is reduced during the period of programmed cell death</t>
    </r>
  </si>
  <si>
    <r>
      <t xml:space="preserve">Figure 8 - Figure Supplement 1.  </t>
    </r>
    <r>
      <rPr>
        <sz val="10"/>
        <rFont val="Arial"/>
        <family val="2"/>
      </rPr>
      <t>Quantifications of all transplanted MGE-derived cIN cells (labeled with GFP or tdTomato) in cortex of recipient mice at 3, 6, 13 and 21 days after transplantation (DAT)</t>
    </r>
    <r>
      <rPr>
        <b/>
        <sz val="10"/>
        <rFont val="Arial"/>
        <family val="2"/>
      </rPr>
      <t xml:space="preserve">.  </t>
    </r>
    <r>
      <rPr>
        <sz val="10"/>
        <rFont val="Arial"/>
        <family val="2"/>
      </rPr>
      <t xml:space="preserve">MGE precursors cells were derived from </t>
    </r>
    <r>
      <rPr>
        <i/>
        <sz val="10"/>
        <rFont val="Arial"/>
        <family val="2"/>
      </rPr>
      <t>Gad1</t>
    </r>
    <r>
      <rPr>
        <sz val="10"/>
        <rFont val="Arial"/>
        <family val="2"/>
      </rPr>
      <t xml:space="preserve">-GFP (GFP+,WT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and </t>
    </r>
    <r>
      <rPr>
        <i/>
        <sz val="10"/>
        <rFont val="Arial"/>
        <family val="2"/>
      </rPr>
      <t>Nkx2.1</t>
    </r>
    <r>
      <rPr>
        <i/>
        <vertAlign val="superscript"/>
        <sz val="10"/>
        <rFont val="Arial"/>
        <family val="2"/>
      </rPr>
      <t>Cre</t>
    </r>
    <r>
      <rPr>
        <sz val="10"/>
        <rFont val="Arial"/>
        <family val="2"/>
      </rPr>
      <t>;Ai14;</t>
    </r>
    <r>
      <rPr>
        <i/>
        <sz val="10"/>
        <rFont val="Arial"/>
        <family val="2"/>
      </rPr>
      <t>Pcdh</t>
    </r>
    <r>
      <rPr>
        <i/>
        <vertAlign val="superscript"/>
        <sz val="10"/>
        <rFont val="Arial"/>
        <family val="2"/>
      </rPr>
      <t>fcon3/fcon3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(tdTomato+,mutant </t>
    </r>
    <r>
      <rPr>
        <i/>
        <sz val="10"/>
        <rFont val="Arial"/>
        <family val="2"/>
      </rPr>
      <t>Pcdhg</t>
    </r>
    <r>
      <rPr>
        <sz val="10"/>
        <rFont val="Arial"/>
        <family val="2"/>
      </rPr>
      <t xml:space="preserve">) embryos at E13.5.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</si>
</sst>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Palatino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/>
    <xf numFmtId="0" fontId="3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/>
    <xf numFmtId="0" fontId="2" fillId="0" borderId="0" xfId="0" applyFont="1" applyAlignment="1"/>
    <xf numFmtId="4" fontId="5" fillId="4" borderId="4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4" fontId="5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4" fillId="0" borderId="6" xfId="0" applyFont="1" applyFill="1" applyBorder="1" applyAlignment="1"/>
    <xf numFmtId="0" fontId="12" fillId="0" borderId="6" xfId="0" applyFont="1" applyBorder="1"/>
    <xf numFmtId="0" fontId="4" fillId="0" borderId="12" xfId="0" applyFont="1" applyBorder="1" applyAlignment="1">
      <alignment wrapText="1"/>
    </xf>
    <xf numFmtId="0" fontId="12" fillId="0" borderId="13" xfId="0" applyFont="1" applyBorder="1"/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3" xfId="0" applyFont="1" applyBorder="1" applyAlignment="1">
      <alignment wrapText="1"/>
    </xf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6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10"/>
  <sheetViews>
    <sheetView workbookViewId="0"/>
  </sheetViews>
  <sheetFormatPr defaultColWidth="14.42578125" defaultRowHeight="15" customHeight="1"/>
  <cols>
    <col min="1" max="1" width="31.7109375" customWidth="1"/>
    <col min="2" max="2" width="14.42578125" customWidth="1"/>
    <col min="3" max="3" width="6.140625" customWidth="1"/>
    <col min="4" max="4" width="7.85546875" customWidth="1"/>
    <col min="5" max="5" width="6.85546875" customWidth="1"/>
    <col min="6" max="6" width="6.5703125" customWidth="1"/>
    <col min="10" max="10" width="16.42578125" customWidth="1"/>
  </cols>
  <sheetData>
    <row r="1" spans="1:29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>
      <c r="A2" s="44" t="s">
        <v>1</v>
      </c>
      <c r="B2" s="45"/>
      <c r="C2" s="45"/>
      <c r="D2" s="45"/>
      <c r="E2" s="45"/>
      <c r="F2" s="45"/>
      <c r="G2" s="45"/>
      <c r="H2" s="4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>
      <c r="A3" s="4" t="s">
        <v>2</v>
      </c>
      <c r="B3" s="5"/>
      <c r="C3" s="5"/>
      <c r="D3" s="5"/>
      <c r="E3" s="5"/>
      <c r="F3" s="5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>
      <c r="A4" s="5"/>
      <c r="B4" s="5"/>
      <c r="C4" s="5"/>
      <c r="D4" s="5"/>
      <c r="E4" s="5"/>
      <c r="F4" s="5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>
      <c r="A5" s="4" t="s">
        <v>3</v>
      </c>
      <c r="B5" s="4"/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>
      <c r="A6" s="4" t="s">
        <v>4</v>
      </c>
      <c r="B6" s="5"/>
      <c r="C6" s="5"/>
      <c r="D6" s="5"/>
      <c r="E6" s="5"/>
      <c r="F6" s="5"/>
      <c r="G6" s="5"/>
      <c r="H6" s="5"/>
      <c r="I6" s="2"/>
      <c r="J6" s="8"/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>
      <c r="A8" s="12" t="s">
        <v>9</v>
      </c>
      <c r="B8" s="12" t="s">
        <v>11</v>
      </c>
      <c r="C8" s="13" t="s">
        <v>12</v>
      </c>
      <c r="D8" s="12" t="s">
        <v>13</v>
      </c>
      <c r="E8" s="12" t="s">
        <v>14</v>
      </c>
      <c r="F8" s="13" t="s">
        <v>15</v>
      </c>
      <c r="G8" s="13" t="s">
        <v>16</v>
      </c>
      <c r="H8" s="13" t="s">
        <v>17</v>
      </c>
      <c r="I8" s="2"/>
      <c r="J8" s="6" t="s">
        <v>5</v>
      </c>
      <c r="K8" s="7"/>
      <c r="L8" s="5"/>
      <c r="M8" s="2"/>
      <c r="N8" s="47" t="s">
        <v>10</v>
      </c>
      <c r="O8" s="45"/>
      <c r="P8" s="4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>
      <c r="A9" s="13"/>
      <c r="B9" s="13"/>
      <c r="C9" s="13"/>
      <c r="D9" s="13"/>
      <c r="E9" s="13"/>
      <c r="F9" s="13"/>
      <c r="G9" s="13" t="s">
        <v>6</v>
      </c>
      <c r="H9" s="13" t="s">
        <v>19</v>
      </c>
      <c r="I9" s="2"/>
      <c r="J9" s="7" t="s">
        <v>6</v>
      </c>
      <c r="K9" s="7" t="s">
        <v>7</v>
      </c>
      <c r="L9" s="5"/>
      <c r="M9" s="2"/>
      <c r="N9" s="47" t="s">
        <v>18</v>
      </c>
      <c r="O9" s="46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>
      <c r="A10" s="13" t="s">
        <v>20</v>
      </c>
      <c r="B10" s="13">
        <v>1</v>
      </c>
      <c r="C10" s="13">
        <v>3</v>
      </c>
      <c r="D10" s="13">
        <v>207</v>
      </c>
      <c r="E10" s="13">
        <v>188</v>
      </c>
      <c r="F10" s="13">
        <f t="shared" ref="F10:F15" si="0">SUM(D10,E10)</f>
        <v>395</v>
      </c>
      <c r="G10" s="13">
        <f t="shared" ref="G10:G15" si="1">PERCENTILE(D10/F10, 1)</f>
        <v>0.52405063291139242</v>
      </c>
      <c r="H10" s="13">
        <f t="shared" ref="H10:H15" si="2">PERCENTILE(E10/F10, 1)</f>
        <v>0.47594936708860758</v>
      </c>
      <c r="I10" s="2"/>
      <c r="J10" s="9" t="s">
        <v>8</v>
      </c>
      <c r="K10" s="11" t="s">
        <v>8</v>
      </c>
      <c r="L10" s="5"/>
      <c r="M10" s="2"/>
      <c r="N10" s="7" t="s">
        <v>22</v>
      </c>
      <c r="O10" s="18" t="s">
        <v>23</v>
      </c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>
      <c r="A11" s="13" t="s">
        <v>20</v>
      </c>
      <c r="B11" s="13">
        <v>2</v>
      </c>
      <c r="C11" s="13">
        <v>3</v>
      </c>
      <c r="D11" s="13">
        <v>143</v>
      </c>
      <c r="E11" s="13">
        <v>145</v>
      </c>
      <c r="F11" s="13">
        <f t="shared" si="0"/>
        <v>288</v>
      </c>
      <c r="G11" s="13">
        <f t="shared" si="1"/>
        <v>0.49652777777777779</v>
      </c>
      <c r="H11" s="13">
        <f t="shared" si="2"/>
        <v>0.50347222222222221</v>
      </c>
      <c r="I11" s="2"/>
      <c r="J11" s="20">
        <f t="shared" ref="J11:K11" si="3">ASIN(SQRT(G10))</f>
        <v>0.80945808043078593</v>
      </c>
      <c r="K11" s="20">
        <f t="shared" si="3"/>
        <v>0.76133824636411063</v>
      </c>
      <c r="L11" s="7" t="s">
        <v>24</v>
      </c>
      <c r="M11" s="8"/>
      <c r="N11" s="7">
        <f t="shared" ref="N11:O11" si="4">AVERAGE(G18)</f>
        <v>0.49728161892144424</v>
      </c>
      <c r="O11" s="7">
        <f t="shared" si="4"/>
        <v>0.50271838107855571</v>
      </c>
      <c r="P11" s="23">
        <f t="shared" ref="P11:P14" si="5">SUM(N11:O11)</f>
        <v>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>
      <c r="A12" s="13" t="s">
        <v>20</v>
      </c>
      <c r="B12" s="13">
        <v>3</v>
      </c>
      <c r="C12" s="13">
        <v>3</v>
      </c>
      <c r="D12" s="13">
        <v>35</v>
      </c>
      <c r="E12" s="13">
        <v>38</v>
      </c>
      <c r="F12" s="13">
        <f t="shared" si="0"/>
        <v>73</v>
      </c>
      <c r="G12" s="13">
        <f t="shared" si="1"/>
        <v>0.47945205479452052</v>
      </c>
      <c r="H12" s="13">
        <f t="shared" si="2"/>
        <v>0.52054794520547942</v>
      </c>
      <c r="I12" s="2"/>
      <c r="J12" s="20">
        <f t="shared" ref="J12:K12" si="6">ASIN(SQRT(G11))</f>
        <v>0.78192591326645577</v>
      </c>
      <c r="K12" s="20">
        <f t="shared" si="6"/>
        <v>0.78887041352844089</v>
      </c>
      <c r="L12" s="7" t="s">
        <v>25</v>
      </c>
      <c r="M12" s="8"/>
      <c r="N12" s="7">
        <f t="shared" ref="N12:O12" si="7">AVERAGE(G37)</f>
        <v>0.50399038228701476</v>
      </c>
      <c r="O12" s="7">
        <f t="shared" si="7"/>
        <v>0.4960096177129853</v>
      </c>
      <c r="P12" s="23">
        <f t="shared" si="5"/>
        <v>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>
      <c r="A13" s="13" t="s">
        <v>20</v>
      </c>
      <c r="B13" s="13">
        <v>4</v>
      </c>
      <c r="C13" s="13">
        <v>3</v>
      </c>
      <c r="D13" s="13">
        <v>247</v>
      </c>
      <c r="E13" s="13">
        <v>246</v>
      </c>
      <c r="F13" s="13">
        <f t="shared" si="0"/>
        <v>493</v>
      </c>
      <c r="G13" s="13">
        <f t="shared" si="1"/>
        <v>0.5010141987829615</v>
      </c>
      <c r="H13" s="13">
        <f t="shared" si="2"/>
        <v>0.49898580121703856</v>
      </c>
      <c r="I13" s="2"/>
      <c r="J13" s="20">
        <f t="shared" ref="J13:K13" si="8">ASIN(SQRT(G12))</f>
        <v>0.76484442998295976</v>
      </c>
      <c r="K13" s="20">
        <f t="shared" si="8"/>
        <v>0.80595189681193691</v>
      </c>
      <c r="L13" s="7" t="s">
        <v>26</v>
      </c>
      <c r="M13" s="8"/>
      <c r="N13" s="7">
        <f t="shared" ref="N13:O13" si="9">AVERAGE(G52)</f>
        <v>0.42847956727539432</v>
      </c>
      <c r="O13" s="7">
        <f t="shared" si="9"/>
        <v>0.57152043272460562</v>
      </c>
      <c r="P13" s="23">
        <f t="shared" si="5"/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>
      <c r="A14" s="13" t="s">
        <v>20</v>
      </c>
      <c r="B14" s="13">
        <v>5</v>
      </c>
      <c r="C14" s="13">
        <v>3</v>
      </c>
      <c r="D14" s="13">
        <v>211</v>
      </c>
      <c r="E14" s="13">
        <v>238</v>
      </c>
      <c r="F14" s="13">
        <f t="shared" si="0"/>
        <v>449</v>
      </c>
      <c r="G14" s="13">
        <f t="shared" si="1"/>
        <v>0.46993318485523383</v>
      </c>
      <c r="H14" s="13">
        <f t="shared" si="2"/>
        <v>0.53006681514476617</v>
      </c>
      <c r="I14" s="2"/>
      <c r="J14" s="20">
        <f t="shared" ref="J14:K14" si="10">ASIN(SQRT(G13))</f>
        <v>0.78641236287588046</v>
      </c>
      <c r="K14" s="20">
        <f t="shared" si="10"/>
        <v>0.78438396391901621</v>
      </c>
      <c r="L14" s="7" t="s">
        <v>27</v>
      </c>
      <c r="M14" s="8"/>
      <c r="N14" s="5">
        <f t="shared" ref="N14:O14" si="11">AVERAGE(N11:N13)</f>
        <v>0.47658385616128446</v>
      </c>
      <c r="O14" s="5">
        <f t="shared" si="11"/>
        <v>0.5234161438387156</v>
      </c>
      <c r="P14" s="23">
        <f t="shared" si="5"/>
        <v>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>
      <c r="A15" s="13" t="s">
        <v>20</v>
      </c>
      <c r="B15" s="13">
        <v>6</v>
      </c>
      <c r="C15" s="13">
        <v>3</v>
      </c>
      <c r="D15" s="13">
        <v>121</v>
      </c>
      <c r="E15" s="13">
        <v>115</v>
      </c>
      <c r="F15" s="13">
        <f t="shared" si="0"/>
        <v>236</v>
      </c>
      <c r="G15" s="13">
        <f t="shared" si="1"/>
        <v>0.51271186440677963</v>
      </c>
      <c r="H15" s="13">
        <f t="shared" si="2"/>
        <v>0.48728813559322032</v>
      </c>
      <c r="I15" s="2"/>
      <c r="J15" s="20">
        <f t="shared" ref="J15:K15" si="12">ASIN(SQRT(G14))</f>
        <v>0.75531319816757259</v>
      </c>
      <c r="K15" s="20">
        <f t="shared" si="12"/>
        <v>0.81548312862732408</v>
      </c>
      <c r="L15" s="7"/>
      <c r="M15" s="8"/>
      <c r="N15" s="24" t="s">
        <v>22</v>
      </c>
      <c r="O15" s="25" t="s">
        <v>23</v>
      </c>
      <c r="P15" s="26" t="s">
        <v>28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>
      <c r="A16" s="13"/>
      <c r="B16" s="13"/>
      <c r="C16" s="13"/>
      <c r="D16" s="13"/>
      <c r="E16" s="13"/>
      <c r="F16" s="13"/>
      <c r="G16" s="13"/>
      <c r="H16" s="13"/>
      <c r="I16" s="2"/>
      <c r="J16" s="20">
        <f t="shared" ref="J16:K16" si="13">ASIN(SQRT(G15))</f>
        <v>0.79811139762216043</v>
      </c>
      <c r="K16" s="20">
        <f t="shared" si="13"/>
        <v>0.77268492917273601</v>
      </c>
      <c r="L16" s="7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>
      <c r="A17" s="13"/>
      <c r="B17" s="13"/>
      <c r="C17" s="13"/>
      <c r="D17" s="13"/>
      <c r="E17" s="13"/>
      <c r="F17" s="13"/>
      <c r="G17" s="13"/>
      <c r="H17" s="13"/>
      <c r="I17" s="2"/>
      <c r="J17" s="20"/>
      <c r="K17" s="20"/>
      <c r="L17" s="7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>
      <c r="A18" s="13" t="s">
        <v>27</v>
      </c>
      <c r="B18" s="13"/>
      <c r="C18" s="13"/>
      <c r="D18" s="13">
        <f t="shared" ref="D18:F18" si="14">SUM(D10:D15)</f>
        <v>964</v>
      </c>
      <c r="E18" s="13">
        <f t="shared" si="14"/>
        <v>970</v>
      </c>
      <c r="F18" s="13">
        <f t="shared" si="14"/>
        <v>1934</v>
      </c>
      <c r="G18" s="13">
        <f t="shared" ref="G18:H18" si="15">AVERAGE(G10:G15)</f>
        <v>0.49728161892144424</v>
      </c>
      <c r="H18" s="13">
        <f t="shared" si="15"/>
        <v>0.50271838107855571</v>
      </c>
      <c r="I18" s="2"/>
      <c r="J18" s="28">
        <f t="shared" ref="J18:K18" si="16">AVERAGE(J11:J16)</f>
        <v>0.78267756372430253</v>
      </c>
      <c r="K18" s="28">
        <f t="shared" si="16"/>
        <v>0.78811876307059414</v>
      </c>
      <c r="L18" s="7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>
      <c r="A19" s="13"/>
      <c r="B19" s="13"/>
      <c r="C19" s="13"/>
      <c r="D19" s="13">
        <f t="shared" ref="D19:F19" si="17">SUM(D10:D15)</f>
        <v>964</v>
      </c>
      <c r="E19" s="13">
        <f t="shared" si="17"/>
        <v>970</v>
      </c>
      <c r="F19" s="13">
        <f t="shared" si="17"/>
        <v>1934</v>
      </c>
      <c r="G19" s="13">
        <f>D19/F19</f>
        <v>0.4984488107549121</v>
      </c>
      <c r="H19" s="13">
        <f>E19/F19</f>
        <v>0.5015511892450879</v>
      </c>
      <c r="I19" s="2"/>
      <c r="J19" s="20"/>
      <c r="K19" s="20"/>
      <c r="L19" s="7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>
      <c r="A20" s="2"/>
      <c r="B20" s="2"/>
      <c r="C20" s="2"/>
      <c r="D20" s="2"/>
      <c r="E20" s="2"/>
      <c r="F20" s="2"/>
      <c r="G20" s="2"/>
      <c r="H20" s="2"/>
      <c r="I20" s="2"/>
      <c r="J20" s="20"/>
      <c r="K20" s="20"/>
      <c r="L20" s="7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>
      <c r="A21" s="29" t="s">
        <v>29</v>
      </c>
      <c r="B21" s="29">
        <v>1</v>
      </c>
      <c r="C21" s="29">
        <v>3</v>
      </c>
      <c r="D21" s="29">
        <v>93</v>
      </c>
      <c r="E21" s="29">
        <v>84</v>
      </c>
      <c r="F21" s="29">
        <f t="shared" ref="F21:F35" si="18">SUM(D21,E21)</f>
        <v>177</v>
      </c>
      <c r="G21" s="29">
        <f t="shared" ref="G21:G35" si="19">PERCENTILE(D21/F21, 1)</f>
        <v>0.52542372881355937</v>
      </c>
      <c r="H21" s="29">
        <f t="shared" ref="H21:H35" si="20">PERCENTILE(E21/F21, 1)</f>
        <v>0.47457627118644069</v>
      </c>
      <c r="I21" s="2"/>
      <c r="J21" s="20">
        <f t="shared" ref="J21:K21" si="21">ASIN(SQRT(G21))</f>
        <v>0.81083286033247115</v>
      </c>
      <c r="K21" s="20">
        <f t="shared" si="21"/>
        <v>0.75996346646242563</v>
      </c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>
      <c r="A22" s="29" t="s">
        <v>29</v>
      </c>
      <c r="B22" s="29">
        <v>2</v>
      </c>
      <c r="C22" s="29">
        <v>3</v>
      </c>
      <c r="D22" s="29">
        <v>234</v>
      </c>
      <c r="E22" s="29">
        <v>277</v>
      </c>
      <c r="F22" s="29">
        <f t="shared" si="18"/>
        <v>511</v>
      </c>
      <c r="G22" s="29">
        <f t="shared" si="19"/>
        <v>0.45792563600782776</v>
      </c>
      <c r="H22" s="29">
        <f t="shared" si="20"/>
        <v>0.54207436399217224</v>
      </c>
      <c r="I22" s="2"/>
      <c r="J22" s="20">
        <f t="shared" ref="J22:K22" si="22">ASIN(SQRT(G22))</f>
        <v>0.74327398569140324</v>
      </c>
      <c r="K22" s="20">
        <f t="shared" si="22"/>
        <v>0.82752234110349343</v>
      </c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>
      <c r="A23" s="29" t="s">
        <v>29</v>
      </c>
      <c r="B23" s="29">
        <v>3</v>
      </c>
      <c r="C23" s="29">
        <v>3</v>
      </c>
      <c r="D23" s="29">
        <v>210</v>
      </c>
      <c r="E23" s="29">
        <v>238</v>
      </c>
      <c r="F23" s="29">
        <f t="shared" si="18"/>
        <v>448</v>
      </c>
      <c r="G23" s="29">
        <f t="shared" si="19"/>
        <v>0.46875</v>
      </c>
      <c r="H23" s="29">
        <f t="shared" si="20"/>
        <v>0.53125</v>
      </c>
      <c r="I23" s="2"/>
      <c r="J23" s="20">
        <f t="shared" ref="J23:K23" si="23">ASIN(SQRT(G23))</f>
        <v>0.75412778249920254</v>
      </c>
      <c r="K23" s="20">
        <f t="shared" si="23"/>
        <v>0.81666854429569402</v>
      </c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>
      <c r="A24" s="29" t="s">
        <v>29</v>
      </c>
      <c r="B24" s="29">
        <v>4</v>
      </c>
      <c r="C24" s="29">
        <v>3</v>
      </c>
      <c r="D24" s="29">
        <v>92</v>
      </c>
      <c r="E24" s="29">
        <v>115</v>
      </c>
      <c r="F24" s="29">
        <f t="shared" si="18"/>
        <v>207</v>
      </c>
      <c r="G24" s="29">
        <f t="shared" si="19"/>
        <v>0.44444444444444442</v>
      </c>
      <c r="H24" s="29">
        <f t="shared" si="20"/>
        <v>0.55555555555555558</v>
      </c>
      <c r="I24" s="2"/>
      <c r="J24" s="20">
        <f t="shared" ref="J24:K24" si="24">ASIN(SQRT(G24))</f>
        <v>0.72972765622696634</v>
      </c>
      <c r="K24" s="20">
        <f t="shared" si="24"/>
        <v>0.84106867056793033</v>
      </c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>
      <c r="A25" s="29" t="s">
        <v>29</v>
      </c>
      <c r="B25" s="29">
        <v>5</v>
      </c>
      <c r="C25" s="29">
        <v>3</v>
      </c>
      <c r="D25" s="29">
        <v>219</v>
      </c>
      <c r="E25" s="29">
        <v>173</v>
      </c>
      <c r="F25" s="29">
        <f t="shared" si="18"/>
        <v>392</v>
      </c>
      <c r="G25" s="29">
        <f t="shared" si="19"/>
        <v>0.55867346938775508</v>
      </c>
      <c r="H25" s="29">
        <f t="shared" si="20"/>
        <v>0.44132653061224492</v>
      </c>
      <c r="I25" s="2"/>
      <c r="J25" s="20">
        <f t="shared" ref="J25:K25" si="25">ASIN(SQRT(G25))</f>
        <v>0.84420713270522951</v>
      </c>
      <c r="K25" s="20">
        <f t="shared" si="25"/>
        <v>0.72658919408966716</v>
      </c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>
      <c r="A26" s="29" t="s">
        <v>29</v>
      </c>
      <c r="B26" s="29">
        <v>6</v>
      </c>
      <c r="C26" s="29">
        <v>3</v>
      </c>
      <c r="D26" s="29">
        <v>146</v>
      </c>
      <c r="E26" s="29">
        <v>120</v>
      </c>
      <c r="F26" s="29">
        <f t="shared" si="18"/>
        <v>266</v>
      </c>
      <c r="G26" s="29">
        <f t="shared" si="19"/>
        <v>0.54887218045112784</v>
      </c>
      <c r="H26" s="29">
        <f t="shared" si="20"/>
        <v>0.45112781954887216</v>
      </c>
      <c r="I26" s="2"/>
      <c r="J26" s="20">
        <f t="shared" ref="J26:K26" si="26">ASIN(SQRT(G26))</f>
        <v>0.83434850081279466</v>
      </c>
      <c r="K26" s="20">
        <f t="shared" si="26"/>
        <v>0.7364478259821019</v>
      </c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>
      <c r="A27" s="29" t="s">
        <v>29</v>
      </c>
      <c r="B27" s="29">
        <v>7</v>
      </c>
      <c r="C27" s="29">
        <v>3</v>
      </c>
      <c r="D27" s="29">
        <v>53</v>
      </c>
      <c r="E27" s="29">
        <v>43</v>
      </c>
      <c r="F27" s="29">
        <f t="shared" si="18"/>
        <v>96</v>
      </c>
      <c r="G27" s="29">
        <f t="shared" si="19"/>
        <v>0.55208333333333337</v>
      </c>
      <c r="H27" s="29">
        <f t="shared" si="20"/>
        <v>0.44791666666666669</v>
      </c>
      <c r="I27" s="2"/>
      <c r="J27" s="20">
        <f t="shared" ref="J27:K27" si="27">ASIN(SQRT(G27))</f>
        <v>0.83757614969167526</v>
      </c>
      <c r="K27" s="20">
        <f t="shared" si="27"/>
        <v>0.7332201771032214</v>
      </c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>
      <c r="A28" s="29" t="s">
        <v>29</v>
      </c>
      <c r="B28" s="29">
        <v>8</v>
      </c>
      <c r="C28" s="29">
        <v>3</v>
      </c>
      <c r="D28" s="29">
        <v>167</v>
      </c>
      <c r="E28" s="29">
        <v>160</v>
      </c>
      <c r="F28" s="29">
        <f t="shared" si="18"/>
        <v>327</v>
      </c>
      <c r="G28" s="29">
        <f t="shared" si="19"/>
        <v>0.5107033639143731</v>
      </c>
      <c r="H28" s="29">
        <f t="shared" si="20"/>
        <v>0.4892966360856269</v>
      </c>
      <c r="I28" s="2"/>
      <c r="J28" s="20">
        <f t="shared" ref="J28:K28" si="28">ASIN(SQRT(G28))</f>
        <v>0.79610234494628296</v>
      </c>
      <c r="K28" s="20">
        <f t="shared" si="28"/>
        <v>0.77469398184861371</v>
      </c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>
      <c r="A29" s="29" t="s">
        <v>29</v>
      </c>
      <c r="B29" s="29">
        <v>9</v>
      </c>
      <c r="C29" s="29">
        <v>3</v>
      </c>
      <c r="D29" s="29">
        <v>299</v>
      </c>
      <c r="E29" s="29">
        <v>277</v>
      </c>
      <c r="F29" s="29">
        <f t="shared" si="18"/>
        <v>576</v>
      </c>
      <c r="G29" s="29">
        <f t="shared" si="19"/>
        <v>0.51909722222222221</v>
      </c>
      <c r="H29" s="29">
        <f t="shared" si="20"/>
        <v>0.48090277777777779</v>
      </c>
      <c r="I29" s="2"/>
      <c r="J29" s="20">
        <f t="shared" ref="J29:K29" si="29">ASIN(SQRT(G29))</f>
        <v>0.80450003189134711</v>
      </c>
      <c r="K29" s="20">
        <f t="shared" si="29"/>
        <v>0.76629629490354945</v>
      </c>
      <c r="L29" s="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>
      <c r="A30" s="29" t="s">
        <v>29</v>
      </c>
      <c r="B30" s="29">
        <v>10</v>
      </c>
      <c r="C30" s="29">
        <v>3</v>
      </c>
      <c r="D30" s="29">
        <v>83</v>
      </c>
      <c r="E30" s="29">
        <v>106</v>
      </c>
      <c r="F30" s="29">
        <f t="shared" si="18"/>
        <v>189</v>
      </c>
      <c r="G30" s="29">
        <f t="shared" si="19"/>
        <v>0.43915343915343913</v>
      </c>
      <c r="H30" s="29">
        <f t="shared" si="20"/>
        <v>0.56084656084656082</v>
      </c>
      <c r="I30" s="2"/>
      <c r="J30" s="20">
        <f t="shared" ref="J30:K30" si="30">ASIN(SQRT(G30))</f>
        <v>0.72440041116368492</v>
      </c>
      <c r="K30" s="20">
        <f t="shared" si="30"/>
        <v>0.84639591563121164</v>
      </c>
      <c r="L30" s="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>
      <c r="A31" s="29" t="s">
        <v>29</v>
      </c>
      <c r="B31" s="29">
        <v>11</v>
      </c>
      <c r="C31" s="29">
        <v>3</v>
      </c>
      <c r="D31" s="29">
        <v>303</v>
      </c>
      <c r="E31" s="29">
        <v>311</v>
      </c>
      <c r="F31" s="29">
        <f t="shared" si="18"/>
        <v>614</v>
      </c>
      <c r="G31" s="29">
        <f t="shared" si="19"/>
        <v>0.49348534201954397</v>
      </c>
      <c r="H31" s="29">
        <f t="shared" si="20"/>
        <v>0.50651465798045603</v>
      </c>
      <c r="I31" s="2"/>
      <c r="J31" s="20">
        <f t="shared" ref="J31:K31" si="31">ASIN(SQRT(G31))</f>
        <v>0.7788833210781817</v>
      </c>
      <c r="K31" s="20">
        <f t="shared" si="31"/>
        <v>0.79191300571671486</v>
      </c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>
      <c r="A32" s="29" t="s">
        <v>29</v>
      </c>
      <c r="B32" s="29">
        <v>12</v>
      </c>
      <c r="C32" s="29">
        <v>3</v>
      </c>
      <c r="D32" s="29">
        <v>272</v>
      </c>
      <c r="E32" s="29">
        <v>227</v>
      </c>
      <c r="F32" s="29">
        <f t="shared" si="18"/>
        <v>499</v>
      </c>
      <c r="G32" s="29">
        <f t="shared" si="19"/>
        <v>0.54509018036072143</v>
      </c>
      <c r="H32" s="29">
        <f t="shared" si="20"/>
        <v>0.45490981963927857</v>
      </c>
      <c r="I32" s="2"/>
      <c r="J32" s="20">
        <f t="shared" ref="J32:K32" si="32">ASIN(SQRT(G32))</f>
        <v>0.83054968447120259</v>
      </c>
      <c r="K32" s="20">
        <f t="shared" si="32"/>
        <v>0.74024664232369397</v>
      </c>
      <c r="L32" s="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>
      <c r="A33" s="29" t="s">
        <v>29</v>
      </c>
      <c r="B33" s="29">
        <v>13</v>
      </c>
      <c r="C33" s="29">
        <v>3</v>
      </c>
      <c r="D33" s="29">
        <v>293</v>
      </c>
      <c r="E33" s="29">
        <v>282</v>
      </c>
      <c r="F33" s="29">
        <f t="shared" si="18"/>
        <v>575</v>
      </c>
      <c r="G33" s="29">
        <f t="shared" si="19"/>
        <v>0.50956521739130434</v>
      </c>
      <c r="H33" s="29">
        <f t="shared" si="20"/>
        <v>0.49043478260869566</v>
      </c>
      <c r="I33" s="2"/>
      <c r="J33" s="20">
        <f t="shared" ref="J33:K33" si="33">ASIN(SQRT(G33))</f>
        <v>0.79496396432092886</v>
      </c>
      <c r="K33" s="20">
        <f t="shared" si="33"/>
        <v>0.7758323624739677</v>
      </c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>
      <c r="A34" s="29" t="s">
        <v>29</v>
      </c>
      <c r="B34" s="29">
        <v>14</v>
      </c>
      <c r="C34" s="29">
        <v>3</v>
      </c>
      <c r="D34" s="29">
        <v>293</v>
      </c>
      <c r="E34" s="29">
        <v>305</v>
      </c>
      <c r="F34" s="29">
        <f t="shared" si="18"/>
        <v>598</v>
      </c>
      <c r="G34" s="29">
        <f t="shared" si="19"/>
        <v>0.48996655518394649</v>
      </c>
      <c r="H34" s="29">
        <f t="shared" si="20"/>
        <v>0.51003344481605351</v>
      </c>
      <c r="I34" s="2"/>
      <c r="J34" s="20">
        <f t="shared" ref="J34:K34" si="34">ASIN(SQRT(G34))</f>
        <v>0.7753640450813194</v>
      </c>
      <c r="K34" s="20">
        <f t="shared" si="34"/>
        <v>0.79543228171357727</v>
      </c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>
      <c r="A35" s="29" t="s">
        <v>29</v>
      </c>
      <c r="B35" s="29">
        <v>15</v>
      </c>
      <c r="C35" s="29">
        <v>3</v>
      </c>
      <c r="D35" s="29">
        <v>294</v>
      </c>
      <c r="E35" s="29">
        <v>298</v>
      </c>
      <c r="F35" s="29">
        <f t="shared" si="18"/>
        <v>592</v>
      </c>
      <c r="G35" s="29">
        <f t="shared" si="19"/>
        <v>0.4966216216216216</v>
      </c>
      <c r="H35" s="29">
        <f t="shared" si="20"/>
        <v>0.5033783783783784</v>
      </c>
      <c r="I35" s="2"/>
      <c r="J35" s="20">
        <f t="shared" ref="J35:K35" si="35">ASIN(SQRT(G35))</f>
        <v>0.78201975931259482</v>
      </c>
      <c r="K35" s="20">
        <f t="shared" si="35"/>
        <v>0.78877656748230185</v>
      </c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>
      <c r="A36" s="29"/>
      <c r="B36" s="29"/>
      <c r="C36" s="29"/>
      <c r="D36" s="29"/>
      <c r="E36" s="29"/>
      <c r="F36" s="29"/>
      <c r="G36" s="29"/>
      <c r="H36" s="29"/>
      <c r="I36" s="2"/>
      <c r="J36" s="20"/>
      <c r="K36" s="20"/>
      <c r="L36" s="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>
      <c r="A37" s="29" t="s">
        <v>27</v>
      </c>
      <c r="B37" s="29"/>
      <c r="C37" s="29"/>
      <c r="D37" s="29">
        <f t="shared" ref="D37:F37" si="36">SUM(D21:D35)</f>
        <v>3051</v>
      </c>
      <c r="E37" s="29">
        <f t="shared" si="36"/>
        <v>3016</v>
      </c>
      <c r="F37" s="29">
        <f t="shared" si="36"/>
        <v>6067</v>
      </c>
      <c r="G37" s="29">
        <f t="shared" ref="G37:H37" si="37">AVERAGE(G21:G35)</f>
        <v>0.50399038228701476</v>
      </c>
      <c r="H37" s="29">
        <f t="shared" si="37"/>
        <v>0.4960096177129853</v>
      </c>
      <c r="I37" s="2"/>
      <c r="J37" s="28">
        <f t="shared" ref="J37:K37" si="38">AVERAGE(J21:J35)</f>
        <v>0.78939184201501911</v>
      </c>
      <c r="K37" s="28">
        <f t="shared" si="38"/>
        <v>0.78140448477987756</v>
      </c>
      <c r="L37" s="7"/>
      <c r="M37" s="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>
      <c r="A38" s="29"/>
      <c r="B38" s="29"/>
      <c r="C38" s="29"/>
      <c r="D38" s="29">
        <f t="shared" ref="D38:F38" si="39">SUM(D21:D35)</f>
        <v>3051</v>
      </c>
      <c r="E38" s="29">
        <f t="shared" si="39"/>
        <v>3016</v>
      </c>
      <c r="F38" s="29">
        <f t="shared" si="39"/>
        <v>6067</v>
      </c>
      <c r="G38" s="29">
        <f>D38/F38</f>
        <v>0.50288445689797268</v>
      </c>
      <c r="H38" s="29">
        <f>E38/F38</f>
        <v>0.49711554310202738</v>
      </c>
      <c r="I38" s="2"/>
      <c r="J38" s="20"/>
      <c r="K38" s="20"/>
      <c r="L38" s="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>
      <c r="A39" s="2"/>
      <c r="B39" s="2"/>
      <c r="C39" s="2"/>
      <c r="D39" s="2"/>
      <c r="E39" s="2"/>
      <c r="F39" s="2"/>
      <c r="G39" s="2"/>
      <c r="H39" s="2"/>
      <c r="I39" s="2"/>
      <c r="J39" s="20"/>
      <c r="K39" s="20"/>
      <c r="L39" s="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>
      <c r="A40" s="2"/>
      <c r="B40" s="2"/>
      <c r="C40" s="2"/>
      <c r="D40" s="2"/>
      <c r="E40" s="2"/>
      <c r="F40" s="2"/>
      <c r="G40" s="2"/>
      <c r="H40" s="2"/>
      <c r="I40" s="2"/>
      <c r="J40" s="20"/>
      <c r="K40" s="20"/>
      <c r="L40" s="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>
      <c r="A41" s="30" t="s">
        <v>33</v>
      </c>
      <c r="B41" s="30">
        <v>1</v>
      </c>
      <c r="C41" s="30">
        <v>3</v>
      </c>
      <c r="D41" s="30">
        <v>15</v>
      </c>
      <c r="E41" s="30">
        <v>29</v>
      </c>
      <c r="F41" s="30">
        <f t="shared" ref="F41:F49" si="40">SUM(D41,E41)</f>
        <v>44</v>
      </c>
      <c r="G41" s="30">
        <f t="shared" ref="G41:G49" si="41">PERCENTILE(D41/F41, 1)</f>
        <v>0.34090909090909088</v>
      </c>
      <c r="H41" s="30">
        <f t="shared" ref="H41:H49" si="42">PERCENTILE(E41/F41, 1)</f>
        <v>0.65909090909090906</v>
      </c>
      <c r="I41" s="5"/>
      <c r="J41" s="20">
        <f t="shared" ref="J41:K41" si="43">ASIN(SQRT(G41))</f>
        <v>0.62349265576067325</v>
      </c>
      <c r="K41" s="20">
        <f t="shared" si="43"/>
        <v>0.9473036710342233</v>
      </c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>
      <c r="A42" s="30" t="s">
        <v>33</v>
      </c>
      <c r="B42" s="30">
        <v>2</v>
      </c>
      <c r="C42" s="30">
        <v>3</v>
      </c>
      <c r="D42" s="30">
        <v>17</v>
      </c>
      <c r="E42" s="30">
        <v>16</v>
      </c>
      <c r="F42" s="30">
        <f t="shared" si="40"/>
        <v>33</v>
      </c>
      <c r="G42" s="30">
        <f t="shared" si="41"/>
        <v>0.51515151515151514</v>
      </c>
      <c r="H42" s="30">
        <f t="shared" si="42"/>
        <v>0.48484848484848486</v>
      </c>
      <c r="I42" s="5"/>
      <c r="J42" s="20">
        <f t="shared" ref="J42:K42" si="44">ASIN(SQRT(G42))</f>
        <v>0.8005519983805417</v>
      </c>
      <c r="K42" s="20">
        <f t="shared" si="44"/>
        <v>0.77024432841435497</v>
      </c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>
      <c r="A43" s="30" t="s">
        <v>33</v>
      </c>
      <c r="B43" s="30">
        <v>3</v>
      </c>
      <c r="C43" s="30">
        <v>3</v>
      </c>
      <c r="D43" s="30">
        <v>31</v>
      </c>
      <c r="E43" s="30">
        <v>24</v>
      </c>
      <c r="F43" s="30">
        <f t="shared" si="40"/>
        <v>55</v>
      </c>
      <c r="G43" s="30">
        <f t="shared" si="41"/>
        <v>0.5636363636363636</v>
      </c>
      <c r="H43" s="30">
        <f t="shared" si="42"/>
        <v>0.43636363636363634</v>
      </c>
      <c r="I43" s="5"/>
      <c r="J43" s="20">
        <f t="shared" ref="J43:K43" si="45">ASIN(SQRT(G43))</f>
        <v>0.84920759219313624</v>
      </c>
      <c r="K43" s="20">
        <f t="shared" si="45"/>
        <v>0.72158873460176021</v>
      </c>
      <c r="L43" s="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>
      <c r="A44" s="30" t="s">
        <v>33</v>
      </c>
      <c r="B44" s="30">
        <v>4</v>
      </c>
      <c r="C44" s="30">
        <v>3</v>
      </c>
      <c r="D44" s="30">
        <v>37</v>
      </c>
      <c r="E44" s="30">
        <v>57</v>
      </c>
      <c r="F44" s="30">
        <f t="shared" si="40"/>
        <v>94</v>
      </c>
      <c r="G44" s="30">
        <f t="shared" si="41"/>
        <v>0.39361702127659576</v>
      </c>
      <c r="H44" s="30">
        <f t="shared" si="42"/>
        <v>0.6063829787234043</v>
      </c>
      <c r="I44" s="5"/>
      <c r="J44" s="20">
        <f t="shared" ref="J44:K44" si="46">ASIN(SQRT(G44))</f>
        <v>0.6781957310303055</v>
      </c>
      <c r="K44" s="20">
        <f t="shared" si="46"/>
        <v>0.89260059576459116</v>
      </c>
      <c r="L44" s="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>
      <c r="A45" s="30" t="s">
        <v>33</v>
      </c>
      <c r="B45" s="30">
        <v>5</v>
      </c>
      <c r="C45" s="30">
        <v>3</v>
      </c>
      <c r="D45" s="30">
        <v>38</v>
      </c>
      <c r="E45" s="30">
        <v>29</v>
      </c>
      <c r="F45" s="30">
        <f t="shared" si="40"/>
        <v>67</v>
      </c>
      <c r="G45" s="30">
        <f t="shared" si="41"/>
        <v>0.56716417910447758</v>
      </c>
      <c r="H45" s="30">
        <f t="shared" si="42"/>
        <v>0.43283582089552236</v>
      </c>
      <c r="I45" s="5"/>
      <c r="J45" s="20">
        <f t="shared" ref="J45:K45" si="47">ASIN(SQRT(G45))</f>
        <v>0.85276598671626536</v>
      </c>
      <c r="K45" s="20">
        <f t="shared" si="47"/>
        <v>0.71803034007863131</v>
      </c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>
      <c r="A46" s="30" t="s">
        <v>33</v>
      </c>
      <c r="B46" s="30">
        <v>6</v>
      </c>
      <c r="C46" s="30">
        <v>3</v>
      </c>
      <c r="D46" s="30">
        <v>29</v>
      </c>
      <c r="E46" s="30">
        <v>43</v>
      </c>
      <c r="F46" s="30">
        <f t="shared" si="40"/>
        <v>72</v>
      </c>
      <c r="G46" s="30">
        <f t="shared" si="41"/>
        <v>0.40277777777777779</v>
      </c>
      <c r="H46" s="30">
        <f t="shared" si="42"/>
        <v>0.59722222222222221</v>
      </c>
      <c r="I46" s="5"/>
      <c r="J46" s="20">
        <f t="shared" ref="J46:K46" si="48">ASIN(SQRT(G46))</f>
        <v>0.68755263696482849</v>
      </c>
      <c r="K46" s="20">
        <f t="shared" si="48"/>
        <v>0.88324368983006807</v>
      </c>
      <c r="L46" s="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>
      <c r="A47" s="30" t="s">
        <v>33</v>
      </c>
      <c r="B47" s="30">
        <v>7</v>
      </c>
      <c r="C47" s="30">
        <v>3</v>
      </c>
      <c r="D47" s="30">
        <v>31</v>
      </c>
      <c r="E47" s="30">
        <v>40</v>
      </c>
      <c r="F47" s="30">
        <f t="shared" si="40"/>
        <v>71</v>
      </c>
      <c r="G47" s="30">
        <f t="shared" si="41"/>
        <v>0.43661971830985913</v>
      </c>
      <c r="H47" s="30">
        <f t="shared" si="42"/>
        <v>0.56338028169014087</v>
      </c>
      <c r="I47" s="5"/>
      <c r="J47" s="20">
        <f t="shared" ref="J47:K47" si="49">ASIN(SQRT(G47))</f>
        <v>0.72184690760106363</v>
      </c>
      <c r="K47" s="20">
        <f t="shared" si="49"/>
        <v>0.84894941919383304</v>
      </c>
      <c r="L47" s="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>
      <c r="A48" s="30" t="s">
        <v>33</v>
      </c>
      <c r="B48" s="30">
        <v>8</v>
      </c>
      <c r="C48" s="30">
        <v>3</v>
      </c>
      <c r="D48" s="30">
        <v>10</v>
      </c>
      <c r="E48" s="30">
        <v>43</v>
      </c>
      <c r="F48" s="30">
        <f t="shared" si="40"/>
        <v>53</v>
      </c>
      <c r="G48" s="30">
        <f t="shared" si="41"/>
        <v>0.18867924528301888</v>
      </c>
      <c r="H48" s="30">
        <f t="shared" si="42"/>
        <v>0.81132075471698117</v>
      </c>
      <c r="I48" s="5"/>
      <c r="J48" s="20">
        <f t="shared" ref="J48:K48" si="50">ASIN(SQRT(G48))</f>
        <v>0.4493412194855298</v>
      </c>
      <c r="K48" s="20">
        <f t="shared" si="50"/>
        <v>1.121455107309367</v>
      </c>
      <c r="L48" s="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>
      <c r="A49" s="30" t="s">
        <v>33</v>
      </c>
      <c r="B49" s="30">
        <v>9</v>
      </c>
      <c r="C49" s="30">
        <v>3</v>
      </c>
      <c r="D49" s="30">
        <v>30</v>
      </c>
      <c r="E49" s="30">
        <v>37</v>
      </c>
      <c r="F49" s="30">
        <f t="shared" si="40"/>
        <v>67</v>
      </c>
      <c r="G49" s="30">
        <f t="shared" si="41"/>
        <v>0.44776119402985076</v>
      </c>
      <c r="H49" s="30">
        <f t="shared" si="42"/>
        <v>0.55223880597014929</v>
      </c>
      <c r="I49" s="5"/>
      <c r="J49" s="20">
        <f t="shared" ref="J49:K49" si="51">ASIN(SQRT(G49))</f>
        <v>0.73306385148427433</v>
      </c>
      <c r="K49" s="20">
        <f t="shared" si="51"/>
        <v>0.83773247531062234</v>
      </c>
      <c r="L49" s="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>
      <c r="A50" s="30"/>
      <c r="B50" s="30"/>
      <c r="C50" s="30"/>
      <c r="D50" s="30"/>
      <c r="E50" s="30"/>
      <c r="F50" s="30"/>
      <c r="G50" s="30"/>
      <c r="H50" s="30"/>
      <c r="I50" s="5"/>
      <c r="J50" s="20"/>
      <c r="K50" s="20"/>
      <c r="L50" s="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>
      <c r="A51" s="30"/>
      <c r="B51" s="30"/>
      <c r="C51" s="30"/>
      <c r="D51" s="30"/>
      <c r="E51" s="30"/>
      <c r="F51" s="30"/>
      <c r="G51" s="30"/>
      <c r="H51" s="30"/>
      <c r="I51" s="5"/>
      <c r="J51" s="20"/>
      <c r="K51" s="20"/>
      <c r="L51" s="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>
      <c r="A52" s="30" t="s">
        <v>27</v>
      </c>
      <c r="B52" s="30"/>
      <c r="C52" s="30"/>
      <c r="D52" s="30">
        <f t="shared" ref="D52:F52" si="52">SUM(D41:D49)</f>
        <v>238</v>
      </c>
      <c r="E52" s="30">
        <f t="shared" si="52"/>
        <v>318</v>
      </c>
      <c r="F52" s="30">
        <f t="shared" si="52"/>
        <v>556</v>
      </c>
      <c r="G52" s="30">
        <f t="shared" ref="G52:H52" si="53">AVERAGE(G41:G49)</f>
        <v>0.42847956727539432</v>
      </c>
      <c r="H52" s="30">
        <f t="shared" si="53"/>
        <v>0.57152043272460562</v>
      </c>
      <c r="I52" s="5"/>
      <c r="J52" s="28">
        <f t="shared" ref="J52:K52" si="54">AVERAGE(J41:J49)</f>
        <v>0.71066873106851314</v>
      </c>
      <c r="K52" s="28">
        <f t="shared" si="54"/>
        <v>0.86012759572638353</v>
      </c>
      <c r="L52" s="5"/>
      <c r="M52" s="2"/>
      <c r="N52" s="2"/>
      <c r="O52" s="2"/>
      <c r="P52" s="2"/>
      <c r="Q52" s="2"/>
      <c r="R52" s="2"/>
      <c r="S52" s="2"/>
      <c r="T52" s="2"/>
      <c r="U52" s="2"/>
      <c r="V52" s="2">
        <f t="shared" ref="V52:AC52" si="55">SUM(V41:V49)</f>
        <v>0</v>
      </c>
      <c r="W52" s="2">
        <f t="shared" si="55"/>
        <v>0</v>
      </c>
      <c r="X52" s="2">
        <f t="shared" si="55"/>
        <v>0</v>
      </c>
      <c r="Y52" s="2">
        <f t="shared" si="55"/>
        <v>0</v>
      </c>
      <c r="Z52" s="2">
        <f t="shared" si="55"/>
        <v>0</v>
      </c>
      <c r="AA52" s="2">
        <f t="shared" si="55"/>
        <v>0</v>
      </c>
      <c r="AB52" s="2">
        <f t="shared" si="55"/>
        <v>0</v>
      </c>
      <c r="AC52" s="2">
        <f t="shared" si="55"/>
        <v>0</v>
      </c>
    </row>
    <row r="53" spans="1:29" ht="15.75" customHeight="1">
      <c r="A53" s="30"/>
      <c r="B53" s="30"/>
      <c r="C53" s="30"/>
      <c r="D53" s="30">
        <f t="shared" ref="D53:F53" si="56">SUM(D41:D49)</f>
        <v>238</v>
      </c>
      <c r="E53" s="30">
        <f t="shared" si="56"/>
        <v>318</v>
      </c>
      <c r="F53" s="30">
        <f t="shared" si="56"/>
        <v>556</v>
      </c>
      <c r="G53" s="30">
        <f>D53/F53</f>
        <v>0.42805755395683454</v>
      </c>
      <c r="H53" s="30">
        <f>E53/F53</f>
        <v>0.57194244604316546</v>
      </c>
      <c r="I53" s="5"/>
      <c r="J53" s="20"/>
      <c r="K53" s="20"/>
      <c r="L53" s="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 spans="1:29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 spans="1:29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 spans="1:2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 spans="1:29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</sheetData>
  <mergeCells count="3">
    <mergeCell ref="A2:H2"/>
    <mergeCell ref="N8:P8"/>
    <mergeCell ref="N9:O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06"/>
  <sheetViews>
    <sheetView workbookViewId="0"/>
  </sheetViews>
  <sheetFormatPr defaultColWidth="14.42578125" defaultRowHeight="15" customHeight="1"/>
  <cols>
    <col min="1" max="1" width="20.7109375" customWidth="1"/>
    <col min="2" max="2" width="8.42578125" customWidth="1"/>
    <col min="3" max="3" width="6.5703125" customWidth="1"/>
    <col min="4" max="4" width="8.7109375" customWidth="1"/>
    <col min="5" max="5" width="10.42578125" customWidth="1"/>
    <col min="6" max="6" width="9.7109375" customWidth="1"/>
  </cols>
  <sheetData>
    <row r="1" spans="1:16" ht="15.75" customHeight="1"/>
    <row r="2" spans="1:16" ht="15.75" customHeight="1">
      <c r="A2" s="44" t="s">
        <v>0</v>
      </c>
      <c r="B2" s="45"/>
      <c r="C2" s="45"/>
      <c r="D2" s="45"/>
      <c r="E2" s="45"/>
      <c r="F2" s="45"/>
      <c r="G2" s="45"/>
      <c r="H2" s="46"/>
      <c r="I2" s="3"/>
    </row>
    <row r="3" spans="1:16" ht="15.75" customHeight="1">
      <c r="A3" s="4" t="s">
        <v>2</v>
      </c>
      <c r="B3" s="5"/>
      <c r="C3" s="5"/>
      <c r="D3" s="5"/>
      <c r="E3" s="5"/>
      <c r="F3" s="5"/>
      <c r="G3" s="5"/>
      <c r="H3" s="5"/>
      <c r="I3" s="2"/>
    </row>
    <row r="4" spans="1:16" ht="15.75" customHeight="1">
      <c r="A4" s="5"/>
      <c r="B4" s="5"/>
      <c r="C4" s="5"/>
      <c r="D4" s="5"/>
      <c r="E4" s="5"/>
      <c r="F4" s="5"/>
      <c r="G4" s="5"/>
      <c r="H4" s="5"/>
      <c r="I4" s="2"/>
    </row>
    <row r="5" spans="1:16" ht="15.75" customHeight="1">
      <c r="A5" s="4" t="s">
        <v>3</v>
      </c>
      <c r="B5" s="4"/>
      <c r="C5" s="4"/>
      <c r="D5" s="4"/>
      <c r="E5" s="4"/>
      <c r="F5" s="4"/>
      <c r="G5" s="4"/>
      <c r="H5" s="4"/>
      <c r="I5" s="1"/>
    </row>
    <row r="6" spans="1:16" ht="15.75" customHeight="1">
      <c r="A6" s="4" t="s">
        <v>4</v>
      </c>
      <c r="B6" s="5"/>
      <c r="C6" s="5"/>
      <c r="D6" s="5"/>
      <c r="E6" s="5"/>
      <c r="F6" s="5"/>
      <c r="G6" s="5"/>
      <c r="H6" s="5"/>
      <c r="I6" s="2"/>
      <c r="J6" s="6" t="s">
        <v>5</v>
      </c>
      <c r="K6" s="7"/>
      <c r="L6" s="5"/>
      <c r="M6" s="2"/>
    </row>
    <row r="7" spans="1:16" ht="15.75" customHeight="1">
      <c r="J7" s="7" t="s">
        <v>6</v>
      </c>
      <c r="K7" s="7" t="s">
        <v>7</v>
      </c>
      <c r="L7" s="5"/>
      <c r="M7" s="2"/>
    </row>
    <row r="8" spans="1:16" ht="15.75" customHeight="1">
      <c r="J8" s="9" t="s">
        <v>8</v>
      </c>
      <c r="K8" s="11" t="s">
        <v>8</v>
      </c>
      <c r="L8" s="5"/>
      <c r="M8" s="2"/>
      <c r="N8" s="47" t="s">
        <v>10</v>
      </c>
      <c r="O8" s="45"/>
      <c r="P8" s="46"/>
    </row>
    <row r="9" spans="1:16" ht="15.75" customHeight="1">
      <c r="A9" s="12" t="s">
        <v>9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16</v>
      </c>
      <c r="H9" s="13" t="s">
        <v>17</v>
      </c>
      <c r="I9" s="2"/>
      <c r="J9" s="14"/>
      <c r="K9" s="14"/>
      <c r="L9" s="14"/>
      <c r="N9" s="48" t="s">
        <v>18</v>
      </c>
      <c r="O9" s="46"/>
      <c r="P9" s="14"/>
    </row>
    <row r="10" spans="1:16" ht="15.75" customHeight="1">
      <c r="A10" s="14" t="s">
        <v>21</v>
      </c>
      <c r="B10" s="15">
        <v>1</v>
      </c>
      <c r="C10" s="14">
        <v>13</v>
      </c>
      <c r="D10" s="14">
        <v>67</v>
      </c>
      <c r="E10" s="14">
        <v>14</v>
      </c>
      <c r="F10" s="14">
        <f t="shared" ref="F10:F19" si="0">SUM(D10,E10)</f>
        <v>81</v>
      </c>
      <c r="G10" s="14">
        <f t="shared" ref="G10:G19" si="1">PERCENTILE(D10/F10, 1)</f>
        <v>0.8271604938271605</v>
      </c>
      <c r="H10" s="14">
        <f t="shared" ref="H10:H19" si="2">PERCENTILE(E10/F10, 1)</f>
        <v>0.1728395061728395</v>
      </c>
      <c r="J10" s="17">
        <f t="shared" ref="J10:K10" si="3">ASIN(SQRT(G10))</f>
        <v>1.1420403456247765</v>
      </c>
      <c r="K10" s="17">
        <f t="shared" si="3"/>
        <v>0.4287559811701202</v>
      </c>
      <c r="L10" s="14"/>
      <c r="N10" s="10" t="s">
        <v>22</v>
      </c>
      <c r="O10" s="19" t="s">
        <v>23</v>
      </c>
      <c r="P10" s="10"/>
    </row>
    <row r="11" spans="1:16" ht="15.75" customHeight="1">
      <c r="A11" s="14"/>
      <c r="B11" s="15">
        <v>2</v>
      </c>
      <c r="C11" s="14">
        <v>13</v>
      </c>
      <c r="D11" s="14">
        <v>30</v>
      </c>
      <c r="E11" s="14">
        <v>3</v>
      </c>
      <c r="F11" s="14">
        <f t="shared" si="0"/>
        <v>33</v>
      </c>
      <c r="G11" s="14">
        <f t="shared" si="1"/>
        <v>0.90909090909090906</v>
      </c>
      <c r="H11" s="14">
        <f t="shared" si="2"/>
        <v>9.0909090909090912E-2</v>
      </c>
      <c r="J11" s="17">
        <f t="shared" ref="J11:K11" si="4">ASIN(SQRT(G11))</f>
        <v>1.2645189576252274</v>
      </c>
      <c r="K11" s="17">
        <f t="shared" si="4"/>
        <v>0.30627736916966947</v>
      </c>
      <c r="L11" s="10" t="s">
        <v>24</v>
      </c>
      <c r="M11" s="16"/>
      <c r="N11" s="21"/>
      <c r="O11" s="21"/>
      <c r="P11" s="22"/>
    </row>
    <row r="12" spans="1:16" ht="15.75" customHeight="1">
      <c r="A12" s="14"/>
      <c r="B12" s="15">
        <v>3</v>
      </c>
      <c r="C12" s="14">
        <v>13</v>
      </c>
      <c r="D12" s="14">
        <v>35</v>
      </c>
      <c r="E12" s="14">
        <v>7</v>
      </c>
      <c r="F12" s="14">
        <f t="shared" si="0"/>
        <v>42</v>
      </c>
      <c r="G12" s="14">
        <f t="shared" si="1"/>
        <v>0.83333333333333337</v>
      </c>
      <c r="H12" s="14">
        <f t="shared" si="2"/>
        <v>0.16666666666666666</v>
      </c>
      <c r="J12" s="17">
        <f t="shared" ref="J12:K12" si="5">ASIN(SQRT(G12))</f>
        <v>1.1502619915109316</v>
      </c>
      <c r="K12" s="17">
        <f t="shared" si="5"/>
        <v>0.42053433528396511</v>
      </c>
      <c r="L12" s="10" t="s">
        <v>25</v>
      </c>
      <c r="M12" s="16"/>
      <c r="N12" s="21">
        <f t="shared" ref="N12:O12" si="6">AVERAGE(G21)</f>
        <v>0.86719700113935294</v>
      </c>
      <c r="O12" s="21">
        <f t="shared" si="6"/>
        <v>0.13280299886064711</v>
      </c>
      <c r="P12" s="14">
        <f t="shared" ref="P12:P14" si="7">SUM(N12:O12)</f>
        <v>1</v>
      </c>
    </row>
    <row r="13" spans="1:16" ht="15.75" customHeight="1">
      <c r="A13" s="14"/>
      <c r="B13" s="15">
        <v>4</v>
      </c>
      <c r="C13" s="14">
        <v>13</v>
      </c>
      <c r="D13" s="14">
        <v>73</v>
      </c>
      <c r="E13" s="14">
        <v>11</v>
      </c>
      <c r="F13" s="14">
        <f t="shared" si="0"/>
        <v>84</v>
      </c>
      <c r="G13" s="14">
        <f t="shared" si="1"/>
        <v>0.86904761904761907</v>
      </c>
      <c r="H13" s="14">
        <f t="shared" si="2"/>
        <v>0.13095238095238096</v>
      </c>
      <c r="J13" s="17">
        <f t="shared" ref="J13:K13" si="8">ASIN(SQRT(G13))</f>
        <v>1.2005195848171117</v>
      </c>
      <c r="K13" s="17">
        <f t="shared" si="8"/>
        <v>0.37027674197778498</v>
      </c>
      <c r="L13" s="10" t="s">
        <v>26</v>
      </c>
      <c r="M13" s="16"/>
      <c r="N13" s="21">
        <f t="shared" ref="N13:O13" si="9">AVERAGE(G32)</f>
        <v>0.8603511955705182</v>
      </c>
      <c r="O13" s="21">
        <f t="shared" si="9"/>
        <v>0.13964880442948163</v>
      </c>
      <c r="P13" s="14">
        <f t="shared" si="7"/>
        <v>0.99999999999999978</v>
      </c>
    </row>
    <row r="14" spans="1:16" ht="15.75" customHeight="1">
      <c r="A14" s="14"/>
      <c r="B14" s="15">
        <v>5</v>
      </c>
      <c r="C14" s="14">
        <v>13</v>
      </c>
      <c r="D14" s="14">
        <v>68</v>
      </c>
      <c r="E14" s="14">
        <v>10</v>
      </c>
      <c r="F14" s="14">
        <f t="shared" si="0"/>
        <v>78</v>
      </c>
      <c r="G14" s="14">
        <f t="shared" si="1"/>
        <v>0.87179487179487181</v>
      </c>
      <c r="H14" s="14">
        <f t="shared" si="2"/>
        <v>0.12820512820512819</v>
      </c>
      <c r="J14" s="17">
        <f t="shared" ref="J14:K14" si="10">ASIN(SQRT(G14))</f>
        <v>1.2046097665896169</v>
      </c>
      <c r="K14" s="17">
        <f t="shared" si="10"/>
        <v>0.36618656020527962</v>
      </c>
      <c r="L14" s="10" t="s">
        <v>27</v>
      </c>
      <c r="M14" s="16"/>
      <c r="N14" s="14">
        <f t="shared" ref="N14:O14" si="11">AVERAGE(N11:N13)</f>
        <v>0.86377409835493557</v>
      </c>
      <c r="O14" s="14">
        <f t="shared" si="11"/>
        <v>0.13622590164506437</v>
      </c>
      <c r="P14" s="14">
        <f t="shared" si="7"/>
        <v>1</v>
      </c>
    </row>
    <row r="15" spans="1:16" ht="15.75" customHeight="1">
      <c r="A15" s="14"/>
      <c r="B15" s="15">
        <v>6</v>
      </c>
      <c r="C15" s="14">
        <v>13</v>
      </c>
      <c r="D15" s="14">
        <v>87</v>
      </c>
      <c r="E15" s="14">
        <v>14</v>
      </c>
      <c r="F15" s="14">
        <f t="shared" si="0"/>
        <v>101</v>
      </c>
      <c r="G15" s="14">
        <f t="shared" si="1"/>
        <v>0.86138613861386137</v>
      </c>
      <c r="H15" s="14">
        <f t="shared" si="2"/>
        <v>0.13861386138613863</v>
      </c>
      <c r="J15" s="17">
        <f t="shared" ref="J15:K15" si="12">ASIN(SQRT(G15))</f>
        <v>1.1893008772048308</v>
      </c>
      <c r="K15" s="17">
        <f t="shared" si="12"/>
        <v>0.38149544959006587</v>
      </c>
      <c r="L15" s="10"/>
      <c r="M15" s="16"/>
      <c r="N15" s="10" t="s">
        <v>22</v>
      </c>
      <c r="O15" s="19" t="s">
        <v>23</v>
      </c>
      <c r="P15" s="14" t="s">
        <v>28</v>
      </c>
    </row>
    <row r="16" spans="1:16" ht="15.75" customHeight="1">
      <c r="A16" s="14"/>
      <c r="B16" s="15">
        <v>7</v>
      </c>
      <c r="C16" s="14">
        <v>13</v>
      </c>
      <c r="D16" s="14">
        <v>82</v>
      </c>
      <c r="E16" s="14">
        <v>19</v>
      </c>
      <c r="F16" s="14">
        <f t="shared" si="0"/>
        <v>101</v>
      </c>
      <c r="G16" s="14">
        <f t="shared" si="1"/>
        <v>0.81188118811881194</v>
      </c>
      <c r="H16" s="14">
        <f t="shared" si="2"/>
        <v>0.18811881188118812</v>
      </c>
      <c r="J16" s="17">
        <f t="shared" ref="J16:K16" si="13">ASIN(SQRT(G16))</f>
        <v>1.1221717183830728</v>
      </c>
      <c r="K16" s="17">
        <f t="shared" si="13"/>
        <v>0.44862460841182389</v>
      </c>
      <c r="L16" s="10"/>
      <c r="M16" s="16"/>
    </row>
    <row r="17" spans="1:13" ht="15.75" customHeight="1">
      <c r="A17" s="14"/>
      <c r="B17" s="15">
        <v>8</v>
      </c>
      <c r="C17" s="14">
        <v>13</v>
      </c>
      <c r="D17" s="14">
        <v>51</v>
      </c>
      <c r="E17" s="14">
        <v>8</v>
      </c>
      <c r="F17" s="14">
        <f t="shared" si="0"/>
        <v>59</v>
      </c>
      <c r="G17" s="14">
        <f t="shared" si="1"/>
        <v>0.86440677966101698</v>
      </c>
      <c r="H17" s="14">
        <f t="shared" si="2"/>
        <v>0.13559322033898305</v>
      </c>
      <c r="J17" s="17">
        <f t="shared" ref="J17:K17" si="14">ASIN(SQRT(G17))</f>
        <v>1.1936919587421304</v>
      </c>
      <c r="K17" s="17">
        <f t="shared" si="14"/>
        <v>0.37710436805276615</v>
      </c>
      <c r="L17" s="10"/>
      <c r="M17" s="16"/>
    </row>
    <row r="18" spans="1:13" ht="15.75" customHeight="1">
      <c r="A18" s="14"/>
      <c r="B18" s="15">
        <v>9</v>
      </c>
      <c r="C18" s="14">
        <v>13</v>
      </c>
      <c r="D18" s="14">
        <v>85</v>
      </c>
      <c r="E18" s="14">
        <v>13</v>
      </c>
      <c r="F18" s="14">
        <f t="shared" si="0"/>
        <v>98</v>
      </c>
      <c r="G18" s="14">
        <f t="shared" si="1"/>
        <v>0.86734693877551017</v>
      </c>
      <c r="H18" s="14">
        <f t="shared" si="2"/>
        <v>0.1326530612244898</v>
      </c>
      <c r="J18" s="17">
        <f t="shared" ref="J18:K18" si="15">ASIN(SQRT(G18))</f>
        <v>1.1980058274124488</v>
      </c>
      <c r="K18" s="17">
        <f t="shared" si="15"/>
        <v>0.3727904993824479</v>
      </c>
      <c r="L18" s="10"/>
      <c r="M18" s="16"/>
    </row>
    <row r="19" spans="1:13" ht="15.75" customHeight="1">
      <c r="A19" s="14"/>
      <c r="B19" s="15">
        <v>10</v>
      </c>
      <c r="C19" s="14">
        <v>13</v>
      </c>
      <c r="D19" s="14">
        <v>22</v>
      </c>
      <c r="E19" s="14">
        <v>1</v>
      </c>
      <c r="F19" s="14">
        <f t="shared" si="0"/>
        <v>23</v>
      </c>
      <c r="G19" s="14">
        <f t="shared" si="1"/>
        <v>0.95652173913043481</v>
      </c>
      <c r="H19" s="14">
        <f t="shared" si="2"/>
        <v>4.3478260869565216E-2</v>
      </c>
      <c r="J19" s="17">
        <f t="shared" ref="J19:K19" si="16">ASIN(SQRT(G19))</f>
        <v>1.3607405877236576</v>
      </c>
      <c r="K19" s="17">
        <f t="shared" si="16"/>
        <v>0.21005573907123887</v>
      </c>
      <c r="L19" s="10"/>
      <c r="M19" s="16"/>
    </row>
    <row r="20" spans="1:13" ht="15.75" customHeight="1">
      <c r="A20" s="14"/>
      <c r="B20" s="14"/>
      <c r="C20" s="14"/>
      <c r="D20" s="14"/>
      <c r="E20" s="14"/>
      <c r="F20" s="14"/>
      <c r="G20" s="14"/>
      <c r="H20" s="14"/>
      <c r="J20" s="14"/>
      <c r="K20" s="14"/>
      <c r="L20" s="14"/>
    </row>
    <row r="21" spans="1:13" ht="15.75" customHeight="1">
      <c r="A21" s="14" t="s">
        <v>27</v>
      </c>
      <c r="B21" s="14"/>
      <c r="C21" s="14"/>
      <c r="D21" s="14">
        <f t="shared" ref="D21:F21" si="17">SUM(D10:D19)</f>
        <v>600</v>
      </c>
      <c r="E21" s="14">
        <f t="shared" si="17"/>
        <v>100</v>
      </c>
      <c r="F21" s="14">
        <f t="shared" si="17"/>
        <v>700</v>
      </c>
      <c r="G21" s="14">
        <f t="shared" ref="G21:H21" si="18">AVERAGE(G10:G19)</f>
        <v>0.86719700113935294</v>
      </c>
      <c r="H21" s="14">
        <f t="shared" si="18"/>
        <v>0.13280299886064711</v>
      </c>
      <c r="J21" s="27">
        <f t="shared" ref="J21:K21" si="19">AVERAGE(J10:J19)</f>
        <v>1.2025861615633804</v>
      </c>
      <c r="K21" s="27">
        <f t="shared" si="19"/>
        <v>0.36821016523151623</v>
      </c>
      <c r="L21" s="14"/>
    </row>
    <row r="22" spans="1:13" ht="15.75" customHeight="1">
      <c r="A22" s="14"/>
      <c r="B22" s="14"/>
      <c r="C22" s="14"/>
      <c r="D22" s="14">
        <f t="shared" ref="D22:F22" si="20">SUM(D10:D19)</f>
        <v>600</v>
      </c>
      <c r="E22" s="14">
        <f t="shared" si="20"/>
        <v>100</v>
      </c>
      <c r="F22" s="14">
        <f t="shared" si="20"/>
        <v>700</v>
      </c>
      <c r="G22" s="14">
        <f>D22/F22</f>
        <v>0.8571428571428571</v>
      </c>
      <c r="H22" s="14">
        <f>E22/F22</f>
        <v>0.14285714285714285</v>
      </c>
    </row>
    <row r="23" spans="1:13" ht="15.75" customHeight="1"/>
    <row r="24" spans="1:13" ht="15.75" customHeight="1"/>
    <row r="25" spans="1:13" ht="15.75" customHeight="1">
      <c r="A25" s="14" t="s">
        <v>30</v>
      </c>
      <c r="B25" s="15">
        <v>1</v>
      </c>
      <c r="C25" s="14">
        <v>13</v>
      </c>
      <c r="D25" s="14">
        <v>68</v>
      </c>
      <c r="E25" s="14">
        <v>10</v>
      </c>
      <c r="F25" s="14">
        <f t="shared" ref="F25:F30" si="21">SUM(D25,E25)</f>
        <v>78</v>
      </c>
      <c r="G25" s="14">
        <f t="shared" ref="G25:G30" si="22">PERCENTILE(D25/F25, 1)</f>
        <v>0.87179487179487181</v>
      </c>
      <c r="H25" s="14">
        <f t="shared" ref="H25:H30" si="23">PERCENTILE(E25/F25, 1)</f>
        <v>0.12820512820512819</v>
      </c>
      <c r="J25" s="17">
        <f t="shared" ref="J25:K25" si="24">ASIN(SQRT(G25))</f>
        <v>1.2046097665896169</v>
      </c>
      <c r="K25" s="17">
        <f t="shared" si="24"/>
        <v>0.36618656020527962</v>
      </c>
      <c r="L25" s="14"/>
    </row>
    <row r="26" spans="1:13" ht="15.75" customHeight="1">
      <c r="A26" s="14" t="s">
        <v>31</v>
      </c>
      <c r="B26" s="15">
        <v>2</v>
      </c>
      <c r="C26" s="14">
        <v>13</v>
      </c>
      <c r="D26" s="14">
        <v>76</v>
      </c>
      <c r="E26" s="14">
        <v>10</v>
      </c>
      <c r="F26" s="14">
        <f t="shared" si="21"/>
        <v>86</v>
      </c>
      <c r="G26" s="14">
        <f t="shared" si="22"/>
        <v>0.88372093023255816</v>
      </c>
      <c r="H26" s="14">
        <f t="shared" si="23"/>
        <v>0.11627906976744186</v>
      </c>
      <c r="J26" s="17">
        <f t="shared" ref="J26:K26" si="25">ASIN(SQRT(G26))</f>
        <v>1.2228188867813812</v>
      </c>
      <c r="K26" s="17">
        <f t="shared" si="25"/>
        <v>0.34797744001351544</v>
      </c>
      <c r="L26" s="14"/>
    </row>
    <row r="27" spans="1:13" ht="15.75" customHeight="1">
      <c r="A27" s="14" t="s">
        <v>31</v>
      </c>
      <c r="B27" s="15">
        <v>3</v>
      </c>
      <c r="C27" s="14">
        <v>13</v>
      </c>
      <c r="D27" s="14">
        <v>62</v>
      </c>
      <c r="E27" s="14">
        <v>9</v>
      </c>
      <c r="F27" s="14">
        <f t="shared" si="21"/>
        <v>71</v>
      </c>
      <c r="G27" s="14">
        <f t="shared" si="22"/>
        <v>0.87323943661971826</v>
      </c>
      <c r="H27" s="14">
        <f t="shared" si="23"/>
        <v>0.12676056338028169</v>
      </c>
      <c r="J27" s="17">
        <f t="shared" ref="J27:K27" si="26">ASIN(SQRT(G27))</f>
        <v>1.2067754540808424</v>
      </c>
      <c r="K27" s="17">
        <f t="shared" si="26"/>
        <v>0.36402087271405403</v>
      </c>
      <c r="L27" s="14"/>
    </row>
    <row r="28" spans="1:13" ht="15.75" customHeight="1">
      <c r="A28" s="14" t="s">
        <v>32</v>
      </c>
      <c r="B28" s="15">
        <v>4</v>
      </c>
      <c r="C28" s="14">
        <v>13</v>
      </c>
      <c r="D28" s="14">
        <v>107</v>
      </c>
      <c r="E28" s="14">
        <v>17</v>
      </c>
      <c r="F28" s="14">
        <f t="shared" si="21"/>
        <v>124</v>
      </c>
      <c r="G28" s="14">
        <f t="shared" si="22"/>
        <v>0.86290322580645162</v>
      </c>
      <c r="H28" s="14">
        <f t="shared" si="23"/>
        <v>0.13709677419354838</v>
      </c>
      <c r="J28" s="17">
        <f t="shared" ref="J28:K28" si="27">ASIN(SQRT(G28))</f>
        <v>1.1915011686898045</v>
      </c>
      <c r="K28" s="17">
        <f t="shared" si="27"/>
        <v>0.37929515810509212</v>
      </c>
      <c r="L28" s="14"/>
    </row>
    <row r="29" spans="1:13" ht="15.75" customHeight="1">
      <c r="A29" s="14" t="s">
        <v>33</v>
      </c>
      <c r="B29" s="15">
        <v>5</v>
      </c>
      <c r="C29" s="14">
        <v>13</v>
      </c>
      <c r="D29" s="14">
        <v>103</v>
      </c>
      <c r="E29" s="14">
        <v>18</v>
      </c>
      <c r="F29" s="14">
        <f t="shared" si="21"/>
        <v>121</v>
      </c>
      <c r="G29" s="14">
        <f t="shared" si="22"/>
        <v>0.85123966942148765</v>
      </c>
      <c r="H29" s="14">
        <f t="shared" si="23"/>
        <v>0.1487603305785124</v>
      </c>
      <c r="J29" s="17">
        <f t="shared" ref="J29:K29" si="28">ASIN(SQRT(G29))</f>
        <v>1.1748357633322843</v>
      </c>
      <c r="K29" s="17">
        <f t="shared" si="28"/>
        <v>0.39596056346261249</v>
      </c>
      <c r="L29" s="14"/>
    </row>
    <row r="30" spans="1:13" ht="15.75" customHeight="1">
      <c r="A30" s="14" t="s">
        <v>33</v>
      </c>
      <c r="B30" s="15">
        <v>6</v>
      </c>
      <c r="C30" s="14">
        <v>13</v>
      </c>
      <c r="D30" s="14">
        <v>145</v>
      </c>
      <c r="E30" s="14">
        <v>32</v>
      </c>
      <c r="F30" s="14">
        <f t="shared" si="21"/>
        <v>177</v>
      </c>
      <c r="G30" s="14">
        <f t="shared" si="22"/>
        <v>0.8192090395480226</v>
      </c>
      <c r="H30" s="14">
        <f t="shared" si="23"/>
        <v>0.1807909604519774</v>
      </c>
      <c r="J30" s="17">
        <f t="shared" ref="J30:K30" si="29">ASIN(SQRT(G30))</f>
        <v>1.1316187826776123</v>
      </c>
      <c r="K30" s="17">
        <f t="shared" si="29"/>
        <v>0.43917754411728427</v>
      </c>
      <c r="L30" s="14"/>
    </row>
    <row r="31" spans="1:13" ht="15.75" customHeight="1">
      <c r="A31" s="14"/>
      <c r="B31" s="14"/>
      <c r="C31" s="14"/>
      <c r="D31" s="14"/>
      <c r="E31" s="14"/>
      <c r="F31" s="14"/>
      <c r="G31" s="14"/>
      <c r="H31" s="14"/>
      <c r="J31" s="14"/>
      <c r="K31" s="14"/>
      <c r="L31" s="10"/>
      <c r="M31" s="16"/>
    </row>
    <row r="32" spans="1:13" ht="15.75" customHeight="1">
      <c r="A32" s="14" t="s">
        <v>27</v>
      </c>
      <c r="B32" s="14"/>
      <c r="C32" s="14"/>
      <c r="D32" s="14">
        <f t="shared" ref="D32:F32" si="30">SUM(D25:D30)</f>
        <v>561</v>
      </c>
      <c r="E32" s="14">
        <f t="shared" si="30"/>
        <v>96</v>
      </c>
      <c r="F32" s="14">
        <f t="shared" si="30"/>
        <v>657</v>
      </c>
      <c r="G32" s="14">
        <f t="shared" ref="G32:H32" si="31">AVERAGE(G25:G30)</f>
        <v>0.8603511955705182</v>
      </c>
      <c r="H32" s="14">
        <f t="shared" si="31"/>
        <v>0.13964880442948163</v>
      </c>
      <c r="J32" s="27">
        <f t="shared" ref="J32:K32" si="32">AVERAGE(J25:J30)</f>
        <v>1.1886933036919236</v>
      </c>
      <c r="K32" s="27">
        <f t="shared" si="32"/>
        <v>0.38210302310297295</v>
      </c>
      <c r="L32" s="14"/>
    </row>
    <row r="33" spans="1:13" ht="15.75" customHeight="1">
      <c r="A33" s="14"/>
      <c r="B33" s="14"/>
      <c r="C33" s="14"/>
      <c r="D33" s="14">
        <f t="shared" ref="D33:F33" si="33">SUM(D25:D30)</f>
        <v>561</v>
      </c>
      <c r="E33" s="14">
        <f t="shared" si="33"/>
        <v>96</v>
      </c>
      <c r="F33" s="14">
        <f t="shared" si="33"/>
        <v>657</v>
      </c>
      <c r="G33" s="14">
        <f>D33/F33</f>
        <v>0.85388127853881279</v>
      </c>
      <c r="H33" s="14">
        <f>E33/F33</f>
        <v>0.14611872146118721</v>
      </c>
    </row>
    <row r="34" spans="1:13" ht="15.75" customHeight="1"/>
    <row r="35" spans="1:13" ht="15.75" customHeight="1"/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>
      <c r="L43" s="16"/>
      <c r="M43" s="16"/>
    </row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3">
    <mergeCell ref="A2:H2"/>
    <mergeCell ref="N8:P8"/>
    <mergeCell ref="N9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978"/>
  <sheetViews>
    <sheetView tabSelected="1" workbookViewId="0">
      <selection activeCell="E15" sqref="E15"/>
    </sheetView>
  </sheetViews>
  <sheetFormatPr defaultColWidth="14.42578125" defaultRowHeight="15" customHeight="1"/>
  <cols>
    <col min="1" max="1" width="14.42578125" style="31"/>
    <col min="2" max="2" width="6.5703125" style="31" customWidth="1"/>
    <col min="3" max="3" width="9.7109375" style="31" customWidth="1"/>
    <col min="4" max="4" width="6.5703125" style="31" customWidth="1"/>
    <col min="5" max="5" width="9.7109375" style="31" customWidth="1"/>
    <col min="6" max="6" width="6.5703125" style="31" customWidth="1"/>
    <col min="7" max="7" width="9.7109375" style="31" customWidth="1"/>
    <col min="8" max="8" width="6.5703125" style="31" customWidth="1"/>
    <col min="9" max="9" width="9.7109375" style="31" customWidth="1"/>
    <col min="10" max="16384" width="14.42578125" style="31"/>
  </cols>
  <sheetData>
    <row r="1" spans="1:9" ht="43.5" customHeight="1">
      <c r="B1" s="49" t="s">
        <v>41</v>
      </c>
      <c r="C1" s="49"/>
      <c r="D1" s="49"/>
      <c r="E1" s="49"/>
      <c r="F1" s="49"/>
      <c r="G1" s="49"/>
      <c r="H1" s="49"/>
      <c r="I1" s="49"/>
    </row>
    <row r="2" spans="1:9" ht="15.75" customHeight="1" thickBot="1"/>
    <row r="3" spans="1:9" ht="15.75" customHeight="1">
      <c r="A3" s="32"/>
      <c r="B3" s="53" t="s">
        <v>34</v>
      </c>
      <c r="C3" s="54"/>
      <c r="D3" s="54" t="s">
        <v>35</v>
      </c>
      <c r="E3" s="54"/>
      <c r="F3" s="54" t="s">
        <v>36</v>
      </c>
      <c r="G3" s="54"/>
      <c r="H3" s="54" t="s">
        <v>37</v>
      </c>
      <c r="I3" s="55"/>
    </row>
    <row r="4" spans="1:9" ht="15.75" customHeight="1">
      <c r="A4" s="32"/>
      <c r="B4" s="50" t="s">
        <v>38</v>
      </c>
      <c r="C4" s="51"/>
      <c r="D4" s="51"/>
      <c r="E4" s="51"/>
      <c r="F4" s="51"/>
      <c r="G4" s="51"/>
      <c r="H4" s="51"/>
      <c r="I4" s="52"/>
    </row>
    <row r="5" spans="1:9" ht="15.75" customHeight="1">
      <c r="A5" s="32"/>
      <c r="B5" s="36" t="s">
        <v>39</v>
      </c>
      <c r="C5" s="37" t="s">
        <v>40</v>
      </c>
      <c r="D5" s="37" t="s">
        <v>39</v>
      </c>
      <c r="E5" s="37" t="s">
        <v>40</v>
      </c>
      <c r="F5" s="37" t="s">
        <v>39</v>
      </c>
      <c r="G5" s="37" t="s">
        <v>40</v>
      </c>
      <c r="H5" s="37" t="s">
        <v>39</v>
      </c>
      <c r="I5" s="38" t="s">
        <v>40</v>
      </c>
    </row>
    <row r="6" spans="1:9" ht="15.75" customHeight="1">
      <c r="A6" s="32"/>
      <c r="B6" s="39">
        <v>8644</v>
      </c>
      <c r="C6" s="32">
        <v>7058</v>
      </c>
      <c r="D6" s="32">
        <v>9716</v>
      </c>
      <c r="E6" s="32">
        <v>6726</v>
      </c>
      <c r="F6" s="32">
        <v>8048</v>
      </c>
      <c r="G6" s="32">
        <v>1395</v>
      </c>
      <c r="H6" s="32">
        <v>520</v>
      </c>
      <c r="I6" s="40">
        <v>49</v>
      </c>
    </row>
    <row r="7" spans="1:9" ht="15.75" customHeight="1">
      <c r="A7" s="32"/>
      <c r="B7" s="39">
        <v>9821</v>
      </c>
      <c r="C7" s="32">
        <v>8136</v>
      </c>
      <c r="D7" s="32">
        <v>8552</v>
      </c>
      <c r="E7" s="32">
        <v>5511</v>
      </c>
      <c r="F7" s="32">
        <v>1134</v>
      </c>
      <c r="G7" s="32">
        <v>137</v>
      </c>
      <c r="H7" s="32">
        <v>3825</v>
      </c>
      <c r="I7" s="40">
        <v>166</v>
      </c>
    </row>
    <row r="8" spans="1:9" ht="15.75" customHeight="1">
      <c r="A8" s="32"/>
      <c r="B8" s="39">
        <v>9993</v>
      </c>
      <c r="C8" s="32">
        <v>7598</v>
      </c>
      <c r="D8" s="32">
        <v>22765</v>
      </c>
      <c r="E8" s="32">
        <v>14698</v>
      </c>
      <c r="F8" s="32">
        <v>1183</v>
      </c>
      <c r="G8" s="32">
        <v>176</v>
      </c>
      <c r="H8" s="32">
        <v>306</v>
      </c>
      <c r="I8" s="40">
        <v>26</v>
      </c>
    </row>
    <row r="9" spans="1:9" ht="15.75" customHeight="1">
      <c r="A9" s="32"/>
      <c r="B9" s="39">
        <v>319</v>
      </c>
      <c r="C9" s="32">
        <v>216</v>
      </c>
      <c r="D9" s="32">
        <v>1491</v>
      </c>
      <c r="E9" s="32">
        <v>924</v>
      </c>
      <c r="F9" s="32">
        <v>9759</v>
      </c>
      <c r="G9" s="32">
        <v>949</v>
      </c>
      <c r="H9" s="32">
        <v>674</v>
      </c>
      <c r="I9" s="40">
        <v>94</v>
      </c>
    </row>
    <row r="10" spans="1:9" ht="15.75" customHeight="1" thickBot="1">
      <c r="A10" s="32"/>
      <c r="B10" s="34"/>
      <c r="C10" s="41"/>
      <c r="D10" s="35"/>
      <c r="E10" s="35"/>
      <c r="F10" s="42">
        <v>5597</v>
      </c>
      <c r="G10" s="42">
        <v>398</v>
      </c>
      <c r="H10" s="42"/>
      <c r="I10" s="43"/>
    </row>
    <row r="11" spans="1:9" ht="15.75" customHeight="1">
      <c r="B11" s="33"/>
      <c r="C11" s="33"/>
      <c r="D11" s="33"/>
      <c r="E11" s="33"/>
    </row>
    <row r="12" spans="1:9" ht="66" customHeight="1">
      <c r="B12" s="49" t="s">
        <v>42</v>
      </c>
      <c r="C12" s="49"/>
      <c r="D12" s="49"/>
      <c r="E12" s="49"/>
      <c r="F12" s="49"/>
      <c r="G12" s="49"/>
      <c r="H12" s="49"/>
      <c r="I12" s="49"/>
    </row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7">
    <mergeCell ref="B1:I1"/>
    <mergeCell ref="B12:I12"/>
    <mergeCell ref="B4:I4"/>
    <mergeCell ref="B3:C3"/>
    <mergeCell ref="D3:E3"/>
    <mergeCell ref="F3:G3"/>
    <mergeCell ref="H3:I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3DAT-718</vt:lpstr>
      <vt:lpstr>13DAT-718</vt:lpstr>
      <vt:lpstr>Figure 8B - Fig Suppl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Mancia</dc:creator>
  <cp:lastModifiedBy>Mancia</cp:lastModifiedBy>
  <dcterms:created xsi:type="dcterms:W3CDTF">2020-05-20T07:37:39Z</dcterms:created>
  <dcterms:modified xsi:type="dcterms:W3CDTF">2020-06-29T21:51:36Z</dcterms:modified>
</cp:coreProperties>
</file>