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7146E88C-C8B9-AF46-AB36-58E909FF2E66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3_RawData" sheetId="23" r:id="rId1"/>
    <sheet name="Figure3_Sta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23" l="1"/>
  <c r="T14" i="23"/>
  <c r="U14" i="23"/>
  <c r="S15" i="23"/>
  <c r="T15" i="23"/>
  <c r="U15" i="23"/>
  <c r="S16" i="23"/>
  <c r="T16" i="23"/>
  <c r="U16" i="23"/>
  <c r="S17" i="23"/>
  <c r="T17" i="23"/>
  <c r="U17" i="23"/>
  <c r="S18" i="23"/>
  <c r="T18" i="23"/>
  <c r="U18" i="23"/>
  <c r="S19" i="23"/>
  <c r="T19" i="23"/>
  <c r="U19" i="23"/>
  <c r="S20" i="23"/>
  <c r="T20" i="23"/>
  <c r="U20" i="23"/>
  <c r="S21" i="23"/>
  <c r="T21" i="23"/>
  <c r="U21" i="23"/>
  <c r="S22" i="23"/>
  <c r="T22" i="23"/>
  <c r="U22" i="23"/>
  <c r="S23" i="23"/>
  <c r="T23" i="23"/>
  <c r="U23" i="23"/>
  <c r="S24" i="23"/>
  <c r="T24" i="23"/>
  <c r="U24" i="23"/>
  <c r="S25" i="23"/>
  <c r="T25" i="23"/>
  <c r="U25" i="23"/>
  <c r="S26" i="23"/>
  <c r="T26" i="23"/>
  <c r="U26" i="23"/>
  <c r="S27" i="23"/>
  <c r="T27" i="23"/>
  <c r="U27" i="23"/>
  <c r="S28" i="23"/>
  <c r="T28" i="23"/>
  <c r="U28" i="23"/>
  <c r="S29" i="23"/>
  <c r="T29" i="23"/>
  <c r="U29" i="23"/>
  <c r="S30" i="23"/>
  <c r="T30" i="23"/>
  <c r="U30" i="23"/>
  <c r="S31" i="23"/>
  <c r="T31" i="23"/>
  <c r="U31" i="23"/>
  <c r="S32" i="23"/>
  <c r="T32" i="23"/>
  <c r="U32" i="23"/>
  <c r="S33" i="23"/>
  <c r="T33" i="23"/>
  <c r="U33" i="23"/>
  <c r="S34" i="23"/>
  <c r="T34" i="23"/>
  <c r="U34" i="23"/>
  <c r="S35" i="23"/>
  <c r="T35" i="23"/>
  <c r="U35" i="23"/>
  <c r="S37" i="23"/>
  <c r="T37" i="23"/>
  <c r="U37" i="23"/>
  <c r="S38" i="23"/>
  <c r="T38" i="23"/>
  <c r="U38" i="23"/>
  <c r="S39" i="23"/>
  <c r="T39" i="23"/>
  <c r="U39" i="23"/>
  <c r="S40" i="23"/>
  <c r="T40" i="23"/>
  <c r="U40" i="23"/>
  <c r="S41" i="23"/>
  <c r="T41" i="23"/>
  <c r="U41" i="23"/>
  <c r="S42" i="23"/>
  <c r="T42" i="23"/>
  <c r="U42" i="23"/>
  <c r="S43" i="23"/>
  <c r="T43" i="23"/>
  <c r="U43" i="23"/>
  <c r="S45" i="23"/>
  <c r="T45" i="23"/>
  <c r="U45" i="23"/>
  <c r="S46" i="23"/>
  <c r="T46" i="23"/>
  <c r="U46" i="23"/>
  <c r="S47" i="23"/>
  <c r="T47" i="23"/>
  <c r="U47" i="23"/>
  <c r="S48" i="23"/>
  <c r="T48" i="23"/>
  <c r="U48" i="23"/>
  <c r="S49" i="23"/>
  <c r="T49" i="23"/>
  <c r="U49" i="23"/>
  <c r="S50" i="23"/>
  <c r="T50" i="23"/>
  <c r="U50" i="23"/>
  <c r="S51" i="23"/>
  <c r="T51" i="23"/>
  <c r="U51" i="23"/>
  <c r="S52" i="23"/>
  <c r="T52" i="23"/>
  <c r="U52" i="23"/>
  <c r="S53" i="23"/>
  <c r="T53" i="23"/>
  <c r="U53" i="23"/>
  <c r="S54" i="23"/>
  <c r="T54" i="23"/>
  <c r="U54" i="23"/>
  <c r="S55" i="23"/>
  <c r="T55" i="23"/>
  <c r="U55" i="23"/>
  <c r="S56" i="23"/>
  <c r="T56" i="23"/>
  <c r="U56" i="23"/>
  <c r="S57" i="23"/>
  <c r="T57" i="23"/>
  <c r="U57" i="23"/>
  <c r="S58" i="23"/>
  <c r="T58" i="23"/>
  <c r="U58" i="23"/>
  <c r="S59" i="23"/>
  <c r="T59" i="23"/>
  <c r="U59" i="23"/>
  <c r="S60" i="23"/>
  <c r="T60" i="23"/>
  <c r="U60" i="23"/>
  <c r="S61" i="23"/>
  <c r="T61" i="23"/>
  <c r="U61" i="23"/>
  <c r="S62" i="23"/>
  <c r="T62" i="23"/>
  <c r="U62" i="23"/>
  <c r="S63" i="23"/>
  <c r="T63" i="23"/>
  <c r="U63" i="23"/>
  <c r="S64" i="23"/>
  <c r="T64" i="23"/>
  <c r="U64" i="23"/>
  <c r="S65" i="23"/>
  <c r="T65" i="23"/>
  <c r="U65" i="23"/>
  <c r="S66" i="23"/>
  <c r="T66" i="23"/>
  <c r="U66" i="23"/>
  <c r="S67" i="23"/>
  <c r="T67" i="23"/>
  <c r="U67" i="23"/>
  <c r="S68" i="23"/>
  <c r="T68" i="23"/>
  <c r="U68" i="23"/>
  <c r="S69" i="23"/>
  <c r="T69" i="23"/>
  <c r="U69" i="23"/>
  <c r="S70" i="23"/>
  <c r="T70" i="23"/>
  <c r="U70" i="23"/>
  <c r="S71" i="23"/>
  <c r="T71" i="23"/>
  <c r="U71" i="23"/>
  <c r="S72" i="23"/>
  <c r="T72" i="23"/>
  <c r="U72" i="23"/>
  <c r="S73" i="23"/>
  <c r="T73" i="23"/>
  <c r="U73" i="23"/>
  <c r="S74" i="23"/>
  <c r="T74" i="23"/>
  <c r="U74" i="23"/>
  <c r="S75" i="23"/>
  <c r="T75" i="23"/>
  <c r="U75" i="23"/>
  <c r="S76" i="23"/>
  <c r="T76" i="23"/>
  <c r="U76" i="23"/>
  <c r="S77" i="23"/>
  <c r="T77" i="23"/>
  <c r="U77" i="23"/>
  <c r="S78" i="23"/>
  <c r="T78" i="23"/>
  <c r="U78" i="23"/>
  <c r="S79" i="23"/>
  <c r="T79" i="23"/>
  <c r="U79" i="23"/>
  <c r="S80" i="23"/>
  <c r="T80" i="23"/>
  <c r="U80" i="23"/>
  <c r="S81" i="23"/>
  <c r="T81" i="23"/>
  <c r="U81" i="23"/>
  <c r="S82" i="23"/>
  <c r="T82" i="23"/>
  <c r="U82" i="23"/>
  <c r="S83" i="23"/>
  <c r="T83" i="23"/>
  <c r="U83" i="23"/>
  <c r="S84" i="23"/>
  <c r="T84" i="23"/>
  <c r="U84" i="23"/>
  <c r="S85" i="23"/>
  <c r="V85" i="23" s="1"/>
  <c r="T85" i="23"/>
  <c r="U85" i="23"/>
  <c r="U13" i="23"/>
  <c r="T13" i="23"/>
  <c r="S13" i="23"/>
  <c r="U12" i="23"/>
  <c r="T12" i="23"/>
  <c r="S12" i="23"/>
  <c r="U11" i="23"/>
  <c r="T11" i="23"/>
  <c r="S11" i="23"/>
  <c r="AP99" i="23"/>
  <c r="AN99" i="23"/>
  <c r="AM99" i="23"/>
  <c r="AL99" i="23"/>
  <c r="AK99" i="23"/>
  <c r="AJ99" i="23"/>
  <c r="AI99" i="23"/>
  <c r="AH99" i="23"/>
  <c r="AG99" i="23"/>
  <c r="AE99" i="23"/>
  <c r="AD99" i="23"/>
  <c r="AC99" i="23"/>
  <c r="AB99" i="23"/>
  <c r="AA99" i="23"/>
  <c r="Z99" i="23"/>
  <c r="Y99" i="23"/>
  <c r="X99" i="23"/>
  <c r="P99" i="23"/>
  <c r="O99" i="23"/>
  <c r="N99" i="23"/>
  <c r="K99" i="23"/>
  <c r="J99" i="23"/>
  <c r="I99" i="23"/>
  <c r="AP98" i="23"/>
  <c r="AN98" i="23"/>
  <c r="AM98" i="23"/>
  <c r="AL98" i="23"/>
  <c r="AL100" i="23" s="1"/>
  <c r="AK98" i="23"/>
  <c r="AJ98" i="23"/>
  <c r="AI98" i="23"/>
  <c r="AH98" i="23"/>
  <c r="AH100" i="23" s="1"/>
  <c r="AG98" i="23"/>
  <c r="AE98" i="23"/>
  <c r="AD98" i="23"/>
  <c r="AC98" i="23"/>
  <c r="AC100" i="23" s="1"/>
  <c r="AB98" i="23"/>
  <c r="AA98" i="23"/>
  <c r="Z98" i="23"/>
  <c r="Y98" i="23"/>
  <c r="Y100" i="23" s="1"/>
  <c r="X98" i="23"/>
  <c r="P98" i="23"/>
  <c r="O98" i="23"/>
  <c r="O100" i="23"/>
  <c r="N98" i="23"/>
  <c r="N100" i="23" s="1"/>
  <c r="K98" i="23"/>
  <c r="K100" i="23" s="1"/>
  <c r="J98" i="23"/>
  <c r="J100" i="23" s="1"/>
  <c r="I98" i="23"/>
  <c r="AP97" i="23"/>
  <c r="AN97" i="23"/>
  <c r="AM97" i="23"/>
  <c r="AL97" i="23"/>
  <c r="AK97" i="23"/>
  <c r="AJ97" i="23"/>
  <c r="AI97" i="23"/>
  <c r="AH97" i="23"/>
  <c r="AG97" i="23"/>
  <c r="AE97" i="23"/>
  <c r="AD97" i="23"/>
  <c r="AC97" i="23"/>
  <c r="AB97" i="23"/>
  <c r="AA97" i="23"/>
  <c r="Z97" i="23"/>
  <c r="Y97" i="23"/>
  <c r="X97" i="23"/>
  <c r="P97" i="23"/>
  <c r="O97" i="23"/>
  <c r="N97" i="23"/>
  <c r="K97" i="23"/>
  <c r="J97" i="23"/>
  <c r="I97" i="23"/>
  <c r="AP94" i="23"/>
  <c r="AN94" i="23"/>
  <c r="AM94" i="23"/>
  <c r="AL94" i="23"/>
  <c r="AK94" i="23"/>
  <c r="AJ94" i="23"/>
  <c r="AI94" i="23"/>
  <c r="AH94" i="23"/>
  <c r="AG94" i="23"/>
  <c r="AE94" i="23"/>
  <c r="AD94" i="23"/>
  <c r="AC94" i="23"/>
  <c r="AB94" i="23"/>
  <c r="AA94" i="23"/>
  <c r="Z94" i="23"/>
  <c r="Y94" i="23"/>
  <c r="X94" i="23"/>
  <c r="P94" i="23"/>
  <c r="O94" i="23"/>
  <c r="N94" i="23"/>
  <c r="K94" i="23"/>
  <c r="J94" i="23"/>
  <c r="I94" i="23"/>
  <c r="AP93" i="23"/>
  <c r="AN93" i="23"/>
  <c r="AM93" i="23"/>
  <c r="AL93" i="23"/>
  <c r="AK93" i="23"/>
  <c r="AJ93" i="23"/>
  <c r="AJ95" i="23" s="1"/>
  <c r="AI93" i="23"/>
  <c r="AH93" i="23"/>
  <c r="AG93" i="23"/>
  <c r="AE93" i="23"/>
  <c r="AE95" i="23" s="1"/>
  <c r="AD93" i="23"/>
  <c r="AC93" i="23"/>
  <c r="AB93" i="23"/>
  <c r="AA93" i="23"/>
  <c r="AA95" i="23" s="1"/>
  <c r="Z93" i="23"/>
  <c r="Y93" i="23"/>
  <c r="X93" i="23"/>
  <c r="P93" i="23"/>
  <c r="O93" i="23"/>
  <c r="N93" i="23"/>
  <c r="K93" i="23"/>
  <c r="J93" i="23"/>
  <c r="I93" i="23"/>
  <c r="AP92" i="23"/>
  <c r="AN92" i="23"/>
  <c r="AM92" i="23"/>
  <c r="AL92" i="23"/>
  <c r="AK92" i="23"/>
  <c r="AJ92" i="23"/>
  <c r="AI92" i="23"/>
  <c r="AH92" i="23"/>
  <c r="AG92" i="23"/>
  <c r="AE92" i="23"/>
  <c r="AD92" i="23"/>
  <c r="AC92" i="23"/>
  <c r="AB92" i="23"/>
  <c r="AA92" i="23"/>
  <c r="Z92" i="23"/>
  <c r="Y92" i="23"/>
  <c r="X92" i="23"/>
  <c r="P92" i="23"/>
  <c r="O92" i="23"/>
  <c r="N92" i="23"/>
  <c r="K92" i="23"/>
  <c r="J92" i="23"/>
  <c r="I92" i="23"/>
  <c r="AP89" i="23"/>
  <c r="AN89" i="23"/>
  <c r="AN90" i="23" s="1"/>
  <c r="AM89" i="23"/>
  <c r="AL89" i="23"/>
  <c r="AK89" i="23"/>
  <c r="AJ89" i="23"/>
  <c r="AJ90" i="23" s="1"/>
  <c r="AI89" i="23"/>
  <c r="AH89" i="23"/>
  <c r="AG89" i="23"/>
  <c r="AE89" i="23"/>
  <c r="AE90" i="23" s="1"/>
  <c r="AD89" i="23"/>
  <c r="AC89" i="23"/>
  <c r="AB89" i="23"/>
  <c r="AA89" i="23"/>
  <c r="Z89" i="23"/>
  <c r="Y89" i="23"/>
  <c r="X89" i="23"/>
  <c r="P89" i="23"/>
  <c r="O89" i="23"/>
  <c r="N89" i="23"/>
  <c r="K89" i="23"/>
  <c r="J89" i="23"/>
  <c r="I89" i="23"/>
  <c r="AP88" i="23"/>
  <c r="AP90" i="23" s="1"/>
  <c r="AN88" i="23"/>
  <c r="AM88" i="23"/>
  <c r="AM90" i="23" s="1"/>
  <c r="AL88" i="23"/>
  <c r="AK88" i="23"/>
  <c r="AK90" i="23" s="1"/>
  <c r="AJ88" i="23"/>
  <c r="AI88" i="23"/>
  <c r="AH88" i="23"/>
  <c r="AG88" i="23"/>
  <c r="AE88" i="23"/>
  <c r="AD88" i="23"/>
  <c r="AD90" i="23" s="1"/>
  <c r="AC88" i="23"/>
  <c r="AB88" i="23"/>
  <c r="AB90" i="23" s="1"/>
  <c r="AA88" i="23"/>
  <c r="Z88" i="23"/>
  <c r="Y88" i="23"/>
  <c r="X88" i="23"/>
  <c r="X90" i="23" s="1"/>
  <c r="P88" i="23"/>
  <c r="O88" i="23"/>
  <c r="O90" i="23" s="1"/>
  <c r="N88" i="23"/>
  <c r="K88" i="23"/>
  <c r="J88" i="23"/>
  <c r="I88" i="23"/>
  <c r="AP87" i="23"/>
  <c r="AN87" i="23"/>
  <c r="AM87" i="23"/>
  <c r="AL87" i="23"/>
  <c r="AK87" i="23"/>
  <c r="AJ87" i="23"/>
  <c r="AI87" i="23"/>
  <c r="AH87" i="23"/>
  <c r="AG87" i="23"/>
  <c r="AE87" i="23"/>
  <c r="AD87" i="23"/>
  <c r="AC87" i="23"/>
  <c r="AB87" i="23"/>
  <c r="AA87" i="23"/>
  <c r="Z87" i="23"/>
  <c r="Y87" i="23"/>
  <c r="X87" i="23"/>
  <c r="P87" i="23"/>
  <c r="O87" i="23"/>
  <c r="N87" i="23"/>
  <c r="K87" i="23"/>
  <c r="J87" i="23"/>
  <c r="I87" i="23"/>
  <c r="Q85" i="23"/>
  <c r="L85" i="23"/>
  <c r="Q84" i="23"/>
  <c r="L84" i="23"/>
  <c r="Q83" i="23"/>
  <c r="L83" i="23"/>
  <c r="Q82" i="23"/>
  <c r="L82" i="23"/>
  <c r="Q81" i="23"/>
  <c r="L81" i="23"/>
  <c r="Q80" i="23"/>
  <c r="L80" i="23"/>
  <c r="Q79" i="23"/>
  <c r="L79" i="23"/>
  <c r="Q78" i="23"/>
  <c r="L78" i="23"/>
  <c r="Q77" i="23"/>
  <c r="L77" i="23"/>
  <c r="Q76" i="23"/>
  <c r="L76" i="23"/>
  <c r="Q75" i="23"/>
  <c r="L75" i="23"/>
  <c r="Q74" i="23"/>
  <c r="L74" i="23"/>
  <c r="Q73" i="23"/>
  <c r="L73" i="23"/>
  <c r="Q72" i="23"/>
  <c r="L72" i="23"/>
  <c r="Q71" i="23"/>
  <c r="L71" i="23"/>
  <c r="Q70" i="23"/>
  <c r="L70" i="23"/>
  <c r="Q69" i="23"/>
  <c r="L69" i="23"/>
  <c r="Q68" i="23"/>
  <c r="L68" i="23"/>
  <c r="Q67" i="23"/>
  <c r="L67" i="23"/>
  <c r="Q66" i="23"/>
  <c r="L66" i="23"/>
  <c r="Q65" i="23"/>
  <c r="L65" i="23"/>
  <c r="Q64" i="23"/>
  <c r="L64" i="23"/>
  <c r="Q63" i="23"/>
  <c r="L63" i="23"/>
  <c r="Q62" i="23"/>
  <c r="L62" i="23"/>
  <c r="Q61" i="23"/>
  <c r="L61" i="23"/>
  <c r="Q60" i="23"/>
  <c r="L60" i="23"/>
  <c r="Q59" i="23"/>
  <c r="L59" i="23"/>
  <c r="Q58" i="23"/>
  <c r="L58" i="23"/>
  <c r="Q57" i="23"/>
  <c r="L57" i="23"/>
  <c r="Q56" i="23"/>
  <c r="L56" i="23"/>
  <c r="Q55" i="23"/>
  <c r="L55" i="23"/>
  <c r="Q54" i="23"/>
  <c r="L54" i="23"/>
  <c r="Q53" i="23"/>
  <c r="L53" i="23"/>
  <c r="Q52" i="23"/>
  <c r="L52" i="23"/>
  <c r="Q51" i="23"/>
  <c r="L51" i="23"/>
  <c r="Q50" i="23"/>
  <c r="L50" i="23"/>
  <c r="Q49" i="23"/>
  <c r="L49" i="23"/>
  <c r="Q48" i="23"/>
  <c r="L48" i="23"/>
  <c r="L94" i="23" s="1"/>
  <c r="Q47" i="23"/>
  <c r="L47" i="23"/>
  <c r="Q46" i="23"/>
  <c r="L46" i="23"/>
  <c r="Q45" i="23"/>
  <c r="L45" i="23"/>
  <c r="Q44" i="23"/>
  <c r="L44" i="23"/>
  <c r="Q43" i="23"/>
  <c r="L43" i="23"/>
  <c r="Q42" i="23"/>
  <c r="L42" i="23"/>
  <c r="Q41" i="23"/>
  <c r="L41" i="23"/>
  <c r="Q40" i="23"/>
  <c r="L40" i="23"/>
  <c r="Q39" i="23"/>
  <c r="L39" i="23"/>
  <c r="Q38" i="23"/>
  <c r="L38" i="23"/>
  <c r="Q37" i="23"/>
  <c r="L37" i="23"/>
  <c r="Q36" i="23"/>
  <c r="L36" i="23"/>
  <c r="Q35" i="23"/>
  <c r="L35" i="23"/>
  <c r="Q34" i="23"/>
  <c r="L34" i="23"/>
  <c r="Q33" i="23"/>
  <c r="L33" i="23"/>
  <c r="Q32" i="23"/>
  <c r="L32" i="23"/>
  <c r="Q31" i="23"/>
  <c r="L31" i="23"/>
  <c r="Q30" i="23"/>
  <c r="L30" i="23"/>
  <c r="Q29" i="23"/>
  <c r="L29" i="23"/>
  <c r="Q28" i="23"/>
  <c r="L28" i="23"/>
  <c r="Q27" i="23"/>
  <c r="L27" i="23"/>
  <c r="Q26" i="23"/>
  <c r="L26" i="23"/>
  <c r="Q25" i="23"/>
  <c r="L25" i="23"/>
  <c r="Q24" i="23"/>
  <c r="L24" i="23"/>
  <c r="Q23" i="23"/>
  <c r="L23" i="23"/>
  <c r="Q22" i="23"/>
  <c r="L22" i="23"/>
  <c r="Q21" i="23"/>
  <c r="L21" i="23"/>
  <c r="Q20" i="23"/>
  <c r="L20" i="23"/>
  <c r="Q19" i="23"/>
  <c r="L19" i="23"/>
  <c r="Q18" i="23"/>
  <c r="L18" i="23"/>
  <c r="Q17" i="23"/>
  <c r="L17" i="23"/>
  <c r="Q16" i="23"/>
  <c r="L16" i="23"/>
  <c r="Q15" i="23"/>
  <c r="L15" i="23"/>
  <c r="Q14" i="23"/>
  <c r="L14" i="23"/>
  <c r="Q13" i="23"/>
  <c r="L13" i="23"/>
  <c r="Q12" i="23"/>
  <c r="L12" i="23"/>
  <c r="Q11" i="23"/>
  <c r="L11" i="23"/>
  <c r="P95" i="23"/>
  <c r="I90" i="23"/>
  <c r="N90" i="23"/>
  <c r="J95" i="23"/>
  <c r="Q94" i="23"/>
  <c r="Q99" i="23"/>
  <c r="Q98" i="23"/>
  <c r="Q97" i="23"/>
  <c r="Q88" i="23"/>
  <c r="Q100" i="23"/>
  <c r="J90" i="23" l="1"/>
  <c r="P90" i="23"/>
  <c r="AA90" i="23"/>
  <c r="I95" i="23"/>
  <c r="S89" i="23"/>
  <c r="V13" i="23"/>
  <c r="V82" i="23"/>
  <c r="Y90" i="23"/>
  <c r="AC90" i="23"/>
  <c r="AH90" i="23"/>
  <c r="AL90" i="23"/>
  <c r="K95" i="23"/>
  <c r="X95" i="23"/>
  <c r="AB95" i="23"/>
  <c r="AG95" i="23"/>
  <c r="AK95" i="23"/>
  <c r="AP95" i="23"/>
  <c r="Q87" i="23"/>
  <c r="V78" i="23"/>
  <c r="V74" i="23"/>
  <c r="V70" i="23"/>
  <c r="V66" i="23"/>
  <c r="V62" i="23"/>
  <c r="V58" i="23"/>
  <c r="V54" i="23"/>
  <c r="V50" i="23"/>
  <c r="V93" i="23" s="1"/>
  <c r="V46" i="23"/>
  <c r="V41" i="23"/>
  <c r="V37" i="23"/>
  <c r="V32" i="23"/>
  <c r="V28" i="23"/>
  <c r="V24" i="23"/>
  <c r="V20" i="23"/>
  <c r="V16" i="23"/>
  <c r="V12" i="23"/>
  <c r="V83" i="23"/>
  <c r="AG90" i="23"/>
  <c r="V84" i="23"/>
  <c r="L87" i="23"/>
  <c r="O95" i="23"/>
  <c r="Z95" i="23"/>
  <c r="AD95" i="23"/>
  <c r="AI95" i="23"/>
  <c r="AM95" i="23"/>
  <c r="P100" i="23"/>
  <c r="AA100" i="23"/>
  <c r="AE100" i="23"/>
  <c r="AJ100" i="23"/>
  <c r="AN100" i="23"/>
  <c r="S94" i="23"/>
  <c r="Q93" i="23"/>
  <c r="U92" i="23"/>
  <c r="N95" i="23"/>
  <c r="Y95" i="23"/>
  <c r="AC95" i="23"/>
  <c r="AH95" i="23"/>
  <c r="L93" i="23"/>
  <c r="L95" i="23" s="1"/>
  <c r="L92" i="23"/>
  <c r="Q89" i="23"/>
  <c r="Q90" i="23" s="1"/>
  <c r="AI90" i="23"/>
  <c r="AL95" i="23"/>
  <c r="L98" i="23"/>
  <c r="K90" i="23"/>
  <c r="L89" i="23"/>
  <c r="Q95" i="23"/>
  <c r="Z90" i="23"/>
  <c r="AN95" i="23"/>
  <c r="Z100" i="23"/>
  <c r="AD100" i="23"/>
  <c r="AI100" i="23"/>
  <c r="AM100" i="23"/>
  <c r="U88" i="23"/>
  <c r="U89" i="23"/>
  <c r="T99" i="23"/>
  <c r="T94" i="23"/>
  <c r="S99" i="23"/>
  <c r="V11" i="23"/>
  <c r="V79" i="23"/>
  <c r="V75" i="23"/>
  <c r="V71" i="23"/>
  <c r="S98" i="23"/>
  <c r="S97" i="23"/>
  <c r="V67" i="23"/>
  <c r="V63" i="23"/>
  <c r="V59" i="23"/>
  <c r="V55" i="23"/>
  <c r="V51" i="23"/>
  <c r="V42" i="23"/>
  <c r="V38" i="23"/>
  <c r="V33" i="23"/>
  <c r="V29" i="23"/>
  <c r="V25" i="23"/>
  <c r="V21" i="23"/>
  <c r="V17" i="23"/>
  <c r="I100" i="23"/>
  <c r="X100" i="23"/>
  <c r="AB100" i="23"/>
  <c r="AG100" i="23"/>
  <c r="AK100" i="23"/>
  <c r="AP100" i="23"/>
  <c r="S88" i="23"/>
  <c r="S90" i="23" s="1"/>
  <c r="S87" i="23"/>
  <c r="V80" i="23"/>
  <c r="V76" i="23"/>
  <c r="V72" i="23"/>
  <c r="V68" i="23"/>
  <c r="V64" i="23"/>
  <c r="V60" i="23"/>
  <c r="V56" i="23"/>
  <c r="V52" i="23"/>
  <c r="V48" i="23"/>
  <c r="V43" i="23"/>
  <c r="V39" i="23"/>
  <c r="V34" i="23"/>
  <c r="V30" i="23"/>
  <c r="V26" i="23"/>
  <c r="V22" i="23"/>
  <c r="V18" i="23"/>
  <c r="V14" i="23"/>
  <c r="T89" i="23"/>
  <c r="V81" i="23"/>
  <c r="V77" i="23"/>
  <c r="V73" i="23"/>
  <c r="V69" i="23"/>
  <c r="V98" i="23" s="1"/>
  <c r="U98" i="23"/>
  <c r="U99" i="23"/>
  <c r="V65" i="23"/>
  <c r="V61" i="23"/>
  <c r="V57" i="23"/>
  <c r="V53" i="23"/>
  <c r="V49" i="23"/>
  <c r="U93" i="23"/>
  <c r="U94" i="23"/>
  <c r="V45" i="23"/>
  <c r="V40" i="23"/>
  <c r="V35" i="23"/>
  <c r="V31" i="23"/>
  <c r="V27" i="23"/>
  <c r="V23" i="23"/>
  <c r="V19" i="23"/>
  <c r="V15" i="23"/>
  <c r="U87" i="23"/>
  <c r="U97" i="23"/>
  <c r="S93" i="23"/>
  <c r="S95" i="23" s="1"/>
  <c r="V47" i="23"/>
  <c r="S92" i="23"/>
  <c r="L88" i="23"/>
  <c r="Q92" i="23"/>
  <c r="L99" i="23"/>
  <c r="L97" i="23"/>
  <c r="T87" i="23"/>
  <c r="T88" i="23"/>
  <c r="V88" i="23"/>
  <c r="T92" i="23"/>
  <c r="T93" i="23"/>
  <c r="T97" i="23"/>
  <c r="T98" i="23"/>
  <c r="T100" i="23" s="1"/>
  <c r="T90" i="23" l="1"/>
  <c r="U95" i="23"/>
  <c r="V97" i="23"/>
  <c r="V87" i="23"/>
  <c r="V92" i="23"/>
  <c r="S100" i="23"/>
  <c r="T95" i="23"/>
  <c r="L100" i="23"/>
  <c r="V94" i="23"/>
  <c r="U100" i="23"/>
  <c r="V89" i="23"/>
  <c r="V90" i="23" s="1"/>
  <c r="V95" i="23"/>
  <c r="L90" i="23"/>
  <c r="V99" i="23"/>
  <c r="V100" i="23" s="1"/>
  <c r="U90" i="23"/>
</calcChain>
</file>

<file path=xl/sharedStrings.xml><?xml version="1.0" encoding="utf-8"?>
<sst xmlns="http://schemas.openxmlformats.org/spreadsheetml/2006/main" count="457" uniqueCount="200">
  <si>
    <t>Mouse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</si>
  <si>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</si>
  <si>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</si>
  <si>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</si>
  <si>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</si>
  <si>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</si>
  <si>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</si>
  <si>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</si>
  <si>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</si>
  <si>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AUC  LAST         3 days ACTIVE</t>
  </si>
  <si>
    <t>AUC  LAST         3 days INACTIVE</t>
  </si>
  <si>
    <t>VF IPSI</t>
  </si>
  <si>
    <t>Day-1</t>
  </si>
  <si>
    <t>Day3</t>
  </si>
  <si>
    <t>Day6</t>
  </si>
  <si>
    <t>Day18</t>
  </si>
  <si>
    <t>VF CONTRA</t>
  </si>
  <si>
    <t>PT  IPSI</t>
  </si>
  <si>
    <t>PT  CONTRA</t>
  </si>
  <si>
    <t>% Entries Open Arms</t>
  </si>
  <si>
    <t>Elevated Plus Maze</t>
  </si>
  <si>
    <t>Von Frey test</t>
  </si>
  <si>
    <t>Plantar test</t>
  </si>
  <si>
    <t>Genotype</t>
  </si>
  <si>
    <t>Average</t>
  </si>
  <si>
    <t>SD</t>
  </si>
  <si>
    <t>SEM</t>
  </si>
  <si>
    <t>B10</t>
  </si>
  <si>
    <t>B11</t>
  </si>
  <si>
    <t>SynCrePOS</t>
  </si>
  <si>
    <t>LysCrePOS</t>
  </si>
  <si>
    <t>Cre Neg</t>
  </si>
  <si>
    <t>SynCrePOSITIVE</t>
  </si>
  <si>
    <t>LysMCrePOSITIVE</t>
  </si>
  <si>
    <t>V3</t>
  </si>
  <si>
    <t>V4</t>
  </si>
  <si>
    <t>V10</t>
  </si>
  <si>
    <t>W1</t>
  </si>
  <si>
    <t>W7</t>
  </si>
  <si>
    <t>W8</t>
  </si>
  <si>
    <t>W13</t>
  </si>
  <si>
    <t>W14</t>
  </si>
  <si>
    <t>L4</t>
  </si>
  <si>
    <t>L10</t>
  </si>
  <si>
    <t>L13</t>
  </si>
  <si>
    <t>M3</t>
  </si>
  <si>
    <t>N1</t>
  </si>
  <si>
    <t>N2</t>
  </si>
  <si>
    <t>N5</t>
  </si>
  <si>
    <t>N6</t>
  </si>
  <si>
    <t>N14</t>
  </si>
  <si>
    <t>C7</t>
  </si>
  <si>
    <t>G3</t>
  </si>
  <si>
    <t>H7</t>
  </si>
  <si>
    <t>I15</t>
  </si>
  <si>
    <t>J2</t>
  </si>
  <si>
    <t>J8</t>
  </si>
  <si>
    <t>J13</t>
  </si>
  <si>
    <t>K1</t>
  </si>
  <si>
    <t>E2</t>
  </si>
  <si>
    <t>E5</t>
  </si>
  <si>
    <t>F11</t>
  </si>
  <si>
    <t>F15</t>
  </si>
  <si>
    <t>G7</t>
  </si>
  <si>
    <t>EXTRA2</t>
  </si>
  <si>
    <t>H2</t>
  </si>
  <si>
    <t>I7</t>
  </si>
  <si>
    <t>J9</t>
  </si>
  <si>
    <t>W2</t>
  </si>
  <si>
    <t>W9</t>
  </si>
  <si>
    <t>Z6</t>
  </si>
  <si>
    <t>Z7</t>
  </si>
  <si>
    <t>Z8</t>
  </si>
  <si>
    <t>M11</t>
  </si>
  <si>
    <t>N12</t>
  </si>
  <si>
    <t>N13</t>
  </si>
  <si>
    <t>C4</t>
  </si>
  <si>
    <t>C15</t>
  </si>
  <si>
    <t>E14</t>
  </si>
  <si>
    <t>F5</t>
  </si>
  <si>
    <t>F9</t>
  </si>
  <si>
    <t>G1</t>
  </si>
  <si>
    <t>G2</t>
  </si>
  <si>
    <t>G6</t>
  </si>
  <si>
    <t>G11</t>
  </si>
  <si>
    <t>G15</t>
  </si>
  <si>
    <t>I3</t>
  </si>
  <si>
    <t>I13</t>
  </si>
  <si>
    <t>V7</t>
  </si>
  <si>
    <t>V15</t>
  </si>
  <si>
    <t>W11</t>
  </si>
  <si>
    <t>W12</t>
  </si>
  <si>
    <t>L6</t>
  </si>
  <si>
    <t>L7</t>
  </si>
  <si>
    <t>M2</t>
  </si>
  <si>
    <t>N8</t>
  </si>
  <si>
    <t>N9</t>
  </si>
  <si>
    <t>C3</t>
  </si>
  <si>
    <t>D6</t>
  </si>
  <si>
    <t>D12</t>
  </si>
  <si>
    <t>F3</t>
  </si>
  <si>
    <t>H3</t>
  </si>
  <si>
    <t>H4</t>
  </si>
  <si>
    <t>I1</t>
  </si>
  <si>
    <t>I5</t>
  </si>
  <si>
    <t>I8</t>
  </si>
  <si>
    <t>J1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</si>
  <si>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</si>
  <si>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</si>
  <si>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</si>
  <si>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</si>
  <si>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</si>
  <si>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</si>
  <si>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</si>
  <si>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</si>
  <si>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</si>
  <si>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</si>
  <si>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</si>
  <si>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</si>
  <si>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</si>
  <si>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</si>
  <si>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</si>
  <si>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</si>
  <si>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</si>
  <si>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</si>
  <si>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</si>
  <si>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Session Responding</t>
  </si>
  <si>
    <t>Overall Responding</t>
  </si>
  <si>
    <t>Total</t>
  </si>
  <si>
    <t>a. Dependent Variable: Active.</t>
  </si>
  <si>
    <t>*. The mean difference is significant at the .05 level.</t>
  </si>
  <si>
    <t>Heat</t>
  </si>
  <si>
    <t>Day</t>
  </si>
  <si>
    <t>(I) Day</t>
  </si>
  <si>
    <t>Mechanical</t>
  </si>
  <si>
    <r>
      <t>Sig.</t>
    </r>
    <r>
      <rPr>
        <vertAlign val="superscript"/>
        <sz val="9"/>
        <color indexed="8"/>
        <rFont val="Arial"/>
        <family val="2"/>
      </rPr>
      <t>b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</si>
  <si>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b</t>
    </r>
  </si>
  <si>
    <t>b. Adjustment for multiple comparisons: Bonferroni.</t>
  </si>
  <si>
    <t>Tests of Between-Subjects Effects</t>
  </si>
  <si>
    <t>Type III Sum of Squares</t>
  </si>
  <si>
    <t>Mean Square</t>
  </si>
  <si>
    <t>Corrected Model</t>
  </si>
  <si>
    <t>Error</t>
  </si>
  <si>
    <t>Corrected Total</t>
  </si>
  <si>
    <t>Pairwise Comparisons</t>
  </si>
  <si>
    <t>2-Way ANOVA</t>
  </si>
  <si>
    <t>Active</t>
  </si>
  <si>
    <t>Ipsilateral paw</t>
  </si>
  <si>
    <t>Genotype * Day</t>
  </si>
  <si>
    <t>(I) Genotype</t>
  </si>
  <si>
    <t xml:space="preserve">Dependent Variable: </t>
  </si>
  <si>
    <t>AUC</t>
  </si>
  <si>
    <t>Inactive</t>
  </si>
  <si>
    <t>3.00</t>
  </si>
  <si>
    <t>6.00</t>
  </si>
  <si>
    <t>18.00</t>
  </si>
  <si>
    <r>
      <t>-4.030</t>
    </r>
    <r>
      <rPr>
        <vertAlign val="superscript"/>
        <sz val="9"/>
        <color indexed="8"/>
        <rFont val="Arial"/>
        <family val="2"/>
      </rPr>
      <t>*</t>
    </r>
  </si>
  <si>
    <r>
      <t>4.030</t>
    </r>
    <r>
      <rPr>
        <vertAlign val="superscript"/>
        <sz val="9"/>
        <color indexed="8"/>
        <rFont val="Arial"/>
        <family val="2"/>
      </rPr>
      <t>*</t>
    </r>
  </si>
  <si>
    <r>
      <t>3.286</t>
    </r>
    <r>
      <rPr>
        <vertAlign val="superscript"/>
        <sz val="9"/>
        <color indexed="8"/>
        <rFont val="Arial"/>
        <family val="2"/>
      </rPr>
      <t>*</t>
    </r>
  </si>
  <si>
    <r>
      <t>-3.286</t>
    </r>
    <r>
      <rPr>
        <vertAlign val="superscript"/>
        <sz val="9"/>
        <color indexed="8"/>
        <rFont val="Arial"/>
        <family val="2"/>
      </rPr>
      <t>*</t>
    </r>
  </si>
  <si>
    <t>Syn Cre+</t>
  </si>
  <si>
    <t>LysM Cre+</t>
  </si>
  <si>
    <r>
      <t>7916.876</t>
    </r>
    <r>
      <rPr>
        <vertAlign val="superscript"/>
        <sz val="9"/>
        <color indexed="8"/>
        <rFont val="Arial"/>
        <family val="2"/>
      </rPr>
      <t>a</t>
    </r>
  </si>
  <si>
    <t>NosePoke</t>
  </si>
  <si>
    <t>NosePoke * Genotype</t>
  </si>
  <si>
    <t>a. R Squared = .461 (Adjusted R Squared = .442)</t>
  </si>
  <si>
    <t>CreNeg</t>
  </si>
  <si>
    <t>Neuronal</t>
  </si>
  <si>
    <r>
      <t>-4.881</t>
    </r>
    <r>
      <rPr>
        <vertAlign val="superscript"/>
        <sz val="9"/>
        <color indexed="8"/>
        <rFont val="Arial"/>
        <family val="2"/>
      </rPr>
      <t>*</t>
    </r>
  </si>
  <si>
    <t>Microglia</t>
  </si>
  <si>
    <r>
      <t>4.881</t>
    </r>
    <r>
      <rPr>
        <vertAlign val="superscript"/>
        <sz val="9"/>
        <color indexed="8"/>
        <rFont val="Arial"/>
        <family val="2"/>
      </rPr>
      <t>*</t>
    </r>
  </si>
  <si>
    <r>
      <t>4.547</t>
    </r>
    <r>
      <rPr>
        <vertAlign val="superscript"/>
        <sz val="9"/>
        <color indexed="8"/>
        <rFont val="Arial"/>
        <family val="2"/>
      </rPr>
      <t>*</t>
    </r>
  </si>
  <si>
    <r>
      <t>-4.547</t>
    </r>
    <r>
      <rPr>
        <vertAlign val="superscript"/>
        <sz val="9"/>
        <color indexed="8"/>
        <rFont val="Arial"/>
        <family val="2"/>
      </rPr>
      <t>*</t>
    </r>
  </si>
  <si>
    <r>
      <t>-8.667</t>
    </r>
    <r>
      <rPr>
        <vertAlign val="superscript"/>
        <sz val="9"/>
        <color indexed="8"/>
        <rFont val="Arial"/>
        <family val="2"/>
      </rPr>
      <t>*</t>
    </r>
  </si>
  <si>
    <r>
      <t>8.667</t>
    </r>
    <r>
      <rPr>
        <vertAlign val="superscript"/>
        <sz val="9"/>
        <color indexed="8"/>
        <rFont val="Arial"/>
        <family val="2"/>
      </rPr>
      <t>*</t>
    </r>
  </si>
  <si>
    <r>
      <t>6.667</t>
    </r>
    <r>
      <rPr>
        <vertAlign val="superscript"/>
        <sz val="9"/>
        <color indexed="8"/>
        <rFont val="Arial"/>
        <family val="2"/>
      </rPr>
      <t>*</t>
    </r>
  </si>
  <si>
    <r>
      <t>-6.667</t>
    </r>
    <r>
      <rPr>
        <vertAlign val="superscript"/>
        <sz val="9"/>
        <color indexed="8"/>
        <rFont val="Arial"/>
        <family val="2"/>
      </rPr>
      <t>*</t>
    </r>
  </si>
  <si>
    <t>a. Dependent Variable: PTIPSI.</t>
  </si>
  <si>
    <r>
      <t>-1.666</t>
    </r>
    <r>
      <rPr>
        <vertAlign val="superscript"/>
        <sz val="9"/>
        <color indexed="8"/>
        <rFont val="Arial"/>
        <family val="2"/>
      </rPr>
      <t>*</t>
    </r>
  </si>
  <si>
    <r>
      <t>-1.707</t>
    </r>
    <r>
      <rPr>
        <vertAlign val="superscript"/>
        <sz val="9"/>
        <color indexed="8"/>
        <rFont val="Arial"/>
        <family val="2"/>
      </rPr>
      <t>*</t>
    </r>
  </si>
  <si>
    <r>
      <t>1.666</t>
    </r>
    <r>
      <rPr>
        <vertAlign val="superscript"/>
        <sz val="9"/>
        <color indexed="8"/>
        <rFont val="Arial"/>
        <family val="2"/>
      </rPr>
      <t>*</t>
    </r>
  </si>
  <si>
    <r>
      <t>1.707</t>
    </r>
    <r>
      <rPr>
        <vertAlign val="superscript"/>
        <sz val="9"/>
        <color indexed="8"/>
        <rFont val="Arial"/>
        <family val="2"/>
      </rPr>
      <t>*</t>
    </r>
  </si>
  <si>
    <t>a. Dependent Variable: VFIPSI.</t>
  </si>
  <si>
    <t>Syn</t>
  </si>
  <si>
    <r>
      <t>.111</t>
    </r>
    <r>
      <rPr>
        <vertAlign val="superscript"/>
        <sz val="9"/>
        <color indexed="8"/>
        <rFont val="Arial"/>
        <family val="2"/>
      </rPr>
      <t>*</t>
    </r>
  </si>
  <si>
    <t>LysM</t>
  </si>
  <si>
    <r>
      <t>-.111</t>
    </r>
    <r>
      <rPr>
        <vertAlign val="superscript"/>
        <sz val="9"/>
        <color indexed="8"/>
        <rFont val="Arial"/>
        <family val="2"/>
      </rPr>
      <t>*</t>
    </r>
  </si>
  <si>
    <r>
      <t>-.211</t>
    </r>
    <r>
      <rPr>
        <vertAlign val="superscript"/>
        <sz val="9"/>
        <color indexed="8"/>
        <rFont val="Arial"/>
        <family val="2"/>
      </rPr>
      <t>*</t>
    </r>
  </si>
  <si>
    <r>
      <t>-.200</t>
    </r>
    <r>
      <rPr>
        <vertAlign val="superscript"/>
        <sz val="9"/>
        <color indexed="8"/>
        <rFont val="Arial"/>
        <family val="2"/>
      </rPr>
      <t>*</t>
    </r>
  </si>
  <si>
    <r>
      <t>.211</t>
    </r>
    <r>
      <rPr>
        <vertAlign val="superscript"/>
        <sz val="9"/>
        <color indexed="8"/>
        <rFont val="Arial"/>
        <family val="2"/>
      </rPr>
      <t>*</t>
    </r>
  </si>
  <si>
    <r>
      <t>.200</t>
    </r>
    <r>
      <rPr>
        <vertAlign val="superscript"/>
        <sz val="9"/>
        <color indexed="8"/>
        <rFont val="Arial"/>
        <family val="2"/>
      </rPr>
      <t>*</t>
    </r>
  </si>
  <si>
    <t>Overall</t>
  </si>
  <si>
    <t>JWH133 Self-administration</t>
  </si>
  <si>
    <t>Active Session Responding</t>
  </si>
  <si>
    <t>Inactive Session Responding</t>
  </si>
  <si>
    <t>Discrimination Index</t>
  </si>
  <si>
    <t>AUC  LAST         3 days DI</t>
  </si>
  <si>
    <t>Figure 3A</t>
  </si>
  <si>
    <t>Figure 3C</t>
  </si>
  <si>
    <t>Figure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</si>
</sst>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  <font>
      <b/>
      <sz val="12"/>
      <color indexed="8"/>
      <name val="Arial Bold"/>
    </font>
    <font>
      <b/>
      <u/>
      <sz val="14"/>
      <color indexed="8"/>
      <name val="Arial Bold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4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27" xfId="0" applyFont="1" applyBorder="1"/>
    <xf numFmtId="0" fontId="10" fillId="0" borderId="0" xfId="4" applyFont="1" applyBorder="1" applyAlignment="1"/>
    <xf numFmtId="0" fontId="5" fillId="0" borderId="0" xfId="4"/>
    <xf numFmtId="0" fontId="11" fillId="0" borderId="0" xfId="4" applyFont="1" applyBorder="1" applyAlignment="1"/>
    <xf numFmtId="0" fontId="12" fillId="0" borderId="0" xfId="4" applyFont="1" applyBorder="1" applyAlignment="1"/>
    <xf numFmtId="0" fontId="13" fillId="0" borderId="0" xfId="0" applyFont="1"/>
    <xf numFmtId="0" fontId="10" fillId="0" borderId="0" xfId="5" applyFont="1" applyBorder="1" applyAlignment="1"/>
    <xf numFmtId="0" fontId="14" fillId="0" borderId="0" xfId="0" applyFont="1"/>
    <xf numFmtId="0" fontId="10" fillId="0" borderId="0" xfId="6" applyFont="1" applyBorder="1" applyAlignment="1"/>
    <xf numFmtId="0" fontId="5" fillId="0" borderId="0" xfId="6"/>
    <xf numFmtId="0" fontId="8" fillId="0" borderId="28" xfId="6" applyFont="1" applyBorder="1" applyAlignment="1">
      <alignment horizontal="left" wrapText="1"/>
    </xf>
    <xf numFmtId="0" fontId="8" fillId="0" borderId="29" xfId="6" applyFont="1" applyBorder="1" applyAlignment="1">
      <alignment horizontal="center" wrapText="1"/>
    </xf>
    <xf numFmtId="0" fontId="8" fillId="0" borderId="30" xfId="6" applyFont="1" applyBorder="1" applyAlignment="1">
      <alignment horizontal="center" wrapText="1"/>
    </xf>
    <xf numFmtId="0" fontId="8" fillId="0" borderId="31" xfId="6" applyFont="1" applyBorder="1" applyAlignment="1">
      <alignment horizontal="center" wrapText="1"/>
    </xf>
    <xf numFmtId="166" fontId="8" fillId="4" borderId="34" xfId="6" applyNumberFormat="1" applyFont="1" applyFill="1" applyBorder="1" applyAlignment="1">
      <alignment horizontal="right" vertical="center"/>
    </xf>
    <xf numFmtId="0" fontId="8" fillId="4" borderId="36" xfId="6" applyFont="1" applyFill="1" applyBorder="1" applyAlignment="1">
      <alignment horizontal="left" vertical="top" wrapText="1"/>
    </xf>
    <xf numFmtId="167" fontId="8" fillId="4" borderId="37" xfId="6" applyNumberFormat="1" applyFont="1" applyFill="1" applyBorder="1" applyAlignment="1">
      <alignment horizontal="right" vertical="center"/>
    </xf>
    <xf numFmtId="166" fontId="8" fillId="4" borderId="38" xfId="6" applyNumberFormat="1" applyFont="1" applyFill="1" applyBorder="1" applyAlignment="1">
      <alignment horizontal="right" vertical="center"/>
    </xf>
    <xf numFmtId="165" fontId="8" fillId="4" borderId="39" xfId="6" applyNumberFormat="1" applyFont="1" applyFill="1" applyBorder="1" applyAlignment="1">
      <alignment horizontal="right" vertical="center"/>
    </xf>
    <xf numFmtId="0" fontId="8" fillId="0" borderId="36" xfId="6" applyFont="1" applyBorder="1" applyAlignment="1">
      <alignment horizontal="left" vertical="top" wrapText="1"/>
    </xf>
    <xf numFmtId="167" fontId="8" fillId="0" borderId="37" xfId="6" applyNumberFormat="1" applyFont="1" applyBorder="1" applyAlignment="1">
      <alignment horizontal="right" vertical="center"/>
    </xf>
    <xf numFmtId="166" fontId="8" fillId="0" borderId="38" xfId="6" applyNumberFormat="1" applyFont="1" applyBorder="1" applyAlignment="1">
      <alignment horizontal="right" vertical="center"/>
    </xf>
    <xf numFmtId="165" fontId="8" fillId="0" borderId="38" xfId="6" applyNumberFormat="1" applyFont="1" applyBorder="1" applyAlignment="1">
      <alignment horizontal="right" vertical="center"/>
    </xf>
    <xf numFmtId="165" fontId="8" fillId="0" borderId="39" xfId="6" applyNumberFormat="1" applyFont="1" applyBorder="1" applyAlignment="1">
      <alignment horizontal="right" vertical="center"/>
    </xf>
    <xf numFmtId="0" fontId="8" fillId="0" borderId="40" xfId="6" applyFont="1" applyBorder="1" applyAlignment="1">
      <alignment horizontal="left" vertical="top" wrapText="1"/>
    </xf>
    <xf numFmtId="167" fontId="8" fillId="0" borderId="24" xfId="6" applyNumberFormat="1" applyFont="1" applyBorder="1" applyAlignment="1">
      <alignment horizontal="right" vertical="center"/>
    </xf>
    <xf numFmtId="166" fontId="8" fillId="0" borderId="25" xfId="6" applyNumberFormat="1" applyFont="1" applyBorder="1" applyAlignment="1">
      <alignment horizontal="right" vertical="center"/>
    </xf>
    <xf numFmtId="165" fontId="8" fillId="0" borderId="25" xfId="6" applyNumberFormat="1" applyFont="1" applyBorder="1" applyAlignment="1">
      <alignment horizontal="right" vertical="center"/>
    </xf>
    <xf numFmtId="165" fontId="8" fillId="0" borderId="26" xfId="6" applyNumberFormat="1" applyFont="1" applyBorder="1" applyAlignment="1">
      <alignment horizontal="right" vertical="center"/>
    </xf>
    <xf numFmtId="0" fontId="8" fillId="0" borderId="32" xfId="6" applyFont="1" applyFill="1" applyBorder="1" applyAlignment="1">
      <alignment horizontal="left" vertical="top" wrapText="1"/>
    </xf>
    <xf numFmtId="167" fontId="8" fillId="0" borderId="33" xfId="6" applyNumberFormat="1" applyFont="1" applyFill="1" applyBorder="1" applyAlignment="1">
      <alignment horizontal="right" vertical="center"/>
    </xf>
    <xf numFmtId="166" fontId="8" fillId="0" borderId="34" xfId="6" applyNumberFormat="1" applyFont="1" applyFill="1" applyBorder="1" applyAlignment="1">
      <alignment horizontal="right" vertical="center"/>
    </xf>
    <xf numFmtId="165" fontId="8" fillId="0" borderId="35" xfId="6" applyNumberFormat="1" applyFont="1" applyFill="1" applyBorder="1" applyAlignment="1">
      <alignment horizontal="right" vertical="center"/>
    </xf>
    <xf numFmtId="0" fontId="8" fillId="0" borderId="18" xfId="6" applyFont="1" applyBorder="1" applyAlignment="1">
      <alignment horizontal="center" wrapText="1"/>
    </xf>
    <xf numFmtId="0" fontId="8" fillId="0" borderId="19" xfId="6" applyFont="1" applyBorder="1" applyAlignment="1">
      <alignment horizontal="center" wrapText="1"/>
    </xf>
    <xf numFmtId="0" fontId="8" fillId="4" borderId="10" xfId="6" applyFont="1" applyFill="1" applyBorder="1" applyAlignment="1">
      <alignment horizontal="left" vertical="top"/>
    </xf>
    <xf numFmtId="0" fontId="8" fillId="4" borderId="33" xfId="6" applyFont="1" applyFill="1" applyBorder="1" applyAlignment="1">
      <alignment horizontal="right" vertical="center"/>
    </xf>
    <xf numFmtId="165" fontId="8" fillId="4" borderId="34" xfId="6" applyNumberFormat="1" applyFont="1" applyFill="1" applyBorder="1" applyAlignment="1">
      <alignment horizontal="right" vertical="center"/>
    </xf>
    <xf numFmtId="166" fontId="8" fillId="0" borderId="34" xfId="6" applyNumberFormat="1" applyFont="1" applyBorder="1" applyAlignment="1">
      <alignment horizontal="right" vertical="center"/>
    </xf>
    <xf numFmtId="166" fontId="8" fillId="0" borderId="35" xfId="6" applyNumberFormat="1" applyFont="1" applyBorder="1" applyAlignment="1">
      <alignment horizontal="right" vertical="center"/>
    </xf>
    <xf numFmtId="0" fontId="8" fillId="0" borderId="43" xfId="6" applyFont="1" applyBorder="1" applyAlignment="1">
      <alignment horizontal="left" vertical="top"/>
    </xf>
    <xf numFmtId="165" fontId="8" fillId="0" borderId="23" xfId="6" applyNumberFormat="1" applyFont="1" applyBorder="1" applyAlignment="1">
      <alignment horizontal="right" vertical="center"/>
    </xf>
    <xf numFmtId="166" fontId="8" fillId="0" borderId="44" xfId="6" applyNumberFormat="1" applyFont="1" applyBorder="1" applyAlignment="1">
      <alignment horizontal="right" vertical="center"/>
    </xf>
    <xf numFmtId="166" fontId="8" fillId="0" borderId="45" xfId="6" applyNumberFormat="1" applyFont="1" applyBorder="1" applyAlignment="1">
      <alignment horizontal="right" vertical="center"/>
    </xf>
    <xf numFmtId="0" fontId="8" fillId="4" borderId="46" xfId="6" applyFont="1" applyFill="1" applyBorder="1" applyAlignment="1">
      <alignment horizontal="left" vertical="top"/>
    </xf>
    <xf numFmtId="0" fontId="8" fillId="4" borderId="37" xfId="6" applyFont="1" applyFill="1" applyBorder="1" applyAlignment="1">
      <alignment horizontal="right" vertical="center"/>
    </xf>
    <xf numFmtId="165" fontId="8" fillId="4" borderId="38" xfId="6" applyNumberFormat="1" applyFont="1" applyFill="1" applyBorder="1" applyAlignment="1">
      <alignment horizontal="right" vertical="center"/>
    </xf>
    <xf numFmtId="166" fontId="8" fillId="0" borderId="39" xfId="6" applyNumberFormat="1" applyFont="1" applyBorder="1" applyAlignment="1">
      <alignment horizontal="right" vertical="center"/>
    </xf>
    <xf numFmtId="0" fontId="8" fillId="0" borderId="46" xfId="6" applyFont="1" applyFill="1" applyBorder="1" applyAlignment="1">
      <alignment horizontal="left" vertical="top"/>
    </xf>
    <xf numFmtId="165" fontId="8" fillId="0" borderId="37" xfId="6" applyNumberFormat="1" applyFont="1" applyFill="1" applyBorder="1" applyAlignment="1">
      <alignment horizontal="right" vertical="center"/>
    </xf>
    <xf numFmtId="166" fontId="8" fillId="0" borderId="38" xfId="6" applyNumberFormat="1" applyFont="1" applyFill="1" applyBorder="1" applyAlignment="1">
      <alignment horizontal="right" vertical="center"/>
    </xf>
    <xf numFmtId="166" fontId="8" fillId="0" borderId="39" xfId="6" applyNumberFormat="1" applyFont="1" applyFill="1" applyBorder="1" applyAlignment="1">
      <alignment horizontal="right" vertical="center"/>
    </xf>
    <xf numFmtId="0" fontId="8" fillId="0" borderId="16" xfId="6" applyFont="1" applyFill="1" applyBorder="1" applyAlignment="1">
      <alignment horizontal="left" vertical="top"/>
    </xf>
    <xf numFmtId="0" fontId="8" fillId="0" borderId="24" xfId="6" applyFont="1" applyFill="1" applyBorder="1" applyAlignment="1">
      <alignment horizontal="right" vertical="center"/>
    </xf>
    <xf numFmtId="166" fontId="8" fillId="0" borderId="25" xfId="6" applyNumberFormat="1" applyFont="1" applyFill="1" applyBorder="1" applyAlignment="1">
      <alignment horizontal="right" vertical="center"/>
    </xf>
    <xf numFmtId="165" fontId="8" fillId="0" borderId="25" xfId="6" applyNumberFormat="1" applyFont="1" applyFill="1" applyBorder="1" applyAlignment="1">
      <alignment horizontal="right" vertical="center"/>
    </xf>
    <xf numFmtId="165" fontId="8" fillId="0" borderId="26" xfId="6" applyNumberFormat="1" applyFont="1" applyFill="1" applyBorder="1" applyAlignment="1">
      <alignment horizontal="right" vertical="center"/>
    </xf>
    <xf numFmtId="0" fontId="8" fillId="0" borderId="43" xfId="6" applyFont="1" applyFill="1" applyBorder="1" applyAlignment="1">
      <alignment horizontal="left" vertical="top"/>
    </xf>
    <xf numFmtId="0" fontId="8" fillId="0" borderId="23" xfId="6" applyFont="1" applyFill="1" applyBorder="1" applyAlignment="1">
      <alignment horizontal="right" vertical="center"/>
    </xf>
    <xf numFmtId="166" fontId="8" fillId="0" borderId="44" xfId="6" applyNumberFormat="1" applyFont="1" applyFill="1" applyBorder="1" applyAlignment="1">
      <alignment horizontal="right" vertical="center"/>
    </xf>
    <xf numFmtId="165" fontId="8" fillId="0" borderId="44" xfId="6" applyNumberFormat="1" applyFont="1" applyFill="1" applyBorder="1" applyAlignment="1">
      <alignment horizontal="right" vertical="center"/>
    </xf>
    <xf numFmtId="166" fontId="8" fillId="0" borderId="45" xfId="6" applyNumberFormat="1" applyFont="1" applyFill="1" applyBorder="1" applyAlignment="1">
      <alignment horizontal="right" vertical="center"/>
    </xf>
    <xf numFmtId="0" fontId="8" fillId="0" borderId="28" xfId="7" applyFont="1" applyBorder="1" applyAlignment="1">
      <alignment horizontal="left" wrapText="1"/>
    </xf>
    <xf numFmtId="0" fontId="8" fillId="0" borderId="29" xfId="7" applyFont="1" applyBorder="1" applyAlignment="1">
      <alignment horizontal="center" wrapText="1"/>
    </xf>
    <xf numFmtId="0" fontId="8" fillId="0" borderId="30" xfId="7" applyFont="1" applyBorder="1" applyAlignment="1">
      <alignment horizontal="center" wrapText="1"/>
    </xf>
    <xf numFmtId="0" fontId="8" fillId="0" borderId="31" xfId="7" applyFont="1" applyBorder="1" applyAlignment="1">
      <alignment horizontal="center" wrapText="1"/>
    </xf>
    <xf numFmtId="0" fontId="8" fillId="0" borderId="32" xfId="7" applyFont="1" applyBorder="1" applyAlignment="1">
      <alignment horizontal="left" vertical="top" wrapText="1"/>
    </xf>
    <xf numFmtId="0" fontId="8" fillId="0" borderId="33" xfId="7" applyFont="1" applyBorder="1" applyAlignment="1">
      <alignment horizontal="right" vertical="center"/>
    </xf>
    <xf numFmtId="167" fontId="8" fillId="0" borderId="34" xfId="7" applyNumberFormat="1" applyFont="1" applyBorder="1" applyAlignment="1">
      <alignment horizontal="right" vertical="center"/>
    </xf>
    <xf numFmtId="166" fontId="8" fillId="0" borderId="34" xfId="7" applyNumberFormat="1" applyFont="1" applyBorder="1" applyAlignment="1">
      <alignment horizontal="right" vertical="center"/>
    </xf>
    <xf numFmtId="165" fontId="8" fillId="0" borderId="35" xfId="7" applyNumberFormat="1" applyFont="1" applyBorder="1" applyAlignment="1">
      <alignment horizontal="right" vertical="center"/>
    </xf>
    <xf numFmtId="0" fontId="8" fillId="4" borderId="36" xfId="7" applyFont="1" applyFill="1" applyBorder="1" applyAlignment="1">
      <alignment horizontal="left" vertical="top" wrapText="1"/>
    </xf>
    <xf numFmtId="166" fontId="8" fillId="4" borderId="37" xfId="7" applyNumberFormat="1" applyFont="1" applyFill="1" applyBorder="1" applyAlignment="1">
      <alignment horizontal="right" vertical="center"/>
    </xf>
    <xf numFmtId="167" fontId="8" fillId="4" borderId="38" xfId="7" applyNumberFormat="1" applyFont="1" applyFill="1" applyBorder="1" applyAlignment="1">
      <alignment horizontal="right" vertical="center"/>
    </xf>
    <xf numFmtId="166" fontId="8" fillId="4" borderId="38" xfId="7" applyNumberFormat="1" applyFont="1" applyFill="1" applyBorder="1" applyAlignment="1">
      <alignment horizontal="right" vertical="center"/>
    </xf>
    <xf numFmtId="165" fontId="8" fillId="4" borderId="39" xfId="7" applyNumberFormat="1" applyFont="1" applyFill="1" applyBorder="1" applyAlignment="1">
      <alignment horizontal="right" vertical="center"/>
    </xf>
    <xf numFmtId="0" fontId="8" fillId="0" borderId="36" xfId="7" applyFont="1" applyBorder="1" applyAlignment="1">
      <alignment horizontal="left" vertical="top" wrapText="1"/>
    </xf>
    <xf numFmtId="166" fontId="8" fillId="0" borderId="37" xfId="7" applyNumberFormat="1" applyFont="1" applyBorder="1" applyAlignment="1">
      <alignment horizontal="right" vertical="center"/>
    </xf>
    <xf numFmtId="167" fontId="8" fillId="0" borderId="38" xfId="7" applyNumberFormat="1" applyFont="1" applyBorder="1" applyAlignment="1">
      <alignment horizontal="right" vertical="center"/>
    </xf>
    <xf numFmtId="166" fontId="8" fillId="0" borderId="38" xfId="7" applyNumberFormat="1" applyFont="1" applyBorder="1" applyAlignment="1">
      <alignment horizontal="right" vertical="center"/>
    </xf>
    <xf numFmtId="165" fontId="8" fillId="0" borderId="39" xfId="7" applyNumberFormat="1" applyFont="1" applyBorder="1" applyAlignment="1">
      <alignment horizontal="right" vertical="center"/>
    </xf>
    <xf numFmtId="0" fontId="8" fillId="0" borderId="38" xfId="7" applyFont="1" applyBorder="1" applyAlignment="1">
      <alignment horizontal="left" vertical="center" wrapText="1"/>
    </xf>
    <xf numFmtId="0" fontId="8" fillId="0" borderId="39" xfId="7" applyFont="1" applyBorder="1" applyAlignment="1">
      <alignment horizontal="left" vertical="center" wrapText="1"/>
    </xf>
    <xf numFmtId="0" fontId="8" fillId="0" borderId="40" xfId="7" applyFont="1" applyBorder="1" applyAlignment="1">
      <alignment horizontal="left" vertical="top" wrapText="1"/>
    </xf>
    <xf numFmtId="166" fontId="8" fillId="0" borderId="24" xfId="7" applyNumberFormat="1" applyFont="1" applyBorder="1" applyAlignment="1">
      <alignment horizontal="right" vertical="center"/>
    </xf>
    <xf numFmtId="167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 applyAlignment="1">
      <alignment horizontal="left" vertical="center" wrapText="1"/>
    </xf>
    <xf numFmtId="0" fontId="8" fillId="0" borderId="36" xfId="7" applyFont="1" applyFill="1" applyBorder="1" applyAlignment="1">
      <alignment horizontal="left" vertical="top" wrapText="1"/>
    </xf>
    <xf numFmtId="166" fontId="8" fillId="0" borderId="37" xfId="7" applyNumberFormat="1" applyFont="1" applyFill="1" applyBorder="1" applyAlignment="1">
      <alignment horizontal="right" vertical="center"/>
    </xf>
    <xf numFmtId="167" fontId="8" fillId="0" borderId="38" xfId="7" applyNumberFormat="1" applyFont="1" applyFill="1" applyBorder="1" applyAlignment="1">
      <alignment horizontal="right" vertical="center"/>
    </xf>
    <xf numFmtId="166" fontId="8" fillId="0" borderId="38" xfId="7" applyNumberFormat="1" applyFont="1" applyFill="1" applyBorder="1" applyAlignment="1">
      <alignment horizontal="right" vertical="center"/>
    </xf>
    <xf numFmtId="165" fontId="8" fillId="0" borderId="39" xfId="7" applyNumberFormat="1" applyFont="1" applyFill="1" applyBorder="1" applyAlignment="1">
      <alignment horizontal="right" vertical="center"/>
    </xf>
    <xf numFmtId="0" fontId="8" fillId="0" borderId="18" xfId="7" applyFont="1" applyBorder="1" applyAlignment="1">
      <alignment horizontal="center" wrapText="1"/>
    </xf>
    <xf numFmtId="0" fontId="8" fillId="0" borderId="19" xfId="7" applyFont="1" applyBorder="1" applyAlignment="1">
      <alignment horizontal="center" wrapText="1"/>
    </xf>
    <xf numFmtId="0" fontId="8" fillId="4" borderId="11" xfId="7" applyFont="1" applyFill="1" applyBorder="1" applyAlignment="1">
      <alignment horizontal="right" vertical="center"/>
    </xf>
    <xf numFmtId="166" fontId="8" fillId="4" borderId="12" xfId="7" applyNumberFormat="1" applyFont="1" applyFill="1" applyBorder="1" applyAlignment="1">
      <alignment horizontal="right" vertical="center"/>
    </xf>
    <xf numFmtId="165" fontId="8" fillId="4" borderId="12" xfId="7" applyNumberFormat="1" applyFont="1" applyFill="1" applyBorder="1" applyAlignment="1">
      <alignment horizontal="right" vertical="center"/>
    </xf>
    <xf numFmtId="166" fontId="8" fillId="0" borderId="12" xfId="7" applyNumberFormat="1" applyFont="1" applyBorder="1" applyAlignment="1">
      <alignment horizontal="right" vertical="center"/>
    </xf>
    <xf numFmtId="166" fontId="8" fillId="0" borderId="13" xfId="7" applyNumberFormat="1" applyFont="1" applyBorder="1" applyAlignment="1">
      <alignment horizontal="right" vertical="center"/>
    </xf>
    <xf numFmtId="0" fontId="8" fillId="0" borderId="43" xfId="7" applyFont="1" applyBorder="1" applyAlignment="1">
      <alignment horizontal="left" vertical="top" wrapText="1"/>
    </xf>
    <xf numFmtId="165" fontId="8" fillId="0" borderId="23" xfId="7" applyNumberFormat="1" applyFont="1" applyBorder="1" applyAlignment="1">
      <alignment horizontal="right" vertical="center"/>
    </xf>
    <xf numFmtId="166" fontId="8" fillId="0" borderId="44" xfId="7" applyNumberFormat="1" applyFont="1" applyBorder="1" applyAlignment="1">
      <alignment horizontal="right" vertical="center"/>
    </xf>
    <xf numFmtId="166" fontId="8" fillId="0" borderId="45" xfId="7" applyNumberFormat="1" applyFont="1" applyBorder="1" applyAlignment="1">
      <alignment horizontal="right" vertical="center"/>
    </xf>
    <xf numFmtId="0" fontId="8" fillId="4" borderId="37" xfId="7" applyFont="1" applyFill="1" applyBorder="1" applyAlignment="1">
      <alignment horizontal="right" vertical="center"/>
    </xf>
    <xf numFmtId="165" fontId="8" fillId="4" borderId="38" xfId="7" applyNumberFormat="1" applyFont="1" applyFill="1" applyBorder="1" applyAlignment="1">
      <alignment horizontal="right" vertical="center"/>
    </xf>
    <xf numFmtId="166" fontId="8" fillId="0" borderId="39" xfId="7" applyNumberFormat="1" applyFont="1" applyBorder="1" applyAlignment="1">
      <alignment horizontal="right" vertical="center"/>
    </xf>
    <xf numFmtId="165" fontId="8" fillId="0" borderId="44" xfId="7" applyNumberFormat="1" applyFont="1" applyBorder="1" applyAlignment="1">
      <alignment horizontal="right" vertical="center"/>
    </xf>
    <xf numFmtId="0" fontId="8" fillId="0" borderId="46" xfId="7" applyFont="1" applyBorder="1" applyAlignment="1">
      <alignment horizontal="left" vertical="top" wrapText="1"/>
    </xf>
    <xf numFmtId="165" fontId="8" fillId="0" borderId="37" xfId="7" applyNumberFormat="1" applyFont="1" applyBorder="1" applyAlignment="1">
      <alignment horizontal="right" vertical="center"/>
    </xf>
    <xf numFmtId="166" fontId="8" fillId="0" borderId="25" xfId="7" applyNumberFormat="1" applyFont="1" applyBorder="1" applyAlignment="1">
      <alignment horizontal="right" vertical="center"/>
    </xf>
    <xf numFmtId="165" fontId="8" fillId="0" borderId="26" xfId="7" applyNumberFormat="1" applyFont="1" applyBorder="1" applyAlignment="1">
      <alignment horizontal="right" vertical="center"/>
    </xf>
    <xf numFmtId="0" fontId="8" fillId="0" borderId="23" xfId="7" applyFont="1" applyFill="1" applyBorder="1" applyAlignment="1">
      <alignment horizontal="right" vertical="center"/>
    </xf>
    <xf numFmtId="166" fontId="8" fillId="0" borderId="44" xfId="7" applyNumberFormat="1" applyFont="1" applyFill="1" applyBorder="1" applyAlignment="1">
      <alignment horizontal="right" vertical="center"/>
    </xf>
    <xf numFmtId="165" fontId="8" fillId="0" borderId="44" xfId="7" applyNumberFormat="1" applyFont="1" applyFill="1" applyBorder="1" applyAlignment="1">
      <alignment horizontal="right" vertical="center"/>
    </xf>
    <xf numFmtId="166" fontId="8" fillId="0" borderId="45" xfId="7" applyNumberFormat="1" applyFont="1" applyFill="1" applyBorder="1" applyAlignment="1">
      <alignment horizontal="right" vertical="center"/>
    </xf>
    <xf numFmtId="0" fontId="8" fillId="0" borderId="24" xfId="7" applyFont="1" applyFill="1" applyBorder="1" applyAlignment="1">
      <alignment horizontal="right" vertical="center"/>
    </xf>
    <xf numFmtId="166" fontId="8" fillId="0" borderId="25" xfId="7" applyNumberFormat="1" applyFont="1" applyFill="1" applyBorder="1" applyAlignment="1">
      <alignment horizontal="right" vertical="center"/>
    </xf>
    <xf numFmtId="165" fontId="8" fillId="0" borderId="25" xfId="7" applyNumberFormat="1" applyFont="1" applyFill="1" applyBorder="1" applyAlignment="1">
      <alignment horizontal="right" vertical="center"/>
    </xf>
    <xf numFmtId="165" fontId="8" fillId="0" borderId="26" xfId="7" applyNumberFormat="1" applyFont="1" applyFill="1" applyBorder="1" applyAlignment="1">
      <alignment horizontal="right" vertical="center"/>
    </xf>
    <xf numFmtId="0" fontId="8" fillId="0" borderId="22" xfId="7" applyFont="1" applyBorder="1" applyAlignment="1">
      <alignment horizontal="left" vertical="top" wrapText="1"/>
    </xf>
    <xf numFmtId="166" fontId="8" fillId="0" borderId="11" xfId="7" applyNumberFormat="1" applyFont="1" applyBorder="1" applyAlignment="1">
      <alignment horizontal="right" vertical="center"/>
    </xf>
    <xf numFmtId="166" fontId="8" fillId="0" borderId="23" xfId="7" applyNumberFormat="1" applyFont="1" applyBorder="1" applyAlignment="1">
      <alignment horizontal="right" vertical="center"/>
    </xf>
    <xf numFmtId="0" fontId="8" fillId="0" borderId="37" xfId="7" applyFont="1" applyBorder="1" applyAlignment="1">
      <alignment horizontal="right" vertical="center"/>
    </xf>
    <xf numFmtId="165" fontId="8" fillId="0" borderId="38" xfId="7" applyNumberFormat="1" applyFont="1" applyBorder="1" applyAlignment="1">
      <alignment horizontal="right" vertical="center"/>
    </xf>
    <xf numFmtId="0" fontId="8" fillId="0" borderId="23" xfId="7" applyFont="1" applyBorder="1" applyAlignment="1">
      <alignment horizontal="right" vertical="center"/>
    </xf>
    <xf numFmtId="0" fontId="8" fillId="0" borderId="16" xfId="7" applyFont="1" applyBorder="1" applyAlignment="1">
      <alignment horizontal="left" vertical="top" wrapText="1"/>
    </xf>
    <xf numFmtId="0" fontId="8" fillId="0" borderId="24" xfId="7" applyFont="1" applyBorder="1" applyAlignment="1">
      <alignment horizontal="right" vertical="center"/>
    </xf>
    <xf numFmtId="165" fontId="8" fillId="0" borderId="25" xfId="7" applyNumberFormat="1" applyFont="1" applyBorder="1" applyAlignment="1">
      <alignment horizontal="right" vertical="center"/>
    </xf>
    <xf numFmtId="166" fontId="8" fillId="4" borderId="39" xfId="7" applyNumberFormat="1" applyFont="1" applyFill="1" applyBorder="1" applyAlignment="1">
      <alignment horizontal="right" vertical="center"/>
    </xf>
    <xf numFmtId="166" fontId="8" fillId="4" borderId="13" xfId="7" applyNumberFormat="1" applyFont="1" applyFill="1" applyBorder="1" applyAlignment="1">
      <alignment horizontal="right" vertical="center"/>
    </xf>
    <xf numFmtId="0" fontId="8" fillId="0" borderId="28" xfId="8" applyFont="1" applyBorder="1" applyAlignment="1">
      <alignment horizontal="left" wrapText="1"/>
    </xf>
    <xf numFmtId="0" fontId="8" fillId="0" borderId="29" xfId="8" applyFont="1" applyBorder="1" applyAlignment="1">
      <alignment horizontal="center" wrapText="1"/>
    </xf>
    <xf numFmtId="0" fontId="8" fillId="0" borderId="30" xfId="8" applyFont="1" applyBorder="1" applyAlignment="1">
      <alignment horizontal="center" wrapText="1"/>
    </xf>
    <xf numFmtId="0" fontId="8" fillId="0" borderId="31" xfId="8" applyFont="1" applyBorder="1" applyAlignment="1">
      <alignment horizontal="center" wrapText="1"/>
    </xf>
    <xf numFmtId="0" fontId="8" fillId="0" borderId="32" xfId="8" applyFont="1" applyBorder="1" applyAlignment="1">
      <alignment horizontal="left" vertical="top" wrapText="1"/>
    </xf>
    <xf numFmtId="167" fontId="8" fillId="0" borderId="33" xfId="8" applyNumberFormat="1" applyFont="1" applyBorder="1" applyAlignment="1">
      <alignment horizontal="right" vertical="center"/>
    </xf>
    <xf numFmtId="166" fontId="8" fillId="0" borderId="34" xfId="8" applyNumberFormat="1" applyFont="1" applyBorder="1" applyAlignment="1">
      <alignment horizontal="right" vertical="center"/>
    </xf>
    <xf numFmtId="165" fontId="8" fillId="0" borderId="35" xfId="8" applyNumberFormat="1" applyFont="1" applyBorder="1" applyAlignment="1">
      <alignment horizontal="right" vertical="center"/>
    </xf>
    <xf numFmtId="0" fontId="8" fillId="0" borderId="36" xfId="8" applyFont="1" applyBorder="1" applyAlignment="1">
      <alignment horizontal="left" vertical="top" wrapText="1"/>
    </xf>
    <xf numFmtId="167" fontId="8" fillId="0" borderId="37" xfId="8" applyNumberFormat="1" applyFont="1" applyBorder="1" applyAlignment="1">
      <alignment horizontal="right" vertical="center"/>
    </xf>
    <xf numFmtId="166" fontId="8" fillId="0" borderId="38" xfId="8" applyNumberFormat="1" applyFont="1" applyBorder="1" applyAlignment="1">
      <alignment horizontal="right" vertical="center"/>
    </xf>
    <xf numFmtId="165" fontId="8" fillId="0" borderId="39" xfId="8" applyNumberFormat="1" applyFont="1" applyBorder="1" applyAlignment="1">
      <alignment horizontal="right" vertical="center"/>
    </xf>
    <xf numFmtId="0" fontId="8" fillId="4" borderId="36" xfId="8" applyFont="1" applyFill="1" applyBorder="1" applyAlignment="1">
      <alignment horizontal="left" vertical="top" wrapText="1"/>
    </xf>
    <xf numFmtId="167" fontId="8" fillId="4" borderId="37" xfId="8" applyNumberFormat="1" applyFont="1" applyFill="1" applyBorder="1" applyAlignment="1">
      <alignment horizontal="right" vertical="center"/>
    </xf>
    <xf numFmtId="166" fontId="8" fillId="4" borderId="38" xfId="8" applyNumberFormat="1" applyFont="1" applyFill="1" applyBorder="1" applyAlignment="1">
      <alignment horizontal="right" vertical="center"/>
    </xf>
    <xf numFmtId="165" fontId="8" fillId="4" borderId="39" xfId="8" applyNumberFormat="1" applyFont="1" applyFill="1" applyBorder="1" applyAlignment="1">
      <alignment horizontal="right" vertical="center"/>
    </xf>
    <xf numFmtId="0" fontId="8" fillId="0" borderId="40" xfId="8" applyFont="1" applyBorder="1" applyAlignment="1">
      <alignment horizontal="left" vertical="top" wrapText="1"/>
    </xf>
    <xf numFmtId="167" fontId="8" fillId="0" borderId="24" xfId="8" applyNumberFormat="1" applyFont="1" applyBorder="1" applyAlignment="1">
      <alignment horizontal="right" vertical="center"/>
    </xf>
    <xf numFmtId="166" fontId="8" fillId="0" borderId="25" xfId="8" applyNumberFormat="1" applyFont="1" applyBorder="1" applyAlignment="1">
      <alignment horizontal="right" vertical="center"/>
    </xf>
    <xf numFmtId="165" fontId="8" fillId="0" borderId="25" xfId="8" applyNumberFormat="1" applyFont="1" applyBorder="1" applyAlignment="1">
      <alignment horizontal="right" vertical="center"/>
    </xf>
    <xf numFmtId="165" fontId="8" fillId="0" borderId="26" xfId="8" applyNumberFormat="1" applyFont="1" applyBorder="1" applyAlignment="1">
      <alignment horizontal="right" vertical="center"/>
    </xf>
    <xf numFmtId="0" fontId="8" fillId="0" borderId="18" xfId="8" applyFont="1" applyBorder="1" applyAlignment="1">
      <alignment horizontal="center" wrapText="1"/>
    </xf>
    <xf numFmtId="0" fontId="8" fillId="0" borderId="19" xfId="8" applyFont="1" applyBorder="1" applyAlignment="1">
      <alignment horizontal="center" wrapText="1"/>
    </xf>
    <xf numFmtId="0" fontId="8" fillId="0" borderId="10" xfId="8" applyFont="1" applyBorder="1" applyAlignment="1">
      <alignment horizontal="left" vertical="top"/>
    </xf>
    <xf numFmtId="165" fontId="8" fillId="0" borderId="33" xfId="8" applyNumberFormat="1" applyFont="1" applyBorder="1" applyAlignment="1">
      <alignment horizontal="right" vertical="center"/>
    </xf>
    <xf numFmtId="165" fontId="8" fillId="0" borderId="34" xfId="8" applyNumberFormat="1" applyFont="1" applyBorder="1" applyAlignment="1">
      <alignment horizontal="right" vertical="center"/>
    </xf>
    <xf numFmtId="0" fontId="8" fillId="0" borderId="46" xfId="8" applyFont="1" applyBorder="1" applyAlignment="1">
      <alignment horizontal="left" vertical="top"/>
    </xf>
    <xf numFmtId="165" fontId="8" fillId="0" borderId="37" xfId="8" applyNumberFormat="1" applyFont="1" applyBorder="1" applyAlignment="1">
      <alignment horizontal="right" vertical="center"/>
    </xf>
    <xf numFmtId="165" fontId="8" fillId="0" borderId="38" xfId="8" applyNumberFormat="1" applyFont="1" applyBorder="1" applyAlignment="1">
      <alignment horizontal="right" vertical="center"/>
    </xf>
    <xf numFmtId="0" fontId="8" fillId="4" borderId="46" xfId="8" applyFont="1" applyFill="1" applyBorder="1" applyAlignment="1">
      <alignment horizontal="left" vertical="top"/>
    </xf>
    <xf numFmtId="0" fontId="8" fillId="4" borderId="37" xfId="8" applyFont="1" applyFill="1" applyBorder="1" applyAlignment="1">
      <alignment horizontal="right" vertical="center"/>
    </xf>
    <xf numFmtId="165" fontId="8" fillId="4" borderId="38" xfId="8" applyNumberFormat="1" applyFont="1" applyFill="1" applyBorder="1" applyAlignment="1">
      <alignment horizontal="right" vertical="center"/>
    </xf>
    <xf numFmtId="166" fontId="8" fillId="4" borderId="39" xfId="8" applyNumberFormat="1" applyFont="1" applyFill="1" applyBorder="1" applyAlignment="1">
      <alignment horizontal="right" vertical="center"/>
    </xf>
    <xf numFmtId="0" fontId="8" fillId="4" borderId="16" xfId="8" applyFont="1" applyFill="1" applyBorder="1" applyAlignment="1">
      <alignment horizontal="left" vertical="top"/>
    </xf>
    <xf numFmtId="0" fontId="8" fillId="4" borderId="24" xfId="8" applyFont="1" applyFill="1" applyBorder="1" applyAlignment="1">
      <alignment horizontal="right" vertical="center"/>
    </xf>
    <xf numFmtId="165" fontId="8" fillId="4" borderId="25" xfId="8" applyNumberFormat="1" applyFont="1" applyFill="1" applyBorder="1" applyAlignment="1">
      <alignment horizontal="right" vertical="center"/>
    </xf>
    <xf numFmtId="166" fontId="8" fillId="4" borderId="25" xfId="8" applyNumberFormat="1" applyFont="1" applyFill="1" applyBorder="1" applyAlignment="1">
      <alignment horizontal="right" vertical="center"/>
    </xf>
    <xf numFmtId="166" fontId="8" fillId="4" borderId="26" xfId="8" applyNumberFormat="1" applyFont="1" applyFill="1" applyBorder="1" applyAlignment="1">
      <alignment horizontal="right" vertical="center"/>
    </xf>
    <xf numFmtId="0" fontId="8" fillId="4" borderId="43" xfId="8" applyFont="1" applyFill="1" applyBorder="1" applyAlignment="1">
      <alignment horizontal="left" vertical="top"/>
    </xf>
    <xf numFmtId="0" fontId="8" fillId="4" borderId="23" xfId="8" applyFont="1" applyFill="1" applyBorder="1" applyAlignment="1">
      <alignment horizontal="right" vertical="center"/>
    </xf>
    <xf numFmtId="165" fontId="8" fillId="4" borderId="44" xfId="8" applyNumberFormat="1" applyFont="1" applyFill="1" applyBorder="1" applyAlignment="1">
      <alignment horizontal="right" vertical="center"/>
    </xf>
    <xf numFmtId="166" fontId="8" fillId="4" borderId="44" xfId="8" applyNumberFormat="1" applyFont="1" applyFill="1" applyBorder="1" applyAlignment="1">
      <alignment horizontal="right" vertical="center"/>
    </xf>
    <xf numFmtId="165" fontId="8" fillId="4" borderId="45" xfId="8" applyNumberFormat="1" applyFont="1" applyFill="1" applyBorder="1" applyAlignment="1">
      <alignment horizontal="right" vertical="center"/>
    </xf>
    <xf numFmtId="0" fontId="10" fillId="0" borderId="0" xfId="9" applyFont="1" applyBorder="1" applyAlignment="1"/>
    <xf numFmtId="0" fontId="5" fillId="0" borderId="0" xfId="9"/>
    <xf numFmtId="0" fontId="8" fillId="0" borderId="28" xfId="9" applyFont="1" applyBorder="1" applyAlignment="1">
      <alignment horizontal="left" wrapText="1"/>
    </xf>
    <xf numFmtId="0" fontId="8" fillId="0" borderId="29" xfId="9" applyFont="1" applyBorder="1" applyAlignment="1">
      <alignment horizontal="center" wrapText="1"/>
    </xf>
    <xf numFmtId="0" fontId="8" fillId="0" borderId="30" xfId="9" applyFont="1" applyBorder="1" applyAlignment="1">
      <alignment horizontal="center" wrapText="1"/>
    </xf>
    <xf numFmtId="0" fontId="8" fillId="0" borderId="31" xfId="9" applyFont="1" applyBorder="1" applyAlignment="1">
      <alignment horizontal="center" wrapText="1"/>
    </xf>
    <xf numFmtId="166" fontId="8" fillId="4" borderId="34" xfId="9" applyNumberFormat="1" applyFont="1" applyFill="1" applyBorder="1" applyAlignment="1">
      <alignment horizontal="right" vertical="center"/>
    </xf>
    <xf numFmtId="165" fontId="8" fillId="4" borderId="35" xfId="9" applyNumberFormat="1" applyFont="1" applyFill="1" applyBorder="1" applyAlignment="1">
      <alignment horizontal="right" vertical="center"/>
    </xf>
    <xf numFmtId="0" fontId="8" fillId="4" borderId="36" xfId="9" applyFont="1" applyFill="1" applyBorder="1" applyAlignment="1">
      <alignment horizontal="left" vertical="top" wrapText="1"/>
    </xf>
    <xf numFmtId="167" fontId="8" fillId="4" borderId="37" xfId="9" applyNumberFormat="1" applyFont="1" applyFill="1" applyBorder="1" applyAlignment="1">
      <alignment horizontal="right" vertical="center"/>
    </xf>
    <xf numFmtId="166" fontId="8" fillId="4" borderId="38" xfId="9" applyNumberFormat="1" applyFont="1" applyFill="1" applyBorder="1" applyAlignment="1">
      <alignment horizontal="right" vertical="center"/>
    </xf>
    <xf numFmtId="165" fontId="8" fillId="4" borderId="39" xfId="9" applyNumberFormat="1" applyFont="1" applyFill="1" applyBorder="1" applyAlignment="1">
      <alignment horizontal="right" vertical="center"/>
    </xf>
    <xf numFmtId="0" fontId="8" fillId="0" borderId="40" xfId="9" applyFont="1" applyBorder="1" applyAlignment="1">
      <alignment horizontal="left" vertical="top" wrapText="1"/>
    </xf>
    <xf numFmtId="167" fontId="8" fillId="0" borderId="24" xfId="9" applyNumberFormat="1" applyFont="1" applyBorder="1" applyAlignment="1">
      <alignment horizontal="right" vertical="center"/>
    </xf>
    <xf numFmtId="166" fontId="8" fillId="0" borderId="25" xfId="9" applyNumberFormat="1" applyFont="1" applyBorder="1" applyAlignment="1">
      <alignment horizontal="right" vertical="center"/>
    </xf>
    <xf numFmtId="165" fontId="8" fillId="0" borderId="25" xfId="9" applyNumberFormat="1" applyFont="1" applyBorder="1" applyAlignment="1">
      <alignment horizontal="right" vertical="center"/>
    </xf>
    <xf numFmtId="165" fontId="8" fillId="0" borderId="26" xfId="9" applyNumberFormat="1" applyFont="1" applyBorder="1" applyAlignment="1">
      <alignment horizontal="right" vertical="center"/>
    </xf>
    <xf numFmtId="0" fontId="8" fillId="0" borderId="32" xfId="9" applyFont="1" applyFill="1" applyBorder="1" applyAlignment="1">
      <alignment horizontal="left" vertical="top" wrapText="1"/>
    </xf>
    <xf numFmtId="167" fontId="8" fillId="0" borderId="33" xfId="9" applyNumberFormat="1" applyFont="1" applyFill="1" applyBorder="1" applyAlignment="1">
      <alignment horizontal="right" vertical="center"/>
    </xf>
    <xf numFmtId="166" fontId="8" fillId="0" borderId="34" xfId="9" applyNumberFormat="1" applyFont="1" applyFill="1" applyBorder="1" applyAlignment="1">
      <alignment horizontal="right" vertical="center"/>
    </xf>
    <xf numFmtId="165" fontId="8" fillId="0" borderId="35" xfId="9" applyNumberFormat="1" applyFont="1" applyFill="1" applyBorder="1" applyAlignment="1">
      <alignment horizontal="right" vertical="center"/>
    </xf>
    <xf numFmtId="0" fontId="8" fillId="0" borderId="18" xfId="9" applyFont="1" applyBorder="1" applyAlignment="1">
      <alignment horizontal="center" wrapText="1"/>
    </xf>
    <xf numFmtId="0" fontId="8" fillId="0" borderId="19" xfId="9" applyFont="1" applyBorder="1" applyAlignment="1">
      <alignment horizontal="center" wrapText="1"/>
    </xf>
    <xf numFmtId="0" fontId="8" fillId="4" borderId="10" xfId="9" applyFont="1" applyFill="1" applyBorder="1" applyAlignment="1">
      <alignment horizontal="left" vertical="top" wrapText="1"/>
    </xf>
    <xf numFmtId="0" fontId="8" fillId="4" borderId="33" xfId="9" applyFont="1" applyFill="1" applyBorder="1" applyAlignment="1">
      <alignment horizontal="right" vertical="center"/>
    </xf>
    <xf numFmtId="165" fontId="8" fillId="4" borderId="34" xfId="9" applyNumberFormat="1" applyFont="1" applyFill="1" applyBorder="1" applyAlignment="1">
      <alignment horizontal="right" vertical="center"/>
    </xf>
    <xf numFmtId="165" fontId="8" fillId="0" borderId="34" xfId="9" applyNumberFormat="1" applyFont="1" applyBorder="1" applyAlignment="1">
      <alignment horizontal="right" vertical="center"/>
    </xf>
    <xf numFmtId="165" fontId="8" fillId="0" borderId="35" xfId="9" applyNumberFormat="1" applyFont="1" applyBorder="1" applyAlignment="1">
      <alignment horizontal="right" vertical="center"/>
    </xf>
    <xf numFmtId="0" fontId="8" fillId="0" borderId="43" xfId="9" applyFont="1" applyBorder="1" applyAlignment="1">
      <alignment horizontal="left" vertical="top" wrapText="1"/>
    </xf>
    <xf numFmtId="165" fontId="8" fillId="0" borderId="23" xfId="9" applyNumberFormat="1" applyFont="1" applyBorder="1" applyAlignment="1">
      <alignment horizontal="right" vertical="center"/>
    </xf>
    <xf numFmtId="165" fontId="8" fillId="0" borderId="44" xfId="9" applyNumberFormat="1" applyFont="1" applyBorder="1" applyAlignment="1">
      <alignment horizontal="right" vertical="center"/>
    </xf>
    <xf numFmtId="166" fontId="8" fillId="0" borderId="44" xfId="9" applyNumberFormat="1" applyFont="1" applyBorder="1" applyAlignment="1">
      <alignment horizontal="right" vertical="center"/>
    </xf>
    <xf numFmtId="165" fontId="8" fillId="0" borderId="45" xfId="9" applyNumberFormat="1" applyFont="1" applyBorder="1" applyAlignment="1">
      <alignment horizontal="right" vertical="center"/>
    </xf>
    <xf numFmtId="0" fontId="8" fillId="4" borderId="46" xfId="9" applyFont="1" applyFill="1" applyBorder="1" applyAlignment="1">
      <alignment horizontal="left" vertical="top" wrapText="1"/>
    </xf>
    <xf numFmtId="0" fontId="8" fillId="4" borderId="37" xfId="9" applyFont="1" applyFill="1" applyBorder="1" applyAlignment="1">
      <alignment horizontal="right" vertical="center"/>
    </xf>
    <xf numFmtId="165" fontId="8" fillId="4" borderId="38" xfId="9" applyNumberFormat="1" applyFont="1" applyFill="1" applyBorder="1" applyAlignment="1">
      <alignment horizontal="right" vertical="center"/>
    </xf>
    <xf numFmtId="165" fontId="8" fillId="0" borderId="38" xfId="9" applyNumberFormat="1" applyFont="1" applyBorder="1" applyAlignment="1">
      <alignment horizontal="right" vertical="center"/>
    </xf>
    <xf numFmtId="165" fontId="8" fillId="0" borderId="39" xfId="9" applyNumberFormat="1" applyFont="1" applyBorder="1" applyAlignment="1">
      <alignment horizontal="right" vertical="center"/>
    </xf>
    <xf numFmtId="0" fontId="8" fillId="0" borderId="46" xfId="9" applyFont="1" applyBorder="1" applyAlignment="1">
      <alignment horizontal="left" vertical="top" wrapText="1"/>
    </xf>
    <xf numFmtId="165" fontId="8" fillId="0" borderId="37" xfId="9" applyNumberFormat="1" applyFont="1" applyBorder="1" applyAlignment="1">
      <alignment horizontal="right" vertical="center"/>
    </xf>
    <xf numFmtId="166" fontId="8" fillId="0" borderId="38" xfId="9" applyNumberFormat="1" applyFont="1" applyBorder="1" applyAlignment="1">
      <alignment horizontal="right" vertical="center"/>
    </xf>
    <xf numFmtId="0" fontId="8" fillId="0" borderId="16" xfId="9" applyFont="1" applyBorder="1" applyAlignment="1">
      <alignment horizontal="left" vertical="top" wrapText="1"/>
    </xf>
    <xf numFmtId="165" fontId="8" fillId="0" borderId="24" xfId="9" applyNumberFormat="1" applyFont="1" applyBorder="1" applyAlignment="1">
      <alignment horizontal="right" vertical="center"/>
    </xf>
    <xf numFmtId="0" fontId="8" fillId="0" borderId="10" xfId="9" applyFont="1" applyBorder="1" applyAlignment="1">
      <alignment horizontal="left" vertical="top"/>
    </xf>
    <xf numFmtId="165" fontId="8" fillId="0" borderId="33" xfId="9" applyNumberFormat="1" applyFont="1" applyBorder="1" applyAlignment="1">
      <alignment horizontal="right" vertical="center"/>
    </xf>
    <xf numFmtId="166" fontId="8" fillId="0" borderId="34" xfId="9" applyNumberFormat="1" applyFont="1" applyBorder="1" applyAlignment="1">
      <alignment horizontal="right" vertical="center"/>
    </xf>
    <xf numFmtId="0" fontId="8" fillId="4" borderId="43" xfId="9" applyFont="1" applyFill="1" applyBorder="1" applyAlignment="1">
      <alignment horizontal="left" vertical="top"/>
    </xf>
    <xf numFmtId="0" fontId="8" fillId="4" borderId="23" xfId="9" applyFont="1" applyFill="1" applyBorder="1" applyAlignment="1">
      <alignment horizontal="right" vertical="center"/>
    </xf>
    <xf numFmtId="165" fontId="8" fillId="4" borderId="44" xfId="9" applyNumberFormat="1" applyFont="1" applyFill="1" applyBorder="1" applyAlignment="1">
      <alignment horizontal="right" vertical="center"/>
    </xf>
    <xf numFmtId="166" fontId="8" fillId="4" borderId="44" xfId="9" applyNumberFormat="1" applyFont="1" applyFill="1" applyBorder="1" applyAlignment="1">
      <alignment horizontal="right" vertical="center"/>
    </xf>
    <xf numFmtId="165" fontId="8" fillId="4" borderId="45" xfId="9" applyNumberFormat="1" applyFont="1" applyFill="1" applyBorder="1" applyAlignment="1">
      <alignment horizontal="right" vertical="center"/>
    </xf>
    <xf numFmtId="0" fontId="8" fillId="0" borderId="46" xfId="9" applyFont="1" applyBorder="1" applyAlignment="1">
      <alignment horizontal="left" vertical="top"/>
    </xf>
    <xf numFmtId="0" fontId="8" fillId="4" borderId="46" xfId="9" applyFont="1" applyFill="1" applyBorder="1" applyAlignment="1">
      <alignment horizontal="left" vertical="top"/>
    </xf>
    <xf numFmtId="0" fontId="8" fillId="4" borderId="16" xfId="9" applyFont="1" applyFill="1" applyBorder="1" applyAlignment="1">
      <alignment horizontal="left" vertical="top"/>
    </xf>
    <xf numFmtId="0" fontId="8" fillId="4" borderId="24" xfId="9" applyFont="1" applyFill="1" applyBorder="1" applyAlignment="1">
      <alignment horizontal="right" vertical="center"/>
    </xf>
    <xf numFmtId="165" fontId="8" fillId="4" borderId="25" xfId="9" applyNumberFormat="1" applyFont="1" applyFill="1" applyBorder="1" applyAlignment="1">
      <alignment horizontal="right" vertical="center"/>
    </xf>
    <xf numFmtId="166" fontId="8" fillId="4" borderId="25" xfId="9" applyNumberFormat="1" applyFont="1" applyFill="1" applyBorder="1" applyAlignment="1">
      <alignment horizontal="right" vertical="center"/>
    </xf>
    <xf numFmtId="165" fontId="8" fillId="4" borderId="26" xfId="9" applyNumberFormat="1" applyFont="1" applyFill="1" applyBorder="1" applyAlignment="1">
      <alignment horizontal="right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left" wrapText="1"/>
    </xf>
    <xf numFmtId="0" fontId="8" fillId="0" borderId="10" xfId="9" applyFont="1" applyBorder="1" applyAlignment="1">
      <alignment horizontal="left" wrapText="1"/>
    </xf>
    <xf numFmtId="0" fontId="8" fillId="0" borderId="14" xfId="9" applyFont="1" applyBorder="1" applyAlignment="1">
      <alignment horizontal="left" wrapText="1"/>
    </xf>
    <xf numFmtId="0" fontId="8" fillId="0" borderId="16" xfId="9" applyFont="1" applyBorder="1" applyAlignment="1">
      <alignment horizontal="left" wrapText="1"/>
    </xf>
    <xf numFmtId="0" fontId="8" fillId="0" borderId="11" xfId="9" applyFont="1" applyBorder="1" applyAlignment="1">
      <alignment horizontal="center" wrapText="1"/>
    </xf>
    <xf numFmtId="0" fontId="8" fillId="0" borderId="17" xfId="9" applyFont="1" applyBorder="1" applyAlignment="1">
      <alignment horizontal="center" wrapText="1"/>
    </xf>
    <xf numFmtId="0" fontId="8" fillId="0" borderId="12" xfId="9" applyFont="1" applyBorder="1" applyAlignment="1">
      <alignment horizontal="center" wrapText="1"/>
    </xf>
    <xf numFmtId="0" fontId="8" fillId="0" borderId="18" xfId="9" applyFont="1" applyBorder="1" applyAlignment="1">
      <alignment horizontal="center" wrapText="1"/>
    </xf>
    <xf numFmtId="0" fontId="8" fillId="0" borderId="13" xfId="9" applyFont="1" applyBorder="1" applyAlignment="1">
      <alignment horizontal="center" wrapText="1"/>
    </xf>
    <xf numFmtId="0" fontId="8" fillId="4" borderId="20" xfId="9" applyFont="1" applyFill="1" applyBorder="1" applyAlignment="1">
      <alignment horizontal="left" vertical="top"/>
    </xf>
    <xf numFmtId="0" fontId="8" fillId="4" borderId="41" xfId="9" applyFont="1" applyFill="1" applyBorder="1" applyAlignment="1">
      <alignment horizontal="left" vertical="top" wrapText="1"/>
    </xf>
    <xf numFmtId="0" fontId="8" fillId="4" borderId="41" xfId="9" applyFont="1" applyFill="1" applyBorder="1" applyAlignment="1">
      <alignment horizontal="left" vertical="top"/>
    </xf>
    <xf numFmtId="0" fontId="8" fillId="4" borderId="14" xfId="9" applyFont="1" applyFill="1" applyBorder="1" applyAlignment="1">
      <alignment horizontal="left" vertical="top" wrapText="1"/>
    </xf>
    <xf numFmtId="0" fontId="8" fillId="0" borderId="0" xfId="8" applyFont="1" applyBorder="1" applyAlignment="1">
      <alignment horizontal="left" vertical="top" wrapText="1"/>
    </xf>
    <xf numFmtId="0" fontId="8" fillId="4" borderId="20" xfId="9" applyFont="1" applyFill="1" applyBorder="1" applyAlignment="1">
      <alignment horizontal="left" vertical="top" wrapText="1"/>
    </xf>
    <xf numFmtId="0" fontId="8" fillId="0" borderId="41" xfId="9" applyFont="1" applyBorder="1" applyAlignment="1">
      <alignment horizontal="left" vertical="top" wrapText="1"/>
    </xf>
    <xf numFmtId="0" fontId="8" fillId="0" borderId="14" xfId="9" applyFont="1" applyBorder="1" applyAlignment="1">
      <alignment horizontal="left" vertical="top" wrapText="1"/>
    </xf>
    <xf numFmtId="0" fontId="8" fillId="0" borderId="8" xfId="8" applyFont="1" applyBorder="1" applyAlignment="1">
      <alignment horizontal="left" wrapText="1"/>
    </xf>
    <xf numFmtId="0" fontId="8" fillId="0" borderId="10" xfId="8" applyFont="1" applyBorder="1" applyAlignment="1">
      <alignment horizontal="left" wrapText="1"/>
    </xf>
    <xf numFmtId="0" fontId="8" fillId="0" borderId="14" xfId="8" applyFont="1" applyBorder="1" applyAlignment="1">
      <alignment horizontal="left" wrapText="1"/>
    </xf>
    <xf numFmtId="0" fontId="8" fillId="0" borderId="16" xfId="8" applyFont="1" applyBorder="1" applyAlignment="1">
      <alignment horizontal="left" wrapText="1"/>
    </xf>
    <xf numFmtId="0" fontId="8" fillId="0" borderId="11" xfId="8" applyFont="1" applyBorder="1" applyAlignment="1">
      <alignment horizontal="center" wrapText="1"/>
    </xf>
    <xf numFmtId="0" fontId="8" fillId="0" borderId="17" xfId="8" applyFont="1" applyBorder="1" applyAlignment="1">
      <alignment horizontal="center" wrapText="1"/>
    </xf>
    <xf numFmtId="0" fontId="8" fillId="0" borderId="12" xfId="8" applyFont="1" applyBorder="1" applyAlignment="1">
      <alignment horizontal="center" wrapText="1"/>
    </xf>
    <xf numFmtId="0" fontId="8" fillId="0" borderId="18" xfId="8" applyFont="1" applyBorder="1" applyAlignment="1">
      <alignment horizontal="center" wrapText="1"/>
    </xf>
    <xf numFmtId="0" fontId="8" fillId="0" borderId="13" xfId="8" applyFont="1" applyBorder="1" applyAlignment="1">
      <alignment horizontal="center" wrapText="1"/>
    </xf>
    <xf numFmtId="0" fontId="8" fillId="4" borderId="20" xfId="8" applyFont="1" applyFill="1" applyBorder="1" applyAlignment="1">
      <alignment horizontal="left" vertical="top"/>
    </xf>
    <xf numFmtId="0" fontId="8" fillId="4" borderId="41" xfId="8" applyFont="1" applyFill="1" applyBorder="1" applyAlignment="1">
      <alignment horizontal="left" vertical="top" wrapText="1"/>
    </xf>
    <xf numFmtId="0" fontId="8" fillId="4" borderId="41" xfId="8" applyFont="1" applyFill="1" applyBorder="1" applyAlignment="1">
      <alignment horizontal="left" vertical="top"/>
    </xf>
    <xf numFmtId="0" fontId="8" fillId="4" borderId="14" xfId="8" applyFont="1" applyFill="1" applyBorder="1" applyAlignment="1">
      <alignment horizontal="left" vertical="top" wrapText="1"/>
    </xf>
    <xf numFmtId="0" fontId="6" fillId="0" borderId="0" xfId="8" applyFont="1" applyBorder="1" applyAlignment="1">
      <alignment horizontal="center" vertical="center" wrapText="1"/>
    </xf>
    <xf numFmtId="0" fontId="8" fillId="0" borderId="20" xfId="7" applyFont="1" applyBorder="1" applyAlignment="1">
      <alignment horizontal="left" vertical="top"/>
    </xf>
    <xf numFmtId="0" fontId="8" fillId="0" borderId="41" xfId="7" applyFont="1" applyBorder="1" applyAlignment="1">
      <alignment horizontal="left" vertical="top" wrapText="1"/>
    </xf>
    <xf numFmtId="0" fontId="8" fillId="0" borderId="47" xfId="7" applyFont="1" applyBorder="1" applyAlignment="1">
      <alignment horizontal="left" vertical="top" wrapText="1"/>
    </xf>
    <xf numFmtId="0" fontId="8" fillId="0" borderId="21" xfId="7" applyFont="1" applyBorder="1" applyAlignment="1">
      <alignment horizontal="left" vertical="top" wrapText="1"/>
    </xf>
    <xf numFmtId="0" fontId="8" fillId="0" borderId="42" xfId="7" applyFont="1" applyBorder="1" applyAlignment="1">
      <alignment horizontal="left" vertical="top" wrapText="1"/>
    </xf>
    <xf numFmtId="0" fontId="8" fillId="0" borderId="41" xfId="7" applyFont="1" applyBorder="1" applyAlignment="1">
      <alignment horizontal="left" vertical="top"/>
    </xf>
    <xf numFmtId="0" fontId="8" fillId="0" borderId="14" xfId="7" applyFont="1" applyBorder="1" applyAlignment="1">
      <alignment horizontal="left" vertical="top" wrapText="1"/>
    </xf>
    <xf numFmtId="0" fontId="8" fillId="0" borderId="15" xfId="7" applyFont="1" applyBorder="1" applyAlignment="1">
      <alignment horizontal="left" vertical="top" wrapText="1"/>
    </xf>
    <xf numFmtId="0" fontId="8" fillId="0" borderId="0" xfId="7" applyFont="1" applyBorder="1" applyAlignment="1">
      <alignment horizontal="left" vertical="top" wrapText="1"/>
    </xf>
    <xf numFmtId="0" fontId="8" fillId="5" borderId="0" xfId="7" applyFont="1" applyFill="1"/>
    <xf numFmtId="0" fontId="5" fillId="0" borderId="0" xfId="7"/>
    <xf numFmtId="0" fontId="8" fillId="0" borderId="8" xfId="7" applyFont="1" applyBorder="1" applyAlignment="1">
      <alignment horizontal="left" wrapText="1"/>
    </xf>
    <xf numFmtId="0" fontId="8" fillId="0" borderId="9" xfId="7" applyFont="1" applyBorder="1" applyAlignment="1">
      <alignment horizontal="left" wrapText="1"/>
    </xf>
    <xf numFmtId="0" fontId="8" fillId="0" borderId="10" xfId="7" applyFont="1" applyBorder="1" applyAlignment="1">
      <alignment horizontal="left" wrapText="1"/>
    </xf>
    <xf numFmtId="0" fontId="8" fillId="0" borderId="14" xfId="7" applyFont="1" applyBorder="1" applyAlignment="1">
      <alignment horizontal="left" wrapText="1"/>
    </xf>
    <xf numFmtId="0" fontId="8" fillId="0" borderId="15" xfId="7" applyFont="1" applyBorder="1" applyAlignment="1">
      <alignment horizontal="left" wrapText="1"/>
    </xf>
    <xf numFmtId="0" fontId="8" fillId="0" borderId="16" xfId="7" applyFont="1" applyBorder="1" applyAlignment="1">
      <alignment horizontal="left" wrapText="1"/>
    </xf>
    <xf numFmtId="0" fontId="8" fillId="0" borderId="11" xfId="7" applyFont="1" applyBorder="1" applyAlignment="1">
      <alignment horizontal="center" wrapText="1"/>
    </xf>
    <xf numFmtId="0" fontId="8" fillId="0" borderId="17" xfId="7" applyFont="1" applyBorder="1" applyAlignment="1">
      <alignment horizontal="center" wrapText="1"/>
    </xf>
    <xf numFmtId="0" fontId="8" fillId="0" borderId="12" xfId="7" applyFont="1" applyBorder="1" applyAlignment="1">
      <alignment horizontal="center" wrapText="1"/>
    </xf>
    <xf numFmtId="0" fontId="8" fillId="0" borderId="18" xfId="7" applyFont="1" applyBorder="1" applyAlignment="1">
      <alignment horizontal="center" wrapText="1"/>
    </xf>
    <xf numFmtId="0" fontId="8" fillId="0" borderId="13" xfId="7" applyFont="1" applyBorder="1" applyAlignment="1">
      <alignment horizontal="center" wrapText="1"/>
    </xf>
    <xf numFmtId="0" fontId="6" fillId="0" borderId="0" xfId="7" applyFont="1" applyBorder="1" applyAlignment="1">
      <alignment horizontal="center" vertical="center" wrapText="1"/>
    </xf>
    <xf numFmtId="0" fontId="8" fillId="4" borderId="20" xfId="6" applyFont="1" applyFill="1" applyBorder="1" applyAlignment="1">
      <alignment horizontal="left" vertical="top"/>
    </xf>
    <xf numFmtId="0" fontId="8" fillId="4" borderId="41" xfId="6" applyFont="1" applyFill="1" applyBorder="1" applyAlignment="1">
      <alignment horizontal="left" vertical="top" wrapText="1"/>
    </xf>
    <xf numFmtId="0" fontId="8" fillId="4" borderId="41" xfId="6" applyFont="1" applyFill="1" applyBorder="1" applyAlignment="1">
      <alignment horizontal="left" vertical="top"/>
    </xf>
    <xf numFmtId="0" fontId="8" fillId="0" borderId="41" xfId="6" applyFont="1" applyFill="1" applyBorder="1" applyAlignment="1">
      <alignment horizontal="left" vertical="top"/>
    </xf>
    <xf numFmtId="0" fontId="8" fillId="0" borderId="14" xfId="6" applyFont="1" applyFill="1" applyBorder="1" applyAlignment="1">
      <alignment horizontal="left" vertical="top" wrapText="1"/>
    </xf>
    <xf numFmtId="0" fontId="8" fillId="0" borderId="0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center" vertical="center" wrapText="1"/>
    </xf>
    <xf numFmtId="0" fontId="8" fillId="0" borderId="8" xfId="6" applyFont="1" applyBorder="1" applyAlignment="1">
      <alignment horizontal="left" wrapText="1"/>
    </xf>
    <xf numFmtId="0" fontId="8" fillId="0" borderId="10" xfId="6" applyFont="1" applyBorder="1" applyAlignment="1">
      <alignment horizontal="left" wrapText="1"/>
    </xf>
    <xf numFmtId="0" fontId="8" fillId="0" borderId="14" xfId="6" applyFont="1" applyBorder="1" applyAlignment="1">
      <alignment horizontal="left" wrapText="1"/>
    </xf>
    <xf numFmtId="0" fontId="8" fillId="0" borderId="16" xfId="6" applyFont="1" applyBorder="1" applyAlignment="1">
      <alignment horizontal="left" wrapText="1"/>
    </xf>
    <xf numFmtId="0" fontId="8" fillId="0" borderId="11" xfId="6" applyFont="1" applyBorder="1" applyAlignment="1">
      <alignment horizontal="center" wrapText="1"/>
    </xf>
    <xf numFmtId="0" fontId="8" fillId="0" borderId="17" xfId="6" applyFont="1" applyBorder="1" applyAlignment="1">
      <alignment horizontal="center" wrapText="1"/>
    </xf>
    <xf numFmtId="0" fontId="8" fillId="0" borderId="12" xfId="6" applyFont="1" applyBorder="1" applyAlignment="1">
      <alignment horizontal="center" wrapText="1"/>
    </xf>
    <xf numFmtId="0" fontId="8" fillId="0" borderId="18" xfId="6" applyFont="1" applyBorder="1" applyAlignment="1">
      <alignment horizontal="center" wrapText="1"/>
    </xf>
    <xf numFmtId="0" fontId="8" fillId="0" borderId="13" xfId="6" applyFont="1" applyBorder="1" applyAlignment="1">
      <alignment horizontal="center" wrapText="1"/>
    </xf>
  </cellXfs>
  <cellStyles count="144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FINAL output AUCs_1" xfId="7" xr:uid="{00000000-0005-0000-0000-000007000000}"/>
    <cellStyle name="Normal_Final output3LastSessions" xfId="6" xr:uid="{00000000-0005-0000-0000-000008000000}"/>
    <cellStyle name="Normal_FINAL RESULTS PT" xfId="5" xr:uid="{00000000-0005-0000-0000-00000C000000}"/>
    <cellStyle name="Normal_FinalOutputPT" xfId="8" xr:uid="{00000000-0005-0000-0000-000016000000}"/>
    <cellStyle name="Normal_FinalOutputVF" xfId="9" xr:uid="{00000000-0005-0000-0000-000017000000}"/>
    <cellStyle name="Normal_Sheet2" xfId="4" xr:uid="{00000000-0005-0000-0000-000019000000}"/>
    <cellStyle name="style1549546375694" xfId="66" xr:uid="{00000000-0005-0000-0000-00001E000000}"/>
    <cellStyle name="style1549546375802" xfId="11" xr:uid="{00000000-0005-0000-0000-00001F000000}"/>
    <cellStyle name="style1549546375874" xfId="25" xr:uid="{00000000-0005-0000-0000-000020000000}"/>
    <cellStyle name="style1549546375967" xfId="26" xr:uid="{00000000-0005-0000-0000-000021000000}"/>
    <cellStyle name="style1549546376092" xfId="34" xr:uid="{00000000-0005-0000-0000-000022000000}"/>
    <cellStyle name="style1549546376206" xfId="35" xr:uid="{00000000-0005-0000-0000-000023000000}"/>
    <cellStyle name="style1549546376311" xfId="57" xr:uid="{00000000-0005-0000-0000-000024000000}"/>
    <cellStyle name="style1549546376420" xfId="58" xr:uid="{00000000-0005-0000-0000-000025000000}"/>
    <cellStyle name="style1549546376713" xfId="112" xr:uid="{00000000-0005-0000-0000-000026000000}"/>
    <cellStyle name="style1549546376938" xfId="63" xr:uid="{00000000-0005-0000-0000-000027000000}"/>
    <cellStyle name="style1549546377077" xfId="16" xr:uid="{00000000-0005-0000-0000-000028000000}"/>
    <cellStyle name="style1549546377159" xfId="17" xr:uid="{00000000-0005-0000-0000-000029000000}"/>
    <cellStyle name="style1549546377248" xfId="70" xr:uid="{00000000-0005-0000-0000-00002A000000}"/>
    <cellStyle name="style1549546377328" xfId="71" xr:uid="{00000000-0005-0000-0000-00002B000000}"/>
    <cellStyle name="style1549546377412" xfId="78" xr:uid="{00000000-0005-0000-0000-00002C000000}"/>
    <cellStyle name="style1549546377497" xfId="79" xr:uid="{00000000-0005-0000-0000-00002D000000}"/>
    <cellStyle name="style1549546377562" xfId="88" xr:uid="{00000000-0005-0000-0000-00002E000000}"/>
    <cellStyle name="style1549546377637" xfId="80" xr:uid="{00000000-0005-0000-0000-00002F000000}"/>
    <cellStyle name="style1549546377726" xfId="81" xr:uid="{00000000-0005-0000-0000-000030000000}"/>
    <cellStyle name="style1549546377828" xfId="89" xr:uid="{00000000-0005-0000-0000-000031000000}"/>
    <cellStyle name="style1549546377906" xfId="90" xr:uid="{00000000-0005-0000-0000-000032000000}"/>
    <cellStyle name="style1549546377991" xfId="96" xr:uid="{00000000-0005-0000-0000-000033000000}"/>
    <cellStyle name="style1549546378067" xfId="97" xr:uid="{00000000-0005-0000-0000-000034000000}"/>
    <cellStyle name="style1549546378144" xfId="101" xr:uid="{00000000-0005-0000-0000-000035000000}"/>
    <cellStyle name="style1549546378231" xfId="18" xr:uid="{00000000-0005-0000-0000-000036000000}"/>
    <cellStyle name="style1549546378291" xfId="105" xr:uid="{00000000-0005-0000-0000-000037000000}"/>
    <cellStyle name="style1549546378350" xfId="111" xr:uid="{00000000-0005-0000-0000-000038000000}"/>
    <cellStyle name="style1549546378411" xfId="117" xr:uid="{00000000-0005-0000-0000-000039000000}"/>
    <cellStyle name="style1549546378470" xfId="106" xr:uid="{00000000-0005-0000-0000-00003A000000}"/>
    <cellStyle name="style1549546378532" xfId="118" xr:uid="{00000000-0005-0000-0000-00003B000000}"/>
    <cellStyle name="style1549546378610" xfId="43" xr:uid="{00000000-0005-0000-0000-00003C000000}"/>
    <cellStyle name="style1549546378695" xfId="44" xr:uid="{00000000-0005-0000-0000-00003D000000}"/>
    <cellStyle name="style1549546378871" xfId="122" xr:uid="{00000000-0005-0000-0000-00003E000000}"/>
    <cellStyle name="style1549546378954" xfId="125" xr:uid="{00000000-0005-0000-0000-00003F000000}"/>
    <cellStyle name="style1549546379031" xfId="129" xr:uid="{00000000-0005-0000-0000-000040000000}"/>
    <cellStyle name="style1549546379105" xfId="132" xr:uid="{00000000-0005-0000-0000-000041000000}"/>
    <cellStyle name="style1549546379199" xfId="139" xr:uid="{00000000-0005-0000-0000-000042000000}"/>
    <cellStyle name="style1549546379264" xfId="135" xr:uid="{00000000-0005-0000-0000-000043000000}"/>
    <cellStyle name="style1549546379324" xfId="52" xr:uid="{00000000-0005-0000-0000-000044000000}"/>
    <cellStyle name="style1549546379379" xfId="50" xr:uid="{00000000-0005-0000-0000-000045000000}"/>
    <cellStyle name="style1549546379434" xfId="59" xr:uid="{00000000-0005-0000-0000-000046000000}"/>
    <cellStyle name="style1549546379540" xfId="142" xr:uid="{00000000-0005-0000-0000-000047000000}"/>
    <cellStyle name="style1549546379821" xfId="27" xr:uid="{00000000-0005-0000-0000-000048000000}"/>
    <cellStyle name="style1549546379898" xfId="36" xr:uid="{00000000-0005-0000-0000-000049000000}"/>
    <cellStyle name="style1549546379965" xfId="45" xr:uid="{00000000-0005-0000-0000-00004A000000}"/>
    <cellStyle name="style1549546602172" xfId="65" xr:uid="{00000000-0005-0000-0000-00004B000000}"/>
    <cellStyle name="style1549546602254" xfId="10" xr:uid="{00000000-0005-0000-0000-00004C000000}"/>
    <cellStyle name="style1549546602335" xfId="22" xr:uid="{00000000-0005-0000-0000-00004D000000}"/>
    <cellStyle name="style1549546602405" xfId="23" xr:uid="{00000000-0005-0000-0000-00004E000000}"/>
    <cellStyle name="style1549546602481" xfId="31" xr:uid="{00000000-0005-0000-0000-00004F000000}"/>
    <cellStyle name="style1549546602552" xfId="32" xr:uid="{00000000-0005-0000-0000-000050000000}"/>
    <cellStyle name="style1549546602631" xfId="54" xr:uid="{00000000-0005-0000-0000-000051000000}"/>
    <cellStyle name="style1549546602707" xfId="55" xr:uid="{00000000-0005-0000-0000-000052000000}"/>
    <cellStyle name="style1549546602960" xfId="110" xr:uid="{00000000-0005-0000-0000-000053000000}"/>
    <cellStyle name="style1549546603232" xfId="141" xr:uid="{00000000-0005-0000-0000-000054000000}"/>
    <cellStyle name="style1549546603310" xfId="13" xr:uid="{00000000-0005-0000-0000-000055000000}"/>
    <cellStyle name="style1549546603428" xfId="14" xr:uid="{00000000-0005-0000-0000-000056000000}"/>
    <cellStyle name="style1549546603569" xfId="68" xr:uid="{00000000-0005-0000-0000-000057000000}"/>
    <cellStyle name="style1549546603683" xfId="121" xr:uid="{00000000-0005-0000-0000-000058000000}"/>
    <cellStyle name="style1549546603814" xfId="69" xr:uid="{00000000-0005-0000-0000-000059000000}"/>
    <cellStyle name="style1549546603908" xfId="74" xr:uid="{00000000-0005-0000-0000-00005A000000}"/>
    <cellStyle name="style1549546604003" xfId="75" xr:uid="{00000000-0005-0000-0000-00005B000000}"/>
    <cellStyle name="style1549546604071" xfId="85" xr:uid="{00000000-0005-0000-0000-00005C000000}"/>
    <cellStyle name="style1549546604157" xfId="76" xr:uid="{00000000-0005-0000-0000-00005D000000}"/>
    <cellStyle name="style1549546604253" xfId="124" xr:uid="{00000000-0005-0000-0000-00005E000000}"/>
    <cellStyle name="style1549546604355" xfId="77" xr:uid="{00000000-0005-0000-0000-00005F000000}"/>
    <cellStyle name="style1549546604456" xfId="86" xr:uid="{00000000-0005-0000-0000-000060000000}"/>
    <cellStyle name="style1549546604557" xfId="128" xr:uid="{00000000-0005-0000-0000-000061000000}"/>
    <cellStyle name="style1549546604653" xfId="87" xr:uid="{00000000-0005-0000-0000-000062000000}"/>
    <cellStyle name="style1549546604764" xfId="94" xr:uid="{00000000-0005-0000-0000-000063000000}"/>
    <cellStyle name="style1549546604875" xfId="131" xr:uid="{00000000-0005-0000-0000-000064000000}"/>
    <cellStyle name="style1549546604976" xfId="95" xr:uid="{00000000-0005-0000-0000-000065000000}"/>
    <cellStyle name="style1549546605064" xfId="100" xr:uid="{00000000-0005-0000-0000-000066000000}"/>
    <cellStyle name="style1549546605161" xfId="15" xr:uid="{00000000-0005-0000-0000-000067000000}"/>
    <cellStyle name="style1549546605243" xfId="103" xr:uid="{00000000-0005-0000-0000-000068000000}"/>
    <cellStyle name="style1549546605325" xfId="109" xr:uid="{00000000-0005-0000-0000-000069000000}"/>
    <cellStyle name="style1549546605401" xfId="137" xr:uid="{00000000-0005-0000-0000-00006A000000}"/>
    <cellStyle name="style1549546605503" xfId="115" xr:uid="{00000000-0005-0000-0000-00006B000000}"/>
    <cellStyle name="style1549546605583" xfId="104" xr:uid="{00000000-0005-0000-0000-00006C000000}"/>
    <cellStyle name="style1549546605674" xfId="134" xr:uid="{00000000-0005-0000-0000-00006D000000}"/>
    <cellStyle name="style1549546605748" xfId="138" xr:uid="{00000000-0005-0000-0000-00006E000000}"/>
    <cellStyle name="style1549546605822" xfId="116" xr:uid="{00000000-0005-0000-0000-00006F000000}"/>
    <cellStyle name="style1549546605911" xfId="40" xr:uid="{00000000-0005-0000-0000-000070000000}"/>
    <cellStyle name="style1549546606015" xfId="41" xr:uid="{00000000-0005-0000-0000-000071000000}"/>
    <cellStyle name="style1549546606296" xfId="24" xr:uid="{00000000-0005-0000-0000-000072000000}"/>
    <cellStyle name="style1549546606367" xfId="33" xr:uid="{00000000-0005-0000-0000-000073000000}"/>
    <cellStyle name="style1549546606439" xfId="42" xr:uid="{00000000-0005-0000-0000-000074000000}"/>
    <cellStyle name="style1549546606513" xfId="49" xr:uid="{00000000-0005-0000-0000-000075000000}"/>
    <cellStyle name="style1549546606591" xfId="56" xr:uid="{00000000-0005-0000-0000-000076000000}"/>
    <cellStyle name="style1549546662612" xfId="67" xr:uid="{00000000-0005-0000-0000-000077000000}"/>
    <cellStyle name="style1549546662668" xfId="12" xr:uid="{00000000-0005-0000-0000-000078000000}"/>
    <cellStyle name="style1549546662728" xfId="28" xr:uid="{00000000-0005-0000-0000-000079000000}"/>
    <cellStyle name="style1549546662797" xfId="29" xr:uid="{00000000-0005-0000-0000-00007A000000}"/>
    <cellStyle name="style1549546662878" xfId="37" xr:uid="{00000000-0005-0000-0000-00007B000000}"/>
    <cellStyle name="style1549546663002" xfId="38" xr:uid="{00000000-0005-0000-0000-00007C000000}"/>
    <cellStyle name="style1549546663179" xfId="60" xr:uid="{00000000-0005-0000-0000-00007D000000}"/>
    <cellStyle name="style1549546663261" xfId="61" xr:uid="{00000000-0005-0000-0000-00007E000000}"/>
    <cellStyle name="style1549546663487" xfId="114" xr:uid="{00000000-0005-0000-0000-00007F000000}"/>
    <cellStyle name="style1549546663600" xfId="62" xr:uid="{00000000-0005-0000-0000-000080000000}"/>
    <cellStyle name="style1549546664808" xfId="64" xr:uid="{00000000-0005-0000-0000-000081000000}"/>
    <cellStyle name="style1549546664862" xfId="19" xr:uid="{00000000-0005-0000-0000-000082000000}"/>
    <cellStyle name="style1549546664933" xfId="20" xr:uid="{00000000-0005-0000-0000-000083000000}"/>
    <cellStyle name="style1549546665001" xfId="72" xr:uid="{00000000-0005-0000-0000-000084000000}"/>
    <cellStyle name="style1549546665080" xfId="73" xr:uid="{00000000-0005-0000-0000-000085000000}"/>
    <cellStyle name="style1549546665150" xfId="126" xr:uid="{00000000-0005-0000-0000-000086000000}"/>
    <cellStyle name="style1549546665219" xfId="82" xr:uid="{00000000-0005-0000-0000-000087000000}"/>
    <cellStyle name="style1549546665272" xfId="91" xr:uid="{00000000-0005-0000-0000-000088000000}"/>
    <cellStyle name="style1549546665327" xfId="83" xr:uid="{00000000-0005-0000-0000-000089000000}"/>
    <cellStyle name="style1549546665394" xfId="84" xr:uid="{00000000-0005-0000-0000-00008A000000}"/>
    <cellStyle name="style1549546665462" xfId="92" xr:uid="{00000000-0005-0000-0000-00008B000000}"/>
    <cellStyle name="style1549546665533" xfId="93" xr:uid="{00000000-0005-0000-0000-00008C000000}"/>
    <cellStyle name="style1549546665617" xfId="98" xr:uid="{00000000-0005-0000-0000-00008D000000}"/>
    <cellStyle name="style1549546665704" xfId="99" xr:uid="{00000000-0005-0000-0000-00008E000000}"/>
    <cellStyle name="style1549546665789" xfId="102" xr:uid="{00000000-0005-0000-0000-00008F000000}"/>
    <cellStyle name="style1549546665884" xfId="21" xr:uid="{00000000-0005-0000-0000-000090000000}"/>
    <cellStyle name="style1549546665948" xfId="107" xr:uid="{00000000-0005-0000-0000-000091000000}"/>
    <cellStyle name="style1549546666001" xfId="113" xr:uid="{00000000-0005-0000-0000-000092000000}"/>
    <cellStyle name="style1549546666052" xfId="119" xr:uid="{00000000-0005-0000-0000-000093000000}"/>
    <cellStyle name="style1549546666105" xfId="108" xr:uid="{00000000-0005-0000-0000-000094000000}"/>
    <cellStyle name="style1549546666159" xfId="120" xr:uid="{00000000-0005-0000-0000-000095000000}"/>
    <cellStyle name="style1549546666217" xfId="46" xr:uid="{00000000-0005-0000-0000-000096000000}"/>
    <cellStyle name="style1549546666291" xfId="47" xr:uid="{00000000-0005-0000-0000-000097000000}"/>
    <cellStyle name="style1549546666473" xfId="123" xr:uid="{00000000-0005-0000-0000-000098000000}"/>
    <cellStyle name="style1549546666561" xfId="127" xr:uid="{00000000-0005-0000-0000-000099000000}"/>
    <cellStyle name="style1549546666643" xfId="130" xr:uid="{00000000-0005-0000-0000-00009A000000}"/>
    <cellStyle name="style1549546666735" xfId="133" xr:uid="{00000000-0005-0000-0000-00009B000000}"/>
    <cellStyle name="style1549546666819" xfId="140" xr:uid="{00000000-0005-0000-0000-00009C000000}"/>
    <cellStyle name="style1549546666884" xfId="136" xr:uid="{00000000-0005-0000-0000-00009D000000}"/>
    <cellStyle name="style1549546666954" xfId="143" xr:uid="{00000000-0005-0000-0000-00009E000000}"/>
    <cellStyle name="style1549546667043" xfId="53" xr:uid="{00000000-0005-0000-0000-00009F000000}"/>
    <cellStyle name="style1549546667111" xfId="51" xr:uid="{00000000-0005-0000-0000-0000A0000000}"/>
    <cellStyle name="style1549546667327" xfId="30" xr:uid="{00000000-0005-0000-0000-0000A1000000}"/>
    <cellStyle name="style1549546667397" xfId="39" xr:uid="{00000000-0005-0000-0000-0000A2000000}"/>
    <cellStyle name="style1549546667460" xfId="48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U163"/>
  <sheetViews>
    <sheetView tabSelected="1" topLeftCell="A49" zoomScale="84" zoomScaleNormal="84" workbookViewId="0">
      <selection activeCell="E82" sqref="E82"/>
    </sheetView>
  </sheetViews>
  <sheetFormatPr baseColWidth="10" defaultColWidth="8.83203125" defaultRowHeight="15"/>
  <cols>
    <col min="2" max="2" width="12" customWidth="1"/>
    <col min="3" max="3" width="14.83203125" customWidth="1"/>
    <col min="4" max="4" width="13" customWidth="1"/>
    <col min="5" max="5" width="13.1640625" customWidth="1"/>
    <col min="6" max="6" width="13.83203125" customWidth="1"/>
    <col min="7" max="7" width="14.5" customWidth="1"/>
    <col min="8" max="8" width="11.33203125" customWidth="1"/>
    <col min="9" max="11" width="13.83203125" customWidth="1"/>
    <col min="12" max="12" width="11.33203125" customWidth="1"/>
    <col min="14" max="16" width="13.5" customWidth="1"/>
    <col min="42" max="42" width="13.5" customWidth="1"/>
  </cols>
  <sheetData>
    <row r="2" spans="1:47">
      <c r="C2" s="4" t="s">
        <v>4</v>
      </c>
      <c r="D2" s="4" t="s">
        <v>5</v>
      </c>
      <c r="E2" s="10" t="s">
        <v>6</v>
      </c>
      <c r="F2" s="4" t="s">
        <v>7</v>
      </c>
    </row>
    <row r="3" spans="1:47">
      <c r="A3" s="273"/>
      <c r="B3" s="273"/>
      <c r="C3" s="3" t="s">
        <v>8</v>
      </c>
      <c r="D3" s="3" t="s">
        <v>8</v>
      </c>
      <c r="E3" s="3" t="s">
        <v>8</v>
      </c>
      <c r="F3" s="3" t="s">
        <v>8</v>
      </c>
    </row>
    <row r="4" spans="1:47">
      <c r="A4" s="274" t="s">
        <v>31</v>
      </c>
      <c r="B4" s="274"/>
      <c r="C4" s="2">
        <v>36</v>
      </c>
      <c r="D4" s="2">
        <v>34</v>
      </c>
      <c r="E4" s="2">
        <v>35</v>
      </c>
      <c r="F4" s="2">
        <v>35</v>
      </c>
    </row>
    <row r="5" spans="1:47">
      <c r="A5" s="275" t="s">
        <v>32</v>
      </c>
      <c r="B5" s="275"/>
      <c r="C5" s="2">
        <v>20</v>
      </c>
      <c r="D5" s="2">
        <v>20</v>
      </c>
      <c r="E5" s="2">
        <v>20</v>
      </c>
      <c r="F5" s="2">
        <v>19</v>
      </c>
    </row>
    <row r="6" spans="1:47">
      <c r="A6" s="276" t="s">
        <v>33</v>
      </c>
      <c r="B6" s="276"/>
      <c r="C6" s="2">
        <v>19</v>
      </c>
      <c r="D6" s="2">
        <v>18</v>
      </c>
      <c r="E6" s="2">
        <v>18</v>
      </c>
      <c r="F6" s="2">
        <v>18</v>
      </c>
    </row>
    <row r="7" spans="1:47">
      <c r="I7" s="265" t="s">
        <v>197</v>
      </c>
      <c r="J7" s="265"/>
      <c r="K7" s="265"/>
      <c r="L7" s="265"/>
      <c r="M7" s="265"/>
      <c r="N7" s="265"/>
      <c r="O7" s="265"/>
      <c r="P7" s="265"/>
      <c r="Q7" s="265"/>
      <c r="X7" s="266" t="s">
        <v>199</v>
      </c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8"/>
      <c r="AP7" s="263" t="s">
        <v>198</v>
      </c>
    </row>
    <row r="8" spans="1:47" ht="15" customHeight="1">
      <c r="I8" s="277" t="s">
        <v>192</v>
      </c>
      <c r="J8" s="278"/>
      <c r="K8" s="278"/>
      <c r="L8" s="278"/>
      <c r="M8" s="278"/>
      <c r="N8" s="278"/>
      <c r="O8" s="278"/>
      <c r="P8" s="278"/>
      <c r="Q8" s="279"/>
      <c r="R8" s="7"/>
      <c r="S8" s="7"/>
      <c r="T8" s="7"/>
      <c r="U8" s="7"/>
      <c r="V8" s="7"/>
      <c r="W8" s="7"/>
      <c r="X8" s="264" t="s">
        <v>21</v>
      </c>
      <c r="Y8" s="264"/>
      <c r="Z8" s="264"/>
      <c r="AA8" s="264"/>
      <c r="AB8" s="264"/>
      <c r="AC8" s="264"/>
      <c r="AD8" s="264"/>
      <c r="AE8" s="264"/>
      <c r="AF8" s="1"/>
      <c r="AG8" s="264" t="s">
        <v>22</v>
      </c>
      <c r="AH8" s="264"/>
      <c r="AI8" s="264"/>
      <c r="AJ8" s="264"/>
      <c r="AK8" s="264"/>
      <c r="AL8" s="264"/>
      <c r="AM8" s="264"/>
      <c r="AN8" s="264"/>
      <c r="AP8" s="270" t="s">
        <v>20</v>
      </c>
    </row>
    <row r="9" spans="1:47">
      <c r="I9" s="264" t="s">
        <v>193</v>
      </c>
      <c r="J9" s="264"/>
      <c r="K9" s="264"/>
      <c r="L9" s="258" t="s">
        <v>191</v>
      </c>
      <c r="N9" s="264" t="s">
        <v>194</v>
      </c>
      <c r="O9" s="264"/>
      <c r="P9" s="264"/>
      <c r="Q9" s="258" t="s">
        <v>191</v>
      </c>
      <c r="S9" s="269" t="s">
        <v>195</v>
      </c>
      <c r="T9" s="269"/>
      <c r="U9" s="269"/>
      <c r="V9" s="260" t="s">
        <v>191</v>
      </c>
      <c r="X9" s="272" t="s">
        <v>11</v>
      </c>
      <c r="Y9" s="272"/>
      <c r="Z9" s="272"/>
      <c r="AA9" s="272"/>
      <c r="AB9" s="272" t="s">
        <v>16</v>
      </c>
      <c r="AC9" s="272"/>
      <c r="AD9" s="272"/>
      <c r="AE9" s="272"/>
      <c r="AG9" s="272" t="s">
        <v>17</v>
      </c>
      <c r="AH9" s="272"/>
      <c r="AI9" s="272"/>
      <c r="AJ9" s="272"/>
      <c r="AK9" s="272" t="s">
        <v>18</v>
      </c>
      <c r="AL9" s="272"/>
      <c r="AM9" s="272"/>
      <c r="AN9" s="272"/>
      <c r="AP9" s="271"/>
    </row>
    <row r="10" spans="1:47" ht="48">
      <c r="A10" s="1"/>
      <c r="B10" s="1"/>
      <c r="C10" s="1"/>
      <c r="D10" s="1"/>
      <c r="E10" s="1"/>
      <c r="F10" s="1"/>
      <c r="G10" s="5" t="s">
        <v>23</v>
      </c>
      <c r="H10" s="4" t="s">
        <v>0</v>
      </c>
      <c r="I10" s="4" t="s">
        <v>1</v>
      </c>
      <c r="J10" s="4" t="s">
        <v>2</v>
      </c>
      <c r="K10" s="4" t="s">
        <v>3</v>
      </c>
      <c r="L10" s="5" t="s">
        <v>9</v>
      </c>
      <c r="N10" s="4" t="s">
        <v>1</v>
      </c>
      <c r="O10" s="4" t="s">
        <v>2</v>
      </c>
      <c r="P10" s="4" t="s">
        <v>3</v>
      </c>
      <c r="Q10" s="5" t="s">
        <v>10</v>
      </c>
      <c r="R10" s="1"/>
      <c r="S10" s="260" t="s">
        <v>1</v>
      </c>
      <c r="T10" s="260" t="s">
        <v>2</v>
      </c>
      <c r="U10" s="260" t="s">
        <v>3</v>
      </c>
      <c r="V10" s="261" t="s">
        <v>196</v>
      </c>
      <c r="W10" s="1"/>
      <c r="X10" s="4" t="s">
        <v>12</v>
      </c>
      <c r="Y10" s="4" t="s">
        <v>13</v>
      </c>
      <c r="Z10" s="4" t="s">
        <v>14</v>
      </c>
      <c r="AA10" s="4" t="s">
        <v>15</v>
      </c>
      <c r="AB10" s="4" t="s">
        <v>12</v>
      </c>
      <c r="AC10" s="4" t="s">
        <v>13</v>
      </c>
      <c r="AD10" s="4" t="s">
        <v>14</v>
      </c>
      <c r="AE10" s="4" t="s">
        <v>15</v>
      </c>
      <c r="AF10" s="1"/>
      <c r="AG10" s="6" t="s">
        <v>12</v>
      </c>
      <c r="AH10" s="6" t="s">
        <v>13</v>
      </c>
      <c r="AI10" s="6" t="s">
        <v>14</v>
      </c>
      <c r="AJ10" s="6" t="s">
        <v>15</v>
      </c>
      <c r="AK10" s="6" t="s">
        <v>12</v>
      </c>
      <c r="AL10" s="6" t="s">
        <v>13</v>
      </c>
      <c r="AM10" s="6" t="s">
        <v>14</v>
      </c>
      <c r="AN10" s="6" t="s">
        <v>15</v>
      </c>
      <c r="AP10" s="22" t="s">
        <v>19</v>
      </c>
    </row>
    <row r="11" spans="1:47">
      <c r="E11" s="1"/>
      <c r="F11" s="1"/>
      <c r="G11" s="24" t="s">
        <v>31</v>
      </c>
      <c r="H11" s="23" t="s">
        <v>34</v>
      </c>
      <c r="I11" s="2">
        <v>10</v>
      </c>
      <c r="J11" s="2">
        <v>13</v>
      </c>
      <c r="K11" s="2">
        <v>8</v>
      </c>
      <c r="L11" s="2">
        <f>((I11+J11)/2)+((J11+K11)/2)</f>
        <v>22</v>
      </c>
      <c r="M11" s="16"/>
      <c r="N11" s="2">
        <v>1</v>
      </c>
      <c r="O11" s="2">
        <v>0</v>
      </c>
      <c r="P11" s="2">
        <v>0</v>
      </c>
      <c r="Q11" s="2">
        <f>((N11+O11)/2)+((O11+P11)/2)</f>
        <v>0.5</v>
      </c>
      <c r="R11" s="17"/>
      <c r="S11" s="262">
        <f>(I11-N11)/(I11+N11)</f>
        <v>0.81818181818181823</v>
      </c>
      <c r="T11" s="262">
        <f t="shared" ref="T11:U13" si="0">(J11-O11)/(J11+O11)</f>
        <v>1</v>
      </c>
      <c r="U11" s="262">
        <f t="shared" si="0"/>
        <v>1</v>
      </c>
      <c r="V11" s="259">
        <f t="shared" ref="V11:V13" si="1">((S11+T11)/2)+((T11+U11)/2)</f>
        <v>1.9090909090909092</v>
      </c>
      <c r="W11" s="17"/>
      <c r="X11" s="14">
        <v>0.93300000000000005</v>
      </c>
      <c r="Y11" s="14">
        <v>0.51200000000000001</v>
      </c>
      <c r="Z11" s="14">
        <v>0.46</v>
      </c>
      <c r="AA11" s="14">
        <v>0.57899999999999996</v>
      </c>
      <c r="AB11" s="2">
        <v>1.5129999999999999</v>
      </c>
      <c r="AC11" s="2">
        <v>1.502</v>
      </c>
      <c r="AD11" s="2">
        <v>1.0860000000000001</v>
      </c>
      <c r="AE11" s="2">
        <v>0.86399999999999999</v>
      </c>
      <c r="AF11" s="17"/>
      <c r="AG11" s="14">
        <v>11.756666666666668</v>
      </c>
      <c r="AH11" s="14">
        <v>4.3466666666666667</v>
      </c>
      <c r="AI11" s="14">
        <v>4.7300000000000004</v>
      </c>
      <c r="AJ11" s="14">
        <v>3.4933333333333336</v>
      </c>
      <c r="AK11" s="2">
        <v>11.942499999999999</v>
      </c>
      <c r="AL11" s="2">
        <v>9.9066666666666681</v>
      </c>
      <c r="AM11" s="2">
        <v>7.47</v>
      </c>
      <c r="AN11" s="2">
        <v>10.103333333333332</v>
      </c>
      <c r="AO11" s="17"/>
      <c r="AP11" s="14">
        <v>38.235294117647058</v>
      </c>
      <c r="AQ11" s="1"/>
      <c r="AR11" s="1"/>
      <c r="AS11" s="1"/>
      <c r="AT11" s="1"/>
      <c r="AU11" s="1"/>
    </row>
    <row r="12" spans="1:47">
      <c r="E12" s="1"/>
      <c r="F12" s="1"/>
      <c r="G12" s="24" t="s">
        <v>31</v>
      </c>
      <c r="H12" s="23" t="s">
        <v>35</v>
      </c>
      <c r="I12" s="2">
        <v>3</v>
      </c>
      <c r="J12" s="2">
        <v>2</v>
      </c>
      <c r="K12" s="2">
        <v>6</v>
      </c>
      <c r="L12" s="2">
        <f t="shared" ref="L12:L75" si="2">((I12+J12)/2)+((J12+K12)/2)</f>
        <v>6.5</v>
      </c>
      <c r="M12" s="16"/>
      <c r="N12" s="2">
        <v>0</v>
      </c>
      <c r="O12" s="2">
        <v>1</v>
      </c>
      <c r="P12" s="2">
        <v>0</v>
      </c>
      <c r="Q12" s="2">
        <f t="shared" ref="Q12:Q75" si="3">((N12+O12)/2)+((O12+P12)/2)</f>
        <v>1</v>
      </c>
      <c r="R12" s="17"/>
      <c r="S12" s="262">
        <f t="shared" ref="S12:S14" si="4">(I12-N12)/(I12+N12)</f>
        <v>1</v>
      </c>
      <c r="T12" s="262">
        <f t="shared" si="0"/>
        <v>0.33333333333333331</v>
      </c>
      <c r="U12" s="262">
        <f t="shared" si="0"/>
        <v>1</v>
      </c>
      <c r="V12" s="259">
        <f t="shared" si="1"/>
        <v>1.3333333333333333</v>
      </c>
      <c r="W12" s="17"/>
      <c r="X12" s="2">
        <v>1.3919999999999999</v>
      </c>
      <c r="Y12" s="2">
        <v>0.70899999999999996</v>
      </c>
      <c r="Z12" s="2">
        <v>0.51200000000000001</v>
      </c>
      <c r="AA12" s="2">
        <v>0.86399999999999999</v>
      </c>
      <c r="AB12" s="2">
        <v>1.5129999999999999</v>
      </c>
      <c r="AC12" s="2">
        <v>1.2410000000000001</v>
      </c>
      <c r="AD12" s="2">
        <v>1.218</v>
      </c>
      <c r="AE12" s="2">
        <v>1.3919999999999999</v>
      </c>
      <c r="AF12" s="17"/>
      <c r="AG12" s="2">
        <v>11.006666666666666</v>
      </c>
      <c r="AH12" s="2">
        <v>5.5766666666666671</v>
      </c>
      <c r="AI12" s="2">
        <v>2.8833333333333333</v>
      </c>
      <c r="AJ12" s="2">
        <v>5.2633333333333336</v>
      </c>
      <c r="AK12" s="2">
        <v>12.81</v>
      </c>
      <c r="AL12" s="2">
        <v>8.8899999999999988</v>
      </c>
      <c r="AM12" s="2">
        <v>10.003333333333332</v>
      </c>
      <c r="AN12" s="2">
        <v>9.043333333333333</v>
      </c>
      <c r="AO12" s="17"/>
      <c r="AP12" s="14">
        <v>37.5</v>
      </c>
      <c r="AQ12" s="1"/>
      <c r="AR12" s="1"/>
      <c r="AS12" s="1"/>
      <c r="AT12" s="1"/>
      <c r="AU12" s="1"/>
    </row>
    <row r="13" spans="1:47">
      <c r="E13" s="1"/>
      <c r="F13" s="1"/>
      <c r="G13" s="24" t="s">
        <v>31</v>
      </c>
      <c r="H13" s="23" t="s">
        <v>36</v>
      </c>
      <c r="I13" s="2">
        <v>16</v>
      </c>
      <c r="J13" s="2">
        <v>15</v>
      </c>
      <c r="K13" s="2">
        <v>16</v>
      </c>
      <c r="L13" s="2">
        <f t="shared" si="2"/>
        <v>31</v>
      </c>
      <c r="M13" s="16"/>
      <c r="N13" s="2">
        <v>10</v>
      </c>
      <c r="O13" s="2">
        <v>10</v>
      </c>
      <c r="P13" s="2">
        <v>3</v>
      </c>
      <c r="Q13" s="2">
        <f t="shared" si="3"/>
        <v>16.5</v>
      </c>
      <c r="R13" s="17"/>
      <c r="S13" s="262">
        <f t="shared" si="4"/>
        <v>0.23076923076923078</v>
      </c>
      <c r="T13" s="262">
        <f t="shared" si="0"/>
        <v>0.2</v>
      </c>
      <c r="U13" s="262">
        <f t="shared" si="0"/>
        <v>0.68421052631578949</v>
      </c>
      <c r="V13" s="259">
        <f t="shared" si="1"/>
        <v>0.65748987854251018</v>
      </c>
      <c r="W13" s="17"/>
      <c r="X13" s="2">
        <v>1.137</v>
      </c>
      <c r="Y13" s="2">
        <v>0.19800000000000001</v>
      </c>
      <c r="Z13" s="2">
        <v>0.625</v>
      </c>
      <c r="AA13" s="2">
        <v>0.96599999999999997</v>
      </c>
      <c r="AB13" s="2">
        <v>1.2410000000000001</v>
      </c>
      <c r="AC13" s="2">
        <v>1.137</v>
      </c>
      <c r="AD13" s="2">
        <v>1.5129999999999999</v>
      </c>
      <c r="AE13" s="2">
        <v>1.218</v>
      </c>
      <c r="AF13" s="17"/>
      <c r="AG13" s="2">
        <v>10.696666666666667</v>
      </c>
      <c r="AH13" s="2">
        <v>5.9533333333333331</v>
      </c>
      <c r="AI13" s="2">
        <v>5.4666666666666659</v>
      </c>
      <c r="AJ13" s="2">
        <v>6.5566666666666675</v>
      </c>
      <c r="AK13" s="2">
        <v>10.686666666666667</v>
      </c>
      <c r="AL13" s="2">
        <v>9.2233333333333345</v>
      </c>
      <c r="AM13" s="2">
        <v>10.516666666666666</v>
      </c>
      <c r="AN13" s="2">
        <v>10.486666666666666</v>
      </c>
      <c r="AO13" s="17"/>
      <c r="AP13" s="14">
        <v>39.393939393939391</v>
      </c>
      <c r="AQ13" s="1"/>
      <c r="AR13" s="1"/>
      <c r="AS13" s="1"/>
      <c r="AT13" s="1"/>
      <c r="AU13" s="1"/>
    </row>
    <row r="14" spans="1:47">
      <c r="E14" s="1"/>
      <c r="F14" s="1"/>
      <c r="G14" s="24" t="s">
        <v>31</v>
      </c>
      <c r="H14" s="23" t="s">
        <v>37</v>
      </c>
      <c r="I14" s="2">
        <v>1</v>
      </c>
      <c r="J14" s="2">
        <v>1</v>
      </c>
      <c r="K14" s="2">
        <v>3</v>
      </c>
      <c r="L14" s="2">
        <f t="shared" si="2"/>
        <v>3</v>
      </c>
      <c r="M14" s="16"/>
      <c r="N14" s="2">
        <v>0</v>
      </c>
      <c r="O14" s="2">
        <v>0</v>
      </c>
      <c r="P14" s="2">
        <v>1</v>
      </c>
      <c r="Q14" s="2">
        <f t="shared" si="3"/>
        <v>0.5</v>
      </c>
      <c r="R14" s="17"/>
      <c r="S14" s="262">
        <f t="shared" si="4"/>
        <v>1</v>
      </c>
      <c r="T14" s="262">
        <f t="shared" ref="T14:T77" si="5">(J14-O14)/(J14+O14)</f>
        <v>1</v>
      </c>
      <c r="U14" s="262">
        <f t="shared" ref="U14:U77" si="6">(K14-P14)/(K14+P14)</f>
        <v>0.5</v>
      </c>
      <c r="V14" s="259">
        <f t="shared" ref="V14:V77" si="7">((S14+T14)/2)+((T14+U14)/2)</f>
        <v>1.75</v>
      </c>
      <c r="W14" s="17"/>
      <c r="X14" s="2">
        <v>1.5129999999999999</v>
      </c>
      <c r="Y14" s="2">
        <v>0.223</v>
      </c>
      <c r="Z14" s="2">
        <v>0.27200000000000002</v>
      </c>
      <c r="AA14" s="2">
        <v>1.3919999999999999</v>
      </c>
      <c r="AB14" s="2">
        <v>1.3919999999999999</v>
      </c>
      <c r="AC14" s="2">
        <v>1.5129999999999999</v>
      </c>
      <c r="AD14" s="2">
        <v>1.3919999999999999</v>
      </c>
      <c r="AE14" s="2">
        <v>1.5129999999999999</v>
      </c>
      <c r="AF14" s="17"/>
      <c r="AG14" s="2">
        <v>8.6066666666666674</v>
      </c>
      <c r="AH14" s="2">
        <v>5.97</v>
      </c>
      <c r="AI14" s="2">
        <v>5.3574999999999999</v>
      </c>
      <c r="AJ14" s="2">
        <v>8.67</v>
      </c>
      <c r="AK14" s="2">
        <v>8.0499999999999989</v>
      </c>
      <c r="AL14" s="2">
        <v>8.7449999999999992</v>
      </c>
      <c r="AM14" s="2">
        <v>8.2200000000000006</v>
      </c>
      <c r="AN14" s="2">
        <v>10.659999999999998</v>
      </c>
      <c r="AO14" s="17"/>
      <c r="AP14" s="14">
        <v>18.75</v>
      </c>
      <c r="AQ14" s="1"/>
      <c r="AR14" s="1"/>
      <c r="AS14" s="1"/>
      <c r="AT14" s="1"/>
      <c r="AU14" s="1"/>
    </row>
    <row r="15" spans="1:47">
      <c r="E15" s="1"/>
      <c r="F15" s="1"/>
      <c r="G15" s="24" t="s">
        <v>31</v>
      </c>
      <c r="H15" s="23" t="s">
        <v>38</v>
      </c>
      <c r="I15" s="2">
        <v>2</v>
      </c>
      <c r="J15" s="2">
        <v>0</v>
      </c>
      <c r="K15" s="2">
        <v>1</v>
      </c>
      <c r="L15" s="2">
        <f t="shared" si="2"/>
        <v>1.5</v>
      </c>
      <c r="M15" s="16"/>
      <c r="N15" s="2">
        <v>2</v>
      </c>
      <c r="O15" s="2">
        <v>1</v>
      </c>
      <c r="P15" s="2">
        <v>1</v>
      </c>
      <c r="Q15" s="2">
        <f t="shared" si="3"/>
        <v>2.5</v>
      </c>
      <c r="R15" s="17"/>
      <c r="S15" s="262">
        <f t="shared" ref="S15:S78" si="8">(I15-N15)/(I15+N15)</f>
        <v>0</v>
      </c>
      <c r="T15" s="262">
        <f t="shared" si="5"/>
        <v>-1</v>
      </c>
      <c r="U15" s="262">
        <f t="shared" si="6"/>
        <v>0</v>
      </c>
      <c r="V15" s="259">
        <f t="shared" si="7"/>
        <v>-1</v>
      </c>
      <c r="W15" s="17"/>
      <c r="X15" s="2">
        <v>1.0860000000000001</v>
      </c>
      <c r="Y15" s="2">
        <v>0.57899999999999996</v>
      </c>
      <c r="Z15" s="2">
        <v>0.70099999999999996</v>
      </c>
      <c r="AA15" s="2">
        <v>0.57899999999999996</v>
      </c>
      <c r="AB15" s="2">
        <v>1.2410000000000001</v>
      </c>
      <c r="AC15" s="2">
        <v>1.137</v>
      </c>
      <c r="AD15" s="2">
        <v>0.89100000000000001</v>
      </c>
      <c r="AE15" s="2">
        <v>1.2410000000000001</v>
      </c>
      <c r="AF15" s="17"/>
      <c r="AG15" s="2">
        <v>9.14</v>
      </c>
      <c r="AH15" s="2">
        <v>5.3133333333333335</v>
      </c>
      <c r="AI15" s="2">
        <v>4.4200000000000008</v>
      </c>
      <c r="AJ15" s="2">
        <v>9.0966666666666658</v>
      </c>
      <c r="AK15" s="2">
        <v>9.8166666666666647</v>
      </c>
      <c r="AL15" s="2">
        <v>9.3633333333333333</v>
      </c>
      <c r="AM15" s="2">
        <v>9.7825000000000006</v>
      </c>
      <c r="AN15" s="2">
        <v>8.9333333333333336</v>
      </c>
      <c r="AO15" s="17"/>
      <c r="AP15" s="14">
        <v>24</v>
      </c>
      <c r="AQ15" s="1"/>
      <c r="AR15" s="1"/>
      <c r="AS15" s="1"/>
      <c r="AT15" s="1"/>
      <c r="AU15" s="1"/>
    </row>
    <row r="16" spans="1:47">
      <c r="E16" s="1"/>
      <c r="F16" s="1"/>
      <c r="G16" s="24" t="s">
        <v>31</v>
      </c>
      <c r="H16" s="23" t="s">
        <v>39</v>
      </c>
      <c r="I16" s="2">
        <v>1</v>
      </c>
      <c r="J16" s="2">
        <v>15</v>
      </c>
      <c r="K16" s="2">
        <v>31</v>
      </c>
      <c r="L16" s="2">
        <f t="shared" si="2"/>
        <v>31</v>
      </c>
      <c r="M16" s="16"/>
      <c r="N16" s="2">
        <v>0</v>
      </c>
      <c r="O16" s="2">
        <v>0</v>
      </c>
      <c r="P16" s="2">
        <v>0</v>
      </c>
      <c r="Q16" s="2">
        <f t="shared" si="3"/>
        <v>0</v>
      </c>
      <c r="R16" s="17"/>
      <c r="S16" s="262">
        <f t="shared" si="8"/>
        <v>1</v>
      </c>
      <c r="T16" s="262">
        <f t="shared" si="5"/>
        <v>1</v>
      </c>
      <c r="U16" s="262">
        <f t="shared" si="6"/>
        <v>1</v>
      </c>
      <c r="V16" s="259">
        <f t="shared" si="7"/>
        <v>2</v>
      </c>
      <c r="W16" s="17"/>
      <c r="X16" s="2">
        <v>1.0069999999999999</v>
      </c>
      <c r="Y16" s="2">
        <v>0.57899999999999996</v>
      </c>
      <c r="Z16" s="2">
        <v>0.33400000000000002</v>
      </c>
      <c r="AA16" s="2">
        <v>0.27200000000000002</v>
      </c>
      <c r="AB16" s="2">
        <v>1.5129999999999999</v>
      </c>
      <c r="AC16" s="2">
        <v>1.2410000000000001</v>
      </c>
      <c r="AD16" s="2">
        <v>0.93300000000000005</v>
      </c>
      <c r="AE16" s="2">
        <v>1.3919999999999999</v>
      </c>
      <c r="AF16" s="17"/>
      <c r="AG16" s="2">
        <v>9.57</v>
      </c>
      <c r="AH16" s="2">
        <v>4.6033333333333335</v>
      </c>
      <c r="AI16" s="2">
        <v>3.33</v>
      </c>
      <c r="AJ16" s="2">
        <v>7.16</v>
      </c>
      <c r="AK16" s="2">
        <v>9.8800000000000008</v>
      </c>
      <c r="AL16" s="2">
        <v>8.692499999999999</v>
      </c>
      <c r="AM16" s="2">
        <v>10.032500000000001</v>
      </c>
      <c r="AN16" s="2">
        <v>9.5399999999999991</v>
      </c>
      <c r="AO16" s="17"/>
      <c r="AP16" s="14">
        <v>7.1428571428571432</v>
      </c>
      <c r="AQ16" s="1"/>
      <c r="AR16" s="1"/>
      <c r="AS16" s="1"/>
      <c r="AT16" s="1"/>
      <c r="AU16" s="1"/>
    </row>
    <row r="17" spans="5:47">
      <c r="E17" s="1"/>
      <c r="F17" s="1"/>
      <c r="G17" s="24" t="s">
        <v>31</v>
      </c>
      <c r="H17" s="23" t="s">
        <v>40</v>
      </c>
      <c r="I17" s="2">
        <v>15</v>
      </c>
      <c r="J17" s="2">
        <v>14</v>
      </c>
      <c r="K17" s="2">
        <v>28</v>
      </c>
      <c r="L17" s="2">
        <f t="shared" si="2"/>
        <v>35.5</v>
      </c>
      <c r="M17" s="16"/>
      <c r="N17" s="2">
        <v>6</v>
      </c>
      <c r="O17" s="2">
        <v>8</v>
      </c>
      <c r="P17" s="2">
        <v>5</v>
      </c>
      <c r="Q17" s="2">
        <f t="shared" si="3"/>
        <v>13.5</v>
      </c>
      <c r="R17" s="17"/>
      <c r="S17" s="262">
        <f t="shared" si="8"/>
        <v>0.42857142857142855</v>
      </c>
      <c r="T17" s="262">
        <f t="shared" si="5"/>
        <v>0.27272727272727271</v>
      </c>
      <c r="U17" s="262">
        <f t="shared" si="6"/>
        <v>0.69696969696969702</v>
      </c>
      <c r="V17" s="259">
        <f t="shared" si="7"/>
        <v>0.83549783549783552</v>
      </c>
      <c r="W17" s="17"/>
      <c r="X17" s="2">
        <v>1.3919999999999999</v>
      </c>
      <c r="Y17" s="2">
        <v>0.16300000000000001</v>
      </c>
      <c r="Z17" s="2">
        <v>0.58699999999999997</v>
      </c>
      <c r="AA17" s="2">
        <v>0.93300000000000005</v>
      </c>
      <c r="AB17" s="2">
        <v>1.5129999999999999</v>
      </c>
      <c r="AC17" s="2">
        <v>1.137</v>
      </c>
      <c r="AD17" s="2">
        <v>0.89100000000000001</v>
      </c>
      <c r="AE17" s="2">
        <v>1.3919999999999999</v>
      </c>
      <c r="AF17" s="17"/>
      <c r="AG17" s="2">
        <v>10.3</v>
      </c>
      <c r="AH17" s="2">
        <v>5.4433333333333325</v>
      </c>
      <c r="AI17" s="2">
        <v>4.0966666666666667</v>
      </c>
      <c r="AJ17" s="2">
        <v>8.3233333333333341</v>
      </c>
      <c r="AK17" s="2">
        <v>7.81</v>
      </c>
      <c r="AL17" s="2">
        <v>8.9066666666666663</v>
      </c>
      <c r="AM17" s="2">
        <v>9.3566666666666656</v>
      </c>
      <c r="AN17" s="2">
        <v>8.5366666666666671</v>
      </c>
      <c r="AO17" s="17"/>
      <c r="AP17" s="14">
        <v>38.095238095238095</v>
      </c>
      <c r="AQ17" s="1"/>
      <c r="AR17" s="1"/>
      <c r="AS17" s="1"/>
      <c r="AT17" s="1"/>
      <c r="AU17" s="1"/>
    </row>
    <row r="18" spans="5:47">
      <c r="E18" s="1"/>
      <c r="F18" s="1"/>
      <c r="G18" s="24" t="s">
        <v>31</v>
      </c>
      <c r="H18" s="23" t="s">
        <v>41</v>
      </c>
      <c r="I18" s="2">
        <v>3</v>
      </c>
      <c r="J18" s="2">
        <v>14</v>
      </c>
      <c r="K18" s="2">
        <v>7</v>
      </c>
      <c r="L18" s="2">
        <f t="shared" si="2"/>
        <v>19</v>
      </c>
      <c r="M18" s="16"/>
      <c r="N18" s="2">
        <v>3</v>
      </c>
      <c r="O18" s="2">
        <v>7</v>
      </c>
      <c r="P18" s="2">
        <v>5</v>
      </c>
      <c r="Q18" s="2">
        <f t="shared" si="3"/>
        <v>11</v>
      </c>
      <c r="R18" s="17"/>
      <c r="S18" s="262">
        <f t="shared" si="8"/>
        <v>0</v>
      </c>
      <c r="T18" s="262">
        <f t="shared" si="5"/>
        <v>0.33333333333333331</v>
      </c>
      <c r="U18" s="262">
        <f t="shared" si="6"/>
        <v>0.16666666666666666</v>
      </c>
      <c r="V18" s="259">
        <f t="shared" si="7"/>
        <v>0.41666666666666663</v>
      </c>
      <c r="W18" s="17"/>
      <c r="X18" s="2">
        <v>1.5129999999999999</v>
      </c>
      <c r="Y18" s="2">
        <v>0.66900000000000004</v>
      </c>
      <c r="Z18" s="2">
        <v>0.42</v>
      </c>
      <c r="AA18" s="2">
        <v>0.82</v>
      </c>
      <c r="AB18" s="2">
        <v>1.3919999999999999</v>
      </c>
      <c r="AC18" s="2">
        <v>1.5129999999999999</v>
      </c>
      <c r="AD18" s="2">
        <v>1.5129999999999999</v>
      </c>
      <c r="AE18" s="2">
        <v>1.218</v>
      </c>
      <c r="AF18" s="17"/>
      <c r="AG18" s="2">
        <v>10.040000000000001</v>
      </c>
      <c r="AH18" s="2">
        <v>4.8949999999999996</v>
      </c>
      <c r="AI18" s="2">
        <v>4.6866666666666665</v>
      </c>
      <c r="AJ18" s="2">
        <v>8.5</v>
      </c>
      <c r="AK18" s="2">
        <v>12.137499999999999</v>
      </c>
      <c r="AL18" s="2">
        <v>10.16</v>
      </c>
      <c r="AM18" s="2">
        <v>11.036666666666667</v>
      </c>
      <c r="AN18" s="2">
        <v>9.2899999999999991</v>
      </c>
      <c r="AO18" s="17"/>
      <c r="AP18" s="14">
        <v>35</v>
      </c>
      <c r="AQ18" s="1"/>
      <c r="AR18" s="1"/>
      <c r="AS18" s="1"/>
      <c r="AT18" s="1"/>
      <c r="AU18" s="1"/>
    </row>
    <row r="19" spans="5:47">
      <c r="E19" s="1"/>
      <c r="F19" s="1"/>
      <c r="G19" s="24" t="s">
        <v>31</v>
      </c>
      <c r="H19" s="23" t="s">
        <v>42</v>
      </c>
      <c r="I19" s="2">
        <v>4</v>
      </c>
      <c r="J19" s="2">
        <v>6</v>
      </c>
      <c r="K19" s="2">
        <v>8</v>
      </c>
      <c r="L19" s="2">
        <f t="shared" si="2"/>
        <v>12</v>
      </c>
      <c r="M19" s="16"/>
      <c r="N19" s="2">
        <v>0</v>
      </c>
      <c r="O19" s="2">
        <v>5</v>
      </c>
      <c r="P19" s="2">
        <v>0</v>
      </c>
      <c r="Q19" s="2">
        <f t="shared" si="3"/>
        <v>5</v>
      </c>
      <c r="R19" s="17"/>
      <c r="S19" s="262">
        <f t="shared" si="8"/>
        <v>1</v>
      </c>
      <c r="T19" s="262">
        <f t="shared" si="5"/>
        <v>9.0909090909090912E-2</v>
      </c>
      <c r="U19" s="262">
        <f t="shared" si="6"/>
        <v>1</v>
      </c>
      <c r="V19" s="259">
        <f t="shared" si="7"/>
        <v>1.0909090909090908</v>
      </c>
      <c r="W19" s="17"/>
      <c r="X19" s="2">
        <v>1.5129999999999999</v>
      </c>
      <c r="Y19" s="2">
        <v>0.42</v>
      </c>
      <c r="Z19" s="2">
        <v>0.70099999999999996</v>
      </c>
      <c r="AA19" s="2">
        <v>0.42</v>
      </c>
      <c r="AB19" s="2">
        <v>1.218</v>
      </c>
      <c r="AC19" s="2">
        <v>1.5129999999999999</v>
      </c>
      <c r="AD19" s="2">
        <v>1.2410000000000001</v>
      </c>
      <c r="AE19" s="2">
        <v>1.502</v>
      </c>
      <c r="AF19" s="17"/>
      <c r="AG19" s="2">
        <v>9.4499999999999993</v>
      </c>
      <c r="AH19" s="2">
        <v>4.08</v>
      </c>
      <c r="AI19" s="2">
        <v>5.4049999999999994</v>
      </c>
      <c r="AJ19" s="2">
        <v>5.6733333333333347</v>
      </c>
      <c r="AK19" s="2">
        <v>11.7</v>
      </c>
      <c r="AL19" s="2">
        <v>11.46</v>
      </c>
      <c r="AM19" s="2">
        <v>6.27</v>
      </c>
      <c r="AN19" s="2">
        <v>9.2466666666666679</v>
      </c>
      <c r="AO19" s="17"/>
      <c r="AP19" s="14">
        <v>30</v>
      </c>
      <c r="AQ19" s="1"/>
      <c r="AR19" s="1"/>
      <c r="AS19" s="1"/>
      <c r="AT19" s="1"/>
      <c r="AU19" s="1"/>
    </row>
    <row r="20" spans="5:47">
      <c r="E20" s="1"/>
      <c r="F20" s="1"/>
      <c r="G20" s="24" t="s">
        <v>31</v>
      </c>
      <c r="H20" s="23" t="s">
        <v>43</v>
      </c>
      <c r="I20" s="2">
        <v>1</v>
      </c>
      <c r="J20" s="2">
        <v>3</v>
      </c>
      <c r="K20" s="2">
        <v>1</v>
      </c>
      <c r="L20" s="2">
        <f t="shared" si="2"/>
        <v>4</v>
      </c>
      <c r="M20" s="16"/>
      <c r="N20" s="2">
        <v>0</v>
      </c>
      <c r="O20" s="2">
        <v>1</v>
      </c>
      <c r="P20" s="2">
        <v>0</v>
      </c>
      <c r="Q20" s="2">
        <f t="shared" si="3"/>
        <v>1</v>
      </c>
      <c r="R20" s="17"/>
      <c r="S20" s="262">
        <f t="shared" si="8"/>
        <v>1</v>
      </c>
      <c r="T20" s="262">
        <f t="shared" si="5"/>
        <v>0.5</v>
      </c>
      <c r="U20" s="262">
        <f t="shared" si="6"/>
        <v>1</v>
      </c>
      <c r="V20" s="259">
        <f t="shared" si="7"/>
        <v>1.5</v>
      </c>
      <c r="W20" s="17"/>
      <c r="X20" s="2"/>
      <c r="Y20" s="2"/>
      <c r="Z20" s="2"/>
      <c r="AA20" s="2"/>
      <c r="AB20" s="2"/>
      <c r="AC20" s="2"/>
      <c r="AD20" s="2"/>
      <c r="AE20" s="2"/>
      <c r="AF20" s="17"/>
      <c r="AG20" s="2"/>
      <c r="AH20" s="2"/>
      <c r="AI20" s="2"/>
      <c r="AJ20" s="2"/>
      <c r="AK20" s="2"/>
      <c r="AL20" s="2"/>
      <c r="AM20" s="2"/>
      <c r="AN20" s="2"/>
      <c r="AO20" s="17"/>
      <c r="AP20" s="14">
        <v>25</v>
      </c>
      <c r="AQ20" s="1"/>
      <c r="AR20" s="1"/>
      <c r="AS20" s="1"/>
      <c r="AT20" s="1"/>
      <c r="AU20" s="1"/>
    </row>
    <row r="21" spans="5:47">
      <c r="E21" s="1"/>
      <c r="F21" s="1"/>
      <c r="G21" s="24" t="s">
        <v>31</v>
      </c>
      <c r="H21" s="23" t="s">
        <v>44</v>
      </c>
      <c r="I21" s="2">
        <v>9</v>
      </c>
      <c r="J21" s="2">
        <v>8</v>
      </c>
      <c r="K21" s="2">
        <v>8</v>
      </c>
      <c r="L21" s="2">
        <f t="shared" si="2"/>
        <v>16.5</v>
      </c>
      <c r="M21" s="16"/>
      <c r="N21" s="2">
        <v>3</v>
      </c>
      <c r="O21" s="2">
        <v>5</v>
      </c>
      <c r="P21" s="2">
        <v>4</v>
      </c>
      <c r="Q21" s="2">
        <f t="shared" si="3"/>
        <v>8.5</v>
      </c>
      <c r="R21" s="17"/>
      <c r="S21" s="262">
        <f t="shared" si="8"/>
        <v>0.5</v>
      </c>
      <c r="T21" s="262">
        <f t="shared" si="5"/>
        <v>0.23076923076923078</v>
      </c>
      <c r="U21" s="262">
        <f t="shared" si="6"/>
        <v>0.33333333333333331</v>
      </c>
      <c r="V21" s="259">
        <f t="shared" si="7"/>
        <v>0.64743589743589747</v>
      </c>
      <c r="W21" s="17"/>
      <c r="X21" s="2">
        <v>1.5129999999999999</v>
      </c>
      <c r="Y21" s="2">
        <v>0.223</v>
      </c>
      <c r="Z21" s="2">
        <v>0.17599999999999999</v>
      </c>
      <c r="AA21" s="2">
        <v>0.51200000000000001</v>
      </c>
      <c r="AB21" s="2">
        <v>1.5129999999999999</v>
      </c>
      <c r="AC21" s="2">
        <v>0.997</v>
      </c>
      <c r="AD21" s="2">
        <v>1.3919999999999999</v>
      </c>
      <c r="AE21" s="2">
        <v>1.2410000000000001</v>
      </c>
      <c r="AF21" s="17"/>
      <c r="AG21" s="2">
        <v>9.3433333333333337</v>
      </c>
      <c r="AH21" s="2">
        <v>5.5050000000000008</v>
      </c>
      <c r="AI21" s="2">
        <v>7.0325000000000006</v>
      </c>
      <c r="AJ21" s="2">
        <v>8.4233333333333338</v>
      </c>
      <c r="AK21" s="2">
        <v>10.636666666666665</v>
      </c>
      <c r="AL21" s="2">
        <v>9.3150000000000013</v>
      </c>
      <c r="AM21" s="2">
        <v>12.372499999999999</v>
      </c>
      <c r="AN21" s="2">
        <v>10.423333333333334</v>
      </c>
      <c r="AO21" s="17"/>
      <c r="AP21" s="14">
        <v>25</v>
      </c>
      <c r="AQ21" s="1"/>
      <c r="AR21" s="1"/>
      <c r="AS21" s="1"/>
      <c r="AT21" s="1"/>
      <c r="AU21" s="1"/>
    </row>
    <row r="22" spans="5:47">
      <c r="E22" s="1"/>
      <c r="F22" s="1"/>
      <c r="G22" s="24" t="s">
        <v>31</v>
      </c>
      <c r="H22" s="23" t="s">
        <v>45</v>
      </c>
      <c r="I22" s="2">
        <v>6</v>
      </c>
      <c r="J22" s="2">
        <v>13</v>
      </c>
      <c r="K22" s="2">
        <v>10</v>
      </c>
      <c r="L22" s="2">
        <f t="shared" si="2"/>
        <v>21</v>
      </c>
      <c r="M22" s="16"/>
      <c r="N22" s="2">
        <v>1</v>
      </c>
      <c r="O22" s="2">
        <v>0</v>
      </c>
      <c r="P22" s="2">
        <v>4</v>
      </c>
      <c r="Q22" s="2">
        <f t="shared" si="3"/>
        <v>2.5</v>
      </c>
      <c r="R22" s="17"/>
      <c r="S22" s="262">
        <f t="shared" si="8"/>
        <v>0.7142857142857143</v>
      </c>
      <c r="T22" s="262">
        <f t="shared" si="5"/>
        <v>1</v>
      </c>
      <c r="U22" s="262">
        <f t="shared" si="6"/>
        <v>0.42857142857142855</v>
      </c>
      <c r="V22" s="259">
        <f t="shared" si="7"/>
        <v>1.5714285714285716</v>
      </c>
      <c r="W22" s="17"/>
      <c r="X22" s="2">
        <v>1.5129999999999999</v>
      </c>
      <c r="Y22" s="2">
        <v>0.51200000000000001</v>
      </c>
      <c r="Z22" s="2">
        <v>0.57899999999999996</v>
      </c>
      <c r="AA22" s="2">
        <v>0.89100000000000001</v>
      </c>
      <c r="AB22" s="2">
        <v>1.5129999999999999</v>
      </c>
      <c r="AC22" s="2">
        <v>1.5129999999999999</v>
      </c>
      <c r="AD22" s="2">
        <v>1.3919999999999999</v>
      </c>
      <c r="AE22" s="2">
        <v>1.218</v>
      </c>
      <c r="AF22" s="17"/>
      <c r="AG22" s="2">
        <v>11.39</v>
      </c>
      <c r="AH22" s="2">
        <v>6.47</v>
      </c>
      <c r="AI22" s="2">
        <v>6.3533333333333344</v>
      </c>
      <c r="AJ22" s="2">
        <v>6.0166666666666657</v>
      </c>
      <c r="AK22" s="2">
        <v>11.723333333333334</v>
      </c>
      <c r="AL22" s="2">
        <v>12.586666666666668</v>
      </c>
      <c r="AM22" s="2">
        <v>8.26</v>
      </c>
      <c r="AN22" s="2">
        <v>12.886666666666665</v>
      </c>
      <c r="AO22" s="17"/>
      <c r="AP22" s="14">
        <v>31.578947368421051</v>
      </c>
      <c r="AQ22" s="1"/>
      <c r="AR22" s="1"/>
      <c r="AS22" s="1"/>
      <c r="AT22" s="1"/>
      <c r="AU22" s="1"/>
    </row>
    <row r="23" spans="5:47">
      <c r="E23" s="1"/>
      <c r="F23" s="1"/>
      <c r="G23" s="24" t="s">
        <v>31</v>
      </c>
      <c r="H23" s="23" t="s">
        <v>46</v>
      </c>
      <c r="I23" s="2">
        <v>3</v>
      </c>
      <c r="J23" s="2">
        <v>4</v>
      </c>
      <c r="K23" s="2">
        <v>5</v>
      </c>
      <c r="L23" s="2">
        <f t="shared" si="2"/>
        <v>8</v>
      </c>
      <c r="M23" s="16"/>
      <c r="N23" s="2">
        <v>0</v>
      </c>
      <c r="O23" s="2">
        <v>0</v>
      </c>
      <c r="P23" s="2">
        <v>0</v>
      </c>
      <c r="Q23" s="2">
        <f t="shared" si="3"/>
        <v>0</v>
      </c>
      <c r="R23" s="17"/>
      <c r="S23" s="262">
        <f t="shared" si="8"/>
        <v>1</v>
      </c>
      <c r="T23" s="262">
        <f t="shared" si="5"/>
        <v>1</v>
      </c>
      <c r="U23" s="262">
        <f t="shared" si="6"/>
        <v>1</v>
      </c>
      <c r="V23" s="259">
        <f t="shared" si="7"/>
        <v>2</v>
      </c>
      <c r="W23" s="17"/>
      <c r="X23" s="2">
        <v>1.5129999999999999</v>
      </c>
      <c r="Y23" s="2">
        <v>0.66900000000000004</v>
      </c>
      <c r="Z23" s="2">
        <v>0.625</v>
      </c>
      <c r="AA23" s="2">
        <v>0.70099999999999996</v>
      </c>
      <c r="AB23" s="2">
        <v>1.137</v>
      </c>
      <c r="AC23" s="2">
        <v>1.218</v>
      </c>
      <c r="AD23" s="2">
        <v>1.502</v>
      </c>
      <c r="AE23" s="2">
        <v>1.2410000000000001</v>
      </c>
      <c r="AF23" s="17"/>
      <c r="AG23" s="2">
        <v>11.166666666666666</v>
      </c>
      <c r="AH23" s="2">
        <v>11.196666666666667</v>
      </c>
      <c r="AI23" s="2">
        <v>5.5633333333333335</v>
      </c>
      <c r="AJ23" s="2">
        <v>19.133333333333333</v>
      </c>
      <c r="AK23" s="2">
        <v>12.626666666666667</v>
      </c>
      <c r="AL23" s="2">
        <v>11.523333333333333</v>
      </c>
      <c r="AM23" s="2">
        <v>7.75</v>
      </c>
      <c r="AN23" s="2">
        <v>14.602499999999999</v>
      </c>
      <c r="AO23" s="17"/>
      <c r="AP23" s="14"/>
      <c r="AQ23" s="1"/>
      <c r="AR23" s="1"/>
      <c r="AS23" s="1"/>
      <c r="AT23" s="1"/>
      <c r="AU23" s="1"/>
    </row>
    <row r="24" spans="5:47">
      <c r="E24" s="1"/>
      <c r="F24" s="1"/>
      <c r="G24" s="24" t="s">
        <v>31</v>
      </c>
      <c r="H24" s="23" t="s">
        <v>47</v>
      </c>
      <c r="I24" s="2">
        <v>32</v>
      </c>
      <c r="J24" s="2">
        <v>29</v>
      </c>
      <c r="K24" s="2">
        <v>30</v>
      </c>
      <c r="L24" s="2">
        <f t="shared" si="2"/>
        <v>60</v>
      </c>
      <c r="M24" s="16"/>
      <c r="N24" s="2">
        <v>5</v>
      </c>
      <c r="O24" s="2">
        <v>4</v>
      </c>
      <c r="P24" s="2">
        <v>5</v>
      </c>
      <c r="Q24" s="2">
        <f t="shared" si="3"/>
        <v>9</v>
      </c>
      <c r="R24" s="17"/>
      <c r="S24" s="262">
        <f t="shared" si="8"/>
        <v>0.72972972972972971</v>
      </c>
      <c r="T24" s="262">
        <f t="shared" si="5"/>
        <v>0.75757575757575757</v>
      </c>
      <c r="U24" s="262">
        <f t="shared" si="6"/>
        <v>0.7142857142857143</v>
      </c>
      <c r="V24" s="259">
        <f t="shared" si="7"/>
        <v>1.4795834795834795</v>
      </c>
      <c r="W24" s="17"/>
      <c r="X24" s="2">
        <v>1.5129999999999999</v>
      </c>
      <c r="Y24" s="2">
        <v>0.23899999999999999</v>
      </c>
      <c r="Z24" s="2">
        <v>0.28199999999999997</v>
      </c>
      <c r="AA24" s="2">
        <v>0.70899999999999996</v>
      </c>
      <c r="AB24" s="2">
        <v>1.3919999999999999</v>
      </c>
      <c r="AC24" s="2">
        <v>1.2410000000000001</v>
      </c>
      <c r="AD24" s="2">
        <v>0.89100000000000001</v>
      </c>
      <c r="AE24" s="2">
        <v>1.2410000000000001</v>
      </c>
      <c r="AF24" s="17"/>
      <c r="AG24" s="2">
        <v>11.403333333333334</v>
      </c>
      <c r="AH24" s="2">
        <v>7.830000000000001</v>
      </c>
      <c r="AI24" s="2">
        <v>13.503333333333332</v>
      </c>
      <c r="AJ24" s="2">
        <v>14.156666666666666</v>
      </c>
      <c r="AK24" s="2">
        <v>9.6466666666666665</v>
      </c>
      <c r="AL24" s="2">
        <v>11.110000000000001</v>
      </c>
      <c r="AM24" s="2">
        <v>10.86</v>
      </c>
      <c r="AN24" s="2">
        <v>12.27</v>
      </c>
      <c r="AO24" s="17"/>
      <c r="AP24" s="14">
        <v>30</v>
      </c>
      <c r="AQ24" s="1"/>
      <c r="AR24" s="1"/>
      <c r="AS24" s="1"/>
      <c r="AT24" s="1"/>
      <c r="AU24" s="1"/>
    </row>
    <row r="25" spans="5:47" ht="16">
      <c r="E25" s="1"/>
      <c r="F25" s="1"/>
      <c r="G25" s="24" t="s">
        <v>31</v>
      </c>
      <c r="H25" s="23" t="s">
        <v>48</v>
      </c>
      <c r="I25" s="2">
        <v>1</v>
      </c>
      <c r="J25" s="2">
        <v>1</v>
      </c>
      <c r="K25" s="2">
        <v>1</v>
      </c>
      <c r="L25" s="2">
        <f t="shared" si="2"/>
        <v>2</v>
      </c>
      <c r="M25" s="16"/>
      <c r="N25" s="2">
        <v>0</v>
      </c>
      <c r="O25" s="2">
        <v>0</v>
      </c>
      <c r="P25" s="2">
        <v>0</v>
      </c>
      <c r="Q25" s="2">
        <f t="shared" si="3"/>
        <v>0</v>
      </c>
      <c r="R25" s="17"/>
      <c r="S25" s="262">
        <f t="shared" si="8"/>
        <v>1</v>
      </c>
      <c r="T25" s="262">
        <f t="shared" si="5"/>
        <v>1</v>
      </c>
      <c r="U25" s="262">
        <f t="shared" si="6"/>
        <v>1</v>
      </c>
      <c r="V25" s="259">
        <f t="shared" si="7"/>
        <v>2</v>
      </c>
      <c r="W25" s="17"/>
      <c r="X25" s="2">
        <v>1.218</v>
      </c>
      <c r="Y25" s="2">
        <v>0.17</v>
      </c>
      <c r="Z25" s="2">
        <v>0.58699999999999997</v>
      </c>
      <c r="AA25" s="2">
        <v>0.58699999999999997</v>
      </c>
      <c r="AB25" s="9">
        <v>1.218</v>
      </c>
      <c r="AC25" s="2">
        <v>0.70099999999999996</v>
      </c>
      <c r="AD25" s="2">
        <v>1.2410000000000001</v>
      </c>
      <c r="AE25" s="2">
        <v>1.2410000000000001</v>
      </c>
      <c r="AF25" s="17"/>
      <c r="AG25" s="2">
        <v>8.913333333333334</v>
      </c>
      <c r="AH25" s="2">
        <v>5.8666666666666671</v>
      </c>
      <c r="AI25" s="2">
        <v>5.3766666666666678</v>
      </c>
      <c r="AJ25" s="2">
        <v>14.540000000000001</v>
      </c>
      <c r="AK25" s="9">
        <v>9.4966666666666679</v>
      </c>
      <c r="AL25" s="2">
        <v>10.729999999999999</v>
      </c>
      <c r="AM25" s="2">
        <v>10.493333333333334</v>
      </c>
      <c r="AN25" s="2">
        <v>18.723333333333333</v>
      </c>
      <c r="AO25" s="17"/>
      <c r="AP25" s="14">
        <v>25</v>
      </c>
      <c r="AQ25" s="1"/>
      <c r="AR25" s="1"/>
      <c r="AS25" s="1"/>
      <c r="AT25" s="1"/>
      <c r="AU25" s="1"/>
    </row>
    <row r="26" spans="5:47">
      <c r="E26" s="1"/>
      <c r="F26" s="1"/>
      <c r="G26" s="24" t="s">
        <v>31</v>
      </c>
      <c r="H26" s="23" t="s">
        <v>49</v>
      </c>
      <c r="I26" s="2">
        <v>7</v>
      </c>
      <c r="J26" s="2">
        <v>3</v>
      </c>
      <c r="K26" s="2">
        <v>5</v>
      </c>
      <c r="L26" s="2">
        <f t="shared" si="2"/>
        <v>9</v>
      </c>
      <c r="M26" s="16"/>
      <c r="N26" s="2">
        <v>3</v>
      </c>
      <c r="O26" s="2">
        <v>1</v>
      </c>
      <c r="P26" s="2">
        <v>0</v>
      </c>
      <c r="Q26" s="2">
        <f t="shared" si="3"/>
        <v>2.5</v>
      </c>
      <c r="R26" s="17"/>
      <c r="S26" s="262">
        <f t="shared" si="8"/>
        <v>0.4</v>
      </c>
      <c r="T26" s="262">
        <f t="shared" si="5"/>
        <v>0.5</v>
      </c>
      <c r="U26" s="262">
        <f t="shared" si="6"/>
        <v>1</v>
      </c>
      <c r="V26" s="259">
        <f t="shared" si="7"/>
        <v>1.2</v>
      </c>
      <c r="W26" s="17"/>
      <c r="X26" s="2">
        <v>1.2410000000000001</v>
      </c>
      <c r="Y26" s="2">
        <v>0.58699999999999997</v>
      </c>
      <c r="Z26" s="2">
        <v>0.42</v>
      </c>
      <c r="AA26" s="2">
        <v>0.57899999999999996</v>
      </c>
      <c r="AB26" s="2">
        <v>1.5129999999999999</v>
      </c>
      <c r="AC26" s="2">
        <v>1.502</v>
      </c>
      <c r="AD26" s="2">
        <v>1.5129999999999999</v>
      </c>
      <c r="AE26" s="2">
        <v>1.0860000000000001</v>
      </c>
      <c r="AF26" s="17"/>
      <c r="AG26" s="2">
        <v>13.556666666666667</v>
      </c>
      <c r="AH26" s="2">
        <v>7.1475000000000009</v>
      </c>
      <c r="AI26" s="2">
        <v>5.9333333333333336</v>
      </c>
      <c r="AJ26" s="2">
        <v>5.6133333333333333</v>
      </c>
      <c r="AK26" s="2">
        <v>11.637499999999999</v>
      </c>
      <c r="AL26" s="2">
        <v>11.083333333333334</v>
      </c>
      <c r="AM26" s="2">
        <v>11.293333333333335</v>
      </c>
      <c r="AN26" s="2">
        <v>12.486666666666666</v>
      </c>
      <c r="AO26" s="17"/>
      <c r="AP26" s="14">
        <v>26.666666666666668</v>
      </c>
      <c r="AQ26" s="1"/>
      <c r="AR26" s="1"/>
      <c r="AS26" s="1"/>
      <c r="AT26" s="1"/>
      <c r="AU26" s="1"/>
    </row>
    <row r="27" spans="5:47" ht="16">
      <c r="E27" s="1"/>
      <c r="F27" s="1"/>
      <c r="G27" s="24" t="s">
        <v>31</v>
      </c>
      <c r="H27" s="23" t="s">
        <v>50</v>
      </c>
      <c r="I27" s="9">
        <v>10</v>
      </c>
      <c r="J27" s="9">
        <v>5</v>
      </c>
      <c r="K27" s="9">
        <v>7</v>
      </c>
      <c r="L27" s="2">
        <f t="shared" si="2"/>
        <v>13.5</v>
      </c>
      <c r="M27" s="16"/>
      <c r="N27" s="9">
        <v>0</v>
      </c>
      <c r="O27" s="9">
        <v>0</v>
      </c>
      <c r="P27" s="9">
        <v>1</v>
      </c>
      <c r="Q27" s="2">
        <f t="shared" si="3"/>
        <v>0.5</v>
      </c>
      <c r="R27" s="17"/>
      <c r="S27" s="262">
        <f t="shared" si="8"/>
        <v>1</v>
      </c>
      <c r="T27" s="262">
        <f t="shared" si="5"/>
        <v>1</v>
      </c>
      <c r="U27" s="262">
        <f t="shared" si="6"/>
        <v>0.75</v>
      </c>
      <c r="V27" s="259">
        <f t="shared" si="7"/>
        <v>1.875</v>
      </c>
      <c r="W27" s="17"/>
      <c r="X27" s="2">
        <v>1.2410000000000001</v>
      </c>
      <c r="Y27" s="2">
        <v>0.34300000000000003</v>
      </c>
      <c r="Z27" s="2">
        <v>0.70899999999999996</v>
      </c>
      <c r="AA27" s="2">
        <v>0.89100000000000001</v>
      </c>
      <c r="AB27" s="2">
        <v>1.137</v>
      </c>
      <c r="AC27" s="2">
        <v>1.5129999999999999</v>
      </c>
      <c r="AD27" s="2">
        <v>1.0860000000000001</v>
      </c>
      <c r="AE27" s="2">
        <v>1.5129999999999999</v>
      </c>
      <c r="AF27" s="17"/>
      <c r="AG27" s="2">
        <v>11.156666666666666</v>
      </c>
      <c r="AH27" s="2">
        <v>5.0233333333333334</v>
      </c>
      <c r="AI27" s="2">
        <v>2.91</v>
      </c>
      <c r="AJ27" s="2">
        <v>6.1150000000000002</v>
      </c>
      <c r="AK27" s="2">
        <v>10.953333333333333</v>
      </c>
      <c r="AL27" s="2">
        <v>10.703333333333333</v>
      </c>
      <c r="AM27" s="2">
        <v>13.34</v>
      </c>
      <c r="AN27" s="2">
        <v>8.23</v>
      </c>
      <c r="AO27" s="17"/>
      <c r="AP27" s="14">
        <v>31.818181818181817</v>
      </c>
      <c r="AQ27" s="1"/>
      <c r="AR27" s="1"/>
      <c r="AS27" s="1"/>
      <c r="AT27" s="1"/>
      <c r="AU27" s="1"/>
    </row>
    <row r="28" spans="5:47">
      <c r="E28" s="1"/>
      <c r="F28" s="1"/>
      <c r="G28" s="24" t="s">
        <v>31</v>
      </c>
      <c r="H28" s="23" t="s">
        <v>28</v>
      </c>
      <c r="I28" s="2">
        <v>6</v>
      </c>
      <c r="J28" s="2">
        <v>5</v>
      </c>
      <c r="K28" s="2">
        <v>3</v>
      </c>
      <c r="L28" s="2">
        <f t="shared" si="2"/>
        <v>9.5</v>
      </c>
      <c r="M28" s="16"/>
      <c r="N28" s="2">
        <v>0</v>
      </c>
      <c r="O28" s="2">
        <v>0</v>
      </c>
      <c r="P28" s="2">
        <v>0</v>
      </c>
      <c r="Q28" s="2">
        <f t="shared" si="3"/>
        <v>0</v>
      </c>
      <c r="R28" s="17"/>
      <c r="S28" s="262">
        <f t="shared" si="8"/>
        <v>1</v>
      </c>
      <c r="T28" s="262">
        <f t="shared" si="5"/>
        <v>1</v>
      </c>
      <c r="U28" s="262">
        <f t="shared" si="6"/>
        <v>1</v>
      </c>
      <c r="V28" s="259">
        <f t="shared" si="7"/>
        <v>2</v>
      </c>
      <c r="W28" s="17"/>
      <c r="X28" s="2">
        <v>1.0860000000000001</v>
      </c>
      <c r="Y28" s="2">
        <v>0.51200000000000001</v>
      </c>
      <c r="Z28" s="2">
        <v>0.223</v>
      </c>
      <c r="AA28" s="2">
        <v>0.625</v>
      </c>
      <c r="AB28" s="2">
        <v>0.89100000000000001</v>
      </c>
      <c r="AC28" s="2">
        <v>0.73099999999999998</v>
      </c>
      <c r="AD28" s="2">
        <v>0.73099999999999998</v>
      </c>
      <c r="AE28" s="2">
        <v>0.96599999999999997</v>
      </c>
      <c r="AF28" s="17"/>
      <c r="AG28" s="2">
        <v>11.483333333333334</v>
      </c>
      <c r="AH28" s="2">
        <v>7.379999999999999</v>
      </c>
      <c r="AI28" s="2">
        <v>5.8233333333333333</v>
      </c>
      <c r="AJ28" s="2">
        <v>10.593333333333334</v>
      </c>
      <c r="AK28" s="2">
        <v>13.675000000000001</v>
      </c>
      <c r="AL28" s="2">
        <v>8.2166666666666668</v>
      </c>
      <c r="AM28" s="2">
        <v>8.6433333333333344</v>
      </c>
      <c r="AN28" s="2">
        <v>11.26</v>
      </c>
      <c r="AO28" s="17"/>
      <c r="AP28" s="14">
        <v>36</v>
      </c>
      <c r="AQ28" s="1"/>
      <c r="AR28" s="1"/>
      <c r="AS28" s="1"/>
      <c r="AT28" s="1"/>
      <c r="AU28" s="1"/>
    </row>
    <row r="29" spans="5:47">
      <c r="E29" s="1"/>
      <c r="F29" s="1"/>
      <c r="G29" s="24" t="s">
        <v>31</v>
      </c>
      <c r="H29" s="23" t="s">
        <v>51</v>
      </c>
      <c r="I29" s="2">
        <v>2</v>
      </c>
      <c r="J29" s="2">
        <v>2</v>
      </c>
      <c r="K29" s="2">
        <v>2</v>
      </c>
      <c r="L29" s="2">
        <f t="shared" si="2"/>
        <v>4</v>
      </c>
      <c r="M29" s="16"/>
      <c r="N29" s="2">
        <v>5</v>
      </c>
      <c r="O29" s="2">
        <v>0</v>
      </c>
      <c r="P29" s="2">
        <v>0</v>
      </c>
      <c r="Q29" s="2">
        <f t="shared" si="3"/>
        <v>2.5</v>
      </c>
      <c r="R29" s="17"/>
      <c r="S29" s="262">
        <f t="shared" si="8"/>
        <v>-0.42857142857142855</v>
      </c>
      <c r="T29" s="262">
        <f t="shared" si="5"/>
        <v>1</v>
      </c>
      <c r="U29" s="262">
        <f t="shared" si="6"/>
        <v>1</v>
      </c>
      <c r="V29" s="259">
        <f t="shared" si="7"/>
        <v>1.2857142857142856</v>
      </c>
      <c r="W29" s="17"/>
      <c r="X29" s="2"/>
      <c r="Y29" s="2"/>
      <c r="Z29" s="2"/>
      <c r="AA29" s="2"/>
      <c r="AB29" s="2">
        <v>1.2410000000000001</v>
      </c>
      <c r="AC29" s="2">
        <v>1.502</v>
      </c>
      <c r="AD29" s="2">
        <v>0.51200000000000001</v>
      </c>
      <c r="AE29" s="2">
        <v>0.82499999999999996</v>
      </c>
      <c r="AF29" s="17"/>
      <c r="AG29" s="2">
        <v>12.549999999999999</v>
      </c>
      <c r="AH29" s="2">
        <v>4.16</v>
      </c>
      <c r="AI29" s="2">
        <v>4.87</v>
      </c>
      <c r="AJ29" s="2">
        <v>4.8266666666666671</v>
      </c>
      <c r="AK29" s="2">
        <v>9.99</v>
      </c>
      <c r="AL29" s="2">
        <v>9.0166666666666657</v>
      </c>
      <c r="AM29" s="2">
        <v>8.336666666666666</v>
      </c>
      <c r="AN29" s="2">
        <v>8.4300000000000015</v>
      </c>
      <c r="AO29" s="17"/>
      <c r="AP29" s="14">
        <v>31.818181818181817</v>
      </c>
      <c r="AQ29" s="1"/>
      <c r="AR29" s="1"/>
      <c r="AS29" s="1"/>
      <c r="AT29" s="1"/>
      <c r="AU29" s="1"/>
    </row>
    <row r="30" spans="5:47" ht="16">
      <c r="E30" s="1"/>
      <c r="F30" s="1"/>
      <c r="G30" s="24" t="s">
        <v>31</v>
      </c>
      <c r="H30" s="23" t="s">
        <v>52</v>
      </c>
      <c r="I30" s="12">
        <v>18</v>
      </c>
      <c r="J30" s="12">
        <v>5</v>
      </c>
      <c r="K30" s="12">
        <v>3</v>
      </c>
      <c r="L30" s="2">
        <f t="shared" si="2"/>
        <v>15.5</v>
      </c>
      <c r="M30" s="16"/>
      <c r="N30" s="12">
        <v>0</v>
      </c>
      <c r="O30" s="12">
        <v>0</v>
      </c>
      <c r="P30" s="12">
        <v>0</v>
      </c>
      <c r="Q30" s="2">
        <f t="shared" si="3"/>
        <v>0</v>
      </c>
      <c r="R30" s="17"/>
      <c r="S30" s="262">
        <f t="shared" si="8"/>
        <v>1</v>
      </c>
      <c r="T30" s="262">
        <f t="shared" si="5"/>
        <v>1</v>
      </c>
      <c r="U30" s="262">
        <f t="shared" si="6"/>
        <v>1</v>
      </c>
      <c r="V30" s="259">
        <f t="shared" si="7"/>
        <v>2</v>
      </c>
      <c r="W30" s="17"/>
      <c r="X30" s="2">
        <v>1.502</v>
      </c>
      <c r="Y30" s="2">
        <v>0.42</v>
      </c>
      <c r="Z30" s="2">
        <v>0.30099999999999999</v>
      </c>
      <c r="AA30" s="2">
        <v>0.625</v>
      </c>
      <c r="AB30" s="2">
        <v>1.3919999999999999</v>
      </c>
      <c r="AC30" s="2">
        <v>1.502</v>
      </c>
      <c r="AD30" s="2">
        <v>0.50900000000000001</v>
      </c>
      <c r="AE30" s="2">
        <v>1.0069999999999999</v>
      </c>
      <c r="AF30" s="17"/>
      <c r="AG30" s="2">
        <v>7.9675000000000002</v>
      </c>
      <c r="AH30" s="2">
        <v>5.5</v>
      </c>
      <c r="AI30" s="2">
        <v>6.72</v>
      </c>
      <c r="AJ30" s="2">
        <v>5.44</v>
      </c>
      <c r="AK30" s="2">
        <v>7.2125000000000004</v>
      </c>
      <c r="AL30" s="2">
        <v>8.15</v>
      </c>
      <c r="AM30" s="2">
        <v>6.7466666666666661</v>
      </c>
      <c r="AN30" s="2">
        <v>7.496666666666667</v>
      </c>
      <c r="AO30" s="16"/>
      <c r="AP30" s="14">
        <v>21.212121212121211</v>
      </c>
    </row>
    <row r="31" spans="5:47">
      <c r="E31" s="1"/>
      <c r="F31" s="1"/>
      <c r="G31" s="24" t="s">
        <v>31</v>
      </c>
      <c r="H31" s="23" t="s">
        <v>53</v>
      </c>
      <c r="I31" s="2">
        <v>4</v>
      </c>
      <c r="J31" s="2">
        <v>9</v>
      </c>
      <c r="K31" s="2">
        <v>3</v>
      </c>
      <c r="L31" s="2">
        <f t="shared" si="2"/>
        <v>12.5</v>
      </c>
      <c r="M31" s="16"/>
      <c r="N31" s="2">
        <v>0</v>
      </c>
      <c r="O31" s="2">
        <v>1</v>
      </c>
      <c r="P31" s="2">
        <v>2</v>
      </c>
      <c r="Q31" s="2">
        <f t="shared" si="3"/>
        <v>2</v>
      </c>
      <c r="R31" s="17"/>
      <c r="S31" s="262">
        <f t="shared" si="8"/>
        <v>1</v>
      </c>
      <c r="T31" s="262">
        <f t="shared" si="5"/>
        <v>0.8</v>
      </c>
      <c r="U31" s="262">
        <f t="shared" si="6"/>
        <v>0.2</v>
      </c>
      <c r="V31" s="259">
        <f t="shared" si="7"/>
        <v>1.4</v>
      </c>
      <c r="W31" s="17"/>
      <c r="X31" s="2">
        <v>1.3919999999999999</v>
      </c>
      <c r="Y31" s="2">
        <v>0.247</v>
      </c>
      <c r="Z31" s="2">
        <v>0.223</v>
      </c>
      <c r="AA31" s="2">
        <v>0.625</v>
      </c>
      <c r="AB31" s="2">
        <v>1.218</v>
      </c>
      <c r="AC31" s="2">
        <v>0.70099999999999996</v>
      </c>
      <c r="AD31" s="2">
        <v>0.42</v>
      </c>
      <c r="AE31" s="2">
        <v>0.93300000000000005</v>
      </c>
      <c r="AF31" s="17"/>
      <c r="AG31" s="2">
        <v>8.1966666666666672</v>
      </c>
      <c r="AH31" s="2">
        <v>4.68</v>
      </c>
      <c r="AI31" s="2">
        <v>3.9033333333333338</v>
      </c>
      <c r="AJ31" s="2">
        <v>7.6475000000000009</v>
      </c>
      <c r="AK31" s="2">
        <v>7.9533333333333331</v>
      </c>
      <c r="AL31" s="2">
        <v>7.7033333333333331</v>
      </c>
      <c r="AM31" s="2">
        <v>7.2566666666666677</v>
      </c>
      <c r="AN31" s="2">
        <v>8.0200000000000014</v>
      </c>
      <c r="AO31" s="16"/>
      <c r="AP31" s="14">
        <v>31.818181818181817</v>
      </c>
    </row>
    <row r="32" spans="5:47">
      <c r="E32" s="1"/>
      <c r="F32" s="1"/>
      <c r="G32" s="24" t="s">
        <v>31</v>
      </c>
      <c r="H32" s="23" t="s">
        <v>54</v>
      </c>
      <c r="I32" s="2">
        <v>6</v>
      </c>
      <c r="J32" s="2">
        <v>6</v>
      </c>
      <c r="K32" s="2">
        <v>6</v>
      </c>
      <c r="L32" s="2">
        <f t="shared" si="2"/>
        <v>12</v>
      </c>
      <c r="M32" s="16"/>
      <c r="N32" s="2">
        <v>1</v>
      </c>
      <c r="O32" s="2">
        <v>2</v>
      </c>
      <c r="P32" s="2">
        <v>4</v>
      </c>
      <c r="Q32" s="2">
        <f t="shared" si="3"/>
        <v>4.5</v>
      </c>
      <c r="R32" s="17"/>
      <c r="S32" s="262">
        <f t="shared" si="8"/>
        <v>0.7142857142857143</v>
      </c>
      <c r="T32" s="262">
        <f t="shared" si="5"/>
        <v>0.5</v>
      </c>
      <c r="U32" s="262">
        <f t="shared" si="6"/>
        <v>0.2</v>
      </c>
      <c r="V32" s="259">
        <f t="shared" si="7"/>
        <v>0.95714285714285718</v>
      </c>
      <c r="W32" s="17"/>
      <c r="X32" s="2">
        <v>1.5129999999999999</v>
      </c>
      <c r="Y32" s="2">
        <v>7.3999999999999996E-2</v>
      </c>
      <c r="Z32" s="2">
        <v>0.41799999999999998</v>
      </c>
      <c r="AA32" s="2">
        <v>3.6999999999999998E-2</v>
      </c>
      <c r="AB32" s="2">
        <v>1.5129999999999999</v>
      </c>
      <c r="AC32" s="2">
        <v>0.997</v>
      </c>
      <c r="AD32" s="2">
        <v>1.0860000000000001</v>
      </c>
      <c r="AE32" s="2">
        <v>0.93300000000000005</v>
      </c>
      <c r="AF32" s="17"/>
      <c r="AG32" s="2">
        <v>11.093333333333334</v>
      </c>
      <c r="AH32" s="2">
        <v>3.8033333333333332</v>
      </c>
      <c r="AI32" s="2">
        <v>4.7300000000000004</v>
      </c>
      <c r="AJ32" s="2">
        <v>5.1466666666666674</v>
      </c>
      <c r="AK32" s="2">
        <v>10.946666666666665</v>
      </c>
      <c r="AL32" s="2">
        <v>7.3900000000000006</v>
      </c>
      <c r="AM32" s="2">
        <v>7.4833333333333334</v>
      </c>
      <c r="AN32" s="2">
        <v>8.7033333333333331</v>
      </c>
      <c r="AO32" s="16"/>
      <c r="AP32" s="14">
        <v>46.428571428571431</v>
      </c>
    </row>
    <row r="33" spans="5:42">
      <c r="E33" s="1"/>
      <c r="F33" s="1"/>
      <c r="G33" s="24" t="s">
        <v>31</v>
      </c>
      <c r="H33" s="23" t="s">
        <v>55</v>
      </c>
      <c r="I33" s="2">
        <v>10</v>
      </c>
      <c r="J33" s="2">
        <v>6</v>
      </c>
      <c r="K33" s="2">
        <v>7</v>
      </c>
      <c r="L33" s="2">
        <f t="shared" si="2"/>
        <v>14.5</v>
      </c>
      <c r="M33" s="16"/>
      <c r="N33" s="2">
        <v>8</v>
      </c>
      <c r="O33" s="2">
        <v>2</v>
      </c>
      <c r="P33" s="2">
        <v>0</v>
      </c>
      <c r="Q33" s="2">
        <f t="shared" si="3"/>
        <v>6</v>
      </c>
      <c r="R33" s="17"/>
      <c r="S33" s="262">
        <f t="shared" si="8"/>
        <v>0.1111111111111111</v>
      </c>
      <c r="T33" s="262">
        <f t="shared" si="5"/>
        <v>0.5</v>
      </c>
      <c r="U33" s="262">
        <f t="shared" si="6"/>
        <v>1</v>
      </c>
      <c r="V33" s="259">
        <f t="shared" si="7"/>
        <v>1.0555555555555556</v>
      </c>
      <c r="W33" s="17"/>
      <c r="X33" s="2">
        <v>1.3919999999999999</v>
      </c>
      <c r="Y33" s="2">
        <v>4.4999999999999998E-2</v>
      </c>
      <c r="Z33" s="2">
        <v>8.2000000000000003E-2</v>
      </c>
      <c r="AA33" s="2">
        <v>0.51200000000000001</v>
      </c>
      <c r="AB33" s="2">
        <v>1.3919999999999999</v>
      </c>
      <c r="AC33" s="2">
        <v>1.3919999999999999</v>
      </c>
      <c r="AD33" s="2">
        <v>0.86399999999999999</v>
      </c>
      <c r="AE33" s="2">
        <v>0.625</v>
      </c>
      <c r="AF33" s="17"/>
      <c r="AG33" s="2">
        <v>8.51</v>
      </c>
      <c r="AH33" s="2">
        <v>4.6366666666666667</v>
      </c>
      <c r="AI33" s="2">
        <v>4.55</v>
      </c>
      <c r="AJ33" s="2">
        <v>6.6266666666666678</v>
      </c>
      <c r="AK33" s="2">
        <v>8.7733333333333334</v>
      </c>
      <c r="AL33" s="2">
        <v>7.45</v>
      </c>
      <c r="AM33" s="2">
        <v>7.6099999999999994</v>
      </c>
      <c r="AN33" s="2">
        <v>8.3033333333333328</v>
      </c>
      <c r="AO33" s="16"/>
      <c r="AP33" s="14">
        <v>33.333333333333336</v>
      </c>
    </row>
    <row r="34" spans="5:42">
      <c r="E34" s="1"/>
      <c r="F34" s="1"/>
      <c r="G34" s="24" t="s">
        <v>31</v>
      </c>
      <c r="H34" s="23" t="s">
        <v>56</v>
      </c>
      <c r="I34" s="2">
        <v>2</v>
      </c>
      <c r="J34" s="2">
        <v>2</v>
      </c>
      <c r="K34" s="2">
        <v>6</v>
      </c>
      <c r="L34" s="2">
        <f t="shared" si="2"/>
        <v>6</v>
      </c>
      <c r="M34" s="16"/>
      <c r="N34" s="2">
        <v>0</v>
      </c>
      <c r="O34" s="2">
        <v>1</v>
      </c>
      <c r="P34" s="2">
        <v>1</v>
      </c>
      <c r="Q34" s="2">
        <f t="shared" si="3"/>
        <v>1.5</v>
      </c>
      <c r="R34" s="17"/>
      <c r="S34" s="262">
        <f t="shared" si="8"/>
        <v>1</v>
      </c>
      <c r="T34" s="262">
        <f t="shared" si="5"/>
        <v>0.33333333333333331</v>
      </c>
      <c r="U34" s="262">
        <f t="shared" si="6"/>
        <v>0.7142857142857143</v>
      </c>
      <c r="V34" s="259">
        <f t="shared" si="7"/>
        <v>1.1904761904761905</v>
      </c>
      <c r="W34" s="17"/>
      <c r="X34" s="2">
        <v>0.93300000000000005</v>
      </c>
      <c r="Y34" s="2">
        <v>0.183</v>
      </c>
      <c r="Z34" s="2">
        <v>0.11</v>
      </c>
      <c r="AA34" s="2">
        <v>0.58699999999999997</v>
      </c>
      <c r="AB34" s="2">
        <v>0.93300000000000005</v>
      </c>
      <c r="AC34" s="2">
        <v>0.66900000000000004</v>
      </c>
      <c r="AD34" s="2">
        <v>0.96599999999999997</v>
      </c>
      <c r="AE34" s="2">
        <v>0.70099999999999996</v>
      </c>
      <c r="AF34" s="17"/>
      <c r="AG34" s="2">
        <v>9.2125000000000004</v>
      </c>
      <c r="AH34" s="2">
        <v>4.2</v>
      </c>
      <c r="AI34" s="2">
        <v>4.38</v>
      </c>
      <c r="AJ34" s="2">
        <v>5.2466666666666661</v>
      </c>
      <c r="AK34" s="2">
        <v>8.15</v>
      </c>
      <c r="AL34" s="2">
        <v>7.81</v>
      </c>
      <c r="AM34" s="2">
        <v>7.3166666666666664</v>
      </c>
      <c r="AN34" s="2">
        <v>7.1</v>
      </c>
      <c r="AO34" s="16"/>
      <c r="AP34" s="14">
        <v>42.10526315789474</v>
      </c>
    </row>
    <row r="35" spans="5:42" ht="16">
      <c r="E35" s="1"/>
      <c r="F35" s="1"/>
      <c r="G35" s="24" t="s">
        <v>31</v>
      </c>
      <c r="H35" s="23" t="s">
        <v>57</v>
      </c>
      <c r="I35" s="12">
        <v>10</v>
      </c>
      <c r="J35" s="12">
        <v>10</v>
      </c>
      <c r="K35" s="12">
        <v>9</v>
      </c>
      <c r="L35" s="2">
        <f t="shared" si="2"/>
        <v>19.5</v>
      </c>
      <c r="M35" s="16"/>
      <c r="N35" s="12">
        <v>1</v>
      </c>
      <c r="O35" s="12">
        <v>4</v>
      </c>
      <c r="P35" s="12">
        <v>0</v>
      </c>
      <c r="Q35" s="2">
        <f t="shared" si="3"/>
        <v>4.5</v>
      </c>
      <c r="R35" s="17"/>
      <c r="S35" s="262">
        <f t="shared" si="8"/>
        <v>0.81818181818181823</v>
      </c>
      <c r="T35" s="262">
        <f t="shared" si="5"/>
        <v>0.42857142857142855</v>
      </c>
      <c r="U35" s="262">
        <f t="shared" si="6"/>
        <v>1</v>
      </c>
      <c r="V35" s="259">
        <f t="shared" si="7"/>
        <v>1.3376623376623376</v>
      </c>
      <c r="W35" s="17"/>
      <c r="X35" s="2">
        <v>1.5129999999999999</v>
      </c>
      <c r="Y35" s="2">
        <v>7.0999999999999994E-2</v>
      </c>
      <c r="Z35" s="2">
        <v>0.42</v>
      </c>
      <c r="AA35" s="2">
        <v>0.34100000000000003</v>
      </c>
      <c r="AB35" s="2">
        <v>1.2410000000000001</v>
      </c>
      <c r="AC35" s="2">
        <v>0.33400000000000002</v>
      </c>
      <c r="AD35" s="2">
        <v>0.51200000000000001</v>
      </c>
      <c r="AE35" s="2">
        <v>1.2410000000000001</v>
      </c>
      <c r="AF35" s="17"/>
      <c r="AG35" s="2">
        <v>7.22</v>
      </c>
      <c r="AH35" s="2">
        <v>5.38</v>
      </c>
      <c r="AI35" s="2">
        <v>4.3499999999999996</v>
      </c>
      <c r="AJ35" s="2">
        <v>6.3800000000000008</v>
      </c>
      <c r="AK35" s="2">
        <v>7.38</v>
      </c>
      <c r="AL35" s="2">
        <v>9.0649999999999995</v>
      </c>
      <c r="AM35" s="2">
        <v>7.86</v>
      </c>
      <c r="AN35" s="2">
        <v>8.9333333333333336</v>
      </c>
      <c r="AO35" s="16"/>
      <c r="AP35" s="14">
        <v>39.130434782608695</v>
      </c>
    </row>
    <row r="36" spans="5:42" ht="16">
      <c r="E36" s="1"/>
      <c r="F36" s="1"/>
      <c r="G36" s="24" t="s">
        <v>31</v>
      </c>
      <c r="H36" s="23" t="s">
        <v>58</v>
      </c>
      <c r="I36" s="12">
        <v>0</v>
      </c>
      <c r="J36" s="12">
        <v>1</v>
      </c>
      <c r="K36" s="12">
        <v>1</v>
      </c>
      <c r="L36" s="2">
        <f t="shared" si="2"/>
        <v>1.5</v>
      </c>
      <c r="M36" s="16"/>
      <c r="N36" s="12">
        <v>0</v>
      </c>
      <c r="O36" s="12">
        <v>1</v>
      </c>
      <c r="P36" s="12">
        <v>0</v>
      </c>
      <c r="Q36" s="2">
        <f t="shared" si="3"/>
        <v>1</v>
      </c>
      <c r="R36" s="17"/>
      <c r="S36" s="262"/>
      <c r="T36" s="262"/>
      <c r="U36" s="262"/>
      <c r="V36" s="259"/>
      <c r="W36" s="17"/>
      <c r="X36" s="2">
        <v>0.93300000000000005</v>
      </c>
      <c r="Y36" s="2">
        <v>0.17599999999999999</v>
      </c>
      <c r="Z36" s="2">
        <v>0.223</v>
      </c>
      <c r="AA36" s="2">
        <v>0.51200000000000001</v>
      </c>
      <c r="AB36" s="2">
        <v>1.2410000000000001</v>
      </c>
      <c r="AC36" s="2">
        <v>1.3919999999999999</v>
      </c>
      <c r="AD36" s="2">
        <v>1.0860000000000001</v>
      </c>
      <c r="AE36" s="2">
        <v>0.89100000000000001</v>
      </c>
      <c r="AF36" s="17"/>
      <c r="AG36" s="2">
        <v>8.1366666666666667</v>
      </c>
      <c r="AH36" s="2">
        <v>4.6399999999999997</v>
      </c>
      <c r="AI36" s="2">
        <v>4.3033333333333337</v>
      </c>
      <c r="AJ36" s="2">
        <v>5.4766666666666666</v>
      </c>
      <c r="AK36" s="2">
        <v>8.0533333333333346</v>
      </c>
      <c r="AL36" s="2">
        <v>7.830000000000001</v>
      </c>
      <c r="AM36" s="2">
        <v>6.6866666666666674</v>
      </c>
      <c r="AN36" s="2">
        <v>7.9866666666666672</v>
      </c>
      <c r="AO36" s="16"/>
      <c r="AP36" s="14">
        <v>28.571428571428573</v>
      </c>
    </row>
    <row r="37" spans="5:42">
      <c r="E37" s="1"/>
      <c r="F37" s="1"/>
      <c r="G37" s="24" t="s">
        <v>31</v>
      </c>
      <c r="H37" s="23" t="s">
        <v>27</v>
      </c>
      <c r="I37" s="2">
        <v>3</v>
      </c>
      <c r="J37" s="2">
        <v>6</v>
      </c>
      <c r="K37" s="2">
        <v>4</v>
      </c>
      <c r="L37" s="2">
        <f t="shared" si="2"/>
        <v>9.5</v>
      </c>
      <c r="M37" s="16"/>
      <c r="N37" s="2">
        <v>2</v>
      </c>
      <c r="O37" s="2">
        <v>2</v>
      </c>
      <c r="P37" s="2">
        <v>1</v>
      </c>
      <c r="Q37" s="2">
        <f t="shared" si="3"/>
        <v>3.5</v>
      </c>
      <c r="R37" s="17"/>
      <c r="S37" s="262">
        <f t="shared" si="8"/>
        <v>0.2</v>
      </c>
      <c r="T37" s="262">
        <f t="shared" si="5"/>
        <v>0.5</v>
      </c>
      <c r="U37" s="262">
        <f t="shared" si="6"/>
        <v>0.6</v>
      </c>
      <c r="V37" s="259">
        <f t="shared" si="7"/>
        <v>0.9</v>
      </c>
      <c r="W37" s="17"/>
      <c r="X37" s="2">
        <v>1.502</v>
      </c>
      <c r="Y37" s="2">
        <v>0.23899999999999999</v>
      </c>
      <c r="Z37" s="2">
        <v>0.34300000000000003</v>
      </c>
      <c r="AA37" s="2">
        <v>0.73099999999999998</v>
      </c>
      <c r="AB37" s="2">
        <v>1.218</v>
      </c>
      <c r="AC37" s="2">
        <v>0.51200000000000001</v>
      </c>
      <c r="AD37" s="2">
        <v>1.218</v>
      </c>
      <c r="AE37" s="2">
        <v>1.137</v>
      </c>
      <c r="AF37" s="17"/>
      <c r="AG37" s="2">
        <v>9.76</v>
      </c>
      <c r="AH37" s="2">
        <v>5.373333333333334</v>
      </c>
      <c r="AI37" s="2">
        <v>5.6566666666666663</v>
      </c>
      <c r="AJ37" s="2">
        <v>5.9725000000000001</v>
      </c>
      <c r="AK37" s="2">
        <v>8.1</v>
      </c>
      <c r="AL37" s="2">
        <v>7.3299999999999992</v>
      </c>
      <c r="AM37" s="2">
        <v>7.9049999999999994</v>
      </c>
      <c r="AN37" s="2">
        <v>8.8866666666666667</v>
      </c>
      <c r="AO37" s="16"/>
      <c r="AP37" s="14">
        <v>20.588235294117649</v>
      </c>
    </row>
    <row r="38" spans="5:42">
      <c r="E38" s="1"/>
      <c r="F38" s="1"/>
      <c r="G38" s="24" t="s">
        <v>31</v>
      </c>
      <c r="H38" s="23" t="s">
        <v>59</v>
      </c>
      <c r="I38" s="2">
        <v>4</v>
      </c>
      <c r="J38" s="2">
        <v>5</v>
      </c>
      <c r="K38" s="2">
        <v>1</v>
      </c>
      <c r="L38" s="2">
        <f t="shared" si="2"/>
        <v>7.5</v>
      </c>
      <c r="M38" s="16"/>
      <c r="N38" s="2">
        <v>1</v>
      </c>
      <c r="O38" s="2">
        <v>3</v>
      </c>
      <c r="P38" s="2">
        <v>3</v>
      </c>
      <c r="Q38" s="2">
        <f t="shared" si="3"/>
        <v>5</v>
      </c>
      <c r="R38" s="17"/>
      <c r="S38" s="262">
        <f t="shared" si="8"/>
        <v>0.6</v>
      </c>
      <c r="T38" s="262">
        <f t="shared" si="5"/>
        <v>0.25</v>
      </c>
      <c r="U38" s="262">
        <f t="shared" si="6"/>
        <v>-0.5</v>
      </c>
      <c r="V38" s="259">
        <f t="shared" si="7"/>
        <v>0.3</v>
      </c>
      <c r="W38" s="17"/>
      <c r="X38" s="2">
        <v>1.3919999999999999</v>
      </c>
      <c r="Y38" s="2">
        <v>0.41199999999999998</v>
      </c>
      <c r="Z38" s="2">
        <v>0.247</v>
      </c>
      <c r="AA38" s="2">
        <v>0.30099999999999999</v>
      </c>
      <c r="AB38" s="2">
        <v>1.5129999999999999</v>
      </c>
      <c r="AC38" s="2">
        <v>1.2410000000000001</v>
      </c>
      <c r="AD38" s="2">
        <v>1.218</v>
      </c>
      <c r="AE38" s="2">
        <v>1.3919999999999999</v>
      </c>
      <c r="AF38" s="17"/>
      <c r="AG38" s="2">
        <v>8.206666666666667</v>
      </c>
      <c r="AH38" s="2">
        <v>3.83</v>
      </c>
      <c r="AI38" s="2">
        <v>4.9833333333333334</v>
      </c>
      <c r="AJ38" s="2">
        <v>4.1033333333333335</v>
      </c>
      <c r="AK38" s="2">
        <v>5.7566666666666668</v>
      </c>
      <c r="AL38" s="2">
        <v>7.2866666666666662</v>
      </c>
      <c r="AM38" s="2">
        <v>7.4366666666666665</v>
      </c>
      <c r="AN38" s="2">
        <v>6.38</v>
      </c>
      <c r="AO38" s="16"/>
      <c r="AP38" s="14">
        <v>31.03448275862069</v>
      </c>
    </row>
    <row r="39" spans="5:42">
      <c r="E39" s="1"/>
      <c r="F39" s="1"/>
      <c r="G39" s="24" t="s">
        <v>31</v>
      </c>
      <c r="H39" s="23" t="s">
        <v>60</v>
      </c>
      <c r="I39" s="2">
        <v>3</v>
      </c>
      <c r="J39" s="2">
        <v>4</v>
      </c>
      <c r="K39" s="2">
        <v>10</v>
      </c>
      <c r="L39" s="2">
        <f t="shared" si="2"/>
        <v>10.5</v>
      </c>
      <c r="M39" s="16"/>
      <c r="N39" s="2">
        <v>2</v>
      </c>
      <c r="O39" s="2">
        <v>1</v>
      </c>
      <c r="P39" s="2">
        <v>0</v>
      </c>
      <c r="Q39" s="2">
        <f t="shared" si="3"/>
        <v>2</v>
      </c>
      <c r="R39" s="17"/>
      <c r="S39" s="262">
        <f t="shared" si="8"/>
        <v>0.2</v>
      </c>
      <c r="T39" s="262">
        <f t="shared" si="5"/>
        <v>0.6</v>
      </c>
      <c r="U39" s="262">
        <f t="shared" si="6"/>
        <v>1</v>
      </c>
      <c r="V39" s="259">
        <f t="shared" si="7"/>
        <v>1.2000000000000002</v>
      </c>
      <c r="W39" s="17"/>
      <c r="X39" s="2">
        <v>1.502</v>
      </c>
      <c r="Y39" s="2">
        <v>0.51200000000000001</v>
      </c>
      <c r="Z39" s="2">
        <v>0.57899999999999996</v>
      </c>
      <c r="AA39" s="2">
        <v>0.42</v>
      </c>
      <c r="AB39" s="2">
        <v>1.502</v>
      </c>
      <c r="AC39" s="2">
        <v>0.96599999999999997</v>
      </c>
      <c r="AD39" s="2">
        <v>1.3919999999999999</v>
      </c>
      <c r="AE39" s="2">
        <v>1.137</v>
      </c>
      <c r="AF39" s="17"/>
      <c r="AG39" s="2">
        <v>8.4974999999999987</v>
      </c>
      <c r="AH39" s="2">
        <v>4.9966666666666661</v>
      </c>
      <c r="AI39" s="2">
        <v>5.3733333333333322</v>
      </c>
      <c r="AJ39" s="2">
        <v>4.49</v>
      </c>
      <c r="AK39" s="2">
        <v>7.5633333333333326</v>
      </c>
      <c r="AL39" s="2">
        <v>7.2266666666666666</v>
      </c>
      <c r="AM39" s="2">
        <v>7.9366666666666674</v>
      </c>
      <c r="AN39" s="2">
        <v>6.24</v>
      </c>
      <c r="AO39" s="16"/>
      <c r="AP39" s="14">
        <v>44.444444444444443</v>
      </c>
    </row>
    <row r="40" spans="5:42">
      <c r="E40" s="1"/>
      <c r="F40" s="1"/>
      <c r="G40" s="24" t="s">
        <v>31</v>
      </c>
      <c r="H40" s="23" t="s">
        <v>61</v>
      </c>
      <c r="I40" s="2">
        <v>2</v>
      </c>
      <c r="J40" s="2">
        <v>8</v>
      </c>
      <c r="K40" s="2">
        <v>4</v>
      </c>
      <c r="L40" s="2">
        <f t="shared" si="2"/>
        <v>11</v>
      </c>
      <c r="M40" s="16"/>
      <c r="N40" s="2">
        <v>0</v>
      </c>
      <c r="O40" s="2">
        <v>1</v>
      </c>
      <c r="P40" s="2">
        <v>1</v>
      </c>
      <c r="Q40" s="2">
        <f t="shared" si="3"/>
        <v>1.5</v>
      </c>
      <c r="R40" s="17"/>
      <c r="S40" s="262">
        <f t="shared" si="8"/>
        <v>1</v>
      </c>
      <c r="T40" s="262">
        <f t="shared" si="5"/>
        <v>0.77777777777777779</v>
      </c>
      <c r="U40" s="262">
        <f t="shared" si="6"/>
        <v>0.6</v>
      </c>
      <c r="V40" s="259">
        <f t="shared" si="7"/>
        <v>1.5777777777777777</v>
      </c>
      <c r="W40" s="17"/>
      <c r="X40" s="2">
        <v>1.3919999999999999</v>
      </c>
      <c r="Y40" s="2">
        <v>0.51200000000000001</v>
      </c>
      <c r="Z40" s="2">
        <v>0.46</v>
      </c>
      <c r="AA40" s="2">
        <v>0.51200000000000001</v>
      </c>
      <c r="AB40" s="2">
        <v>1.502</v>
      </c>
      <c r="AC40" s="2">
        <v>1.502</v>
      </c>
      <c r="AD40" s="2">
        <v>1.3919999999999999</v>
      </c>
      <c r="AE40" s="2">
        <v>0.223</v>
      </c>
      <c r="AF40" s="17"/>
      <c r="AG40" s="2">
        <v>6.27</v>
      </c>
      <c r="AH40" s="2">
        <v>3.9666666666666663</v>
      </c>
      <c r="AI40" s="2">
        <v>4.7699999999999996</v>
      </c>
      <c r="AJ40" s="2">
        <v>4.08</v>
      </c>
      <c r="AK40" s="2">
        <v>6.5233333333333334</v>
      </c>
      <c r="AL40" s="2">
        <v>7.5133333333333328</v>
      </c>
      <c r="AM40" s="2">
        <v>7.8833333333333337</v>
      </c>
      <c r="AN40" s="2">
        <v>6.4366666666666674</v>
      </c>
      <c r="AO40" s="16"/>
      <c r="AP40" s="14">
        <v>53.571428571428569</v>
      </c>
    </row>
    <row r="41" spans="5:42">
      <c r="E41" s="1"/>
      <c r="F41" s="1"/>
      <c r="G41" s="24" t="s">
        <v>31</v>
      </c>
      <c r="H41" s="23" t="s">
        <v>62</v>
      </c>
      <c r="I41" s="2">
        <v>10</v>
      </c>
      <c r="J41" s="2">
        <v>11</v>
      </c>
      <c r="K41" s="2">
        <v>9</v>
      </c>
      <c r="L41" s="2">
        <f t="shared" si="2"/>
        <v>20.5</v>
      </c>
      <c r="M41" s="16"/>
      <c r="N41" s="2">
        <v>5</v>
      </c>
      <c r="O41" s="2">
        <v>2</v>
      </c>
      <c r="P41" s="2">
        <v>0</v>
      </c>
      <c r="Q41" s="2">
        <f t="shared" si="3"/>
        <v>4.5</v>
      </c>
      <c r="R41" s="17"/>
      <c r="S41" s="262">
        <f t="shared" si="8"/>
        <v>0.33333333333333331</v>
      </c>
      <c r="T41" s="262">
        <f t="shared" si="5"/>
        <v>0.69230769230769229</v>
      </c>
      <c r="U41" s="262">
        <f t="shared" si="6"/>
        <v>1</v>
      </c>
      <c r="V41" s="259">
        <f t="shared" si="7"/>
        <v>1.358974358974359</v>
      </c>
      <c r="W41" s="17"/>
      <c r="X41" s="2"/>
      <c r="Y41" s="2"/>
      <c r="Z41" s="2"/>
      <c r="AA41" s="2"/>
      <c r="AB41" s="2"/>
      <c r="AC41" s="2"/>
      <c r="AD41" s="2"/>
      <c r="AE41" s="2"/>
      <c r="AF41" s="17"/>
      <c r="AG41" s="2">
        <v>8.1033333333333335</v>
      </c>
      <c r="AH41" s="2">
        <v>9.86</v>
      </c>
      <c r="AI41" s="2">
        <v>5.42</v>
      </c>
      <c r="AJ41" s="2">
        <v>5.6499999999999995</v>
      </c>
      <c r="AK41" s="2">
        <v>6.3049999999999997</v>
      </c>
      <c r="AL41" s="2">
        <v>8.9</v>
      </c>
      <c r="AM41" s="2">
        <v>7.52</v>
      </c>
      <c r="AN41" s="2">
        <v>7.7033333333333331</v>
      </c>
      <c r="AO41" s="16"/>
      <c r="AP41" s="14">
        <v>29.166666666666668</v>
      </c>
    </row>
    <row r="42" spans="5:42">
      <c r="E42" s="1"/>
      <c r="F42" s="1"/>
      <c r="G42" s="24" t="s">
        <v>31</v>
      </c>
      <c r="H42" s="23" t="s">
        <v>63</v>
      </c>
      <c r="I42" s="2">
        <v>14</v>
      </c>
      <c r="J42" s="2">
        <v>8</v>
      </c>
      <c r="K42" s="2">
        <v>12</v>
      </c>
      <c r="L42" s="2">
        <f t="shared" si="2"/>
        <v>21</v>
      </c>
      <c r="M42" s="16"/>
      <c r="N42" s="2">
        <v>0</v>
      </c>
      <c r="O42" s="2">
        <v>0</v>
      </c>
      <c r="P42" s="2">
        <v>2</v>
      </c>
      <c r="Q42" s="2">
        <f t="shared" si="3"/>
        <v>1</v>
      </c>
      <c r="R42" s="17"/>
      <c r="S42" s="262">
        <f t="shared" si="8"/>
        <v>1</v>
      </c>
      <c r="T42" s="262">
        <f t="shared" si="5"/>
        <v>1</v>
      </c>
      <c r="U42" s="262">
        <f t="shared" si="6"/>
        <v>0.7142857142857143</v>
      </c>
      <c r="V42" s="259">
        <f t="shared" si="7"/>
        <v>1.8571428571428572</v>
      </c>
      <c r="W42" s="17"/>
      <c r="X42" s="2">
        <v>1.0860000000000001</v>
      </c>
      <c r="Y42" s="2">
        <v>0.247</v>
      </c>
      <c r="Z42" s="2">
        <v>5.3999999999999999E-2</v>
      </c>
      <c r="AA42" s="2">
        <v>0.34300000000000003</v>
      </c>
      <c r="AB42" s="2">
        <v>1.137</v>
      </c>
      <c r="AC42" s="2">
        <v>0.86899999999999999</v>
      </c>
      <c r="AD42" s="2">
        <v>1.137</v>
      </c>
      <c r="AE42" s="2">
        <v>1.0069999999999999</v>
      </c>
      <c r="AF42" s="17"/>
      <c r="AG42" s="2">
        <v>8.3733333333333331</v>
      </c>
      <c r="AH42" s="2">
        <v>2.7266666666666666</v>
      </c>
      <c r="AI42" s="2">
        <v>4.5233333333333325</v>
      </c>
      <c r="AJ42" s="2">
        <v>4.6000000000000005</v>
      </c>
      <c r="AK42" s="2">
        <v>8.8566666666666674</v>
      </c>
      <c r="AL42" s="2">
        <v>7.59</v>
      </c>
      <c r="AM42" s="2">
        <v>7.4600000000000009</v>
      </c>
      <c r="AN42" s="2">
        <v>7.4899999999999993</v>
      </c>
      <c r="AO42" s="16"/>
      <c r="AP42" s="14">
        <v>37.142857142857146</v>
      </c>
    </row>
    <row r="43" spans="5:42">
      <c r="E43" s="1"/>
      <c r="F43" s="1"/>
      <c r="G43" s="24" t="s">
        <v>31</v>
      </c>
      <c r="H43" s="23" t="s">
        <v>64</v>
      </c>
      <c r="I43" s="2">
        <v>4</v>
      </c>
      <c r="J43" s="2">
        <v>4</v>
      </c>
      <c r="K43" s="2">
        <v>4</v>
      </c>
      <c r="L43" s="2">
        <f t="shared" si="2"/>
        <v>8</v>
      </c>
      <c r="M43" s="16"/>
      <c r="N43" s="2">
        <v>0</v>
      </c>
      <c r="O43" s="2">
        <v>1</v>
      </c>
      <c r="P43" s="2">
        <v>1</v>
      </c>
      <c r="Q43" s="2">
        <f t="shared" si="3"/>
        <v>1.5</v>
      </c>
      <c r="R43" s="17"/>
      <c r="S43" s="262">
        <f t="shared" si="8"/>
        <v>1</v>
      </c>
      <c r="T43" s="262">
        <f t="shared" si="5"/>
        <v>0.6</v>
      </c>
      <c r="U43" s="262">
        <f t="shared" si="6"/>
        <v>0.6</v>
      </c>
      <c r="V43" s="259">
        <f t="shared" si="7"/>
        <v>1.4</v>
      </c>
      <c r="W43" s="17"/>
      <c r="X43" s="2">
        <v>1.2410000000000001</v>
      </c>
      <c r="Y43" s="2">
        <v>0.54900000000000004</v>
      </c>
      <c r="Z43" s="2">
        <v>0.58699999999999997</v>
      </c>
      <c r="AA43" s="2">
        <v>0.86399999999999999</v>
      </c>
      <c r="AB43" s="2">
        <v>1.2410000000000001</v>
      </c>
      <c r="AC43" s="2">
        <v>0.67400000000000004</v>
      </c>
      <c r="AD43" s="2">
        <v>0.58699999999999997</v>
      </c>
      <c r="AE43" s="2">
        <v>0.66900000000000004</v>
      </c>
      <c r="AF43" s="17"/>
      <c r="AG43" s="2"/>
      <c r="AH43" s="2"/>
      <c r="AI43" s="2"/>
      <c r="AJ43" s="2"/>
      <c r="AK43" s="2"/>
      <c r="AL43" s="2"/>
      <c r="AM43" s="2"/>
      <c r="AN43" s="2"/>
      <c r="AO43" s="16"/>
      <c r="AP43" s="14">
        <v>31.818181818181817</v>
      </c>
    </row>
    <row r="44" spans="5:42" ht="16">
      <c r="E44" s="1"/>
      <c r="F44" s="1"/>
      <c r="G44" s="24" t="s">
        <v>31</v>
      </c>
      <c r="H44" s="23" t="s">
        <v>65</v>
      </c>
      <c r="I44" s="12">
        <v>0</v>
      </c>
      <c r="J44" s="12">
        <v>5</v>
      </c>
      <c r="K44" s="12">
        <v>1</v>
      </c>
      <c r="L44" s="2">
        <f t="shared" si="2"/>
        <v>5.5</v>
      </c>
      <c r="M44" s="16"/>
      <c r="N44" s="12">
        <v>0</v>
      </c>
      <c r="O44" s="12">
        <v>6</v>
      </c>
      <c r="P44" s="12">
        <v>1</v>
      </c>
      <c r="Q44" s="2">
        <f t="shared" si="3"/>
        <v>6.5</v>
      </c>
      <c r="R44" s="17"/>
      <c r="S44" s="262"/>
      <c r="T44" s="262"/>
      <c r="U44" s="262"/>
      <c r="V44" s="259"/>
      <c r="W44" s="17"/>
      <c r="X44" s="2">
        <v>1.0860000000000001</v>
      </c>
      <c r="Y44" s="2">
        <v>0.51200000000000001</v>
      </c>
      <c r="Z44" s="2">
        <v>9.5000000000000001E-2</v>
      </c>
      <c r="AA44" s="2">
        <v>0.28199999999999997</v>
      </c>
      <c r="AB44" s="2">
        <v>1.218</v>
      </c>
      <c r="AC44" s="2">
        <v>1.502</v>
      </c>
      <c r="AD44" s="2">
        <v>0.51200000000000001</v>
      </c>
      <c r="AE44" s="2">
        <v>1.5129999999999999</v>
      </c>
      <c r="AF44" s="17"/>
      <c r="AG44" s="2">
        <v>8.7833333333333332</v>
      </c>
      <c r="AH44" s="2">
        <v>5.7</v>
      </c>
      <c r="AI44" s="2">
        <v>4.0166666666666666</v>
      </c>
      <c r="AJ44" s="2">
        <v>5.2366666666666672</v>
      </c>
      <c r="AK44" s="2">
        <v>7.5366666666666662</v>
      </c>
      <c r="AL44" s="2">
        <v>7.64</v>
      </c>
      <c r="AM44" s="2">
        <v>7.5066666666666668</v>
      </c>
      <c r="AN44" s="2">
        <v>7.3499999999999988</v>
      </c>
      <c r="AO44" s="16"/>
      <c r="AP44" s="14">
        <v>17.391304347826086</v>
      </c>
    </row>
    <row r="45" spans="5:42" ht="16">
      <c r="E45" s="1"/>
      <c r="F45" s="1"/>
      <c r="G45" s="24" t="s">
        <v>31</v>
      </c>
      <c r="H45" s="23" t="s">
        <v>66</v>
      </c>
      <c r="I45" s="12">
        <v>4</v>
      </c>
      <c r="J45" s="12">
        <v>2</v>
      </c>
      <c r="K45" s="12">
        <v>15</v>
      </c>
      <c r="L45" s="2">
        <f t="shared" si="2"/>
        <v>11.5</v>
      </c>
      <c r="M45" s="16"/>
      <c r="N45" s="12">
        <v>5</v>
      </c>
      <c r="O45" s="12">
        <v>1</v>
      </c>
      <c r="P45" s="12">
        <v>1</v>
      </c>
      <c r="Q45" s="2">
        <f t="shared" si="3"/>
        <v>4</v>
      </c>
      <c r="R45" s="17"/>
      <c r="S45" s="262">
        <f t="shared" si="8"/>
        <v>-0.1111111111111111</v>
      </c>
      <c r="T45" s="262">
        <f t="shared" si="5"/>
        <v>0.33333333333333331</v>
      </c>
      <c r="U45" s="262">
        <f t="shared" si="6"/>
        <v>0.875</v>
      </c>
      <c r="V45" s="259">
        <f t="shared" si="7"/>
        <v>0.71527777777777768</v>
      </c>
      <c r="W45" s="17"/>
      <c r="X45" s="2">
        <v>1.5129999999999999</v>
      </c>
      <c r="Y45" s="2">
        <v>0.111</v>
      </c>
      <c r="Z45" s="2">
        <v>0.27200000000000002</v>
      </c>
      <c r="AA45" s="2">
        <v>0.57899999999999996</v>
      </c>
      <c r="AB45" s="2">
        <v>1.5129999999999999</v>
      </c>
      <c r="AC45" s="2">
        <v>1.0860000000000001</v>
      </c>
      <c r="AD45" s="2">
        <v>0.86399999999999999</v>
      </c>
      <c r="AE45" s="2">
        <v>0.67400000000000004</v>
      </c>
      <c r="AF45" s="17"/>
      <c r="AG45" s="2">
        <v>9.02</v>
      </c>
      <c r="AH45" s="2">
        <v>4.3899999999999997</v>
      </c>
      <c r="AI45" s="2">
        <v>5.0175000000000001</v>
      </c>
      <c r="AJ45" s="2">
        <v>4.8966666666666665</v>
      </c>
      <c r="AK45" s="2">
        <v>9.6166666666666671</v>
      </c>
      <c r="AL45" s="2">
        <v>6.9066666666666663</v>
      </c>
      <c r="AM45" s="2">
        <v>7.8875000000000011</v>
      </c>
      <c r="AN45" s="2">
        <v>7.6333333333333329</v>
      </c>
      <c r="AO45" s="16"/>
      <c r="AP45" s="14">
        <v>31.578947368421051</v>
      </c>
    </row>
    <row r="46" spans="5:42" ht="16">
      <c r="E46" s="1"/>
      <c r="F46" s="1"/>
      <c r="G46" s="24" t="s">
        <v>31</v>
      </c>
      <c r="H46" s="23" t="s">
        <v>67</v>
      </c>
      <c r="I46" s="12">
        <v>7</v>
      </c>
      <c r="J46" s="12">
        <v>9</v>
      </c>
      <c r="K46" s="12">
        <v>16</v>
      </c>
      <c r="L46" s="2">
        <f t="shared" si="2"/>
        <v>20.5</v>
      </c>
      <c r="M46" s="16"/>
      <c r="N46" s="12">
        <v>0</v>
      </c>
      <c r="O46" s="12">
        <v>2</v>
      </c>
      <c r="P46" s="12">
        <v>0</v>
      </c>
      <c r="Q46" s="2">
        <f t="shared" si="3"/>
        <v>2</v>
      </c>
      <c r="R46" s="17"/>
      <c r="S46" s="262">
        <f t="shared" si="8"/>
        <v>1</v>
      </c>
      <c r="T46" s="262">
        <f t="shared" si="5"/>
        <v>0.63636363636363635</v>
      </c>
      <c r="U46" s="262">
        <f t="shared" si="6"/>
        <v>1</v>
      </c>
      <c r="V46" s="259">
        <f t="shared" si="7"/>
        <v>1.6363636363636362</v>
      </c>
      <c r="W46" s="17"/>
      <c r="X46" s="2">
        <v>1.2410000000000001</v>
      </c>
      <c r="Y46" s="2">
        <v>9.0999999999999998E-2</v>
      </c>
      <c r="Z46" s="2">
        <v>5.8000000000000003E-2</v>
      </c>
      <c r="AA46" s="2">
        <v>9.0999999999999998E-2</v>
      </c>
      <c r="AB46" s="2">
        <v>1.5129999999999999</v>
      </c>
      <c r="AC46" s="2">
        <v>0.51200000000000001</v>
      </c>
      <c r="AD46" s="2">
        <v>1.3919999999999999</v>
      </c>
      <c r="AE46" s="2">
        <v>1.5129999999999999</v>
      </c>
      <c r="AF46" s="17"/>
      <c r="AG46" s="2">
        <v>7.4766666666666666</v>
      </c>
      <c r="AH46" s="2">
        <v>8.6174999999999997</v>
      </c>
      <c r="AI46" s="2">
        <v>4.3366666666666669</v>
      </c>
      <c r="AJ46" s="2">
        <v>6.2466666666666661</v>
      </c>
      <c r="AK46" s="2">
        <v>7.32</v>
      </c>
      <c r="AL46" s="2">
        <v>8.8333333333333339</v>
      </c>
      <c r="AM46" s="2">
        <v>7.0024999999999995</v>
      </c>
      <c r="AN46" s="2">
        <v>7.9466666666666663</v>
      </c>
      <c r="AO46" s="16"/>
      <c r="AP46" s="14">
        <v>26.666666666666668</v>
      </c>
    </row>
    <row r="47" spans="5:42">
      <c r="E47" s="1"/>
      <c r="F47" s="1"/>
      <c r="G47" s="11" t="s">
        <v>29</v>
      </c>
      <c r="H47" s="23" t="s">
        <v>68</v>
      </c>
      <c r="I47" s="2">
        <v>12</v>
      </c>
      <c r="J47" s="2">
        <v>17</v>
      </c>
      <c r="K47" s="2">
        <v>17</v>
      </c>
      <c r="L47" s="2">
        <f t="shared" si="2"/>
        <v>31.5</v>
      </c>
      <c r="M47" s="16"/>
      <c r="N47" s="2">
        <v>1</v>
      </c>
      <c r="O47" s="2">
        <v>2</v>
      </c>
      <c r="P47" s="2">
        <v>2</v>
      </c>
      <c r="Q47" s="2">
        <f t="shared" si="3"/>
        <v>3.5</v>
      </c>
      <c r="R47" s="17"/>
      <c r="S47" s="262">
        <f t="shared" si="8"/>
        <v>0.84615384615384615</v>
      </c>
      <c r="T47" s="262">
        <f t="shared" si="5"/>
        <v>0.78947368421052633</v>
      </c>
      <c r="U47" s="262">
        <f t="shared" si="6"/>
        <v>0.78947368421052633</v>
      </c>
      <c r="V47" s="259">
        <f t="shared" si="7"/>
        <v>1.6072874493927125</v>
      </c>
      <c r="W47" s="17"/>
      <c r="X47" s="2">
        <v>1.2410000000000001</v>
      </c>
      <c r="Y47" s="2">
        <v>0.625</v>
      </c>
      <c r="Z47" s="2">
        <v>0.57899999999999996</v>
      </c>
      <c r="AA47" s="2">
        <v>0.42</v>
      </c>
      <c r="AB47" s="2">
        <v>1.2410000000000001</v>
      </c>
      <c r="AC47" s="2">
        <v>1.502</v>
      </c>
      <c r="AD47" s="2">
        <v>1.3919999999999999</v>
      </c>
      <c r="AE47" s="2">
        <v>1.3919999999999999</v>
      </c>
      <c r="AF47" s="17"/>
      <c r="AG47" s="2">
        <v>10.923333333333334</v>
      </c>
      <c r="AH47" s="2">
        <v>4.75</v>
      </c>
      <c r="AI47" s="2">
        <v>5.4433333333333325</v>
      </c>
      <c r="AJ47" s="2">
        <v>9.3766666666666669</v>
      </c>
      <c r="AK47" s="2">
        <v>10.89</v>
      </c>
      <c r="AL47" s="2">
        <v>12.557500000000001</v>
      </c>
      <c r="AM47" s="2">
        <v>7.6966666666666663</v>
      </c>
      <c r="AN47" s="2">
        <v>10.76</v>
      </c>
      <c r="AO47" s="16"/>
      <c r="AP47" s="14">
        <v>41.379310344827587</v>
      </c>
    </row>
    <row r="48" spans="5:42">
      <c r="E48" s="1"/>
      <c r="F48" s="1"/>
      <c r="G48" s="11" t="s">
        <v>29</v>
      </c>
      <c r="H48" s="23" t="s">
        <v>69</v>
      </c>
      <c r="I48" s="2">
        <v>15</v>
      </c>
      <c r="J48" s="2">
        <v>21</v>
      </c>
      <c r="K48" s="2">
        <v>20</v>
      </c>
      <c r="L48" s="2">
        <f t="shared" si="2"/>
        <v>38.5</v>
      </c>
      <c r="M48" s="16"/>
      <c r="N48" s="2">
        <v>0</v>
      </c>
      <c r="O48" s="2">
        <v>0</v>
      </c>
      <c r="P48" s="2">
        <v>1</v>
      </c>
      <c r="Q48" s="2">
        <f t="shared" si="3"/>
        <v>0.5</v>
      </c>
      <c r="R48" s="17"/>
      <c r="S48" s="262">
        <f t="shared" si="8"/>
        <v>1</v>
      </c>
      <c r="T48" s="262">
        <f t="shared" si="5"/>
        <v>1</v>
      </c>
      <c r="U48" s="262">
        <f t="shared" si="6"/>
        <v>0.90476190476190477</v>
      </c>
      <c r="V48" s="259">
        <f t="shared" si="7"/>
        <v>1.9523809523809523</v>
      </c>
      <c r="W48" s="17"/>
      <c r="X48" s="2">
        <v>1.2410000000000001</v>
      </c>
      <c r="Y48" s="2">
        <v>0.625</v>
      </c>
      <c r="Z48" s="2">
        <v>0.223</v>
      </c>
      <c r="AA48" s="2">
        <v>0.70099999999999996</v>
      </c>
      <c r="AB48" s="2">
        <v>1.502</v>
      </c>
      <c r="AC48" s="2">
        <v>1.5129999999999999</v>
      </c>
      <c r="AD48" s="2">
        <v>1.3919999999999999</v>
      </c>
      <c r="AE48" s="2">
        <v>0.93300000000000005</v>
      </c>
      <c r="AF48" s="17"/>
      <c r="AG48" s="2">
        <v>10.156666666666668</v>
      </c>
      <c r="AH48" s="2">
        <v>5.5166666666666666</v>
      </c>
      <c r="AI48" s="2">
        <v>6.8599999999999994</v>
      </c>
      <c r="AJ48" s="2">
        <v>7.1066666666666665</v>
      </c>
      <c r="AK48" s="2">
        <v>12.229999999999999</v>
      </c>
      <c r="AL48" s="2">
        <v>11.339999999999998</v>
      </c>
      <c r="AM48" s="2">
        <v>10.012499999999999</v>
      </c>
      <c r="AN48" s="2">
        <v>10.006666666666666</v>
      </c>
      <c r="AO48" s="16"/>
      <c r="AP48" s="14">
        <v>42.222222222222221</v>
      </c>
    </row>
    <row r="49" spans="5:42">
      <c r="E49" s="1"/>
      <c r="F49" s="1"/>
      <c r="G49" s="11" t="s">
        <v>29</v>
      </c>
      <c r="H49" s="23" t="s">
        <v>70</v>
      </c>
      <c r="I49" s="2">
        <v>11</v>
      </c>
      <c r="J49" s="2">
        <v>14</v>
      </c>
      <c r="K49" s="2">
        <v>16</v>
      </c>
      <c r="L49" s="2">
        <f t="shared" si="2"/>
        <v>27.5</v>
      </c>
      <c r="M49" s="16"/>
      <c r="N49" s="2">
        <v>1</v>
      </c>
      <c r="O49" s="2">
        <v>1</v>
      </c>
      <c r="P49" s="2">
        <v>1</v>
      </c>
      <c r="Q49" s="2">
        <f t="shared" si="3"/>
        <v>2</v>
      </c>
      <c r="R49" s="17"/>
      <c r="S49" s="262">
        <f t="shared" si="8"/>
        <v>0.83333333333333337</v>
      </c>
      <c r="T49" s="262">
        <f t="shared" si="5"/>
        <v>0.8666666666666667</v>
      </c>
      <c r="U49" s="262">
        <f t="shared" si="6"/>
        <v>0.88235294117647056</v>
      </c>
      <c r="V49" s="259">
        <f t="shared" si="7"/>
        <v>1.7245098039215687</v>
      </c>
      <c r="W49" s="17"/>
      <c r="X49" s="2">
        <v>1.2410000000000001</v>
      </c>
      <c r="Y49" s="2">
        <v>7.0999999999999994E-2</v>
      </c>
      <c r="Z49" s="2">
        <v>4.4999999999999998E-2</v>
      </c>
      <c r="AA49" s="2">
        <v>0.20200000000000001</v>
      </c>
      <c r="AB49" s="2">
        <v>1.5129999999999999</v>
      </c>
      <c r="AC49" s="2">
        <v>1.3919999999999999</v>
      </c>
      <c r="AD49" s="2">
        <v>1.5129999999999999</v>
      </c>
      <c r="AE49" s="2">
        <v>1.3919999999999999</v>
      </c>
      <c r="AF49" s="17"/>
      <c r="AG49" s="2">
        <v>9.7433333333333323</v>
      </c>
      <c r="AH49" s="2">
        <v>3.0766666666666667</v>
      </c>
      <c r="AI49" s="2">
        <v>4.3733333333333331</v>
      </c>
      <c r="AJ49" s="2">
        <v>7.0333333333333323</v>
      </c>
      <c r="AK49" s="2">
        <v>8.826666666666668</v>
      </c>
      <c r="AL49" s="2">
        <v>8.8533333333333317</v>
      </c>
      <c r="AM49" s="2">
        <v>9.8066666666666666</v>
      </c>
      <c r="AN49" s="2">
        <v>10.046666666666667</v>
      </c>
      <c r="AO49" s="16"/>
      <c r="AP49" s="14">
        <v>42.10526315789474</v>
      </c>
    </row>
    <row r="50" spans="5:42">
      <c r="E50" s="1"/>
      <c r="F50" s="1"/>
      <c r="G50" s="11" t="s">
        <v>29</v>
      </c>
      <c r="H50" s="23" t="s">
        <v>71</v>
      </c>
      <c r="I50" s="2">
        <v>23</v>
      </c>
      <c r="J50" s="2">
        <v>17</v>
      </c>
      <c r="K50" s="2">
        <v>22</v>
      </c>
      <c r="L50" s="2">
        <f t="shared" si="2"/>
        <v>39.5</v>
      </c>
      <c r="M50" s="16"/>
      <c r="N50" s="2">
        <v>4</v>
      </c>
      <c r="O50" s="2">
        <v>7</v>
      </c>
      <c r="P50" s="2">
        <v>9</v>
      </c>
      <c r="Q50" s="2">
        <f t="shared" si="3"/>
        <v>13.5</v>
      </c>
      <c r="R50" s="17"/>
      <c r="S50" s="262">
        <f t="shared" si="8"/>
        <v>0.70370370370370372</v>
      </c>
      <c r="T50" s="262">
        <f t="shared" si="5"/>
        <v>0.41666666666666669</v>
      </c>
      <c r="U50" s="262">
        <f t="shared" si="6"/>
        <v>0.41935483870967744</v>
      </c>
      <c r="V50" s="259">
        <f t="shared" si="7"/>
        <v>0.97819593787335735</v>
      </c>
      <c r="W50" s="17"/>
      <c r="X50" s="2">
        <v>1.3919999999999999</v>
      </c>
      <c r="Y50" s="2">
        <v>0.13900000000000001</v>
      </c>
      <c r="Z50" s="2">
        <v>0.19800000000000001</v>
      </c>
      <c r="AA50" s="2">
        <v>0.48599999999999999</v>
      </c>
      <c r="AB50" s="2">
        <v>1.5129999999999999</v>
      </c>
      <c r="AC50" s="2">
        <v>0.997</v>
      </c>
      <c r="AD50" s="2">
        <v>1.5129999999999999</v>
      </c>
      <c r="AE50" s="2">
        <v>1.5129999999999999</v>
      </c>
      <c r="AF50" s="17"/>
      <c r="AG50" s="2">
        <v>7.69</v>
      </c>
      <c r="AH50" s="2">
        <v>6.330000000000001</v>
      </c>
      <c r="AI50" s="2">
        <v>6.7</v>
      </c>
      <c r="AJ50" s="2">
        <v>8.85</v>
      </c>
      <c r="AK50" s="2">
        <v>9.4074999999999989</v>
      </c>
      <c r="AL50" s="2">
        <v>11.530000000000001</v>
      </c>
      <c r="AM50" s="2">
        <v>9.5233333333333334</v>
      </c>
      <c r="AN50" s="2">
        <v>10.906666666666666</v>
      </c>
      <c r="AO50" s="16"/>
      <c r="AP50" s="14">
        <v>23.076923076923077</v>
      </c>
    </row>
    <row r="51" spans="5:42">
      <c r="E51" s="1"/>
      <c r="F51" s="1"/>
      <c r="G51" s="11" t="s">
        <v>29</v>
      </c>
      <c r="H51" s="23" t="s">
        <v>72</v>
      </c>
      <c r="I51" s="2">
        <v>13</v>
      </c>
      <c r="J51" s="2">
        <v>17</v>
      </c>
      <c r="K51" s="2">
        <v>10</v>
      </c>
      <c r="L51" s="2">
        <f t="shared" si="2"/>
        <v>28.5</v>
      </c>
      <c r="M51" s="16"/>
      <c r="N51" s="2">
        <v>2</v>
      </c>
      <c r="O51" s="2">
        <v>4</v>
      </c>
      <c r="P51" s="2">
        <v>3</v>
      </c>
      <c r="Q51" s="2">
        <f t="shared" si="3"/>
        <v>6.5</v>
      </c>
      <c r="R51" s="17"/>
      <c r="S51" s="262">
        <f t="shared" si="8"/>
        <v>0.73333333333333328</v>
      </c>
      <c r="T51" s="262">
        <f t="shared" si="5"/>
        <v>0.61904761904761907</v>
      </c>
      <c r="U51" s="262">
        <f t="shared" si="6"/>
        <v>0.53846153846153844</v>
      </c>
      <c r="V51" s="259">
        <f t="shared" si="7"/>
        <v>1.2549450549450549</v>
      </c>
      <c r="W51" s="17"/>
      <c r="X51" s="2">
        <v>1.5129999999999999</v>
      </c>
      <c r="Y51" s="2">
        <v>7.3999999999999996E-2</v>
      </c>
      <c r="Z51" s="2">
        <v>4.4999999999999998E-2</v>
      </c>
      <c r="AA51" s="2">
        <v>0.54900000000000004</v>
      </c>
      <c r="AB51" s="2">
        <v>1.5129999999999999</v>
      </c>
      <c r="AC51" s="2">
        <v>0.96599999999999997</v>
      </c>
      <c r="AD51" s="2">
        <v>0.96599999999999997</v>
      </c>
      <c r="AE51" s="2">
        <v>1.3919999999999999</v>
      </c>
      <c r="AF51" s="17"/>
      <c r="AG51" s="2">
        <v>10.633333333333335</v>
      </c>
      <c r="AH51" s="2">
        <v>5.5</v>
      </c>
      <c r="AI51" s="2">
        <v>4.7533333333333339</v>
      </c>
      <c r="AJ51" s="2">
        <v>8.82</v>
      </c>
      <c r="AK51" s="2">
        <v>12.213333333333333</v>
      </c>
      <c r="AL51" s="2">
        <v>9.9133333333333322</v>
      </c>
      <c r="AM51" s="2">
        <v>11.966666666666667</v>
      </c>
      <c r="AN51" s="2">
        <v>11.02</v>
      </c>
      <c r="AO51" s="16"/>
      <c r="AP51" s="14">
        <v>33.333333333333336</v>
      </c>
    </row>
    <row r="52" spans="5:42">
      <c r="E52" s="1"/>
      <c r="F52" s="1"/>
      <c r="G52" s="11" t="s">
        <v>29</v>
      </c>
      <c r="H52" s="23" t="s">
        <v>73</v>
      </c>
      <c r="I52" s="2">
        <v>4</v>
      </c>
      <c r="J52" s="2">
        <v>3</v>
      </c>
      <c r="K52" s="2">
        <v>4</v>
      </c>
      <c r="L52" s="2">
        <f t="shared" si="2"/>
        <v>7</v>
      </c>
      <c r="M52" s="16"/>
      <c r="N52" s="2">
        <v>0</v>
      </c>
      <c r="O52" s="2">
        <v>0</v>
      </c>
      <c r="P52" s="2">
        <v>0</v>
      </c>
      <c r="Q52" s="2">
        <f t="shared" si="3"/>
        <v>0</v>
      </c>
      <c r="R52" s="17"/>
      <c r="S52" s="262">
        <f t="shared" si="8"/>
        <v>1</v>
      </c>
      <c r="T52" s="262">
        <f t="shared" si="5"/>
        <v>1</v>
      </c>
      <c r="U52" s="262">
        <f t="shared" si="6"/>
        <v>1</v>
      </c>
      <c r="V52" s="259">
        <f t="shared" si="7"/>
        <v>2</v>
      </c>
      <c r="W52" s="17"/>
      <c r="X52" s="2">
        <v>0.997</v>
      </c>
      <c r="Y52" s="2">
        <v>0.33400000000000002</v>
      </c>
      <c r="Z52" s="2">
        <v>0.57899999999999996</v>
      </c>
      <c r="AA52" s="2">
        <v>0.51200000000000001</v>
      </c>
      <c r="AB52" s="2">
        <v>1.5129999999999999</v>
      </c>
      <c r="AC52" s="2">
        <v>1.137</v>
      </c>
      <c r="AD52" s="2">
        <v>0.70899999999999996</v>
      </c>
      <c r="AE52" s="2">
        <v>0.625</v>
      </c>
      <c r="AF52" s="17"/>
      <c r="AG52" s="2">
        <v>11.89</v>
      </c>
      <c r="AH52" s="2">
        <v>6.336666666666666</v>
      </c>
      <c r="AI52" s="2">
        <v>5.0166666666666666</v>
      </c>
      <c r="AJ52" s="2">
        <v>9.129999999999999</v>
      </c>
      <c r="AK52" s="2">
        <v>11.726666666666667</v>
      </c>
      <c r="AL52" s="2">
        <v>10.43</v>
      </c>
      <c r="AM52" s="2">
        <v>8.1733333333333338</v>
      </c>
      <c r="AN52" s="2">
        <v>15.436666666666667</v>
      </c>
      <c r="AO52" s="16"/>
      <c r="AP52" s="14">
        <v>17.241379310344829</v>
      </c>
    </row>
    <row r="53" spans="5:42">
      <c r="E53" s="1"/>
      <c r="F53" s="1"/>
      <c r="G53" s="11" t="s">
        <v>29</v>
      </c>
      <c r="H53" s="23" t="s">
        <v>74</v>
      </c>
      <c r="I53" s="2">
        <v>4</v>
      </c>
      <c r="J53" s="2">
        <v>5</v>
      </c>
      <c r="K53" s="2">
        <v>2</v>
      </c>
      <c r="L53" s="2">
        <f t="shared" si="2"/>
        <v>8</v>
      </c>
      <c r="M53" s="16"/>
      <c r="N53" s="2">
        <v>3</v>
      </c>
      <c r="O53" s="2">
        <v>2</v>
      </c>
      <c r="P53" s="2">
        <v>1</v>
      </c>
      <c r="Q53" s="2">
        <f t="shared" si="3"/>
        <v>4</v>
      </c>
      <c r="R53" s="17"/>
      <c r="S53" s="262">
        <f t="shared" si="8"/>
        <v>0.14285714285714285</v>
      </c>
      <c r="T53" s="262">
        <f t="shared" si="5"/>
        <v>0.42857142857142855</v>
      </c>
      <c r="U53" s="262">
        <f t="shared" si="6"/>
        <v>0.33333333333333331</v>
      </c>
      <c r="V53" s="259">
        <f t="shared" si="7"/>
        <v>0.66666666666666663</v>
      </c>
      <c r="W53" s="17"/>
      <c r="X53" s="2">
        <v>1.5129999999999999</v>
      </c>
      <c r="Y53" s="2">
        <v>0.223</v>
      </c>
      <c r="Z53" s="2">
        <v>0.42</v>
      </c>
      <c r="AA53" s="2">
        <v>0.42</v>
      </c>
      <c r="AB53" s="2">
        <v>1.502</v>
      </c>
      <c r="AC53" s="2">
        <v>1.0860000000000001</v>
      </c>
      <c r="AD53" s="2">
        <v>0.42</v>
      </c>
      <c r="AE53" s="2">
        <v>1.137</v>
      </c>
      <c r="AF53" s="17"/>
      <c r="AG53" s="2">
        <v>9.9566666666666652</v>
      </c>
      <c r="AH53" s="2">
        <v>6.7866666666666662</v>
      </c>
      <c r="AI53" s="2">
        <v>5.2266666666666666</v>
      </c>
      <c r="AJ53" s="2">
        <v>6.85</v>
      </c>
      <c r="AK53" s="2"/>
      <c r="AL53" s="2"/>
      <c r="AM53" s="2"/>
      <c r="AN53" s="2"/>
      <c r="AO53" s="16"/>
      <c r="AP53" s="14">
        <v>28.571428571428573</v>
      </c>
    </row>
    <row r="54" spans="5:42">
      <c r="E54" s="1"/>
      <c r="F54" s="1"/>
      <c r="G54" s="11" t="s">
        <v>29</v>
      </c>
      <c r="H54" s="23" t="s">
        <v>75</v>
      </c>
      <c r="I54" s="2">
        <v>5</v>
      </c>
      <c r="J54" s="2">
        <v>7</v>
      </c>
      <c r="K54" s="2">
        <v>9</v>
      </c>
      <c r="L54" s="2">
        <f t="shared" si="2"/>
        <v>14</v>
      </c>
      <c r="M54" s="16"/>
      <c r="N54" s="2">
        <v>1</v>
      </c>
      <c r="O54" s="2">
        <v>1</v>
      </c>
      <c r="P54" s="2">
        <v>4</v>
      </c>
      <c r="Q54" s="2">
        <f t="shared" si="3"/>
        <v>3.5</v>
      </c>
      <c r="R54" s="17"/>
      <c r="S54" s="262">
        <f t="shared" si="8"/>
        <v>0.66666666666666663</v>
      </c>
      <c r="T54" s="262">
        <f t="shared" si="5"/>
        <v>0.75</v>
      </c>
      <c r="U54" s="262">
        <f t="shared" si="6"/>
        <v>0.38461538461538464</v>
      </c>
      <c r="V54" s="259">
        <f t="shared" si="7"/>
        <v>1.2756410256410255</v>
      </c>
      <c r="W54" s="17"/>
      <c r="X54" s="2">
        <v>1.5129999999999999</v>
      </c>
      <c r="Y54" s="2">
        <v>1.0629999999999999</v>
      </c>
      <c r="Z54" s="2">
        <v>0.51200000000000001</v>
      </c>
      <c r="AA54" s="2">
        <v>0.51200000000000001</v>
      </c>
      <c r="AB54" s="2">
        <v>1.2410000000000001</v>
      </c>
      <c r="AC54" s="2">
        <v>1.2410000000000001</v>
      </c>
      <c r="AD54" s="2">
        <v>0.997</v>
      </c>
      <c r="AE54" s="2">
        <v>0.96599999999999997</v>
      </c>
      <c r="AF54" s="17"/>
      <c r="AG54" s="2">
        <v>11.345000000000001</v>
      </c>
      <c r="AH54" s="2">
        <v>4.3166666666666664</v>
      </c>
      <c r="AI54" s="2">
        <v>5.6966666666666663</v>
      </c>
      <c r="AJ54" s="2">
        <v>9.9300000000000015</v>
      </c>
      <c r="AK54" s="2">
        <v>12.27</v>
      </c>
      <c r="AL54" s="2">
        <v>11.636666666666665</v>
      </c>
      <c r="AM54" s="2">
        <v>8.8766666666666669</v>
      </c>
      <c r="AN54" s="2">
        <v>14.215</v>
      </c>
      <c r="AO54" s="16"/>
      <c r="AP54" s="14">
        <v>34.285714285714285</v>
      </c>
    </row>
    <row r="55" spans="5:42">
      <c r="E55" s="1"/>
      <c r="F55" s="1"/>
      <c r="G55" s="11" t="s">
        <v>29</v>
      </c>
      <c r="H55" s="23" t="s">
        <v>76</v>
      </c>
      <c r="I55" s="2">
        <v>5</v>
      </c>
      <c r="J55" s="2">
        <v>9</v>
      </c>
      <c r="K55" s="2">
        <v>6</v>
      </c>
      <c r="L55" s="2">
        <f t="shared" si="2"/>
        <v>14.5</v>
      </c>
      <c r="M55" s="16"/>
      <c r="N55" s="2">
        <v>4</v>
      </c>
      <c r="O55" s="2">
        <v>5</v>
      </c>
      <c r="P55" s="2">
        <v>2</v>
      </c>
      <c r="Q55" s="2">
        <f t="shared" si="3"/>
        <v>8</v>
      </c>
      <c r="R55" s="17"/>
      <c r="S55" s="262">
        <f t="shared" si="8"/>
        <v>0.1111111111111111</v>
      </c>
      <c r="T55" s="262">
        <f t="shared" si="5"/>
        <v>0.2857142857142857</v>
      </c>
      <c r="U55" s="262">
        <f t="shared" si="6"/>
        <v>0.5</v>
      </c>
      <c r="V55" s="259">
        <f t="shared" si="7"/>
        <v>0.59126984126984128</v>
      </c>
      <c r="W55" s="17"/>
      <c r="X55" s="2">
        <v>0.93300000000000005</v>
      </c>
      <c r="Y55" s="2">
        <v>0.123</v>
      </c>
      <c r="Z55" s="2">
        <v>0.51200000000000001</v>
      </c>
      <c r="AA55" s="2">
        <v>0.51200000000000001</v>
      </c>
      <c r="AB55" s="2">
        <v>1.5129999999999999</v>
      </c>
      <c r="AC55" s="2">
        <v>0.183</v>
      </c>
      <c r="AD55" s="2">
        <v>0.73099999999999998</v>
      </c>
      <c r="AE55" s="2">
        <v>1.137</v>
      </c>
      <c r="AF55" s="17"/>
      <c r="AG55" s="2">
        <v>9.44</v>
      </c>
      <c r="AH55" s="2">
        <v>4.1499999999999995</v>
      </c>
      <c r="AI55" s="2">
        <v>5.3766666666666678</v>
      </c>
      <c r="AJ55" s="2">
        <v>7.0466666666666669</v>
      </c>
      <c r="AK55" s="2">
        <v>9.3399999999999981</v>
      </c>
      <c r="AL55" s="2">
        <v>8.9566666666666652</v>
      </c>
      <c r="AM55" s="2">
        <v>7.9533333333333331</v>
      </c>
      <c r="AN55" s="2">
        <v>7.8133333333333326</v>
      </c>
      <c r="AO55" s="16"/>
      <c r="AP55" s="14">
        <v>27.777777777777779</v>
      </c>
    </row>
    <row r="56" spans="5:42">
      <c r="E56" s="1"/>
      <c r="F56" s="1"/>
      <c r="G56" s="11" t="s">
        <v>29</v>
      </c>
      <c r="H56" s="23" t="s">
        <v>77</v>
      </c>
      <c r="I56" s="2">
        <v>5</v>
      </c>
      <c r="J56" s="2">
        <v>5</v>
      </c>
      <c r="K56" s="2">
        <v>4</v>
      </c>
      <c r="L56" s="2">
        <f t="shared" si="2"/>
        <v>9.5</v>
      </c>
      <c r="M56" s="16"/>
      <c r="N56" s="2">
        <v>1</v>
      </c>
      <c r="O56" s="2">
        <v>1</v>
      </c>
      <c r="P56" s="2">
        <v>2</v>
      </c>
      <c r="Q56" s="2">
        <f t="shared" si="3"/>
        <v>2.5</v>
      </c>
      <c r="R56" s="17"/>
      <c r="S56" s="262">
        <f t="shared" si="8"/>
        <v>0.66666666666666663</v>
      </c>
      <c r="T56" s="262">
        <f t="shared" si="5"/>
        <v>0.66666666666666663</v>
      </c>
      <c r="U56" s="262">
        <f t="shared" si="6"/>
        <v>0.33333333333333331</v>
      </c>
      <c r="V56" s="259">
        <f t="shared" si="7"/>
        <v>1.1666666666666665</v>
      </c>
      <c r="W56" s="17"/>
      <c r="X56" s="2">
        <v>1.137</v>
      </c>
      <c r="Y56" s="2">
        <v>0.33400000000000002</v>
      </c>
      <c r="Z56" s="2">
        <v>0.36799999999999999</v>
      </c>
      <c r="AA56" s="2">
        <v>0.625</v>
      </c>
      <c r="AB56" s="2">
        <v>1.137</v>
      </c>
      <c r="AC56" s="2">
        <v>0.93300000000000005</v>
      </c>
      <c r="AD56" s="2">
        <v>0.76100000000000001</v>
      </c>
      <c r="AE56" s="2">
        <v>0.54900000000000004</v>
      </c>
      <c r="AF56" s="17"/>
      <c r="AG56" s="2">
        <v>11.106666666666667</v>
      </c>
      <c r="AH56" s="2">
        <v>5.4266666666666667</v>
      </c>
      <c r="AI56" s="2">
        <v>6.07</v>
      </c>
      <c r="AJ56" s="2">
        <v>6.83</v>
      </c>
      <c r="AK56" s="2">
        <v>8.4833333333333325</v>
      </c>
      <c r="AL56" s="2">
        <v>9.7200000000000006</v>
      </c>
      <c r="AM56" s="2">
        <v>7.82</v>
      </c>
      <c r="AN56" s="2">
        <v>7.1050000000000004</v>
      </c>
      <c r="AO56" s="16"/>
      <c r="AP56" s="14">
        <v>33.962264150943398</v>
      </c>
    </row>
    <row r="57" spans="5:42">
      <c r="E57" s="1"/>
      <c r="F57" s="1"/>
      <c r="G57" s="11" t="s">
        <v>29</v>
      </c>
      <c r="H57" s="23" t="s">
        <v>78</v>
      </c>
      <c r="I57" s="2">
        <v>3</v>
      </c>
      <c r="J57" s="2">
        <v>3</v>
      </c>
      <c r="K57" s="2">
        <v>3</v>
      </c>
      <c r="L57" s="2">
        <f t="shared" si="2"/>
        <v>6</v>
      </c>
      <c r="M57" s="16"/>
      <c r="N57" s="2">
        <v>3</v>
      </c>
      <c r="O57" s="2">
        <v>1</v>
      </c>
      <c r="P57" s="2">
        <v>1</v>
      </c>
      <c r="Q57" s="2">
        <f t="shared" si="3"/>
        <v>3</v>
      </c>
      <c r="R57" s="17"/>
      <c r="S57" s="262">
        <f t="shared" si="8"/>
        <v>0</v>
      </c>
      <c r="T57" s="262">
        <f t="shared" si="5"/>
        <v>0.5</v>
      </c>
      <c r="U57" s="262">
        <f t="shared" si="6"/>
        <v>0.5</v>
      </c>
      <c r="V57" s="259">
        <f t="shared" si="7"/>
        <v>0.75</v>
      </c>
      <c r="W57" s="17"/>
      <c r="X57" s="2">
        <v>1.2410000000000001</v>
      </c>
      <c r="Y57" s="2">
        <v>0.161</v>
      </c>
      <c r="Z57" s="2">
        <v>0.20200000000000001</v>
      </c>
      <c r="AA57" s="2">
        <v>0.23899999999999999</v>
      </c>
      <c r="AB57" s="2">
        <v>1.3919999999999999</v>
      </c>
      <c r="AC57" s="2">
        <v>0.96599999999999997</v>
      </c>
      <c r="AD57" s="2">
        <v>1.0860000000000001</v>
      </c>
      <c r="AE57" s="2">
        <v>1.218</v>
      </c>
      <c r="AF57" s="17"/>
      <c r="AG57" s="2">
        <v>7.9499999999999993</v>
      </c>
      <c r="AH57" s="2">
        <v>2.7366666666666664</v>
      </c>
      <c r="AI57" s="2">
        <v>4.68</v>
      </c>
      <c r="AJ57" s="2">
        <v>4.996666666666667</v>
      </c>
      <c r="AK57" s="2">
        <v>6.5766666666666671</v>
      </c>
      <c r="AL57" s="2">
        <v>7.3833333333333329</v>
      </c>
      <c r="AM57" s="2">
        <v>7.4733333333333336</v>
      </c>
      <c r="AN57" s="2">
        <v>7.7233333333333336</v>
      </c>
      <c r="AO57" s="16"/>
      <c r="AP57" s="14">
        <v>26.315789473684209</v>
      </c>
    </row>
    <row r="58" spans="5:42">
      <c r="E58" s="1"/>
      <c r="F58" s="1"/>
      <c r="G58" s="11" t="s">
        <v>29</v>
      </c>
      <c r="H58" s="23" t="s">
        <v>79</v>
      </c>
      <c r="I58" s="2">
        <v>13</v>
      </c>
      <c r="J58" s="2">
        <v>21</v>
      </c>
      <c r="K58" s="2">
        <v>17</v>
      </c>
      <c r="L58" s="2">
        <f t="shared" si="2"/>
        <v>36</v>
      </c>
      <c r="M58" s="16"/>
      <c r="N58" s="2">
        <v>0</v>
      </c>
      <c r="O58" s="2">
        <v>3</v>
      </c>
      <c r="P58" s="2">
        <v>4</v>
      </c>
      <c r="Q58" s="2">
        <f t="shared" si="3"/>
        <v>5</v>
      </c>
      <c r="R58" s="17"/>
      <c r="S58" s="262">
        <f t="shared" si="8"/>
        <v>1</v>
      </c>
      <c r="T58" s="262">
        <f t="shared" si="5"/>
        <v>0.75</v>
      </c>
      <c r="U58" s="262">
        <f t="shared" si="6"/>
        <v>0.61904761904761907</v>
      </c>
      <c r="V58" s="259">
        <f t="shared" si="7"/>
        <v>1.5595238095238095</v>
      </c>
      <c r="W58" s="17"/>
      <c r="X58" s="2">
        <v>1.3919999999999999</v>
      </c>
      <c r="Y58" s="2">
        <v>0.223</v>
      </c>
      <c r="Z58" s="2">
        <v>0.46</v>
      </c>
      <c r="AA58" s="2">
        <v>0.33400000000000002</v>
      </c>
      <c r="AB58" s="2">
        <v>1.0860000000000001</v>
      </c>
      <c r="AC58" s="2">
        <v>0.73099999999999998</v>
      </c>
      <c r="AD58" s="2">
        <v>0.82499999999999996</v>
      </c>
      <c r="AE58" s="2">
        <v>0.67400000000000004</v>
      </c>
      <c r="AF58" s="17"/>
      <c r="AG58" s="2">
        <v>7.4533333333333331</v>
      </c>
      <c r="AH58" s="2">
        <v>3.86</v>
      </c>
      <c r="AI58" s="2">
        <v>3.6966666666666668</v>
      </c>
      <c r="AJ58" s="2">
        <v>5.9099999999999993</v>
      </c>
      <c r="AK58" s="2">
        <v>7.9633333333333338</v>
      </c>
      <c r="AL58" s="2">
        <v>6.9824999999999999</v>
      </c>
      <c r="AM58" s="2">
        <v>6.1533333333333333</v>
      </c>
      <c r="AN58" s="2">
        <v>6.4433333333333342</v>
      </c>
      <c r="AO58" s="16"/>
      <c r="AP58" s="14">
        <v>36.363636363636367</v>
      </c>
    </row>
    <row r="59" spans="5:42">
      <c r="E59" s="1"/>
      <c r="F59" s="1"/>
      <c r="G59" s="11" t="s">
        <v>29</v>
      </c>
      <c r="H59" s="23" t="s">
        <v>80</v>
      </c>
      <c r="I59" s="2">
        <v>12</v>
      </c>
      <c r="J59" s="2">
        <v>14</v>
      </c>
      <c r="K59" s="2">
        <v>7</v>
      </c>
      <c r="L59" s="2">
        <f t="shared" si="2"/>
        <v>23.5</v>
      </c>
      <c r="M59" s="16"/>
      <c r="N59" s="2">
        <v>2</v>
      </c>
      <c r="O59" s="2">
        <v>2</v>
      </c>
      <c r="P59" s="2">
        <v>2</v>
      </c>
      <c r="Q59" s="2">
        <f t="shared" si="3"/>
        <v>4</v>
      </c>
      <c r="R59" s="17"/>
      <c r="S59" s="262">
        <f t="shared" si="8"/>
        <v>0.7142857142857143</v>
      </c>
      <c r="T59" s="262">
        <f t="shared" si="5"/>
        <v>0.75</v>
      </c>
      <c r="U59" s="262">
        <f t="shared" si="6"/>
        <v>0.55555555555555558</v>
      </c>
      <c r="V59" s="259">
        <f t="shared" si="7"/>
        <v>1.3849206349206349</v>
      </c>
      <c r="W59" s="17"/>
      <c r="X59" s="2">
        <v>1.3919999999999999</v>
      </c>
      <c r="Y59" s="2">
        <v>0.53300000000000003</v>
      </c>
      <c r="Z59" s="2">
        <v>0.33400000000000002</v>
      </c>
      <c r="AA59" s="2">
        <v>0.625</v>
      </c>
      <c r="AB59" s="2">
        <v>1.5129999999999999</v>
      </c>
      <c r="AC59" s="2">
        <v>0.93300000000000005</v>
      </c>
      <c r="AD59" s="2">
        <v>1.137</v>
      </c>
      <c r="AE59" s="2">
        <v>0.997</v>
      </c>
      <c r="AF59" s="17"/>
      <c r="AG59" s="2">
        <v>4.8533333333333326</v>
      </c>
      <c r="AH59" s="2">
        <v>3.7533333333333334</v>
      </c>
      <c r="AI59" s="2">
        <v>3.98</v>
      </c>
      <c r="AJ59" s="2">
        <v>3.9866666666666668</v>
      </c>
      <c r="AK59" s="2">
        <v>5.0566666666666658</v>
      </c>
      <c r="AL59" s="2">
        <v>6.58</v>
      </c>
      <c r="AM59" s="2">
        <v>7.2866666666666662</v>
      </c>
      <c r="AN59" s="2">
        <v>6.9833333333333343</v>
      </c>
      <c r="AO59" s="16"/>
      <c r="AP59" s="14"/>
    </row>
    <row r="60" spans="5:42">
      <c r="E60" s="1"/>
      <c r="F60" s="1"/>
      <c r="G60" s="11" t="s">
        <v>29</v>
      </c>
      <c r="H60" s="23" t="s">
        <v>81</v>
      </c>
      <c r="I60" s="2">
        <v>9</v>
      </c>
      <c r="J60" s="2">
        <v>10</v>
      </c>
      <c r="K60" s="2">
        <v>10</v>
      </c>
      <c r="L60" s="2">
        <f t="shared" si="2"/>
        <v>19.5</v>
      </c>
      <c r="M60" s="16"/>
      <c r="N60" s="2">
        <v>1</v>
      </c>
      <c r="O60" s="2">
        <v>3</v>
      </c>
      <c r="P60" s="2">
        <v>3</v>
      </c>
      <c r="Q60" s="2">
        <f t="shared" si="3"/>
        <v>5</v>
      </c>
      <c r="R60" s="17"/>
      <c r="S60" s="262">
        <f t="shared" si="8"/>
        <v>0.8</v>
      </c>
      <c r="T60" s="262">
        <f t="shared" si="5"/>
        <v>0.53846153846153844</v>
      </c>
      <c r="U60" s="262">
        <f t="shared" si="6"/>
        <v>0.53846153846153844</v>
      </c>
      <c r="V60" s="259">
        <f t="shared" si="7"/>
        <v>1.2076923076923078</v>
      </c>
      <c r="W60" s="17"/>
      <c r="X60" s="2">
        <v>1.3919999999999999</v>
      </c>
      <c r="Y60" s="2">
        <v>0.13200000000000001</v>
      </c>
      <c r="Z60" s="2">
        <v>9.0999999999999998E-2</v>
      </c>
      <c r="AA60" s="2">
        <v>0.70099999999999996</v>
      </c>
      <c r="AB60" s="2">
        <v>1.5129999999999999</v>
      </c>
      <c r="AC60" s="2">
        <v>0.997</v>
      </c>
      <c r="AD60" s="2">
        <v>0.66900000000000004</v>
      </c>
      <c r="AE60" s="2">
        <v>1.2410000000000001</v>
      </c>
      <c r="AF60" s="17"/>
      <c r="AG60" s="2">
        <v>7.69</v>
      </c>
      <c r="AH60" s="2">
        <v>6.9233333333333329</v>
      </c>
      <c r="AI60" s="2">
        <v>4.9866666666666664</v>
      </c>
      <c r="AJ60" s="2">
        <v>7.1033333333333344</v>
      </c>
      <c r="AK60" s="2">
        <v>6.8925000000000001</v>
      </c>
      <c r="AL60" s="2">
        <v>6.5966666666666667</v>
      </c>
      <c r="AM60" s="2">
        <v>7.7033333333333331</v>
      </c>
      <c r="AN60" s="2">
        <v>7.1633333333333331</v>
      </c>
      <c r="AO60" s="16"/>
      <c r="AP60" s="14">
        <v>24.137931034482758</v>
      </c>
    </row>
    <row r="61" spans="5:42">
      <c r="E61" s="1"/>
      <c r="F61" s="1"/>
      <c r="G61" s="11" t="s">
        <v>29</v>
      </c>
      <c r="H61" s="23" t="s">
        <v>82</v>
      </c>
      <c r="I61" s="2">
        <v>8</v>
      </c>
      <c r="J61" s="2">
        <v>14</v>
      </c>
      <c r="K61" s="2">
        <v>11</v>
      </c>
      <c r="L61" s="2">
        <f t="shared" si="2"/>
        <v>23.5</v>
      </c>
      <c r="M61" s="16"/>
      <c r="N61" s="2">
        <v>4</v>
      </c>
      <c r="O61" s="2">
        <v>3</v>
      </c>
      <c r="P61" s="2">
        <v>2</v>
      </c>
      <c r="Q61" s="2">
        <f t="shared" si="3"/>
        <v>6</v>
      </c>
      <c r="R61" s="17"/>
      <c r="S61" s="262">
        <f t="shared" si="8"/>
        <v>0.33333333333333331</v>
      </c>
      <c r="T61" s="262">
        <f t="shared" si="5"/>
        <v>0.6470588235294118</v>
      </c>
      <c r="U61" s="262">
        <f t="shared" si="6"/>
        <v>0.69230769230769229</v>
      </c>
      <c r="V61" s="259">
        <f t="shared" si="7"/>
        <v>1.1598793363499247</v>
      </c>
      <c r="W61" s="17"/>
      <c r="X61" s="2">
        <v>1.2410000000000001</v>
      </c>
      <c r="Y61" s="2">
        <v>0.23899999999999999</v>
      </c>
      <c r="Z61" s="2">
        <v>9.0999999999999998E-2</v>
      </c>
      <c r="AA61" s="2">
        <v>0.38</v>
      </c>
      <c r="AB61" s="2">
        <v>1.3919999999999999</v>
      </c>
      <c r="AC61" s="2">
        <v>1.502</v>
      </c>
      <c r="AD61" s="2">
        <v>0.96599999999999997</v>
      </c>
      <c r="AE61" s="2">
        <v>1.052</v>
      </c>
      <c r="AF61" s="17"/>
      <c r="AG61" s="2">
        <v>7.4749999999999996</v>
      </c>
      <c r="AH61" s="2">
        <v>4.7474999999999996</v>
      </c>
      <c r="AI61" s="2">
        <v>4.1066666666666665</v>
      </c>
      <c r="AJ61" s="2">
        <v>5.1050000000000004</v>
      </c>
      <c r="AK61" s="2">
        <v>7.79</v>
      </c>
      <c r="AL61" s="2">
        <v>6.746666666666667</v>
      </c>
      <c r="AM61" s="2">
        <v>7.36</v>
      </c>
      <c r="AN61" s="2">
        <v>10.08</v>
      </c>
      <c r="AO61" s="16"/>
      <c r="AP61" s="14">
        <v>20</v>
      </c>
    </row>
    <row r="62" spans="5:42">
      <c r="E62" s="1"/>
      <c r="F62" s="1"/>
      <c r="G62" s="11" t="s">
        <v>29</v>
      </c>
      <c r="H62" s="23" t="s">
        <v>83</v>
      </c>
      <c r="I62" s="2">
        <v>13</v>
      </c>
      <c r="J62" s="2">
        <v>21</v>
      </c>
      <c r="K62" s="2">
        <v>13</v>
      </c>
      <c r="L62" s="2">
        <f t="shared" si="2"/>
        <v>34</v>
      </c>
      <c r="M62" s="16"/>
      <c r="N62" s="2">
        <v>8</v>
      </c>
      <c r="O62" s="2">
        <v>4</v>
      </c>
      <c r="P62" s="2">
        <v>1</v>
      </c>
      <c r="Q62" s="2">
        <f t="shared" si="3"/>
        <v>8.5</v>
      </c>
      <c r="R62" s="17"/>
      <c r="S62" s="262">
        <f t="shared" si="8"/>
        <v>0.23809523809523808</v>
      </c>
      <c r="T62" s="262">
        <f t="shared" si="5"/>
        <v>0.68</v>
      </c>
      <c r="U62" s="262">
        <f t="shared" si="6"/>
        <v>0.8571428571428571</v>
      </c>
      <c r="V62" s="259">
        <f t="shared" si="7"/>
        <v>1.2276190476190476</v>
      </c>
      <c r="W62" s="17"/>
      <c r="X62" s="2">
        <v>1.3919999999999999</v>
      </c>
      <c r="Y62" s="2">
        <v>7.3999999999999996E-2</v>
      </c>
      <c r="Z62" s="2">
        <v>0.19800000000000001</v>
      </c>
      <c r="AA62" s="2">
        <v>0.26700000000000002</v>
      </c>
      <c r="AB62" s="2">
        <v>1.5129999999999999</v>
      </c>
      <c r="AC62" s="2">
        <v>0.27200000000000002</v>
      </c>
      <c r="AD62" s="2">
        <v>1.2410000000000001</v>
      </c>
      <c r="AE62" s="2">
        <v>0.51200000000000001</v>
      </c>
      <c r="AF62" s="17"/>
      <c r="AG62" s="2">
        <v>8.2274999999999991</v>
      </c>
      <c r="AH62" s="2">
        <v>4.0966666666666667</v>
      </c>
      <c r="AI62" s="2">
        <v>3.9824999999999995</v>
      </c>
      <c r="AJ62" s="2">
        <v>4.9733333333333327</v>
      </c>
      <c r="AK62" s="2">
        <v>9.1266666666666669</v>
      </c>
      <c r="AL62" s="2">
        <v>7.043333333333333</v>
      </c>
      <c r="AM62" s="2">
        <v>6.2200000000000006</v>
      </c>
      <c r="AN62" s="2">
        <v>6.836666666666666</v>
      </c>
      <c r="AO62" s="16"/>
      <c r="AP62" s="14">
        <v>32</v>
      </c>
    </row>
    <row r="63" spans="5:42">
      <c r="E63" s="1"/>
      <c r="F63" s="1"/>
      <c r="G63" s="11" t="s">
        <v>29</v>
      </c>
      <c r="H63" s="23" t="s">
        <v>84</v>
      </c>
      <c r="I63" s="2">
        <v>10</v>
      </c>
      <c r="J63" s="2">
        <v>8</v>
      </c>
      <c r="K63" s="2">
        <v>20</v>
      </c>
      <c r="L63" s="2">
        <f t="shared" si="2"/>
        <v>23</v>
      </c>
      <c r="M63" s="16"/>
      <c r="N63" s="2">
        <v>1</v>
      </c>
      <c r="O63" s="2">
        <v>2</v>
      </c>
      <c r="P63" s="2">
        <v>2</v>
      </c>
      <c r="Q63" s="2">
        <f t="shared" si="3"/>
        <v>3.5</v>
      </c>
      <c r="R63" s="17"/>
      <c r="S63" s="262">
        <f t="shared" si="8"/>
        <v>0.81818181818181823</v>
      </c>
      <c r="T63" s="262">
        <f t="shared" si="5"/>
        <v>0.6</v>
      </c>
      <c r="U63" s="262">
        <f t="shared" si="6"/>
        <v>0.81818181818181823</v>
      </c>
      <c r="V63" s="259">
        <f t="shared" si="7"/>
        <v>1.4181818181818182</v>
      </c>
      <c r="W63" s="17"/>
      <c r="X63" s="2">
        <v>1.5129999999999999</v>
      </c>
      <c r="Y63" s="2">
        <v>0.13800000000000001</v>
      </c>
      <c r="Z63" s="2">
        <v>0.161</v>
      </c>
      <c r="AA63" s="2">
        <v>0.27200000000000002</v>
      </c>
      <c r="AB63" s="2">
        <v>1.137</v>
      </c>
      <c r="AC63" s="2">
        <v>1.264</v>
      </c>
      <c r="AD63" s="2">
        <v>0.625</v>
      </c>
      <c r="AE63" s="2">
        <v>0.42</v>
      </c>
      <c r="AF63" s="17"/>
      <c r="AG63" s="2">
        <v>9.1300000000000008</v>
      </c>
      <c r="AH63" s="2">
        <v>4.9766666666666666</v>
      </c>
      <c r="AI63" s="2">
        <v>3.9474999999999998</v>
      </c>
      <c r="AJ63" s="2">
        <v>3.5733333333333337</v>
      </c>
      <c r="AK63" s="2">
        <v>8.43</v>
      </c>
      <c r="AL63" s="2">
        <v>6.88</v>
      </c>
      <c r="AM63" s="2">
        <v>5.6933333333333325</v>
      </c>
      <c r="AN63" s="2">
        <v>5.7133333333333338</v>
      </c>
      <c r="AO63" s="16"/>
      <c r="AP63" s="14">
        <v>28.571428571428573</v>
      </c>
    </row>
    <row r="64" spans="5:42">
      <c r="F64" s="1"/>
      <c r="G64" s="11" t="s">
        <v>29</v>
      </c>
      <c r="H64" s="23" t="s">
        <v>85</v>
      </c>
      <c r="I64" s="2">
        <v>17</v>
      </c>
      <c r="J64" s="2">
        <v>17</v>
      </c>
      <c r="K64" s="2">
        <v>16</v>
      </c>
      <c r="L64" s="2">
        <f t="shared" si="2"/>
        <v>33.5</v>
      </c>
      <c r="M64" s="16"/>
      <c r="N64" s="2">
        <v>6</v>
      </c>
      <c r="O64" s="2">
        <v>2</v>
      </c>
      <c r="P64" s="2">
        <v>3</v>
      </c>
      <c r="Q64" s="2">
        <f t="shared" si="3"/>
        <v>6.5</v>
      </c>
      <c r="R64" s="17"/>
      <c r="S64" s="262">
        <f t="shared" si="8"/>
        <v>0.47826086956521741</v>
      </c>
      <c r="T64" s="262">
        <f t="shared" si="5"/>
        <v>0.78947368421052633</v>
      </c>
      <c r="U64" s="262">
        <f t="shared" si="6"/>
        <v>0.68421052631578949</v>
      </c>
      <c r="V64" s="259">
        <f t="shared" si="7"/>
        <v>1.3707093821510299</v>
      </c>
      <c r="W64" s="17"/>
      <c r="X64" s="2">
        <v>1.218</v>
      </c>
      <c r="Y64" s="2">
        <v>0.27200000000000002</v>
      </c>
      <c r="Z64" s="2">
        <v>0.223</v>
      </c>
      <c r="AA64" s="2">
        <v>0.16300000000000001</v>
      </c>
      <c r="AB64" s="2">
        <v>1.2410000000000001</v>
      </c>
      <c r="AC64" s="2">
        <v>0.70099999999999996</v>
      </c>
      <c r="AD64" s="2">
        <v>0.82</v>
      </c>
      <c r="AE64" s="2">
        <v>0.70099999999999996</v>
      </c>
      <c r="AF64" s="17"/>
      <c r="AG64" s="2">
        <v>7.4333333333333336</v>
      </c>
      <c r="AH64" s="2">
        <v>4.0733333333333333</v>
      </c>
      <c r="AI64" s="2">
        <v>4.3133333333333335</v>
      </c>
      <c r="AJ64" s="2">
        <v>4.18</v>
      </c>
      <c r="AK64" s="2">
        <v>7.94</v>
      </c>
      <c r="AL64" s="2">
        <v>6.5233333333333334</v>
      </c>
      <c r="AM64" s="2">
        <v>6.5100000000000007</v>
      </c>
      <c r="AN64" s="2">
        <v>6.4133333333333331</v>
      </c>
      <c r="AO64" s="16"/>
      <c r="AP64" s="14">
        <v>39.534883720930232</v>
      </c>
    </row>
    <row r="65" spans="5:42">
      <c r="F65" s="1"/>
      <c r="G65" s="11" t="s">
        <v>29</v>
      </c>
      <c r="H65" s="23" t="s">
        <v>86</v>
      </c>
      <c r="I65" s="2">
        <v>17</v>
      </c>
      <c r="J65" s="2">
        <v>21</v>
      </c>
      <c r="K65" s="2">
        <v>16</v>
      </c>
      <c r="L65" s="2">
        <f t="shared" si="2"/>
        <v>37.5</v>
      </c>
      <c r="M65" s="16"/>
      <c r="N65" s="2">
        <v>1</v>
      </c>
      <c r="O65" s="2">
        <v>1</v>
      </c>
      <c r="P65" s="2">
        <v>2</v>
      </c>
      <c r="Q65" s="2">
        <f t="shared" si="3"/>
        <v>2.5</v>
      </c>
      <c r="R65" s="17"/>
      <c r="S65" s="262">
        <f t="shared" si="8"/>
        <v>0.88888888888888884</v>
      </c>
      <c r="T65" s="262">
        <f t="shared" si="5"/>
        <v>0.90909090909090906</v>
      </c>
      <c r="U65" s="262">
        <f t="shared" si="6"/>
        <v>0.77777777777777779</v>
      </c>
      <c r="V65" s="259">
        <f t="shared" si="7"/>
        <v>1.7424242424242424</v>
      </c>
      <c r="W65" s="17"/>
      <c r="X65" s="2"/>
      <c r="Y65" s="2"/>
      <c r="Z65" s="2"/>
      <c r="AA65" s="2"/>
      <c r="AB65" s="2">
        <v>1.3919999999999999</v>
      </c>
      <c r="AC65" s="2">
        <v>1.137</v>
      </c>
      <c r="AD65" s="2">
        <v>0.96599999999999997</v>
      </c>
      <c r="AE65" s="2">
        <v>1.502</v>
      </c>
      <c r="AF65" s="17"/>
      <c r="AG65" s="2">
        <v>8.6266666666666669</v>
      </c>
      <c r="AH65" s="2">
        <v>3.29</v>
      </c>
      <c r="AI65" s="2">
        <v>3.9433333333333334</v>
      </c>
      <c r="AJ65" s="2">
        <v>5.3066666666666658</v>
      </c>
      <c r="AK65" s="2">
        <v>7.8233333333333333</v>
      </c>
      <c r="AL65" s="2">
        <v>7.626666666666666</v>
      </c>
      <c r="AM65" s="2">
        <v>7.5633333333333335</v>
      </c>
      <c r="AN65" s="2">
        <v>8.5766666666666662</v>
      </c>
      <c r="AO65" s="16"/>
      <c r="AP65" s="14">
        <v>29.62962962962963</v>
      </c>
    </row>
    <row r="66" spans="5:42">
      <c r="F66" s="1"/>
      <c r="G66" s="11" t="s">
        <v>29</v>
      </c>
      <c r="H66" s="23" t="s">
        <v>87</v>
      </c>
      <c r="I66" s="2">
        <v>5</v>
      </c>
      <c r="J66" s="2">
        <v>2</v>
      </c>
      <c r="K66" s="2">
        <v>1</v>
      </c>
      <c r="L66" s="2">
        <f t="shared" si="2"/>
        <v>5</v>
      </c>
      <c r="M66" s="16"/>
      <c r="N66" s="2">
        <v>3</v>
      </c>
      <c r="O66" s="2">
        <v>3</v>
      </c>
      <c r="P66" s="2">
        <v>1</v>
      </c>
      <c r="Q66" s="2">
        <f t="shared" si="3"/>
        <v>5</v>
      </c>
      <c r="R66" s="17"/>
      <c r="S66" s="262">
        <f t="shared" si="8"/>
        <v>0.25</v>
      </c>
      <c r="T66" s="262">
        <f t="shared" si="5"/>
        <v>-0.2</v>
      </c>
      <c r="U66" s="262">
        <f t="shared" si="6"/>
        <v>0</v>
      </c>
      <c r="V66" s="259">
        <f t="shared" si="7"/>
        <v>-7.5000000000000011E-2</v>
      </c>
      <c r="W66" s="17"/>
      <c r="X66" s="2">
        <v>1.5129999999999999</v>
      </c>
      <c r="Y66" s="2">
        <v>0.23899999999999999</v>
      </c>
      <c r="Z66" s="2">
        <v>7.3999999999999996E-2</v>
      </c>
      <c r="AA66" s="2">
        <v>0.183</v>
      </c>
      <c r="AB66" s="2">
        <v>1.502</v>
      </c>
      <c r="AC66" s="2">
        <v>0.625</v>
      </c>
      <c r="AD66" s="2">
        <v>0.34300000000000003</v>
      </c>
      <c r="AE66" s="2">
        <v>1.502</v>
      </c>
      <c r="AF66" s="17"/>
      <c r="AG66" s="2">
        <v>8.6300000000000008</v>
      </c>
      <c r="AH66" s="2">
        <v>2.99</v>
      </c>
      <c r="AI66" s="2">
        <v>4.1475</v>
      </c>
      <c r="AJ66" s="2">
        <v>4.4933333333333332</v>
      </c>
      <c r="AK66" s="2">
        <v>8.6366666666666667</v>
      </c>
      <c r="AL66" s="2">
        <v>8.5666666666666647</v>
      </c>
      <c r="AM66" s="2">
        <v>6.9633333333333338</v>
      </c>
      <c r="AN66" s="2">
        <v>7.2366666666666672</v>
      </c>
      <c r="AO66" s="16"/>
      <c r="AP66" s="14">
        <v>25.925925925925927</v>
      </c>
    </row>
    <row r="67" spans="5:42">
      <c r="F67" s="1"/>
      <c r="G67" s="8" t="s">
        <v>30</v>
      </c>
      <c r="H67" s="23" t="s">
        <v>88</v>
      </c>
      <c r="I67" s="2">
        <v>1</v>
      </c>
      <c r="J67" s="2">
        <v>4</v>
      </c>
      <c r="K67" s="2">
        <v>7</v>
      </c>
      <c r="L67" s="2">
        <f t="shared" si="2"/>
        <v>8</v>
      </c>
      <c r="M67" s="16"/>
      <c r="N67" s="2">
        <v>2</v>
      </c>
      <c r="O67" s="2">
        <v>1</v>
      </c>
      <c r="P67" s="2">
        <v>5</v>
      </c>
      <c r="Q67" s="2">
        <f t="shared" si="3"/>
        <v>4.5</v>
      </c>
      <c r="R67" s="17"/>
      <c r="S67" s="262">
        <f t="shared" si="8"/>
        <v>-0.33333333333333331</v>
      </c>
      <c r="T67" s="262">
        <f t="shared" si="5"/>
        <v>0.6</v>
      </c>
      <c r="U67" s="262">
        <f t="shared" si="6"/>
        <v>0.16666666666666666</v>
      </c>
      <c r="V67" s="259">
        <f t="shared" si="7"/>
        <v>0.51666666666666661</v>
      </c>
      <c r="W67" s="17"/>
      <c r="X67" s="2">
        <v>1.5129999999999999</v>
      </c>
      <c r="Y67" s="2">
        <v>0.625</v>
      </c>
      <c r="Z67" s="2">
        <v>0.27200000000000002</v>
      </c>
      <c r="AA67" s="2">
        <v>0.47899999999999998</v>
      </c>
      <c r="AB67" s="2">
        <v>1.3919999999999999</v>
      </c>
      <c r="AC67" s="2">
        <v>1.3919999999999999</v>
      </c>
      <c r="AD67" s="2">
        <v>1.2410000000000001</v>
      </c>
      <c r="AE67" s="2">
        <v>1.5129999999999999</v>
      </c>
      <c r="AF67" s="17"/>
      <c r="AG67" s="2">
        <v>10.89</v>
      </c>
      <c r="AH67" s="2">
        <v>5.6633333333333331</v>
      </c>
      <c r="AI67" s="2">
        <v>4.085</v>
      </c>
      <c r="AJ67" s="2">
        <v>3.4633333333333334</v>
      </c>
      <c r="AK67" s="2">
        <v>9.2199999999999989</v>
      </c>
      <c r="AL67" s="2">
        <v>11.5875</v>
      </c>
      <c r="AM67" s="2">
        <v>7.16</v>
      </c>
      <c r="AN67" s="2">
        <v>7.2966666666666669</v>
      </c>
      <c r="AO67" s="16"/>
      <c r="AP67" s="14">
        <v>33.333333333333336</v>
      </c>
    </row>
    <row r="68" spans="5:42">
      <c r="F68" s="1"/>
      <c r="G68" s="8" t="s">
        <v>30</v>
      </c>
      <c r="H68" s="23" t="s">
        <v>89</v>
      </c>
      <c r="I68" s="2">
        <v>13</v>
      </c>
      <c r="J68" s="2">
        <v>1</v>
      </c>
      <c r="K68" s="2">
        <v>8</v>
      </c>
      <c r="L68" s="2">
        <f t="shared" si="2"/>
        <v>11.5</v>
      </c>
      <c r="M68" s="16"/>
      <c r="N68" s="2">
        <v>2</v>
      </c>
      <c r="O68" s="2">
        <v>0</v>
      </c>
      <c r="P68" s="2">
        <v>1</v>
      </c>
      <c r="Q68" s="2">
        <f t="shared" si="3"/>
        <v>1.5</v>
      </c>
      <c r="R68" s="17"/>
      <c r="S68" s="262">
        <f t="shared" si="8"/>
        <v>0.73333333333333328</v>
      </c>
      <c r="T68" s="262">
        <f t="shared" si="5"/>
        <v>1</v>
      </c>
      <c r="U68" s="262">
        <f t="shared" si="6"/>
        <v>0.77777777777777779</v>
      </c>
      <c r="V68" s="259">
        <f t="shared" si="7"/>
        <v>1.7555555555555555</v>
      </c>
      <c r="W68" s="17"/>
      <c r="X68" s="14"/>
      <c r="Y68" s="14"/>
      <c r="Z68" s="14"/>
      <c r="AA68" s="2"/>
      <c r="AB68" s="14"/>
      <c r="AC68" s="14"/>
      <c r="AD68" s="14"/>
      <c r="AE68" s="2"/>
      <c r="AF68" s="17"/>
      <c r="AG68" s="14"/>
      <c r="AH68" s="14"/>
      <c r="AI68" s="14"/>
      <c r="AJ68" s="2"/>
      <c r="AK68" s="14"/>
      <c r="AL68" s="14"/>
      <c r="AM68" s="14"/>
      <c r="AN68" s="2"/>
      <c r="AO68" s="16"/>
      <c r="AP68" s="14"/>
    </row>
    <row r="69" spans="5:42">
      <c r="F69" s="1"/>
      <c r="G69" s="8" t="s">
        <v>30</v>
      </c>
      <c r="H69" s="23" t="s">
        <v>90</v>
      </c>
      <c r="I69" s="2">
        <v>16</v>
      </c>
      <c r="J69" s="2">
        <v>10</v>
      </c>
      <c r="K69" s="2">
        <v>19</v>
      </c>
      <c r="L69" s="2">
        <f t="shared" si="2"/>
        <v>27.5</v>
      </c>
      <c r="M69" s="16"/>
      <c r="N69" s="2">
        <v>3</v>
      </c>
      <c r="O69" s="2">
        <v>4</v>
      </c>
      <c r="P69" s="2">
        <v>2</v>
      </c>
      <c r="Q69" s="2">
        <f t="shared" si="3"/>
        <v>6.5</v>
      </c>
      <c r="R69" s="17"/>
      <c r="S69" s="262">
        <f t="shared" si="8"/>
        <v>0.68421052631578949</v>
      </c>
      <c r="T69" s="262">
        <f t="shared" si="5"/>
        <v>0.42857142857142855</v>
      </c>
      <c r="U69" s="262">
        <f t="shared" si="6"/>
        <v>0.80952380952380953</v>
      </c>
      <c r="V69" s="259">
        <f t="shared" si="7"/>
        <v>1.1754385964912282</v>
      </c>
      <c r="W69" s="17"/>
      <c r="X69" s="2">
        <v>1.5129999999999999</v>
      </c>
      <c r="Y69" s="2">
        <v>0.13200000000000001</v>
      </c>
      <c r="Z69" s="2">
        <v>0.123</v>
      </c>
      <c r="AA69" s="2">
        <v>0.223</v>
      </c>
      <c r="AB69" s="2">
        <v>1.2410000000000001</v>
      </c>
      <c r="AC69" s="2">
        <v>1.24</v>
      </c>
      <c r="AD69" s="2">
        <v>1.137</v>
      </c>
      <c r="AE69" s="2">
        <v>1.3919999999999999</v>
      </c>
      <c r="AF69" s="17"/>
      <c r="AG69" s="2">
        <v>9.0033333333333339</v>
      </c>
      <c r="AH69" s="2">
        <v>9.26</v>
      </c>
      <c r="AI69" s="2">
        <v>4.7366666666666672</v>
      </c>
      <c r="AJ69" s="2">
        <v>10.395</v>
      </c>
      <c r="AK69" s="2">
        <v>11.063333333333333</v>
      </c>
      <c r="AL69" s="2">
        <v>9.6233333333333331</v>
      </c>
      <c r="AM69" s="2">
        <v>9.1266666666666669</v>
      </c>
      <c r="AN69" s="2">
        <v>11.963333333333333</v>
      </c>
      <c r="AO69" s="16"/>
      <c r="AP69" s="14">
        <v>27.272727272727273</v>
      </c>
    </row>
    <row r="70" spans="5:42">
      <c r="F70" s="1"/>
      <c r="G70" s="8" t="s">
        <v>30</v>
      </c>
      <c r="H70" s="23" t="s">
        <v>91</v>
      </c>
      <c r="I70" s="2">
        <v>17</v>
      </c>
      <c r="J70" s="2">
        <v>12</v>
      </c>
      <c r="K70" s="2">
        <v>14</v>
      </c>
      <c r="L70" s="2">
        <f t="shared" si="2"/>
        <v>27.5</v>
      </c>
      <c r="M70" s="16"/>
      <c r="N70" s="2">
        <v>3</v>
      </c>
      <c r="O70" s="2">
        <v>4</v>
      </c>
      <c r="P70" s="2">
        <v>1</v>
      </c>
      <c r="Q70" s="2">
        <f t="shared" si="3"/>
        <v>6</v>
      </c>
      <c r="R70" s="17"/>
      <c r="S70" s="262">
        <f t="shared" si="8"/>
        <v>0.7</v>
      </c>
      <c r="T70" s="262">
        <f t="shared" si="5"/>
        <v>0.5</v>
      </c>
      <c r="U70" s="262">
        <f t="shared" si="6"/>
        <v>0.8666666666666667</v>
      </c>
      <c r="V70" s="259">
        <f t="shared" si="7"/>
        <v>1.2833333333333332</v>
      </c>
      <c r="W70" s="17"/>
      <c r="X70" s="2">
        <v>1.137</v>
      </c>
      <c r="Y70" s="2">
        <v>0.27200000000000002</v>
      </c>
      <c r="Z70" s="2">
        <v>0.19800000000000001</v>
      </c>
      <c r="AA70" s="2">
        <v>0.33400000000000002</v>
      </c>
      <c r="AB70" s="2">
        <v>1.137</v>
      </c>
      <c r="AC70" s="2">
        <v>0.93300000000000005</v>
      </c>
      <c r="AD70" s="2">
        <v>1.502</v>
      </c>
      <c r="AE70" s="2">
        <v>0.86399999999999999</v>
      </c>
      <c r="AF70" s="17"/>
      <c r="AG70" s="2">
        <v>9.2449999999999992</v>
      </c>
      <c r="AH70" s="2">
        <v>4.5333333333333332</v>
      </c>
      <c r="AI70" s="2">
        <v>6.68</v>
      </c>
      <c r="AJ70" s="2">
        <v>7.3066666666666658</v>
      </c>
      <c r="AK70" s="2">
        <v>10.61</v>
      </c>
      <c r="AL70" s="2">
        <v>8.9599999999999991</v>
      </c>
      <c r="AM70" s="2">
        <v>9.1933333333333334</v>
      </c>
      <c r="AN70" s="2">
        <v>10.183333333333335</v>
      </c>
      <c r="AO70" s="16"/>
      <c r="AP70" s="14">
        <v>25</v>
      </c>
    </row>
    <row r="71" spans="5:42">
      <c r="F71" s="1"/>
      <c r="G71" s="8" t="s">
        <v>30</v>
      </c>
      <c r="H71" s="23" t="s">
        <v>92</v>
      </c>
      <c r="I71" s="2">
        <v>4</v>
      </c>
      <c r="J71" s="2">
        <v>10</v>
      </c>
      <c r="K71" s="2">
        <v>4</v>
      </c>
      <c r="L71" s="2">
        <f t="shared" si="2"/>
        <v>14</v>
      </c>
      <c r="M71" s="16"/>
      <c r="N71" s="2">
        <v>0</v>
      </c>
      <c r="O71" s="2">
        <v>1</v>
      </c>
      <c r="P71" s="2">
        <v>0</v>
      </c>
      <c r="Q71" s="2">
        <f t="shared" si="3"/>
        <v>1</v>
      </c>
      <c r="R71" s="17"/>
      <c r="S71" s="262">
        <f t="shared" si="8"/>
        <v>1</v>
      </c>
      <c r="T71" s="262">
        <f t="shared" si="5"/>
        <v>0.81818181818181823</v>
      </c>
      <c r="U71" s="262">
        <f t="shared" si="6"/>
        <v>1</v>
      </c>
      <c r="V71" s="259">
        <f t="shared" si="7"/>
        <v>1.8181818181818183</v>
      </c>
      <c r="W71" s="17"/>
      <c r="X71" s="2">
        <v>1.0860000000000001</v>
      </c>
      <c r="Y71" s="2">
        <v>0.223</v>
      </c>
      <c r="Z71" s="2">
        <v>0.41799999999999998</v>
      </c>
      <c r="AA71" s="2">
        <v>0.51200000000000001</v>
      </c>
      <c r="AB71" s="2">
        <v>1.502</v>
      </c>
      <c r="AC71" s="2">
        <v>0.997</v>
      </c>
      <c r="AD71" s="2">
        <v>1.502</v>
      </c>
      <c r="AE71" s="2">
        <v>0.82</v>
      </c>
      <c r="AF71" s="17"/>
      <c r="AG71" s="2">
        <v>10.586666666666668</v>
      </c>
      <c r="AH71" s="2">
        <v>6.79</v>
      </c>
      <c r="AI71" s="2">
        <v>5.5533333333333337</v>
      </c>
      <c r="AJ71" s="2">
        <v>6.9250000000000007</v>
      </c>
      <c r="AK71" s="2">
        <v>11.246666666666664</v>
      </c>
      <c r="AL71" s="2">
        <v>12.57</v>
      </c>
      <c r="AM71" s="2">
        <v>9.1566666666666681</v>
      </c>
      <c r="AN71" s="2">
        <v>9.3233333333333324</v>
      </c>
      <c r="AO71" s="16"/>
      <c r="AP71" s="14">
        <v>29.166666666666668</v>
      </c>
    </row>
    <row r="72" spans="5:42" ht="16">
      <c r="E72" s="1"/>
      <c r="F72" s="1"/>
      <c r="G72" s="8" t="s">
        <v>30</v>
      </c>
      <c r="H72" s="23" t="s">
        <v>93</v>
      </c>
      <c r="I72" s="2">
        <v>3</v>
      </c>
      <c r="J72" s="2">
        <v>5</v>
      </c>
      <c r="K72" s="2">
        <v>2</v>
      </c>
      <c r="L72" s="2">
        <f t="shared" si="2"/>
        <v>7.5</v>
      </c>
      <c r="M72" s="16"/>
      <c r="N72" s="2">
        <v>1</v>
      </c>
      <c r="O72" s="2">
        <v>1</v>
      </c>
      <c r="P72" s="2">
        <v>0</v>
      </c>
      <c r="Q72" s="2">
        <f t="shared" si="3"/>
        <v>1.5</v>
      </c>
      <c r="R72" s="17"/>
      <c r="S72" s="262">
        <f t="shared" si="8"/>
        <v>0.5</v>
      </c>
      <c r="T72" s="262">
        <f t="shared" si="5"/>
        <v>0.66666666666666663</v>
      </c>
      <c r="U72" s="262">
        <f t="shared" si="6"/>
        <v>1</v>
      </c>
      <c r="V72" s="259">
        <f t="shared" si="7"/>
        <v>1.4166666666666665</v>
      </c>
      <c r="W72" s="17"/>
      <c r="X72" s="2">
        <v>1.2410000000000001</v>
      </c>
      <c r="Y72" s="2">
        <v>0.51200000000000001</v>
      </c>
      <c r="Z72" s="2">
        <v>0.66900000000000004</v>
      </c>
      <c r="AA72" s="2">
        <v>0.86399999999999999</v>
      </c>
      <c r="AB72" s="2">
        <v>1.502</v>
      </c>
      <c r="AC72" s="2">
        <v>1.3919999999999999</v>
      </c>
      <c r="AD72" s="2">
        <v>1.5129999999999999</v>
      </c>
      <c r="AE72" s="9">
        <v>0.82499999999999996</v>
      </c>
      <c r="AF72" s="17"/>
      <c r="AG72" s="2">
        <v>11.686666666666667</v>
      </c>
      <c r="AH72" s="2">
        <v>5.916666666666667</v>
      </c>
      <c r="AI72" s="2">
        <v>5.71</v>
      </c>
      <c r="AJ72" s="2">
        <v>7.083333333333333</v>
      </c>
      <c r="AK72" s="2">
        <v>12.11</v>
      </c>
      <c r="AL72" s="2">
        <v>10.533333333333333</v>
      </c>
      <c r="AM72" s="2">
        <v>8.1266666666666669</v>
      </c>
      <c r="AN72" s="9">
        <v>11.216666666666667</v>
      </c>
      <c r="AO72" s="16"/>
      <c r="AP72" s="14">
        <v>27.272727272727273</v>
      </c>
    </row>
    <row r="73" spans="5:42" ht="16">
      <c r="E73" s="1"/>
      <c r="F73" s="1"/>
      <c r="G73" s="8" t="s">
        <v>30</v>
      </c>
      <c r="H73" s="23" t="s">
        <v>94</v>
      </c>
      <c r="I73" s="2">
        <v>4</v>
      </c>
      <c r="J73" s="2">
        <v>2</v>
      </c>
      <c r="K73" s="2">
        <v>5</v>
      </c>
      <c r="L73" s="2">
        <f t="shared" si="2"/>
        <v>6.5</v>
      </c>
      <c r="M73" s="16"/>
      <c r="N73" s="2">
        <v>0</v>
      </c>
      <c r="O73" s="2">
        <v>0</v>
      </c>
      <c r="P73" s="2">
        <v>0</v>
      </c>
      <c r="Q73" s="2">
        <f t="shared" si="3"/>
        <v>0</v>
      </c>
      <c r="R73" s="17"/>
      <c r="S73" s="262">
        <f t="shared" si="8"/>
        <v>1</v>
      </c>
      <c r="T73" s="262">
        <f t="shared" si="5"/>
        <v>1</v>
      </c>
      <c r="U73" s="262">
        <f t="shared" si="6"/>
        <v>1</v>
      </c>
      <c r="V73" s="259">
        <f t="shared" si="7"/>
        <v>2</v>
      </c>
      <c r="W73" s="17"/>
      <c r="X73" s="2">
        <v>1.3919999999999999</v>
      </c>
      <c r="Y73" s="2">
        <v>0.27200000000000002</v>
      </c>
      <c r="Z73" s="2">
        <v>0.27200000000000002</v>
      </c>
      <c r="AA73" s="2">
        <v>0.33400000000000002</v>
      </c>
      <c r="AB73" s="2">
        <v>0.99</v>
      </c>
      <c r="AC73" s="9">
        <v>0.82499999999999996</v>
      </c>
      <c r="AD73" s="2">
        <v>0.93300000000000005</v>
      </c>
      <c r="AE73" s="2">
        <v>0.23899999999999999</v>
      </c>
      <c r="AF73" s="17"/>
      <c r="AG73" s="2">
        <v>9.1266666666666669</v>
      </c>
      <c r="AH73" s="2">
        <v>5.87</v>
      </c>
      <c r="AI73" s="2">
        <v>5.4633333333333338</v>
      </c>
      <c r="AJ73" s="2">
        <v>9.9724999999999984</v>
      </c>
      <c r="AK73" s="2">
        <v>11.026666666666666</v>
      </c>
      <c r="AL73" s="9">
        <v>11.366666666666667</v>
      </c>
      <c r="AM73" s="2">
        <v>8.293333333333333</v>
      </c>
      <c r="AN73" s="2">
        <v>11.016666666666666</v>
      </c>
      <c r="AO73" s="16"/>
      <c r="AP73" s="14">
        <v>40</v>
      </c>
    </row>
    <row r="74" spans="5:42" ht="16">
      <c r="E74" s="1"/>
      <c r="F74" s="1"/>
      <c r="G74" s="8" t="s">
        <v>30</v>
      </c>
      <c r="H74" s="23" t="s">
        <v>95</v>
      </c>
      <c r="I74" s="2">
        <v>11</v>
      </c>
      <c r="J74" s="2">
        <v>7</v>
      </c>
      <c r="K74" s="2">
        <v>9</v>
      </c>
      <c r="L74" s="2">
        <f t="shared" si="2"/>
        <v>17</v>
      </c>
      <c r="M74" s="16"/>
      <c r="N74" s="2">
        <v>0</v>
      </c>
      <c r="O74" s="2">
        <v>0</v>
      </c>
      <c r="P74" s="2">
        <v>0</v>
      </c>
      <c r="Q74" s="2">
        <f t="shared" si="3"/>
        <v>0</v>
      </c>
      <c r="R74" s="17"/>
      <c r="S74" s="262">
        <f t="shared" si="8"/>
        <v>1</v>
      </c>
      <c r="T74" s="262">
        <f t="shared" si="5"/>
        <v>1</v>
      </c>
      <c r="U74" s="262">
        <f t="shared" si="6"/>
        <v>1</v>
      </c>
      <c r="V74" s="259">
        <f t="shared" si="7"/>
        <v>2</v>
      </c>
      <c r="W74" s="17"/>
      <c r="X74" s="9">
        <v>0.89100000000000001</v>
      </c>
      <c r="Y74" s="2">
        <v>0.17</v>
      </c>
      <c r="Z74" s="2">
        <v>0.161</v>
      </c>
      <c r="AA74" s="9">
        <v>0.57899999999999996</v>
      </c>
      <c r="AB74" s="9">
        <v>1.0860000000000001</v>
      </c>
      <c r="AC74" s="2">
        <v>1.218</v>
      </c>
      <c r="AD74" s="2">
        <v>0.54900000000000004</v>
      </c>
      <c r="AE74" s="2">
        <v>0.73099999999999998</v>
      </c>
      <c r="AF74" s="17"/>
      <c r="AG74" s="9">
        <v>8.7466666666666644</v>
      </c>
      <c r="AH74" s="2">
        <v>6.6933333333333325</v>
      </c>
      <c r="AI74" s="2">
        <v>9.7200000000000006</v>
      </c>
      <c r="AJ74" s="9">
        <v>10.93</v>
      </c>
      <c r="AK74" s="9">
        <v>8.3966666666666665</v>
      </c>
      <c r="AL74" s="2">
        <v>8.1333333333333329</v>
      </c>
      <c r="AM74" s="2">
        <v>11.469999999999999</v>
      </c>
      <c r="AN74" s="2">
        <v>9.8933333333333326</v>
      </c>
      <c r="AO74" s="16"/>
      <c r="AP74" s="14">
        <v>26.086956521739129</v>
      </c>
    </row>
    <row r="75" spans="5:42">
      <c r="E75" s="1"/>
      <c r="F75" s="1"/>
      <c r="G75" s="8" t="s">
        <v>30</v>
      </c>
      <c r="H75" s="23" t="s">
        <v>96</v>
      </c>
      <c r="I75" s="2">
        <v>7</v>
      </c>
      <c r="J75" s="2">
        <v>8</v>
      </c>
      <c r="K75" s="2">
        <v>8</v>
      </c>
      <c r="L75" s="2">
        <f t="shared" si="2"/>
        <v>15.5</v>
      </c>
      <c r="M75" s="16"/>
      <c r="N75" s="2">
        <v>0</v>
      </c>
      <c r="O75" s="2">
        <v>0</v>
      </c>
      <c r="P75" s="2">
        <v>0</v>
      </c>
      <c r="Q75" s="2">
        <f t="shared" si="3"/>
        <v>0</v>
      </c>
      <c r="R75" s="17"/>
      <c r="S75" s="262">
        <f t="shared" si="8"/>
        <v>1</v>
      </c>
      <c r="T75" s="262">
        <f t="shared" si="5"/>
        <v>1</v>
      </c>
      <c r="U75" s="262">
        <f t="shared" si="6"/>
        <v>1</v>
      </c>
      <c r="V75" s="259">
        <f t="shared" si="7"/>
        <v>2</v>
      </c>
      <c r="W75" s="17"/>
      <c r="X75" s="2">
        <v>1.2410000000000001</v>
      </c>
      <c r="Y75" s="2">
        <v>0.16300000000000001</v>
      </c>
      <c r="Z75" s="2">
        <v>0.19800000000000001</v>
      </c>
      <c r="AA75" s="2">
        <v>0.51200000000000001</v>
      </c>
      <c r="AB75" s="2">
        <v>1.5129999999999999</v>
      </c>
      <c r="AC75" s="2">
        <v>1.5129999999999999</v>
      </c>
      <c r="AD75" s="2">
        <v>1.0069999999999999</v>
      </c>
      <c r="AE75" s="2">
        <v>0.89100000000000001</v>
      </c>
      <c r="AF75" s="17"/>
      <c r="AG75" s="2">
        <v>10.076666666666666</v>
      </c>
      <c r="AH75" s="2">
        <v>6.0566666666666658</v>
      </c>
      <c r="AI75" s="2">
        <v>5.1566666666666672</v>
      </c>
      <c r="AJ75" s="2">
        <v>5.6533333333333333</v>
      </c>
      <c r="AK75" s="2">
        <v>11.013333333333334</v>
      </c>
      <c r="AL75" s="2">
        <v>11.163333333333334</v>
      </c>
      <c r="AM75" s="2">
        <v>11.313333333333333</v>
      </c>
      <c r="AN75" s="2">
        <v>11.743333333333334</v>
      </c>
      <c r="AO75" s="16"/>
      <c r="AP75" s="14">
        <v>27.777777777777779</v>
      </c>
    </row>
    <row r="76" spans="5:42">
      <c r="E76" s="1"/>
      <c r="F76" s="1"/>
      <c r="G76" s="8" t="s">
        <v>30</v>
      </c>
      <c r="H76" s="23" t="s">
        <v>97</v>
      </c>
      <c r="I76" s="2">
        <v>11</v>
      </c>
      <c r="J76" s="2">
        <v>14</v>
      </c>
      <c r="K76" s="2">
        <v>18</v>
      </c>
      <c r="L76" s="2">
        <f t="shared" ref="L76:L85" si="9">((I76+J76)/2)+((J76+K76)/2)</f>
        <v>28.5</v>
      </c>
      <c r="M76" s="16"/>
      <c r="N76" s="2">
        <v>0</v>
      </c>
      <c r="O76" s="2">
        <v>0</v>
      </c>
      <c r="P76" s="2">
        <v>3</v>
      </c>
      <c r="Q76" s="2">
        <f t="shared" ref="Q76:Q85" si="10">((N76+O76)/2)+((O76+P76)/2)</f>
        <v>1.5</v>
      </c>
      <c r="R76" s="17"/>
      <c r="S76" s="262">
        <f t="shared" si="8"/>
        <v>1</v>
      </c>
      <c r="T76" s="262">
        <f t="shared" si="5"/>
        <v>1</v>
      </c>
      <c r="U76" s="262">
        <f t="shared" si="6"/>
        <v>0.7142857142857143</v>
      </c>
      <c r="V76" s="259">
        <f t="shared" si="7"/>
        <v>1.8571428571428572</v>
      </c>
      <c r="W76" s="17"/>
      <c r="X76" s="2">
        <v>1.2410000000000001</v>
      </c>
      <c r="Y76" s="2">
        <v>5.8000000000000003E-2</v>
      </c>
      <c r="Z76" s="2">
        <v>0.27200000000000002</v>
      </c>
      <c r="AA76" s="2">
        <v>0.66900000000000004</v>
      </c>
      <c r="AB76" s="2">
        <v>1.5129999999999999</v>
      </c>
      <c r="AC76" s="2">
        <v>0.58699999999999997</v>
      </c>
      <c r="AD76" s="2">
        <v>1.137</v>
      </c>
      <c r="AE76" s="2">
        <v>0.89100000000000001</v>
      </c>
      <c r="AF76" s="17"/>
      <c r="AG76" s="2">
        <v>8.9599999999999991</v>
      </c>
      <c r="AH76" s="2">
        <v>3.8633333333333333</v>
      </c>
      <c r="AI76" s="2">
        <v>4.8566666666666665</v>
      </c>
      <c r="AJ76" s="2">
        <v>6.1400000000000006</v>
      </c>
      <c r="AK76" s="2">
        <v>8.2766666666666673</v>
      </c>
      <c r="AL76" s="2">
        <v>8.9666666666666668</v>
      </c>
      <c r="AM76" s="2">
        <v>9.2133333333333329</v>
      </c>
      <c r="AN76" s="2">
        <v>8.0499999999999989</v>
      </c>
      <c r="AO76" s="16"/>
      <c r="AP76" s="14">
        <v>33.333333333333336</v>
      </c>
    </row>
    <row r="77" spans="5:42">
      <c r="E77" s="1"/>
      <c r="F77" s="1"/>
      <c r="G77" s="8" t="s">
        <v>30</v>
      </c>
      <c r="H77" s="23" t="s">
        <v>98</v>
      </c>
      <c r="I77" s="2">
        <v>3</v>
      </c>
      <c r="J77" s="2">
        <v>12</v>
      </c>
      <c r="K77" s="2">
        <v>8</v>
      </c>
      <c r="L77" s="2">
        <f t="shared" si="9"/>
        <v>17.5</v>
      </c>
      <c r="M77" s="16"/>
      <c r="N77" s="2">
        <v>1</v>
      </c>
      <c r="O77" s="2">
        <v>0</v>
      </c>
      <c r="P77" s="2">
        <v>0</v>
      </c>
      <c r="Q77" s="2">
        <f t="shared" si="10"/>
        <v>0.5</v>
      </c>
      <c r="R77" s="17"/>
      <c r="S77" s="262">
        <f t="shared" si="8"/>
        <v>0.5</v>
      </c>
      <c r="T77" s="262">
        <f t="shared" si="5"/>
        <v>1</v>
      </c>
      <c r="U77" s="262">
        <f t="shared" si="6"/>
        <v>1</v>
      </c>
      <c r="V77" s="259">
        <f t="shared" si="7"/>
        <v>1.75</v>
      </c>
      <c r="W77" s="17"/>
      <c r="X77" s="2">
        <v>1.0860000000000001</v>
      </c>
      <c r="Y77" s="2">
        <v>0.16300000000000001</v>
      </c>
      <c r="Z77" s="2">
        <v>0.33400000000000002</v>
      </c>
      <c r="AA77" s="2">
        <v>0.625</v>
      </c>
      <c r="AB77" s="2">
        <v>1.0860000000000001</v>
      </c>
      <c r="AC77" s="2">
        <v>0.82499999999999996</v>
      </c>
      <c r="AD77" s="2">
        <v>0.70399999999999996</v>
      </c>
      <c r="AE77" s="2">
        <v>1.3919999999999999</v>
      </c>
      <c r="AF77" s="17"/>
      <c r="AG77" s="2">
        <v>6.3</v>
      </c>
      <c r="AH77" s="2">
        <v>5.4366666666666674</v>
      </c>
      <c r="AI77" s="2">
        <v>4.665</v>
      </c>
      <c r="AJ77" s="2">
        <v>7.3066666666666675</v>
      </c>
      <c r="AK77" s="2">
        <v>7.3433333333333337</v>
      </c>
      <c r="AL77" s="2">
        <v>8.2999999999999989</v>
      </c>
      <c r="AM77" s="2">
        <v>8.7900000000000009</v>
      </c>
      <c r="AN77" s="2">
        <v>6.7366666666666672</v>
      </c>
      <c r="AO77" s="16"/>
      <c r="AP77" s="14">
        <v>33.333333333333336</v>
      </c>
    </row>
    <row r="78" spans="5:42">
      <c r="E78" s="1"/>
      <c r="F78" s="1"/>
      <c r="G78" s="8" t="s">
        <v>30</v>
      </c>
      <c r="H78" s="23" t="s">
        <v>99</v>
      </c>
      <c r="I78" s="2">
        <v>4</v>
      </c>
      <c r="J78" s="2">
        <v>2</v>
      </c>
      <c r="K78" s="2">
        <v>1</v>
      </c>
      <c r="L78" s="2">
        <f t="shared" si="9"/>
        <v>4.5</v>
      </c>
      <c r="M78" s="16"/>
      <c r="N78" s="2">
        <v>3</v>
      </c>
      <c r="O78" s="2">
        <v>5</v>
      </c>
      <c r="P78" s="2">
        <v>2</v>
      </c>
      <c r="Q78" s="2">
        <f t="shared" si="10"/>
        <v>7.5</v>
      </c>
      <c r="R78" s="17"/>
      <c r="S78" s="262">
        <f t="shared" si="8"/>
        <v>0.14285714285714285</v>
      </c>
      <c r="T78" s="262">
        <f t="shared" ref="T78:T85" si="11">(J78-O78)/(J78+O78)</f>
        <v>-0.42857142857142855</v>
      </c>
      <c r="U78" s="262">
        <f t="shared" ref="U78:U85" si="12">(K78-P78)/(K78+P78)</f>
        <v>-0.33333333333333331</v>
      </c>
      <c r="V78" s="259">
        <f t="shared" ref="V78:V85" si="13">((S78+T78)/2)+((T78+U78)/2)</f>
        <v>-0.52380952380952372</v>
      </c>
      <c r="W78" s="17"/>
      <c r="X78" s="2">
        <v>0.89100000000000001</v>
      </c>
      <c r="Y78" s="2">
        <v>0.27200000000000002</v>
      </c>
      <c r="Z78" s="2">
        <v>0.33900000000000002</v>
      </c>
      <c r="AA78" s="2">
        <v>1.137</v>
      </c>
      <c r="AB78" s="2">
        <v>0.89100000000000001</v>
      </c>
      <c r="AC78" s="2">
        <v>0.89100000000000001</v>
      </c>
      <c r="AD78" s="2">
        <v>0.33400000000000002</v>
      </c>
      <c r="AE78" s="2">
        <v>0.70099999999999996</v>
      </c>
      <c r="AF78" s="17"/>
      <c r="AG78" s="2">
        <v>10.119999999999999</v>
      </c>
      <c r="AH78" s="2">
        <v>6.8075000000000001</v>
      </c>
      <c r="AI78" s="2">
        <v>5.5233333333333334</v>
      </c>
      <c r="AJ78" s="2">
        <v>8.2200000000000006</v>
      </c>
      <c r="AK78" s="2">
        <v>8.5966666666666658</v>
      </c>
      <c r="AL78" s="2">
        <v>7.7549999999999999</v>
      </c>
      <c r="AM78" s="2">
        <v>7.6033333333333326</v>
      </c>
      <c r="AN78" s="2">
        <v>7.29</v>
      </c>
      <c r="AO78" s="16"/>
      <c r="AP78" s="14">
        <v>37.5</v>
      </c>
    </row>
    <row r="79" spans="5:42">
      <c r="E79" s="1"/>
      <c r="F79" s="1"/>
      <c r="G79" s="8" t="s">
        <v>30</v>
      </c>
      <c r="H79" s="23" t="s">
        <v>100</v>
      </c>
      <c r="I79" s="2">
        <v>2</v>
      </c>
      <c r="J79" s="2">
        <v>14</v>
      </c>
      <c r="K79" s="2">
        <v>10</v>
      </c>
      <c r="L79" s="2">
        <f t="shared" si="9"/>
        <v>20</v>
      </c>
      <c r="M79" s="16"/>
      <c r="N79" s="2">
        <v>0</v>
      </c>
      <c r="O79" s="2">
        <v>0</v>
      </c>
      <c r="P79" s="2">
        <v>0</v>
      </c>
      <c r="Q79" s="2">
        <f t="shared" si="10"/>
        <v>0</v>
      </c>
      <c r="R79" s="17"/>
      <c r="S79" s="262">
        <f t="shared" ref="S79:S85" si="14">(I79-N79)/(I79+N79)</f>
        <v>1</v>
      </c>
      <c r="T79" s="262">
        <f t="shared" si="11"/>
        <v>1</v>
      </c>
      <c r="U79" s="262">
        <f t="shared" si="12"/>
        <v>1</v>
      </c>
      <c r="V79" s="259">
        <f t="shared" si="13"/>
        <v>2</v>
      </c>
      <c r="W79" s="17"/>
      <c r="X79" s="2">
        <v>1.502</v>
      </c>
      <c r="Y79" s="2">
        <v>0.34300000000000003</v>
      </c>
      <c r="Z79" s="2">
        <v>0.625</v>
      </c>
      <c r="AA79" s="2">
        <v>0.51200000000000001</v>
      </c>
      <c r="AB79" s="2">
        <v>1.2410000000000001</v>
      </c>
      <c r="AC79" s="2">
        <v>0.86399999999999999</v>
      </c>
      <c r="AD79" s="2">
        <v>0.89100000000000001</v>
      </c>
      <c r="AE79" s="2">
        <v>1.137</v>
      </c>
      <c r="AF79" s="17"/>
      <c r="AG79" s="2">
        <v>7.8966666666666656</v>
      </c>
      <c r="AH79" s="2">
        <v>5.6974999999999998</v>
      </c>
      <c r="AI79" s="2">
        <v>7.0233333333333334</v>
      </c>
      <c r="AJ79" s="2">
        <v>7.5866666666666669</v>
      </c>
      <c r="AK79" s="2">
        <v>8.2366666666666664</v>
      </c>
      <c r="AL79" s="2">
        <v>8.2200000000000006</v>
      </c>
      <c r="AM79" s="2">
        <v>7.1499999999999995</v>
      </c>
      <c r="AN79" s="2">
        <v>9.0400000000000009</v>
      </c>
      <c r="AO79" s="16"/>
      <c r="AP79" s="14">
        <v>32</v>
      </c>
    </row>
    <row r="80" spans="5:42" ht="16">
      <c r="E80" s="1"/>
      <c r="F80" s="1"/>
      <c r="G80" s="8" t="s">
        <v>30</v>
      </c>
      <c r="H80" s="23" t="s">
        <v>101</v>
      </c>
      <c r="I80" s="13">
        <v>7</v>
      </c>
      <c r="J80" s="13">
        <v>16</v>
      </c>
      <c r="K80" s="13">
        <v>3</v>
      </c>
      <c r="L80" s="2">
        <f t="shared" si="9"/>
        <v>21</v>
      </c>
      <c r="M80" s="16"/>
      <c r="N80" s="2">
        <v>0</v>
      </c>
      <c r="O80" s="2">
        <v>0</v>
      </c>
      <c r="P80" s="2">
        <v>0</v>
      </c>
      <c r="Q80" s="2">
        <f t="shared" si="10"/>
        <v>0</v>
      </c>
      <c r="R80" s="17"/>
      <c r="S80" s="262">
        <f t="shared" si="14"/>
        <v>1</v>
      </c>
      <c r="T80" s="262">
        <f t="shared" si="11"/>
        <v>1</v>
      </c>
      <c r="U80" s="262">
        <f t="shared" si="12"/>
        <v>1</v>
      </c>
      <c r="V80" s="259">
        <f t="shared" si="13"/>
        <v>2</v>
      </c>
      <c r="W80" s="17"/>
      <c r="X80" s="2">
        <v>0.93300000000000005</v>
      </c>
      <c r="Y80" s="2">
        <v>0.20200000000000001</v>
      </c>
      <c r="Z80" s="2">
        <v>0.33400000000000002</v>
      </c>
      <c r="AA80" s="2">
        <v>0.34300000000000003</v>
      </c>
      <c r="AB80" s="2">
        <v>1.3919999999999999</v>
      </c>
      <c r="AC80" s="2">
        <v>1.3919999999999999</v>
      </c>
      <c r="AD80" s="2">
        <v>1.137</v>
      </c>
      <c r="AE80" s="2">
        <v>1.502</v>
      </c>
      <c r="AF80" s="17"/>
      <c r="AG80" s="2">
        <v>8.0400000000000009</v>
      </c>
      <c r="AH80" s="2">
        <v>4.2300000000000004</v>
      </c>
      <c r="AI80" s="2">
        <v>4.1433333333333335</v>
      </c>
      <c r="AJ80" s="2">
        <v>5.3166666666666664</v>
      </c>
      <c r="AK80" s="2">
        <v>8.1766666666666676</v>
      </c>
      <c r="AL80" s="2">
        <v>8.2200000000000006</v>
      </c>
      <c r="AM80" s="2">
        <v>6.6899999999999995</v>
      </c>
      <c r="AN80" s="2">
        <v>7.996666666666667</v>
      </c>
      <c r="AO80" s="16"/>
      <c r="AP80" s="14">
        <v>38.235294117647058</v>
      </c>
    </row>
    <row r="81" spans="5:42" ht="16">
      <c r="E81" s="1"/>
      <c r="F81" s="1"/>
      <c r="G81" s="8" t="s">
        <v>30</v>
      </c>
      <c r="H81" s="23" t="s">
        <v>102</v>
      </c>
      <c r="I81" s="13">
        <v>17</v>
      </c>
      <c r="J81" s="13">
        <v>14</v>
      </c>
      <c r="K81" s="13">
        <v>9</v>
      </c>
      <c r="L81" s="2">
        <f t="shared" si="9"/>
        <v>27</v>
      </c>
      <c r="M81" s="16"/>
      <c r="N81" s="2">
        <v>3</v>
      </c>
      <c r="O81" s="2">
        <v>2</v>
      </c>
      <c r="P81" s="2">
        <v>4</v>
      </c>
      <c r="Q81" s="2">
        <f t="shared" si="10"/>
        <v>5.5</v>
      </c>
      <c r="R81" s="17"/>
      <c r="S81" s="262">
        <f t="shared" si="14"/>
        <v>0.7</v>
      </c>
      <c r="T81" s="262">
        <f t="shared" si="11"/>
        <v>0.75</v>
      </c>
      <c r="U81" s="262">
        <f t="shared" si="12"/>
        <v>0.38461538461538464</v>
      </c>
      <c r="V81" s="259">
        <f t="shared" si="13"/>
        <v>1.2923076923076922</v>
      </c>
      <c r="W81" s="17"/>
      <c r="X81" s="2">
        <v>1.3919999999999999</v>
      </c>
      <c r="Y81" s="2">
        <v>0.1009</v>
      </c>
      <c r="Z81" s="2">
        <v>0.223</v>
      </c>
      <c r="AA81" s="2">
        <v>0.70899999999999996</v>
      </c>
      <c r="AB81" s="2">
        <v>1.5129999999999999</v>
      </c>
      <c r="AC81" s="2">
        <v>0.625</v>
      </c>
      <c r="AD81" s="2">
        <v>1.3919999999999999</v>
      </c>
      <c r="AE81" s="2">
        <v>1.218</v>
      </c>
      <c r="AF81" s="17"/>
      <c r="AG81" s="2">
        <v>9.17</v>
      </c>
      <c r="AH81" s="2">
        <v>4.3933333333333335</v>
      </c>
      <c r="AI81" s="2">
        <v>4.169999999999999</v>
      </c>
      <c r="AJ81" s="2">
        <v>7.0633333333333335</v>
      </c>
      <c r="AK81" s="2">
        <v>9.6399999999999988</v>
      </c>
      <c r="AL81" s="2">
        <v>8.6066666666666674</v>
      </c>
      <c r="AM81" s="2">
        <v>6.8233333333333333</v>
      </c>
      <c r="AN81" s="2">
        <v>9.3133333333333326</v>
      </c>
      <c r="AO81" s="16"/>
      <c r="AP81" s="14">
        <v>21.739130434782609</v>
      </c>
    </row>
    <row r="82" spans="5:42" ht="16">
      <c r="E82" s="1"/>
      <c r="F82" s="1"/>
      <c r="G82" s="8" t="s">
        <v>30</v>
      </c>
      <c r="H82" s="23" t="s">
        <v>103</v>
      </c>
      <c r="I82" s="13">
        <v>10</v>
      </c>
      <c r="J82" s="13">
        <v>6</v>
      </c>
      <c r="K82" s="13">
        <v>6</v>
      </c>
      <c r="L82" s="2">
        <f t="shared" si="9"/>
        <v>14</v>
      </c>
      <c r="M82" s="16"/>
      <c r="N82" s="2">
        <v>1</v>
      </c>
      <c r="O82" s="2">
        <v>0</v>
      </c>
      <c r="P82" s="2">
        <v>0</v>
      </c>
      <c r="Q82" s="2">
        <f t="shared" si="10"/>
        <v>0.5</v>
      </c>
      <c r="R82" s="17"/>
      <c r="S82" s="262">
        <f t="shared" si="14"/>
        <v>0.81818181818181823</v>
      </c>
      <c r="T82" s="262">
        <f t="shared" si="11"/>
        <v>1</v>
      </c>
      <c r="U82" s="262">
        <f t="shared" si="12"/>
        <v>1</v>
      </c>
      <c r="V82" s="259">
        <f t="shared" si="13"/>
        <v>1.9090909090909092</v>
      </c>
      <c r="W82" s="17"/>
      <c r="X82" s="2">
        <v>1.5129999999999999</v>
      </c>
      <c r="Y82" s="2">
        <v>0.48599999999999999</v>
      </c>
      <c r="Z82" s="2">
        <v>0.27200000000000002</v>
      </c>
      <c r="AA82" s="2">
        <v>0.51200000000000001</v>
      </c>
      <c r="AB82" s="2">
        <v>1.5129999999999999</v>
      </c>
      <c r="AC82" s="2">
        <v>1.3919999999999999</v>
      </c>
      <c r="AD82" s="2">
        <v>1.3919999999999999</v>
      </c>
      <c r="AE82" s="2">
        <v>1.5129999999999999</v>
      </c>
      <c r="AF82" s="17"/>
      <c r="AG82" s="2">
        <v>8.01</v>
      </c>
      <c r="AH82" s="2">
        <v>3.5666666666666664</v>
      </c>
      <c r="AI82" s="2">
        <v>4.4866666666666672</v>
      </c>
      <c r="AJ82" s="2">
        <v>4.0933333333333337</v>
      </c>
      <c r="AK82" s="2">
        <v>9.2149999999999999</v>
      </c>
      <c r="AL82" s="2">
        <v>8.043333333333333</v>
      </c>
      <c r="AM82" s="2">
        <v>5.9425000000000008</v>
      </c>
      <c r="AN82" s="2">
        <v>5.5799999999999992</v>
      </c>
      <c r="AO82" s="16"/>
      <c r="AP82" s="14">
        <v>35.294117647058826</v>
      </c>
    </row>
    <row r="83" spans="5:42" ht="16">
      <c r="E83" s="1"/>
      <c r="F83" s="1"/>
      <c r="G83" s="8" t="s">
        <v>30</v>
      </c>
      <c r="H83" s="23" t="s">
        <v>104</v>
      </c>
      <c r="I83" s="13">
        <v>3</v>
      </c>
      <c r="J83" s="13">
        <v>3</v>
      </c>
      <c r="K83" s="13">
        <v>4</v>
      </c>
      <c r="L83" s="2">
        <f t="shared" si="9"/>
        <v>6.5</v>
      </c>
      <c r="M83" s="16"/>
      <c r="N83" s="2">
        <v>1</v>
      </c>
      <c r="O83" s="2">
        <v>2</v>
      </c>
      <c r="P83" s="2">
        <v>1</v>
      </c>
      <c r="Q83" s="2">
        <f t="shared" si="10"/>
        <v>3</v>
      </c>
      <c r="R83" s="17"/>
      <c r="S83" s="262">
        <f t="shared" si="14"/>
        <v>0.5</v>
      </c>
      <c r="T83" s="262">
        <f t="shared" si="11"/>
        <v>0.2</v>
      </c>
      <c r="U83" s="262">
        <f t="shared" si="12"/>
        <v>0.6</v>
      </c>
      <c r="V83" s="259">
        <f t="shared" si="13"/>
        <v>0.75</v>
      </c>
      <c r="W83" s="17"/>
      <c r="X83" s="2">
        <v>1.5129999999999999</v>
      </c>
      <c r="Y83" s="2">
        <v>7.3999999999999996E-2</v>
      </c>
      <c r="Z83" s="2">
        <v>5.8000000000000003E-2</v>
      </c>
      <c r="AA83" s="2">
        <v>0.161</v>
      </c>
      <c r="AB83" s="2">
        <v>1.3919999999999999</v>
      </c>
      <c r="AC83" s="2">
        <v>0.89100000000000001</v>
      </c>
      <c r="AD83" s="2">
        <v>1.0860000000000001</v>
      </c>
      <c r="AE83" s="2">
        <v>1.5129999999999999</v>
      </c>
      <c r="AF83" s="17"/>
      <c r="AG83" s="2">
        <v>9.0533333333333346</v>
      </c>
      <c r="AH83" s="2">
        <v>3.8299999999999996</v>
      </c>
      <c r="AI83" s="2">
        <v>5.1000000000000005</v>
      </c>
      <c r="AJ83" s="2">
        <v>7.3425000000000002</v>
      </c>
      <c r="AK83" s="2">
        <v>8.2166666666666668</v>
      </c>
      <c r="AL83" s="2">
        <v>7.2133333333333338</v>
      </c>
      <c r="AM83" s="2">
        <v>7.830000000000001</v>
      </c>
      <c r="AN83" s="2">
        <v>7.663333333333334</v>
      </c>
      <c r="AO83" s="16"/>
      <c r="AP83" s="14">
        <v>36</v>
      </c>
    </row>
    <row r="84" spans="5:42" ht="16">
      <c r="E84" s="1"/>
      <c r="F84" s="1"/>
      <c r="G84" s="8" t="s">
        <v>30</v>
      </c>
      <c r="H84" s="23" t="s">
        <v>105</v>
      </c>
      <c r="I84" s="13">
        <v>2</v>
      </c>
      <c r="J84" s="13">
        <v>5</v>
      </c>
      <c r="K84" s="13">
        <v>10</v>
      </c>
      <c r="L84" s="2">
        <f t="shared" si="9"/>
        <v>11</v>
      </c>
      <c r="M84" s="16"/>
      <c r="N84" s="2">
        <v>0</v>
      </c>
      <c r="O84" s="2">
        <v>0</v>
      </c>
      <c r="P84" s="2">
        <v>2</v>
      </c>
      <c r="Q84" s="2">
        <f t="shared" si="10"/>
        <v>1</v>
      </c>
      <c r="R84" s="17"/>
      <c r="S84" s="262">
        <f t="shared" si="14"/>
        <v>1</v>
      </c>
      <c r="T84" s="262">
        <f t="shared" si="11"/>
        <v>1</v>
      </c>
      <c r="U84" s="262">
        <f t="shared" si="12"/>
        <v>0.66666666666666663</v>
      </c>
      <c r="V84" s="259">
        <f t="shared" si="13"/>
        <v>1.8333333333333333</v>
      </c>
      <c r="W84" s="17"/>
      <c r="X84" s="2">
        <v>1.5129999999999999</v>
      </c>
      <c r="Y84" s="2">
        <v>0.51200000000000001</v>
      </c>
      <c r="Z84" s="2">
        <v>0.115</v>
      </c>
      <c r="AA84" s="2">
        <v>0.625</v>
      </c>
      <c r="AB84" s="2">
        <v>1.3919999999999999</v>
      </c>
      <c r="AC84" s="2">
        <v>1.5129999999999999</v>
      </c>
      <c r="AD84" s="2">
        <v>1.3919999999999999</v>
      </c>
      <c r="AE84" s="2">
        <v>1.5129999999999999</v>
      </c>
      <c r="AF84" s="17"/>
      <c r="AG84" s="2">
        <v>9.163333333333334</v>
      </c>
      <c r="AH84" s="2">
        <v>3.3966666666666665</v>
      </c>
      <c r="AI84" s="2">
        <v>5.7850000000000001</v>
      </c>
      <c r="AJ84" s="2">
        <v>5.666666666666667</v>
      </c>
      <c r="AK84" s="2">
        <v>9.1066666666666674</v>
      </c>
      <c r="AL84" s="2">
        <v>8.0433333333333348</v>
      </c>
      <c r="AM84" s="2">
        <v>7.6875</v>
      </c>
      <c r="AN84" s="2">
        <v>7.3875000000000002</v>
      </c>
      <c r="AO84" s="16"/>
      <c r="AP84" s="14">
        <v>24</v>
      </c>
    </row>
    <row r="85" spans="5:42" ht="16">
      <c r="E85" s="1"/>
      <c r="F85" s="1"/>
      <c r="G85" s="8" t="s">
        <v>30</v>
      </c>
      <c r="H85" s="23" t="s">
        <v>106</v>
      </c>
      <c r="I85" s="13">
        <v>8</v>
      </c>
      <c r="J85" s="13">
        <v>13</v>
      </c>
      <c r="K85" s="13">
        <v>7</v>
      </c>
      <c r="L85" s="2">
        <f t="shared" si="9"/>
        <v>20.5</v>
      </c>
      <c r="M85" s="16"/>
      <c r="N85" s="13">
        <v>1</v>
      </c>
      <c r="O85" s="13">
        <v>0</v>
      </c>
      <c r="P85" s="13">
        <v>1</v>
      </c>
      <c r="Q85" s="2">
        <f t="shared" si="10"/>
        <v>1</v>
      </c>
      <c r="R85" s="17"/>
      <c r="S85" s="262">
        <f t="shared" si="14"/>
        <v>0.77777777777777779</v>
      </c>
      <c r="T85" s="262">
        <f t="shared" si="11"/>
        <v>1</v>
      </c>
      <c r="U85" s="262">
        <f t="shared" si="12"/>
        <v>0.75</v>
      </c>
      <c r="V85" s="259">
        <f t="shared" si="13"/>
        <v>1.7638888888888888</v>
      </c>
      <c r="W85" s="17"/>
      <c r="X85" s="2">
        <v>0.997</v>
      </c>
      <c r="Y85" s="2">
        <v>0.58699999999999997</v>
      </c>
      <c r="Z85" s="2">
        <v>0.625</v>
      </c>
      <c r="AA85" s="2">
        <v>0.73099999999999998</v>
      </c>
      <c r="AB85" s="2">
        <v>1.3919999999999999</v>
      </c>
      <c r="AC85" s="2">
        <v>0.51200000000000001</v>
      </c>
      <c r="AD85" s="2">
        <v>1.2410000000000001</v>
      </c>
      <c r="AE85" s="2">
        <v>0.93300000000000005</v>
      </c>
      <c r="AF85" s="17"/>
      <c r="AG85" s="2">
        <v>9.5233333333333334</v>
      </c>
      <c r="AH85" s="2">
        <v>4.18</v>
      </c>
      <c r="AI85" s="2">
        <v>5.2833333333333341</v>
      </c>
      <c r="AJ85" s="2">
        <v>5.586666666666666</v>
      </c>
      <c r="AK85" s="2">
        <v>8.9633333333333329</v>
      </c>
      <c r="AL85" s="2">
        <v>7.91</v>
      </c>
      <c r="AM85" s="2">
        <v>8.2766666666666655</v>
      </c>
      <c r="AN85" s="2">
        <v>7.8250000000000002</v>
      </c>
      <c r="AO85" s="16"/>
      <c r="AP85" s="14">
        <v>14.285714285714286</v>
      </c>
    </row>
    <row r="86" spans="5:42">
      <c r="E86" s="1"/>
      <c r="F86" s="1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</row>
    <row r="87" spans="5:42">
      <c r="E87" s="1"/>
      <c r="F87" s="1"/>
      <c r="G87" s="25" t="s">
        <v>31</v>
      </c>
      <c r="H87" s="21" t="s">
        <v>24</v>
      </c>
      <c r="I87" s="18">
        <f t="shared" ref="I87:L87" si="15">AVERAGE(I11:I46)</f>
        <v>6.4722222222222223</v>
      </c>
      <c r="J87" s="18">
        <f t="shared" si="15"/>
        <v>7.0555555555555554</v>
      </c>
      <c r="K87" s="18">
        <f t="shared" si="15"/>
        <v>8.0833333333333339</v>
      </c>
      <c r="L87" s="18">
        <f t="shared" si="15"/>
        <v>14.333333333333334</v>
      </c>
      <c r="M87" s="17"/>
      <c r="N87" s="18">
        <f t="shared" ref="N87:Q87" si="16">AVERAGE(N11:N46)</f>
        <v>1.7777777777777777</v>
      </c>
      <c r="O87" s="18">
        <f t="shared" si="16"/>
        <v>2.0277777777777777</v>
      </c>
      <c r="P87" s="18">
        <f t="shared" si="16"/>
        <v>1.2777777777777777</v>
      </c>
      <c r="Q87" s="18">
        <f t="shared" si="16"/>
        <v>3.5555555555555554</v>
      </c>
      <c r="R87" s="17"/>
      <c r="S87" s="18">
        <f t="shared" ref="S87:V87" si="17">AVERAGE(S11:S46)</f>
        <v>0.65466962819903984</v>
      </c>
      <c r="T87" s="18">
        <f t="shared" si="17"/>
        <v>0.59324515353927132</v>
      </c>
      <c r="U87" s="18">
        <f t="shared" si="17"/>
        <v>0.71404731749159012</v>
      </c>
      <c r="V87" s="18">
        <f t="shared" si="17"/>
        <v>1.2776036263845858</v>
      </c>
      <c r="W87" s="17"/>
      <c r="X87" s="18">
        <f t="shared" ref="X87:AE87" si="18">AVERAGE(X11:X46)</f>
        <v>1.316878787878788</v>
      </c>
      <c r="Y87" s="18">
        <f t="shared" si="18"/>
        <v>0.35478787878787882</v>
      </c>
      <c r="Z87" s="18">
        <f t="shared" si="18"/>
        <v>0.38439393939393945</v>
      </c>
      <c r="AA87" s="18">
        <f t="shared" si="18"/>
        <v>0.59642424242424263</v>
      </c>
      <c r="AB87" s="18">
        <f t="shared" si="18"/>
        <v>1.3346470588235291</v>
      </c>
      <c r="AC87" s="18">
        <f t="shared" si="18"/>
        <v>1.1383235294117648</v>
      </c>
      <c r="AD87" s="18">
        <f t="shared" si="18"/>
        <v>1.0615588235294118</v>
      </c>
      <c r="AE87" s="18">
        <f t="shared" si="18"/>
        <v>1.1147058823529408</v>
      </c>
      <c r="AF87" s="17"/>
      <c r="AG87" s="18">
        <f t="shared" ref="AG87:AN87" si="19">AVERAGE(AG11:AG46)</f>
        <v>9.5987500000000008</v>
      </c>
      <c r="AH87" s="18">
        <f t="shared" si="19"/>
        <v>5.5606372549019598</v>
      </c>
      <c r="AI87" s="18">
        <f t="shared" si="19"/>
        <v>5.1404656862745108</v>
      </c>
      <c r="AJ87" s="18">
        <f t="shared" si="19"/>
        <v>7.0410294117647068</v>
      </c>
      <c r="AK87" s="18">
        <f t="shared" si="19"/>
        <v>9.449019607843141</v>
      </c>
      <c r="AL87" s="18">
        <f t="shared" si="19"/>
        <v>8.9487500000000004</v>
      </c>
      <c r="AM87" s="18">
        <f t="shared" si="19"/>
        <v>8.6334068627450975</v>
      </c>
      <c r="AN87" s="18">
        <f t="shared" si="19"/>
        <v>9.3459558823529427</v>
      </c>
      <c r="AO87" s="17"/>
      <c r="AP87" s="18">
        <f>AVERAGE(AP11:AP46)</f>
        <v>31.342910165842966</v>
      </c>
    </row>
    <row r="88" spans="5:42">
      <c r="E88" s="1"/>
      <c r="F88" s="1"/>
      <c r="G88" s="1"/>
      <c r="H88" s="21" t="s">
        <v>25</v>
      </c>
      <c r="I88" s="18">
        <f t="shared" ref="I88:L88" si="20">STDEV(I11:I46)</f>
        <v>6.4342215029641574</v>
      </c>
      <c r="J88" s="18">
        <f t="shared" si="20"/>
        <v>5.751742317119195</v>
      </c>
      <c r="K88" s="18">
        <f t="shared" si="20"/>
        <v>7.795145009189099</v>
      </c>
      <c r="L88" s="18">
        <f t="shared" si="20"/>
        <v>11.526986968476566</v>
      </c>
      <c r="M88" s="17"/>
      <c r="N88" s="18">
        <f t="shared" ref="N88:Q88" si="21">STDEV(N11:N46)</f>
        <v>2.5647178748895127</v>
      </c>
      <c r="O88" s="18">
        <f t="shared" si="21"/>
        <v>2.5240116720480752</v>
      </c>
      <c r="P88" s="18">
        <f t="shared" si="21"/>
        <v>1.6837222558725757</v>
      </c>
      <c r="Q88" s="18">
        <f t="shared" si="21"/>
        <v>3.9256988054499433</v>
      </c>
      <c r="R88" s="17"/>
      <c r="S88" s="18">
        <f t="shared" ref="S88:V88" si="22">STDEV(S11:S46)</f>
        <v>0.41655228169703962</v>
      </c>
      <c r="T88" s="18">
        <f t="shared" si="22"/>
        <v>0.41097339306565545</v>
      </c>
      <c r="U88" s="18">
        <f t="shared" si="22"/>
        <v>0.36762336502945536</v>
      </c>
      <c r="V88" s="18">
        <f t="shared" si="22"/>
        <v>0.62497332662029992</v>
      </c>
      <c r="W88" s="17"/>
      <c r="X88" s="18">
        <f t="shared" ref="X88:AE88" si="23">STDEV(X11:X46)</f>
        <v>0.20446588309173858</v>
      </c>
      <c r="Y88" s="18">
        <f t="shared" si="23"/>
        <v>0.2016692461643195</v>
      </c>
      <c r="Z88" s="18">
        <f t="shared" si="23"/>
        <v>0.20207918302517272</v>
      </c>
      <c r="AA88" s="18">
        <f t="shared" si="23"/>
        <v>0.27243841394696733</v>
      </c>
      <c r="AB88" s="18">
        <f t="shared" si="23"/>
        <v>0.17566805514136244</v>
      </c>
      <c r="AC88" s="18">
        <f t="shared" si="23"/>
        <v>0.35816838096984377</v>
      </c>
      <c r="AD88" s="18">
        <f t="shared" si="23"/>
        <v>0.33731840826754395</v>
      </c>
      <c r="AE88" s="18">
        <f t="shared" si="23"/>
        <v>0.30791582177225629</v>
      </c>
      <c r="AF88" s="17"/>
      <c r="AG88" s="18">
        <f t="shared" ref="AG88:AN88" si="24">STDEV(AG11:AG46)</f>
        <v>1.6427075771185011</v>
      </c>
      <c r="AH88" s="18">
        <f t="shared" si="24"/>
        <v>1.7575068316847304</v>
      </c>
      <c r="AI88" s="18">
        <f t="shared" si="24"/>
        <v>1.7516853619793544</v>
      </c>
      <c r="AJ88" s="18">
        <f t="shared" si="24"/>
        <v>3.2992555089368496</v>
      </c>
      <c r="AK88" s="18">
        <f t="shared" si="24"/>
        <v>2.0751621013980026</v>
      </c>
      <c r="AL88" s="18">
        <f t="shared" si="24"/>
        <v>1.4837283018873582</v>
      </c>
      <c r="AM88" s="18">
        <f t="shared" si="24"/>
        <v>1.7303297155641499</v>
      </c>
      <c r="AN88" s="18">
        <f t="shared" si="24"/>
        <v>2.5457724259304144</v>
      </c>
      <c r="AO88" s="17"/>
      <c r="AP88" s="18">
        <f>STDEV(AP11:AP46)</f>
        <v>8.962259845423306</v>
      </c>
    </row>
    <row r="89" spans="5:42">
      <c r="E89" s="1"/>
      <c r="F89" s="1"/>
      <c r="G89" s="1"/>
      <c r="H89" s="21" t="s">
        <v>8</v>
      </c>
      <c r="I89" s="18">
        <f t="shared" ref="I89:L89" si="25">COUNT(I11:I46)</f>
        <v>36</v>
      </c>
      <c r="J89" s="18">
        <f t="shared" si="25"/>
        <v>36</v>
      </c>
      <c r="K89" s="18">
        <f t="shared" si="25"/>
        <v>36</v>
      </c>
      <c r="L89" s="18">
        <f t="shared" si="25"/>
        <v>36</v>
      </c>
      <c r="M89" s="17"/>
      <c r="N89" s="18">
        <f t="shared" ref="N89:Q89" si="26">COUNT(N11:N46)</f>
        <v>36</v>
      </c>
      <c r="O89" s="18">
        <f t="shared" si="26"/>
        <v>36</v>
      </c>
      <c r="P89" s="18">
        <f t="shared" si="26"/>
        <v>36</v>
      </c>
      <c r="Q89" s="18">
        <f t="shared" si="26"/>
        <v>36</v>
      </c>
      <c r="R89" s="17"/>
      <c r="S89" s="18">
        <f t="shared" ref="S89:V89" si="27">COUNT(S11:S46)</f>
        <v>34</v>
      </c>
      <c r="T89" s="18">
        <f t="shared" si="27"/>
        <v>34</v>
      </c>
      <c r="U89" s="18">
        <f t="shared" si="27"/>
        <v>34</v>
      </c>
      <c r="V89" s="18">
        <f t="shared" si="27"/>
        <v>34</v>
      </c>
      <c r="W89" s="17"/>
      <c r="X89" s="18">
        <f t="shared" ref="X89:AE89" si="28">COUNT(X11:X46)</f>
        <v>33</v>
      </c>
      <c r="Y89" s="18">
        <f t="shared" si="28"/>
        <v>33</v>
      </c>
      <c r="Z89" s="18">
        <f t="shared" si="28"/>
        <v>33</v>
      </c>
      <c r="AA89" s="18">
        <f t="shared" si="28"/>
        <v>33</v>
      </c>
      <c r="AB89" s="18">
        <f t="shared" si="28"/>
        <v>34</v>
      </c>
      <c r="AC89" s="18">
        <f t="shared" si="28"/>
        <v>34</v>
      </c>
      <c r="AD89" s="18">
        <f t="shared" si="28"/>
        <v>34</v>
      </c>
      <c r="AE89" s="18">
        <f t="shared" si="28"/>
        <v>34</v>
      </c>
      <c r="AF89" s="17"/>
      <c r="AG89" s="18">
        <f t="shared" ref="AG89:AN89" si="29">COUNT(AG11:AG46)</f>
        <v>34</v>
      </c>
      <c r="AH89" s="18">
        <f t="shared" si="29"/>
        <v>34</v>
      </c>
      <c r="AI89" s="18">
        <f t="shared" si="29"/>
        <v>34</v>
      </c>
      <c r="AJ89" s="18">
        <f t="shared" si="29"/>
        <v>34</v>
      </c>
      <c r="AK89" s="18">
        <f t="shared" si="29"/>
        <v>34</v>
      </c>
      <c r="AL89" s="18">
        <f t="shared" si="29"/>
        <v>34</v>
      </c>
      <c r="AM89" s="18">
        <f t="shared" si="29"/>
        <v>34</v>
      </c>
      <c r="AN89" s="18">
        <f t="shared" si="29"/>
        <v>34</v>
      </c>
      <c r="AO89" s="17"/>
      <c r="AP89" s="18">
        <f>COUNT(AP11:AP46)</f>
        <v>35</v>
      </c>
    </row>
    <row r="90" spans="5:42">
      <c r="E90" s="1"/>
      <c r="F90" s="1"/>
      <c r="G90" s="1"/>
      <c r="H90" s="21" t="s">
        <v>26</v>
      </c>
      <c r="I90" s="18">
        <f t="shared" ref="I90:L90" si="30">I88/SQRT(I89)</f>
        <v>1.0723702504940262</v>
      </c>
      <c r="J90" s="18">
        <f t="shared" si="30"/>
        <v>0.9586237195198658</v>
      </c>
      <c r="K90" s="18">
        <f t="shared" si="30"/>
        <v>1.2991908348648498</v>
      </c>
      <c r="L90" s="18">
        <f t="shared" si="30"/>
        <v>1.9211644947460942</v>
      </c>
      <c r="M90" s="17"/>
      <c r="N90" s="18">
        <f t="shared" ref="N90:Q90" si="31">N88/SQRT(N89)</f>
        <v>0.42745297914825214</v>
      </c>
      <c r="O90" s="18">
        <f t="shared" si="31"/>
        <v>0.42066861200801253</v>
      </c>
      <c r="P90" s="18">
        <f t="shared" si="31"/>
        <v>0.2806203759787626</v>
      </c>
      <c r="Q90" s="18">
        <f t="shared" si="31"/>
        <v>0.65428313424165718</v>
      </c>
      <c r="R90" s="17"/>
      <c r="S90" s="18">
        <f t="shared" ref="S90:V90" si="32">S88/SQRT(S89)</f>
        <v>7.1438126948926067E-2</v>
      </c>
      <c r="T90" s="18">
        <f t="shared" si="32"/>
        <v>7.0481355441976062E-2</v>
      </c>
      <c r="U90" s="18">
        <f t="shared" si="32"/>
        <v>6.3046886967879648E-2</v>
      </c>
      <c r="V90" s="18">
        <f t="shared" si="32"/>
        <v>0.10718204126718849</v>
      </c>
      <c r="W90" s="17"/>
      <c r="X90" s="18">
        <f t="shared" ref="X90:AE90" si="33">X88/SQRT(X89)</f>
        <v>3.5592941651521603E-2</v>
      </c>
      <c r="Y90" s="18">
        <f t="shared" si="33"/>
        <v>3.5106109650637346E-2</v>
      </c>
      <c r="Z90" s="18">
        <f t="shared" si="33"/>
        <v>3.5177470498464515E-2</v>
      </c>
      <c r="AA90" s="18">
        <f t="shared" si="33"/>
        <v>4.7425440492176167E-2</v>
      </c>
      <c r="AB90" s="18">
        <f t="shared" si="33"/>
        <v>3.0126822911479882E-2</v>
      </c>
      <c r="AC90" s="18">
        <f t="shared" si="33"/>
        <v>6.1425370579111294E-2</v>
      </c>
      <c r="AD90" s="18">
        <f t="shared" si="33"/>
        <v>5.7849629760406938E-2</v>
      </c>
      <c r="AE90" s="18">
        <f t="shared" si="33"/>
        <v>5.2807127776934873E-2</v>
      </c>
      <c r="AF90" s="17"/>
      <c r="AG90" s="18">
        <f t="shared" ref="AG90:AN90" si="34">AG88/SQRT(AG89)</f>
        <v>0.28172202527870166</v>
      </c>
      <c r="AH90" s="18">
        <f t="shared" si="34"/>
        <v>0.30140993501222468</v>
      </c>
      <c r="AI90" s="18">
        <f t="shared" si="34"/>
        <v>0.30041156119430273</v>
      </c>
      <c r="AJ90" s="18">
        <f t="shared" si="34"/>
        <v>0.56581765180629762</v>
      </c>
      <c r="AK90" s="18">
        <f t="shared" si="34"/>
        <v>0.3558873643311129</v>
      </c>
      <c r="AL90" s="18">
        <f t="shared" si="34"/>
        <v>0.25445730450957915</v>
      </c>
      <c r="AM90" s="18">
        <f t="shared" si="34"/>
        <v>0.29674909804929145</v>
      </c>
      <c r="AN90" s="18">
        <f t="shared" si="34"/>
        <v>0.43659636914187844</v>
      </c>
      <c r="AO90" s="17"/>
      <c r="AP90" s="18">
        <f t="shared" ref="AP90" si="35">AP88/SQRT(AP89)</f>
        <v>1.5148984080684089</v>
      </c>
    </row>
    <row r="91" spans="5:42">
      <c r="E91" s="1"/>
      <c r="F91" s="1"/>
      <c r="G91" s="1"/>
      <c r="H91" s="1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5:42">
      <c r="E92" s="1"/>
      <c r="F92" s="1"/>
      <c r="G92" s="19" t="s">
        <v>29</v>
      </c>
      <c r="H92" s="21" t="s">
        <v>24</v>
      </c>
      <c r="I92" s="18">
        <f t="shared" ref="I92:L92" si="36">AVERAGE(I47:I66)</f>
        <v>10.199999999999999</v>
      </c>
      <c r="J92" s="18">
        <f t="shared" si="36"/>
        <v>12.3</v>
      </c>
      <c r="K92" s="18">
        <f t="shared" si="36"/>
        <v>11.2</v>
      </c>
      <c r="L92" s="18">
        <f t="shared" si="36"/>
        <v>23</v>
      </c>
      <c r="M92" s="17"/>
      <c r="N92" s="18">
        <f t="shared" ref="N92:Q92" si="37">AVERAGE(N47:N66)</f>
        <v>2.2999999999999998</v>
      </c>
      <c r="O92" s="18">
        <f t="shared" si="37"/>
        <v>2.35</v>
      </c>
      <c r="P92" s="18">
        <f t="shared" si="37"/>
        <v>2.2999999999999998</v>
      </c>
      <c r="Q92" s="18">
        <f t="shared" si="37"/>
        <v>4.6500000000000004</v>
      </c>
      <c r="R92" s="17"/>
      <c r="S92" s="18">
        <f t="shared" ref="S92:V92" si="38">AVERAGE(S47:S66)</f>
        <v>0.61124358330880069</v>
      </c>
      <c r="T92" s="18">
        <f t="shared" si="38"/>
        <v>0.63934459864181215</v>
      </c>
      <c r="U92" s="18">
        <f t="shared" si="38"/>
        <v>0.60641861716964085</v>
      </c>
      <c r="V92" s="18">
        <f t="shared" si="38"/>
        <v>1.2481756988810333</v>
      </c>
      <c r="W92" s="17"/>
      <c r="X92" s="18">
        <f t="shared" ref="X92:AE92" si="39">AVERAGE(X47:X66)</f>
        <v>1.3165789473684211</v>
      </c>
      <c r="Y92" s="18">
        <f t="shared" si="39"/>
        <v>0.29589473684210527</v>
      </c>
      <c r="Z92" s="18">
        <f t="shared" si="39"/>
        <v>0.27973684210526312</v>
      </c>
      <c r="AA92" s="18">
        <f t="shared" si="39"/>
        <v>0.42647368421052628</v>
      </c>
      <c r="AB92" s="18">
        <f t="shared" si="39"/>
        <v>1.3934500000000001</v>
      </c>
      <c r="AC92" s="18">
        <f t="shared" si="39"/>
        <v>1.0038999999999998</v>
      </c>
      <c r="AD92" s="18">
        <f t="shared" si="39"/>
        <v>0.9536</v>
      </c>
      <c r="AE92" s="18">
        <f t="shared" si="39"/>
        <v>1.0427500000000001</v>
      </c>
      <c r="AF92" s="17"/>
      <c r="AG92" s="18">
        <f t="shared" ref="AG92:AN92" si="40">AVERAGE(AG47:AG66)</f>
        <v>9.0177083333333332</v>
      </c>
      <c r="AH92" s="18">
        <f t="shared" si="40"/>
        <v>4.6818749999999998</v>
      </c>
      <c r="AI92" s="18">
        <f t="shared" si="40"/>
        <v>4.8650416666666656</v>
      </c>
      <c r="AJ92" s="18">
        <f t="shared" si="40"/>
        <v>6.5300833333333346</v>
      </c>
      <c r="AK92" s="18">
        <f t="shared" si="40"/>
        <v>9.032807017543858</v>
      </c>
      <c r="AL92" s="18">
        <f t="shared" si="40"/>
        <v>8.7298245614035075</v>
      </c>
      <c r="AM92" s="18">
        <f t="shared" si="40"/>
        <v>7.9345175438596485</v>
      </c>
      <c r="AN92" s="18">
        <f t="shared" si="40"/>
        <v>8.9726315789473681</v>
      </c>
      <c r="AO92" s="17"/>
      <c r="AP92" s="18">
        <f>AVERAGE(AP47:AP66)</f>
        <v>30.864991629006717</v>
      </c>
    </row>
    <row r="93" spans="5:42">
      <c r="E93" s="1"/>
      <c r="F93" s="1"/>
      <c r="G93" s="1"/>
      <c r="H93" s="21" t="s">
        <v>25</v>
      </c>
      <c r="I93" s="18">
        <f t="shared" ref="I93:L93" si="41">STDEV(I47:I66)</f>
        <v>5.3959048799700131</v>
      </c>
      <c r="J93" s="18">
        <f t="shared" si="41"/>
        <v>6.6814747820490865</v>
      </c>
      <c r="K93" s="18">
        <f t="shared" si="41"/>
        <v>6.5822728437427811</v>
      </c>
      <c r="L93" s="18">
        <f t="shared" si="41"/>
        <v>11.894271066800451</v>
      </c>
      <c r="M93" s="17"/>
      <c r="N93" s="18">
        <f t="shared" ref="N93:Q93" si="42">STDEV(N47:N66)</f>
        <v>2.1051315748352692</v>
      </c>
      <c r="O93" s="18">
        <f t="shared" si="42"/>
        <v>1.7252002172135512</v>
      </c>
      <c r="P93" s="18">
        <f t="shared" si="42"/>
        <v>1.8945906376340316</v>
      </c>
      <c r="Q93" s="18">
        <f t="shared" si="42"/>
        <v>3.0439759318503508</v>
      </c>
      <c r="R93" s="17"/>
      <c r="S93" s="18">
        <f t="shared" ref="S93:V93" si="43">STDEV(S47:S66)</f>
        <v>0.32130070875890054</v>
      </c>
      <c r="T93" s="18">
        <f t="shared" si="43"/>
        <v>0.27376248389109581</v>
      </c>
      <c r="U93" s="18">
        <f t="shared" si="43"/>
        <v>0.24492529858998688</v>
      </c>
      <c r="V93" s="18">
        <f t="shared" si="43"/>
        <v>0.49628498742793431</v>
      </c>
      <c r="W93" s="17"/>
      <c r="X93" s="18">
        <f t="shared" ref="X93:AE93" si="44">STDEV(X47:X66)</f>
        <v>0.17338759272203139</v>
      </c>
      <c r="Y93" s="18">
        <f t="shared" si="44"/>
        <v>0.25335699335497197</v>
      </c>
      <c r="Z93" s="18">
        <f t="shared" si="44"/>
        <v>0.18463593068681075</v>
      </c>
      <c r="AA93" s="18">
        <f t="shared" si="44"/>
        <v>0.17390558371364503</v>
      </c>
      <c r="AB93" s="18">
        <f t="shared" si="44"/>
        <v>0.1531210305607961</v>
      </c>
      <c r="AC93" s="18">
        <f t="shared" si="44"/>
        <v>0.3702357570379638</v>
      </c>
      <c r="AD93" s="18">
        <f t="shared" si="44"/>
        <v>0.33824257878815778</v>
      </c>
      <c r="AE93" s="18">
        <f t="shared" si="44"/>
        <v>0.35963181098685371</v>
      </c>
      <c r="AF93" s="17"/>
      <c r="AG93" s="18">
        <f t="shared" ref="AG93:AN93" si="45">STDEV(AG47:AG66)</f>
        <v>1.738735863535144</v>
      </c>
      <c r="AH93" s="18">
        <f t="shared" si="45"/>
        <v>1.2722280346498913</v>
      </c>
      <c r="AI93" s="18">
        <f t="shared" si="45"/>
        <v>0.9334930735404311</v>
      </c>
      <c r="AJ93" s="18">
        <f t="shared" si="45"/>
        <v>1.9465324150864871</v>
      </c>
      <c r="AK93" s="18">
        <f t="shared" si="45"/>
        <v>2.0330624669791644</v>
      </c>
      <c r="AL93" s="18">
        <f t="shared" si="45"/>
        <v>2.0199390457079613</v>
      </c>
      <c r="AM93" s="18">
        <f t="shared" si="45"/>
        <v>1.5434714489982166</v>
      </c>
      <c r="AN93" s="18">
        <f t="shared" si="45"/>
        <v>2.6746634330662893</v>
      </c>
      <c r="AO93" s="17"/>
      <c r="AP93" s="18">
        <f>STDEV(AP47:AP66)</f>
        <v>7.3642699744354907</v>
      </c>
    </row>
    <row r="94" spans="5:42">
      <c r="E94" s="1"/>
      <c r="F94" s="1"/>
      <c r="G94" s="1"/>
      <c r="H94" s="21" t="s">
        <v>8</v>
      </c>
      <c r="I94" s="18">
        <f t="shared" ref="I94:L94" si="46">COUNT(I47:I66)</f>
        <v>20</v>
      </c>
      <c r="J94" s="18">
        <f t="shared" si="46"/>
        <v>20</v>
      </c>
      <c r="K94" s="18">
        <f t="shared" si="46"/>
        <v>20</v>
      </c>
      <c r="L94" s="18">
        <f t="shared" si="46"/>
        <v>20</v>
      </c>
      <c r="M94" s="17"/>
      <c r="N94" s="18">
        <f t="shared" ref="N94:Q94" si="47">COUNT(N47:N66)</f>
        <v>20</v>
      </c>
      <c r="O94" s="18">
        <f t="shared" si="47"/>
        <v>20</v>
      </c>
      <c r="P94" s="18">
        <f t="shared" si="47"/>
        <v>20</v>
      </c>
      <c r="Q94" s="18">
        <f t="shared" si="47"/>
        <v>20</v>
      </c>
      <c r="R94" s="17"/>
      <c r="S94" s="18">
        <f t="shared" ref="S94:V94" si="48">COUNT(S47:S66)</f>
        <v>20</v>
      </c>
      <c r="T94" s="18">
        <f t="shared" si="48"/>
        <v>20</v>
      </c>
      <c r="U94" s="18">
        <f t="shared" si="48"/>
        <v>20</v>
      </c>
      <c r="V94" s="18">
        <f t="shared" si="48"/>
        <v>20</v>
      </c>
      <c r="W94" s="17"/>
      <c r="X94" s="18">
        <f t="shared" ref="X94:AE94" si="49">COUNT(X47:X66)</f>
        <v>19</v>
      </c>
      <c r="Y94" s="18">
        <f t="shared" si="49"/>
        <v>19</v>
      </c>
      <c r="Z94" s="18">
        <f t="shared" si="49"/>
        <v>19</v>
      </c>
      <c r="AA94" s="18">
        <f t="shared" si="49"/>
        <v>19</v>
      </c>
      <c r="AB94" s="18">
        <f t="shared" si="49"/>
        <v>20</v>
      </c>
      <c r="AC94" s="18">
        <f t="shared" si="49"/>
        <v>20</v>
      </c>
      <c r="AD94" s="18">
        <f t="shared" si="49"/>
        <v>20</v>
      </c>
      <c r="AE94" s="18">
        <f t="shared" si="49"/>
        <v>20</v>
      </c>
      <c r="AF94" s="17"/>
      <c r="AG94" s="18">
        <f t="shared" ref="AG94:AN94" si="50">COUNT(AG47:AG66)</f>
        <v>20</v>
      </c>
      <c r="AH94" s="18">
        <f t="shared" si="50"/>
        <v>20</v>
      </c>
      <c r="AI94" s="18">
        <f t="shared" si="50"/>
        <v>20</v>
      </c>
      <c r="AJ94" s="18">
        <f t="shared" si="50"/>
        <v>20</v>
      </c>
      <c r="AK94" s="18">
        <f t="shared" si="50"/>
        <v>19</v>
      </c>
      <c r="AL94" s="18">
        <f t="shared" si="50"/>
        <v>19</v>
      </c>
      <c r="AM94" s="18">
        <f t="shared" si="50"/>
        <v>19</v>
      </c>
      <c r="AN94" s="18">
        <f t="shared" si="50"/>
        <v>19</v>
      </c>
      <c r="AO94" s="17"/>
      <c r="AP94" s="18">
        <f>COUNT(AP47:AP66)</f>
        <v>19</v>
      </c>
    </row>
    <row r="95" spans="5:42">
      <c r="E95" s="1"/>
      <c r="F95" s="1"/>
      <c r="G95" s="1"/>
      <c r="H95" s="21" t="s">
        <v>26</v>
      </c>
      <c r="I95" s="18">
        <f t="shared" ref="I95:L95" si="51">I93/SQRT(I94)</f>
        <v>1.2065610111735792</v>
      </c>
      <c r="J95" s="18">
        <f t="shared" si="51"/>
        <v>1.4940231802612349</v>
      </c>
      <c r="K95" s="18">
        <f t="shared" si="51"/>
        <v>1.4718409525059708</v>
      </c>
      <c r="L95" s="18">
        <f t="shared" si="51"/>
        <v>2.6596398648174748</v>
      </c>
      <c r="M95" s="17"/>
      <c r="N95" s="18">
        <f t="shared" ref="N95:Q95" si="52">N93/SQRT(N94)</f>
        <v>0.47072173029128472</v>
      </c>
      <c r="O95" s="18">
        <f t="shared" si="52"/>
        <v>0.38576649604869029</v>
      </c>
      <c r="P95" s="18">
        <f t="shared" si="52"/>
        <v>0.42364334552843658</v>
      </c>
      <c r="Q95" s="18">
        <f t="shared" si="52"/>
        <v>0.68065371054906509</v>
      </c>
      <c r="R95" s="17"/>
      <c r="S95" s="18">
        <f t="shared" ref="S95:V95" si="53">S93/SQRT(S94)</f>
        <v>7.1845022600376368E-2</v>
      </c>
      <c r="T95" s="18">
        <f t="shared" si="53"/>
        <v>6.1215152366968131E-2</v>
      </c>
      <c r="U95" s="18">
        <f t="shared" si="53"/>
        <v>5.4766961705664405E-2</v>
      </c>
      <c r="V95" s="18">
        <f t="shared" si="53"/>
        <v>0.11097269681014896</v>
      </c>
      <c r="W95" s="17"/>
      <c r="X95" s="18">
        <f t="shared" ref="X95:AE95" si="54">X93/SQRT(X94)</f>
        <v>3.9777841828374898E-2</v>
      </c>
      <c r="Y95" s="18">
        <f t="shared" si="54"/>
        <v>5.8124080561769931E-2</v>
      </c>
      <c r="Z95" s="18">
        <f t="shared" si="54"/>
        <v>4.235838753738886E-2</v>
      </c>
      <c r="AA95" s="18">
        <f t="shared" si="54"/>
        <v>3.9896677111854288E-2</v>
      </c>
      <c r="AB95" s="18">
        <f t="shared" si="54"/>
        <v>3.4238903311876283E-2</v>
      </c>
      <c r="AC95" s="18">
        <f t="shared" si="54"/>
        <v>8.2787232043798314E-2</v>
      </c>
      <c r="AD95" s="18">
        <f t="shared" si="54"/>
        <v>7.5633339905514921E-2</v>
      </c>
      <c r="AE95" s="18">
        <f t="shared" si="54"/>
        <v>8.0416117623796052E-2</v>
      </c>
      <c r="AF95" s="17"/>
      <c r="AG95" s="18">
        <f t="shared" ref="AG95:AN95" si="55">AG93/SQRT(AG94)</f>
        <v>0.38879315857813795</v>
      </c>
      <c r="AH95" s="18">
        <f t="shared" si="55"/>
        <v>0.28447883683581149</v>
      </c>
      <c r="AI95" s="18">
        <f t="shared" si="55"/>
        <v>0.20873539689616141</v>
      </c>
      <c r="AJ95" s="18">
        <f t="shared" si="55"/>
        <v>0.43525788005402222</v>
      </c>
      <c r="AK95" s="18">
        <f t="shared" si="55"/>
        <v>0.46641651786671967</v>
      </c>
      <c r="AL95" s="18">
        <f t="shared" si="55"/>
        <v>0.46340579854489411</v>
      </c>
      <c r="AM95" s="18">
        <f t="shared" si="55"/>
        <v>0.35409663518018519</v>
      </c>
      <c r="AN95" s="18">
        <f t="shared" si="55"/>
        <v>0.61360987435365888</v>
      </c>
      <c r="AO95" s="17"/>
      <c r="AP95" s="18">
        <f t="shared" ref="AP95" si="56">AP93/SQRT(AP94)</f>
        <v>1.6894794006060612</v>
      </c>
    </row>
    <row r="96" spans="5:42">
      <c r="E96" s="1"/>
      <c r="F96" s="1"/>
      <c r="G96" s="1"/>
      <c r="H96" s="1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5:42">
      <c r="E97" s="1"/>
      <c r="F97" s="1"/>
      <c r="G97" s="20" t="s">
        <v>30</v>
      </c>
      <c r="H97" s="21" t="s">
        <v>24</v>
      </c>
      <c r="I97" s="18">
        <f t="shared" ref="I97:L97" si="57">AVERAGE(I67:I85)</f>
        <v>7.5263157894736841</v>
      </c>
      <c r="J97" s="18">
        <f t="shared" si="57"/>
        <v>8.3157894736842106</v>
      </c>
      <c r="K97" s="18">
        <f t="shared" si="57"/>
        <v>8</v>
      </c>
      <c r="L97" s="18">
        <f t="shared" si="57"/>
        <v>16.078947368421051</v>
      </c>
      <c r="M97" s="17"/>
      <c r="N97" s="18">
        <f t="shared" ref="N97:Q97" si="58">AVERAGE(N67:N85)</f>
        <v>1.1052631578947369</v>
      </c>
      <c r="O97" s="18">
        <f t="shared" si="58"/>
        <v>1.0526315789473684</v>
      </c>
      <c r="P97" s="18">
        <f t="shared" si="58"/>
        <v>1.1578947368421053</v>
      </c>
      <c r="Q97" s="18">
        <f t="shared" si="58"/>
        <v>2.1842105263157894</v>
      </c>
      <c r="R97" s="17"/>
      <c r="S97" s="18">
        <f t="shared" ref="S97:V97" si="59">AVERAGE(S67:S85)</f>
        <v>0.72226459290171197</v>
      </c>
      <c r="T97" s="18">
        <f t="shared" si="59"/>
        <v>0.76499202551834122</v>
      </c>
      <c r="U97" s="18">
        <f t="shared" si="59"/>
        <v>0.75804575541417629</v>
      </c>
      <c r="V97" s="18">
        <f t="shared" si="59"/>
        <v>1.5051471996762855</v>
      </c>
      <c r="W97" s="17"/>
      <c r="X97" s="18">
        <f t="shared" ref="X97:AE97" si="60">AVERAGE(X67:X85)</f>
        <v>1.2552777777777777</v>
      </c>
      <c r="Y97" s="18">
        <f t="shared" si="60"/>
        <v>0.28704999999999992</v>
      </c>
      <c r="Z97" s="18">
        <f t="shared" si="60"/>
        <v>0.30599999999999999</v>
      </c>
      <c r="AA97" s="18">
        <f t="shared" si="60"/>
        <v>0.54783333333333339</v>
      </c>
      <c r="AB97" s="18">
        <f t="shared" si="60"/>
        <v>1.3159999999999998</v>
      </c>
      <c r="AC97" s="18">
        <f t="shared" si="60"/>
        <v>1.0556666666666663</v>
      </c>
      <c r="AD97" s="18">
        <f t="shared" si="60"/>
        <v>1.1161111111111108</v>
      </c>
      <c r="AE97" s="18">
        <f t="shared" si="60"/>
        <v>1.0882222222222222</v>
      </c>
      <c r="AF97" s="17"/>
      <c r="AG97" s="18">
        <f t="shared" ref="AG97:AN97" si="61">AVERAGE(AG67:AG85)</f>
        <v>9.199907407407407</v>
      </c>
      <c r="AH97" s="18">
        <f t="shared" si="61"/>
        <v>5.3436111111111115</v>
      </c>
      <c r="AI97" s="18">
        <f t="shared" si="61"/>
        <v>5.4523148148148142</v>
      </c>
      <c r="AJ97" s="18">
        <f t="shared" si="61"/>
        <v>7.0028703703703705</v>
      </c>
      <c r="AK97" s="18">
        <f t="shared" si="61"/>
        <v>9.4699074074074066</v>
      </c>
      <c r="AL97" s="18">
        <f t="shared" si="61"/>
        <v>9.1786574074074068</v>
      </c>
      <c r="AM97" s="18">
        <f t="shared" si="61"/>
        <v>8.3248148148148164</v>
      </c>
      <c r="AN97" s="18">
        <f t="shared" si="61"/>
        <v>8.862175925925925</v>
      </c>
      <c r="AO97" s="17"/>
      <c r="AP97" s="18">
        <f>AVERAGE(AP67:AP85)</f>
        <v>30.090617333157834</v>
      </c>
    </row>
    <row r="98" spans="5:42">
      <c r="E98" s="1"/>
      <c r="F98" s="1"/>
      <c r="G98" s="1"/>
      <c r="H98" s="21" t="s">
        <v>25</v>
      </c>
      <c r="I98" s="18">
        <f t="shared" ref="I98:L98" si="62">STDEV(I67:I85)</f>
        <v>5.3475687212106191</v>
      </c>
      <c r="J98" s="18">
        <f t="shared" si="62"/>
        <v>4.8310641981399618</v>
      </c>
      <c r="K98" s="18">
        <f t="shared" si="62"/>
        <v>4.8534065928536787</v>
      </c>
      <c r="L98" s="18">
        <f t="shared" si="62"/>
        <v>7.8479706469159147</v>
      </c>
      <c r="M98" s="17"/>
      <c r="N98" s="18">
        <f t="shared" ref="N98:Q98" si="63">STDEV(N67:N85)</f>
        <v>1.1969747440993466</v>
      </c>
      <c r="O98" s="18">
        <f t="shared" si="63"/>
        <v>1.6149882768933415</v>
      </c>
      <c r="P98" s="18">
        <f t="shared" si="63"/>
        <v>1.5004872502970805</v>
      </c>
      <c r="Q98" s="18">
        <f t="shared" si="63"/>
        <v>2.5122506858934139</v>
      </c>
      <c r="R98" s="17"/>
      <c r="S98" s="18">
        <f t="shared" ref="S98:V98" si="64">STDEV(S67:S85)</f>
        <v>0.35198991104968169</v>
      </c>
      <c r="T98" s="18">
        <f t="shared" si="64"/>
        <v>0.3782025976610966</v>
      </c>
      <c r="U98" s="18">
        <f t="shared" si="64"/>
        <v>0.35412730065325382</v>
      </c>
      <c r="V98" s="18">
        <f t="shared" si="64"/>
        <v>0.6575127502856617</v>
      </c>
      <c r="W98" s="17"/>
      <c r="X98" s="18">
        <f t="shared" ref="X98:AE98" si="65">STDEV(X67:X85)</f>
        <v>0.23492672338301054</v>
      </c>
      <c r="Y98" s="18">
        <f t="shared" si="65"/>
        <v>0.18168106589813487</v>
      </c>
      <c r="Z98" s="18">
        <f t="shared" si="65"/>
        <v>0.17786842460253655</v>
      </c>
      <c r="AA98" s="18">
        <f t="shared" si="65"/>
        <v>0.23421991928150621</v>
      </c>
      <c r="AB98" s="18">
        <f t="shared" si="65"/>
        <v>0.201363002618479</v>
      </c>
      <c r="AC98" s="18">
        <f t="shared" si="65"/>
        <v>0.32967756083429051</v>
      </c>
      <c r="AD98" s="18">
        <f t="shared" si="65"/>
        <v>0.33574796024765097</v>
      </c>
      <c r="AE98" s="18">
        <f t="shared" si="65"/>
        <v>0.37486147332448883</v>
      </c>
      <c r="AF98" s="17"/>
      <c r="AG98" s="18">
        <f t="shared" ref="AG98:AN98" si="66">STDEV(AG67:AG85)</f>
        <v>1.233962276335475</v>
      </c>
      <c r="AH98" s="18">
        <f t="shared" si="66"/>
        <v>1.5015476765113365</v>
      </c>
      <c r="AI98" s="18">
        <f t="shared" si="66"/>
        <v>1.3343337103653239</v>
      </c>
      <c r="AJ98" s="18">
        <f t="shared" si="66"/>
        <v>2.0011734756370609</v>
      </c>
      <c r="AK98" s="18">
        <f t="shared" si="66"/>
        <v>1.3707204908824158</v>
      </c>
      <c r="AL98" s="18">
        <f t="shared" si="66"/>
        <v>1.5767121397001653</v>
      </c>
      <c r="AM98" s="18">
        <f t="shared" si="66"/>
        <v>1.4647255580555583</v>
      </c>
      <c r="AN98" s="18">
        <f t="shared" si="66"/>
        <v>1.8418287378533438</v>
      </c>
      <c r="AO98" s="17"/>
      <c r="AP98" s="18">
        <f>STDEV(AP67:AP85)</f>
        <v>6.5855665575777866</v>
      </c>
    </row>
    <row r="99" spans="5:42">
      <c r="E99" s="1"/>
      <c r="F99" s="1"/>
      <c r="G99" s="1"/>
      <c r="H99" s="21" t="s">
        <v>8</v>
      </c>
      <c r="I99" s="18">
        <f t="shared" ref="I99:L99" si="67">COUNT(I67:I85)</f>
        <v>19</v>
      </c>
      <c r="J99" s="18">
        <f t="shared" si="67"/>
        <v>19</v>
      </c>
      <c r="K99" s="18">
        <f t="shared" si="67"/>
        <v>19</v>
      </c>
      <c r="L99" s="18">
        <f t="shared" si="67"/>
        <v>19</v>
      </c>
      <c r="M99" s="17"/>
      <c r="N99" s="18">
        <f t="shared" ref="N99:Q99" si="68">COUNT(N67:N85)</f>
        <v>19</v>
      </c>
      <c r="O99" s="18">
        <f t="shared" si="68"/>
        <v>19</v>
      </c>
      <c r="P99" s="18">
        <f t="shared" si="68"/>
        <v>19</v>
      </c>
      <c r="Q99" s="18">
        <f t="shared" si="68"/>
        <v>19</v>
      </c>
      <c r="R99" s="17"/>
      <c r="S99" s="18">
        <f t="shared" ref="S99:V99" si="69">COUNT(S67:S85)</f>
        <v>19</v>
      </c>
      <c r="T99" s="18">
        <f t="shared" si="69"/>
        <v>19</v>
      </c>
      <c r="U99" s="18">
        <f t="shared" si="69"/>
        <v>19</v>
      </c>
      <c r="V99" s="18">
        <f t="shared" si="69"/>
        <v>19</v>
      </c>
      <c r="W99" s="17"/>
      <c r="X99" s="18">
        <f t="shared" ref="X99:AE99" si="70">COUNT(X67:X85)</f>
        <v>18</v>
      </c>
      <c r="Y99" s="18">
        <f t="shared" si="70"/>
        <v>18</v>
      </c>
      <c r="Z99" s="18">
        <f t="shared" si="70"/>
        <v>18</v>
      </c>
      <c r="AA99" s="18">
        <f t="shared" si="70"/>
        <v>18</v>
      </c>
      <c r="AB99" s="18">
        <f t="shared" si="70"/>
        <v>18</v>
      </c>
      <c r="AC99" s="18">
        <f t="shared" si="70"/>
        <v>18</v>
      </c>
      <c r="AD99" s="18">
        <f t="shared" si="70"/>
        <v>18</v>
      </c>
      <c r="AE99" s="18">
        <f t="shared" si="70"/>
        <v>18</v>
      </c>
      <c r="AF99" s="17"/>
      <c r="AG99" s="18">
        <f t="shared" ref="AG99:AN99" si="71">COUNT(AG67:AG85)</f>
        <v>18</v>
      </c>
      <c r="AH99" s="18">
        <f t="shared" si="71"/>
        <v>18</v>
      </c>
      <c r="AI99" s="18">
        <f t="shared" si="71"/>
        <v>18</v>
      </c>
      <c r="AJ99" s="18">
        <f t="shared" si="71"/>
        <v>18</v>
      </c>
      <c r="AK99" s="18">
        <f t="shared" si="71"/>
        <v>18</v>
      </c>
      <c r="AL99" s="18">
        <f t="shared" si="71"/>
        <v>18</v>
      </c>
      <c r="AM99" s="18">
        <f t="shared" si="71"/>
        <v>18</v>
      </c>
      <c r="AN99" s="18">
        <f t="shared" si="71"/>
        <v>18</v>
      </c>
      <c r="AO99" s="17"/>
      <c r="AP99" s="18">
        <f>COUNT(AP67:AP85)</f>
        <v>18</v>
      </c>
    </row>
    <row r="100" spans="5:42">
      <c r="E100" s="1"/>
      <c r="F100" s="1"/>
      <c r="G100" s="1"/>
      <c r="H100" s="21" t="s">
        <v>26</v>
      </c>
      <c r="I100" s="18">
        <f t="shared" ref="I100:L100" si="72">I98/SQRT(I99)</f>
        <v>1.2268164025997956</v>
      </c>
      <c r="J100" s="18">
        <f t="shared" si="72"/>
        <v>1.1083221383920763</v>
      </c>
      <c r="K100" s="18">
        <f t="shared" si="72"/>
        <v>1.1134478352717494</v>
      </c>
      <c r="L100" s="18">
        <f t="shared" si="72"/>
        <v>1.8004479453568418</v>
      </c>
      <c r="M100" s="17"/>
      <c r="N100" s="18">
        <f t="shared" ref="N100:Q100" si="73">N98/SQRT(N99)</f>
        <v>0.27460483934207941</v>
      </c>
      <c r="O100" s="18">
        <f t="shared" si="73"/>
        <v>0.37050372073583993</v>
      </c>
      <c r="P100" s="18">
        <f t="shared" si="73"/>
        <v>0.34423538369032597</v>
      </c>
      <c r="Q100" s="18">
        <f t="shared" si="73"/>
        <v>0.57634983477105961</v>
      </c>
      <c r="R100" s="17"/>
      <c r="S100" s="18">
        <f t="shared" ref="S100:V100" si="74">S98/SQRT(S99)</f>
        <v>8.075202375849648E-2</v>
      </c>
      <c r="T100" s="18">
        <f t="shared" si="74"/>
        <v>8.676562649417327E-2</v>
      </c>
      <c r="U100" s="18">
        <f t="shared" si="74"/>
        <v>8.124237456296729E-2</v>
      </c>
      <c r="V100" s="18">
        <f t="shared" si="74"/>
        <v>0.15084377013603648</v>
      </c>
      <c r="W100" s="17"/>
      <c r="X100" s="18">
        <f t="shared" ref="X100:AE100" si="75">X98/SQRT(X99)</f>
        <v>5.5372759728687673E-2</v>
      </c>
      <c r="Y100" s="18">
        <f t="shared" si="75"/>
        <v>4.2822637903257063E-2</v>
      </c>
      <c r="Z100" s="18">
        <f t="shared" si="75"/>
        <v>4.1923989731807249E-2</v>
      </c>
      <c r="AA100" s="18">
        <f t="shared" si="75"/>
        <v>5.5206164404306285E-2</v>
      </c>
      <c r="AB100" s="18">
        <f t="shared" si="75"/>
        <v>4.746171487720368E-2</v>
      </c>
      <c r="AC100" s="18">
        <f t="shared" si="75"/>
        <v>7.7705746290322467E-2</v>
      </c>
      <c r="AD100" s="18">
        <f t="shared" si="75"/>
        <v>7.9136553153555139E-2</v>
      </c>
      <c r="AE100" s="18">
        <f t="shared" si="75"/>
        <v>8.8355696597775382E-2</v>
      </c>
      <c r="AF100" s="17"/>
      <c r="AG100" s="18">
        <f t="shared" ref="AG100:AN100" si="76">AG98/SQRT(AG99)</f>
        <v>0.29084769777506764</v>
      </c>
      <c r="AH100" s="18">
        <f t="shared" si="76"/>
        <v>0.35391818144535686</v>
      </c>
      <c r="AI100" s="18">
        <f t="shared" si="76"/>
        <v>0.31450547165504239</v>
      </c>
      <c r="AJ100" s="18">
        <f t="shared" si="76"/>
        <v>0.47168111165120608</v>
      </c>
      <c r="AK100" s="18">
        <f t="shared" si="76"/>
        <v>0.32308191807143649</v>
      </c>
      <c r="AL100" s="18">
        <f t="shared" si="76"/>
        <v>0.37163461532037934</v>
      </c>
      <c r="AM100" s="18">
        <f t="shared" si="76"/>
        <v>0.34523912489277847</v>
      </c>
      <c r="AN100" s="18">
        <f t="shared" si="76"/>
        <v>0.43412319677345318</v>
      </c>
      <c r="AO100" s="17"/>
      <c r="AP100" s="18">
        <f t="shared" ref="AP100" si="77">AP98/SQRT(AP99)</f>
        <v>1.5522329236062005</v>
      </c>
    </row>
    <row r="101" spans="5:42">
      <c r="E101" s="1"/>
      <c r="F101" s="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5:42">
      <c r="E102" s="1"/>
      <c r="F102" s="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5:42">
      <c r="E103" s="1"/>
      <c r="F103" s="1"/>
    </row>
    <row r="104" spans="5:42">
      <c r="E104" s="1"/>
      <c r="F104" s="1"/>
    </row>
    <row r="105" spans="5:42">
      <c r="E105" s="1"/>
      <c r="F105" s="1"/>
    </row>
    <row r="106" spans="5:42">
      <c r="E106" s="1"/>
      <c r="F106" s="1"/>
    </row>
    <row r="107" spans="5:42">
      <c r="E107" s="1"/>
      <c r="F107" s="1"/>
    </row>
    <row r="108" spans="5:42">
      <c r="E108" s="1"/>
      <c r="F108" s="1"/>
    </row>
    <row r="109" spans="5:42">
      <c r="E109" s="1"/>
      <c r="F109" s="1"/>
    </row>
    <row r="110" spans="5:42">
      <c r="E110" s="1"/>
      <c r="F110" s="1"/>
    </row>
    <row r="111" spans="5:42">
      <c r="E111" s="1"/>
      <c r="F111" s="1"/>
    </row>
    <row r="112" spans="5:42">
      <c r="E112" s="1"/>
      <c r="F112" s="1"/>
    </row>
    <row r="113" spans="5:6">
      <c r="E113" s="1"/>
      <c r="F113" s="1"/>
    </row>
    <row r="114" spans="5:6">
      <c r="E114" s="1"/>
      <c r="F114" s="1"/>
    </row>
    <row r="115" spans="5:6">
      <c r="E115" s="1"/>
      <c r="F115" s="1"/>
    </row>
    <row r="116" spans="5:6">
      <c r="E116" s="1"/>
      <c r="F116" s="1"/>
    </row>
    <row r="117" spans="5:6">
      <c r="E117" s="1"/>
      <c r="F117" s="1"/>
    </row>
    <row r="118" spans="5:6">
      <c r="E118" s="1"/>
      <c r="F118" s="1"/>
    </row>
    <row r="119" spans="5:6">
      <c r="E119" s="1"/>
      <c r="F119" s="1"/>
    </row>
    <row r="120" spans="5:6">
      <c r="E120" s="1"/>
      <c r="F120" s="1"/>
    </row>
    <row r="121" spans="5:6">
      <c r="E121" s="1"/>
      <c r="F121" s="1"/>
    </row>
    <row r="122" spans="5:6">
      <c r="E122" s="1"/>
      <c r="F122" s="1"/>
    </row>
    <row r="123" spans="5:6">
      <c r="E123" s="1"/>
      <c r="F123" s="1"/>
    </row>
    <row r="124" spans="5:6">
      <c r="E124" s="1"/>
      <c r="F124" s="1"/>
    </row>
    <row r="125" spans="5:6">
      <c r="E125" s="1"/>
      <c r="F125" s="1"/>
    </row>
    <row r="126" spans="5:6">
      <c r="E126" s="1"/>
      <c r="F126" s="1"/>
    </row>
    <row r="127" spans="5:6">
      <c r="E127" s="1"/>
      <c r="F127" s="1"/>
    </row>
    <row r="149" spans="6:6">
      <c r="F149">
        <v>21</v>
      </c>
    </row>
    <row r="150" spans="6:6">
      <c r="F150">
        <v>22</v>
      </c>
    </row>
    <row r="151" spans="6:6">
      <c r="F151">
        <v>23</v>
      </c>
    </row>
    <row r="152" spans="6:6">
      <c r="F152">
        <v>24</v>
      </c>
    </row>
    <row r="153" spans="6:6">
      <c r="F153">
        <v>25</v>
      </c>
    </row>
    <row r="154" spans="6:6">
      <c r="F154">
        <v>26</v>
      </c>
    </row>
    <row r="155" spans="6:6">
      <c r="F155">
        <v>28</v>
      </c>
    </row>
    <row r="156" spans="6:6">
      <c r="F156">
        <v>29</v>
      </c>
    </row>
    <row r="157" spans="6:6">
      <c r="F157">
        <v>30</v>
      </c>
    </row>
    <row r="158" spans="6:6">
      <c r="F158">
        <v>31</v>
      </c>
    </row>
    <row r="159" spans="6:6">
      <c r="F159">
        <v>32</v>
      </c>
    </row>
    <row r="160" spans="6:6">
      <c r="F160">
        <v>33</v>
      </c>
    </row>
    <row r="161" spans="6:6">
      <c r="F161">
        <v>34</v>
      </c>
    </row>
    <row r="162" spans="6:6">
      <c r="F162">
        <v>35</v>
      </c>
    </row>
    <row r="163" spans="6:6">
      <c r="F163">
        <v>36</v>
      </c>
    </row>
  </sheetData>
  <mergeCells count="17">
    <mergeCell ref="A3:B3"/>
    <mergeCell ref="A4:B4"/>
    <mergeCell ref="A5:B5"/>
    <mergeCell ref="A6:B6"/>
    <mergeCell ref="I8:Q8"/>
    <mergeCell ref="AP8:AP9"/>
    <mergeCell ref="X9:AA9"/>
    <mergeCell ref="AB9:AE9"/>
    <mergeCell ref="AG9:AJ9"/>
    <mergeCell ref="AK9:AN9"/>
    <mergeCell ref="I9:K9"/>
    <mergeCell ref="N9:P9"/>
    <mergeCell ref="I7:Q7"/>
    <mergeCell ref="X7:AN7"/>
    <mergeCell ref="S9:U9"/>
    <mergeCell ref="X8:AE8"/>
    <mergeCell ref="AG8:AN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64"/>
  <sheetViews>
    <sheetView topLeftCell="A50" zoomScale="69" zoomScaleNormal="69" workbookViewId="0">
      <selection activeCell="A89" sqref="A89"/>
    </sheetView>
  </sheetViews>
  <sheetFormatPr baseColWidth="10" defaultColWidth="8.83203125" defaultRowHeight="15"/>
  <sheetData>
    <row r="1" spans="1:6" ht="16" thickBot="1"/>
    <row r="2" spans="1:6" ht="16" thickBot="1">
      <c r="A2" s="26" t="s">
        <v>197</v>
      </c>
    </row>
    <row r="4" spans="1:6" ht="18">
      <c r="B4" s="30" t="s">
        <v>126</v>
      </c>
    </row>
    <row r="6" spans="1:6" ht="18">
      <c r="B6" s="27" t="s">
        <v>146</v>
      </c>
    </row>
    <row r="8" spans="1:6" ht="18">
      <c r="B8" s="27" t="s">
        <v>117</v>
      </c>
      <c r="C8" s="28"/>
    </row>
    <row r="9" spans="1:6">
      <c r="B9" s="28"/>
      <c r="C9" s="28"/>
    </row>
    <row r="10" spans="1:6" ht="18">
      <c r="B10" s="34" t="s">
        <v>118</v>
      </c>
      <c r="C10" s="35"/>
      <c r="D10" s="35"/>
      <c r="E10" s="35"/>
      <c r="F10" s="35"/>
    </row>
    <row r="11" spans="1:6">
      <c r="B11" s="35"/>
      <c r="C11" s="35"/>
      <c r="D11" s="35"/>
      <c r="E11" s="35"/>
      <c r="F11" s="35"/>
    </row>
    <row r="12" spans="1:6" ht="16" thickBot="1">
      <c r="B12" s="342" t="s">
        <v>119</v>
      </c>
      <c r="C12" s="342"/>
      <c r="D12" s="342"/>
      <c r="E12" s="342"/>
      <c r="F12" s="342"/>
    </row>
    <row r="13" spans="1:6" ht="29" thickTop="1" thickBot="1">
      <c r="B13" s="36" t="s">
        <v>120</v>
      </c>
      <c r="C13" s="37" t="s">
        <v>121</v>
      </c>
      <c r="D13" s="38" t="s">
        <v>122</v>
      </c>
      <c r="E13" s="38" t="s">
        <v>123</v>
      </c>
      <c r="F13" s="39" t="s">
        <v>124</v>
      </c>
    </row>
    <row r="14" spans="1:6" ht="16" thickTop="1">
      <c r="B14" s="55" t="s">
        <v>125</v>
      </c>
      <c r="C14" s="56">
        <v>1</v>
      </c>
      <c r="D14" s="57">
        <v>210.99460681195072</v>
      </c>
      <c r="E14" s="57">
        <v>415.9023722310863</v>
      </c>
      <c r="F14" s="58">
        <v>8.6113316225283181E-52</v>
      </c>
    </row>
    <row r="15" spans="1:6">
      <c r="B15" s="41" t="s">
        <v>23</v>
      </c>
      <c r="C15" s="42">
        <v>2</v>
      </c>
      <c r="D15" s="43">
        <v>210.99460681195154</v>
      </c>
      <c r="E15" s="43">
        <v>8.4003132857236249</v>
      </c>
      <c r="F15" s="44">
        <v>3.0885805199475986E-4</v>
      </c>
    </row>
    <row r="16" spans="1:6">
      <c r="B16" s="45" t="s">
        <v>132</v>
      </c>
      <c r="C16" s="46">
        <v>2</v>
      </c>
      <c r="D16" s="47">
        <v>134.38235057446386</v>
      </c>
      <c r="E16" s="48">
        <v>0.77733213959274217</v>
      </c>
      <c r="F16" s="49">
        <v>0.46168609903598523</v>
      </c>
    </row>
    <row r="17" spans="2:9" ht="27" thickBot="1">
      <c r="B17" s="50" t="s">
        <v>148</v>
      </c>
      <c r="C17" s="51">
        <v>4</v>
      </c>
      <c r="D17" s="52">
        <v>134.38235057446386</v>
      </c>
      <c r="E17" s="53">
        <v>0.24062001264566366</v>
      </c>
      <c r="F17" s="54">
        <v>0.9148837176866258</v>
      </c>
    </row>
    <row r="18" spans="2:9" ht="16" thickTop="1">
      <c r="B18" s="341" t="s">
        <v>129</v>
      </c>
      <c r="C18" s="341"/>
      <c r="D18" s="341"/>
      <c r="E18" s="341"/>
      <c r="F18" s="341"/>
    </row>
    <row r="21" spans="2:9" ht="16" thickBot="1">
      <c r="B21" s="342" t="s">
        <v>107</v>
      </c>
      <c r="C21" s="342"/>
      <c r="D21" s="342"/>
      <c r="E21" s="342"/>
      <c r="F21" s="342"/>
      <c r="G21" s="342"/>
      <c r="H21" s="342"/>
      <c r="I21" s="342"/>
    </row>
    <row r="22" spans="2:9" ht="16" thickTop="1">
      <c r="B22" s="343" t="s">
        <v>149</v>
      </c>
      <c r="C22" s="344"/>
      <c r="D22" s="347" t="s">
        <v>108</v>
      </c>
      <c r="E22" s="349" t="s">
        <v>109</v>
      </c>
      <c r="F22" s="349" t="s">
        <v>110</v>
      </c>
      <c r="G22" s="349" t="s">
        <v>111</v>
      </c>
      <c r="H22" s="349" t="s">
        <v>112</v>
      </c>
      <c r="I22" s="351"/>
    </row>
    <row r="23" spans="2:9" ht="28" thickBot="1">
      <c r="B23" s="345"/>
      <c r="C23" s="346"/>
      <c r="D23" s="348"/>
      <c r="E23" s="350"/>
      <c r="F23" s="350"/>
      <c r="G23" s="350"/>
      <c r="H23" s="59" t="s">
        <v>113</v>
      </c>
      <c r="I23" s="60" t="s">
        <v>114</v>
      </c>
    </row>
    <row r="24" spans="2:9" ht="16" thickTop="1">
      <c r="B24" s="336" t="s">
        <v>31</v>
      </c>
      <c r="C24" s="61" t="s">
        <v>160</v>
      </c>
      <c r="D24" s="62" t="s">
        <v>156</v>
      </c>
      <c r="E24" s="63">
        <v>0.99913690904094266</v>
      </c>
      <c r="F24" s="40">
        <v>210.99460681195077</v>
      </c>
      <c r="G24" s="63">
        <v>2.3075075786814611E-4</v>
      </c>
      <c r="H24" s="64">
        <v>-6.4407656442386294</v>
      </c>
      <c r="I24" s="65">
        <v>-1.6184936150206473</v>
      </c>
    </row>
    <row r="25" spans="2:9">
      <c r="B25" s="337"/>
      <c r="C25" s="66" t="s">
        <v>161</v>
      </c>
      <c r="D25" s="67">
        <v>-0.74366471734890183</v>
      </c>
      <c r="E25" s="68">
        <v>1.0158989959769378</v>
      </c>
      <c r="F25" s="68">
        <v>210.99460681195117</v>
      </c>
      <c r="G25" s="68">
        <v>1</v>
      </c>
      <c r="H25" s="68">
        <v>-3.1952513159826599</v>
      </c>
      <c r="I25" s="69">
        <v>1.707921881284856</v>
      </c>
    </row>
    <row r="26" spans="2:9">
      <c r="B26" s="338" t="s">
        <v>160</v>
      </c>
      <c r="C26" s="70" t="s">
        <v>31</v>
      </c>
      <c r="D26" s="71" t="s">
        <v>157</v>
      </c>
      <c r="E26" s="72">
        <v>0.99913690904094266</v>
      </c>
      <c r="F26" s="43">
        <v>210.99460681195077</v>
      </c>
      <c r="G26" s="72">
        <v>2.3075075786814611E-4</v>
      </c>
      <c r="H26" s="47">
        <v>1.6184936150206473</v>
      </c>
      <c r="I26" s="73">
        <v>6.4407656442386294</v>
      </c>
    </row>
    <row r="27" spans="2:9">
      <c r="B27" s="337"/>
      <c r="C27" s="83" t="s">
        <v>161</v>
      </c>
      <c r="D27" s="84" t="s">
        <v>158</v>
      </c>
      <c r="E27" s="85">
        <v>1.1477247377936446</v>
      </c>
      <c r="F27" s="85">
        <v>210.99460681195097</v>
      </c>
      <c r="G27" s="86">
        <v>1.3858191571218963E-2</v>
      </c>
      <c r="H27" s="86">
        <v>0.5162539496377585</v>
      </c>
      <c r="I27" s="87">
        <v>6.0556758749237138</v>
      </c>
    </row>
    <row r="28" spans="2:9">
      <c r="B28" s="339" t="s">
        <v>161</v>
      </c>
      <c r="C28" s="74" t="s">
        <v>31</v>
      </c>
      <c r="D28" s="75">
        <v>0.74366471734890183</v>
      </c>
      <c r="E28" s="76">
        <v>1.0158989959769378</v>
      </c>
      <c r="F28" s="76">
        <v>210.99460681195117</v>
      </c>
      <c r="G28" s="76">
        <v>1</v>
      </c>
      <c r="H28" s="76">
        <v>-1.707921881284856</v>
      </c>
      <c r="I28" s="77">
        <v>3.1952513159826599</v>
      </c>
    </row>
    <row r="29" spans="2:9" ht="16" thickBot="1">
      <c r="B29" s="340"/>
      <c r="C29" s="78" t="s">
        <v>160</v>
      </c>
      <c r="D29" s="79" t="s">
        <v>159</v>
      </c>
      <c r="E29" s="80">
        <v>1.1477247377936446</v>
      </c>
      <c r="F29" s="80">
        <v>210.99460681195097</v>
      </c>
      <c r="G29" s="81">
        <v>1.3858191571218963E-2</v>
      </c>
      <c r="H29" s="80">
        <v>-6.0556758749237138</v>
      </c>
      <c r="I29" s="82">
        <v>-0.5162539496377585</v>
      </c>
    </row>
    <row r="30" spans="2:9" ht="16" thickTop="1">
      <c r="B30" s="341" t="s">
        <v>115</v>
      </c>
      <c r="C30" s="341"/>
      <c r="D30" s="341"/>
      <c r="E30" s="341"/>
      <c r="F30" s="341"/>
      <c r="G30" s="341"/>
      <c r="H30" s="341"/>
      <c r="I30" s="341"/>
    </row>
    <row r="31" spans="2:9">
      <c r="B31" s="341" t="s">
        <v>130</v>
      </c>
      <c r="C31" s="341"/>
      <c r="D31" s="341"/>
      <c r="E31" s="341"/>
      <c r="F31" s="341"/>
      <c r="G31" s="341"/>
      <c r="H31" s="341"/>
      <c r="I31" s="341"/>
    </row>
    <row r="32" spans="2:9">
      <c r="B32" s="341" t="s">
        <v>129</v>
      </c>
      <c r="C32" s="341"/>
      <c r="D32" s="341"/>
      <c r="E32" s="341"/>
      <c r="F32" s="341"/>
      <c r="G32" s="341"/>
      <c r="H32" s="341"/>
      <c r="I32" s="341"/>
    </row>
    <row r="33" spans="2:9">
      <c r="B33" s="341" t="s">
        <v>116</v>
      </c>
      <c r="C33" s="341"/>
      <c r="D33" s="341"/>
      <c r="E33" s="341"/>
      <c r="F33" s="341"/>
      <c r="G33" s="341"/>
      <c r="H33" s="341"/>
      <c r="I33" s="341"/>
    </row>
    <row r="35" spans="2:9" ht="18">
      <c r="B35" s="30" t="s">
        <v>127</v>
      </c>
    </row>
    <row r="36" spans="2:9" ht="18">
      <c r="B36" s="30"/>
    </row>
    <row r="37" spans="2:9" ht="18">
      <c r="B37" s="27" t="s">
        <v>146</v>
      </c>
    </row>
    <row r="39" spans="2:9" ht="16">
      <c r="B39" s="29" t="s">
        <v>145</v>
      </c>
    </row>
    <row r="40" spans="2:9">
      <c r="B40" s="335" t="s">
        <v>138</v>
      </c>
      <c r="C40" s="335"/>
      <c r="D40" s="335"/>
      <c r="E40" s="335"/>
      <c r="F40" s="335"/>
      <c r="G40" s="335"/>
    </row>
    <row r="41" spans="2:9" ht="16" thickBot="1">
      <c r="B41" s="322" t="s">
        <v>150</v>
      </c>
      <c r="C41" s="322" t="s">
        <v>151</v>
      </c>
      <c r="D41" s="323"/>
      <c r="E41" s="323"/>
      <c r="F41" s="323"/>
      <c r="G41" s="323"/>
    </row>
    <row r="42" spans="2:9" ht="42" thickTop="1" thickBot="1">
      <c r="B42" s="88" t="s">
        <v>120</v>
      </c>
      <c r="C42" s="89" t="s">
        <v>139</v>
      </c>
      <c r="D42" s="90" t="s">
        <v>110</v>
      </c>
      <c r="E42" s="90" t="s">
        <v>140</v>
      </c>
      <c r="F42" s="90" t="s">
        <v>123</v>
      </c>
      <c r="G42" s="91" t="s">
        <v>124</v>
      </c>
    </row>
    <row r="43" spans="2:9" ht="27" thickTop="1">
      <c r="B43" s="92" t="s">
        <v>141</v>
      </c>
      <c r="C43" s="93" t="s">
        <v>162</v>
      </c>
      <c r="D43" s="94">
        <v>5</v>
      </c>
      <c r="E43" s="95">
        <v>1583.3751351351336</v>
      </c>
      <c r="F43" s="95">
        <v>24.297622986766044</v>
      </c>
      <c r="G43" s="96">
        <v>1.2860067020515858E-17</v>
      </c>
    </row>
    <row r="44" spans="2:9">
      <c r="B44" s="114" t="s">
        <v>125</v>
      </c>
      <c r="C44" s="115">
        <v>15405.3667824074</v>
      </c>
      <c r="D44" s="116">
        <v>1</v>
      </c>
      <c r="E44" s="117">
        <v>15405.3667824074</v>
      </c>
      <c r="F44" s="117">
        <v>236.40247073845717</v>
      </c>
      <c r="G44" s="118">
        <v>5.0481233124444494E-32</v>
      </c>
    </row>
    <row r="45" spans="2:9">
      <c r="B45" s="97" t="s">
        <v>163</v>
      </c>
      <c r="C45" s="98">
        <v>7011.0056712962969</v>
      </c>
      <c r="D45" s="99">
        <v>1</v>
      </c>
      <c r="E45" s="100">
        <v>7011.0056712962969</v>
      </c>
      <c r="F45" s="100">
        <v>107.58712119392817</v>
      </c>
      <c r="G45" s="101">
        <v>4.107389447209543E-19</v>
      </c>
    </row>
    <row r="46" spans="2:9">
      <c r="B46" s="97" t="s">
        <v>23</v>
      </c>
      <c r="C46" s="98">
        <v>666.65067567567564</v>
      </c>
      <c r="D46" s="99">
        <v>2</v>
      </c>
      <c r="E46" s="100">
        <v>333.32533783783782</v>
      </c>
      <c r="F46" s="100">
        <v>5.1150313093864472</v>
      </c>
      <c r="G46" s="101">
        <v>7.1604811129345521E-3</v>
      </c>
    </row>
    <row r="47" spans="2:9" ht="39">
      <c r="B47" s="102" t="s">
        <v>164</v>
      </c>
      <c r="C47" s="103">
        <v>371.29932432432446</v>
      </c>
      <c r="D47" s="104">
        <v>2</v>
      </c>
      <c r="E47" s="105">
        <v>185.64966216216223</v>
      </c>
      <c r="F47" s="105">
        <v>2.8488798382271701</v>
      </c>
      <c r="G47" s="106">
        <v>6.1224464261013314E-2</v>
      </c>
    </row>
    <row r="48" spans="2:9">
      <c r="B48" s="102" t="s">
        <v>142</v>
      </c>
      <c r="C48" s="103">
        <v>9253.5500000000011</v>
      </c>
      <c r="D48" s="104">
        <v>142</v>
      </c>
      <c r="E48" s="105">
        <v>65.165845070422549</v>
      </c>
      <c r="F48" s="107"/>
      <c r="G48" s="108"/>
    </row>
    <row r="49" spans="2:8">
      <c r="B49" s="102" t="s">
        <v>128</v>
      </c>
      <c r="C49" s="103">
        <v>33008</v>
      </c>
      <c r="D49" s="104">
        <v>148</v>
      </c>
      <c r="E49" s="107"/>
      <c r="F49" s="107"/>
      <c r="G49" s="108"/>
    </row>
    <row r="50" spans="2:8" ht="27" thickBot="1">
      <c r="B50" s="109" t="s">
        <v>143</v>
      </c>
      <c r="C50" s="110">
        <v>17170.425675675669</v>
      </c>
      <c r="D50" s="111">
        <v>147</v>
      </c>
      <c r="E50" s="112"/>
      <c r="F50" s="112"/>
      <c r="G50" s="113"/>
    </row>
    <row r="51" spans="2:8" ht="16" thickTop="1">
      <c r="B51" s="321" t="s">
        <v>165</v>
      </c>
      <c r="C51" s="321"/>
      <c r="D51" s="321"/>
      <c r="E51" s="321"/>
      <c r="F51" s="321"/>
      <c r="G51" s="321"/>
    </row>
    <row r="54" spans="2:8">
      <c r="B54" s="335" t="s">
        <v>144</v>
      </c>
      <c r="C54" s="335"/>
      <c r="D54" s="335"/>
      <c r="E54" s="335"/>
      <c r="F54" s="335"/>
      <c r="G54" s="335"/>
      <c r="H54" s="335"/>
    </row>
    <row r="55" spans="2:8" ht="16" thickBot="1">
      <c r="B55" s="322" t="s">
        <v>150</v>
      </c>
      <c r="C55" s="322" t="s">
        <v>151</v>
      </c>
      <c r="D55" s="323"/>
      <c r="E55" s="323"/>
      <c r="F55" s="323"/>
      <c r="G55" s="323"/>
      <c r="H55" s="323"/>
    </row>
    <row r="56" spans="2:8" ht="16" thickTop="1">
      <c r="B56" s="324" t="s">
        <v>149</v>
      </c>
      <c r="C56" s="326"/>
      <c r="D56" s="330" t="s">
        <v>108</v>
      </c>
      <c r="E56" s="332" t="s">
        <v>109</v>
      </c>
      <c r="F56" s="332" t="s">
        <v>135</v>
      </c>
      <c r="G56" s="332" t="s">
        <v>136</v>
      </c>
      <c r="H56" s="334"/>
    </row>
    <row r="57" spans="2:8" ht="28" thickBot="1">
      <c r="B57" s="327"/>
      <c r="C57" s="329"/>
      <c r="D57" s="331"/>
      <c r="E57" s="333"/>
      <c r="F57" s="333"/>
      <c r="G57" s="119" t="s">
        <v>113</v>
      </c>
      <c r="H57" s="120" t="s">
        <v>114</v>
      </c>
    </row>
    <row r="58" spans="2:8" ht="16" thickTop="1">
      <c r="B58" s="336" t="s">
        <v>31</v>
      </c>
      <c r="C58" s="61" t="s">
        <v>160</v>
      </c>
      <c r="D58" s="121" t="s">
        <v>168</v>
      </c>
      <c r="E58" s="122">
        <v>1.5919256604170335</v>
      </c>
      <c r="F58" s="123">
        <v>7.7975468562580617E-3</v>
      </c>
      <c r="G58" s="122">
        <v>-8.7372707084554513</v>
      </c>
      <c r="H58" s="156">
        <v>-1.0238404026556571</v>
      </c>
    </row>
    <row r="59" spans="2:8">
      <c r="B59" s="337"/>
      <c r="C59" s="66" t="s">
        <v>161</v>
      </c>
      <c r="D59" s="127">
        <v>-0.33333333333333437</v>
      </c>
      <c r="E59" s="128">
        <v>1.6477996069306908</v>
      </c>
      <c r="F59" s="128">
        <v>1</v>
      </c>
      <c r="G59" s="128">
        <v>-4.3254127821483372</v>
      </c>
      <c r="H59" s="129">
        <v>3.6587461154816681</v>
      </c>
    </row>
    <row r="60" spans="2:8">
      <c r="B60" s="338" t="s">
        <v>160</v>
      </c>
      <c r="C60" s="70" t="s">
        <v>31</v>
      </c>
      <c r="D60" s="130" t="s">
        <v>170</v>
      </c>
      <c r="E60" s="100">
        <v>1.5919256604170335</v>
      </c>
      <c r="F60" s="131">
        <v>7.7975468562580617E-3</v>
      </c>
      <c r="G60" s="100">
        <v>1.0238404026556571</v>
      </c>
      <c r="H60" s="155">
        <v>8.7372707084554513</v>
      </c>
    </row>
    <row r="61" spans="2:8">
      <c r="B61" s="337"/>
      <c r="C61" s="83" t="s">
        <v>161</v>
      </c>
      <c r="D61" s="138" t="s">
        <v>171</v>
      </c>
      <c r="E61" s="139">
        <v>1.8545372710808097</v>
      </c>
      <c r="F61" s="140">
        <v>4.6265698328940383E-2</v>
      </c>
      <c r="G61" s="140">
        <v>5.4285037503885469E-2</v>
      </c>
      <c r="H61" s="141">
        <v>9.0401594069405569</v>
      </c>
    </row>
    <row r="62" spans="2:8">
      <c r="B62" s="339" t="s">
        <v>161</v>
      </c>
      <c r="C62" s="74" t="s">
        <v>31</v>
      </c>
      <c r="D62" s="135">
        <v>0.33333333333333437</v>
      </c>
      <c r="E62" s="105">
        <v>1.6477996069306908</v>
      </c>
      <c r="F62" s="105">
        <v>1</v>
      </c>
      <c r="G62" s="105">
        <v>-3.6587461154816681</v>
      </c>
      <c r="H62" s="132">
        <v>4.3254127821483372</v>
      </c>
    </row>
    <row r="63" spans="2:8" ht="16" thickBot="1">
      <c r="B63" s="340"/>
      <c r="C63" s="78" t="s">
        <v>160</v>
      </c>
      <c r="D63" s="142" t="s">
        <v>172</v>
      </c>
      <c r="E63" s="143">
        <v>1.8545372710808097</v>
      </c>
      <c r="F63" s="144">
        <v>4.6265698328940383E-2</v>
      </c>
      <c r="G63" s="143">
        <v>-9.0401594069405569</v>
      </c>
      <c r="H63" s="145">
        <v>-5.4285037503885469E-2</v>
      </c>
    </row>
    <row r="64" spans="2:8" ht="16" thickTop="1">
      <c r="B64" s="321" t="s">
        <v>115</v>
      </c>
      <c r="C64" s="321"/>
      <c r="D64" s="321"/>
      <c r="E64" s="321"/>
      <c r="F64" s="321"/>
      <c r="G64" s="321"/>
      <c r="H64" s="321"/>
    </row>
    <row r="65" spans="2:9">
      <c r="B65" s="321" t="s">
        <v>130</v>
      </c>
      <c r="C65" s="321"/>
      <c r="D65" s="321"/>
      <c r="E65" s="321"/>
      <c r="F65" s="321"/>
      <c r="G65" s="321"/>
      <c r="H65" s="321"/>
    </row>
    <row r="66" spans="2:9">
      <c r="B66" s="321" t="s">
        <v>137</v>
      </c>
      <c r="C66" s="321"/>
      <c r="D66" s="321"/>
      <c r="E66" s="321"/>
      <c r="F66" s="321"/>
      <c r="G66" s="321"/>
      <c r="H66" s="321"/>
    </row>
    <row r="69" spans="2:9">
      <c r="B69" s="335" t="s">
        <v>144</v>
      </c>
      <c r="C69" s="335"/>
      <c r="D69" s="335"/>
      <c r="E69" s="335"/>
      <c r="F69" s="335"/>
      <c r="G69" s="335"/>
      <c r="H69" s="335"/>
      <c r="I69" s="335"/>
    </row>
    <row r="70" spans="2:9" ht="16" thickBot="1">
      <c r="B70" s="322" t="s">
        <v>150</v>
      </c>
      <c r="C70" s="322" t="s">
        <v>151</v>
      </c>
      <c r="D70" s="323"/>
      <c r="E70" s="323"/>
      <c r="F70" s="323"/>
      <c r="G70" s="323"/>
      <c r="H70" s="323"/>
      <c r="I70" s="323"/>
    </row>
    <row r="71" spans="2:9" ht="16" thickTop="1">
      <c r="B71" s="324" t="s">
        <v>163</v>
      </c>
      <c r="C71" s="325"/>
      <c r="D71" s="326"/>
      <c r="E71" s="330" t="s">
        <v>108</v>
      </c>
      <c r="F71" s="332" t="s">
        <v>109</v>
      </c>
      <c r="G71" s="332" t="s">
        <v>135</v>
      </c>
      <c r="H71" s="332" t="s">
        <v>136</v>
      </c>
      <c r="I71" s="334"/>
    </row>
    <row r="72" spans="2:9" ht="28" thickBot="1">
      <c r="B72" s="327"/>
      <c r="C72" s="328"/>
      <c r="D72" s="329"/>
      <c r="E72" s="331"/>
      <c r="F72" s="333"/>
      <c r="G72" s="333"/>
      <c r="H72" s="119" t="s">
        <v>113</v>
      </c>
      <c r="I72" s="120" t="s">
        <v>114</v>
      </c>
    </row>
    <row r="73" spans="2:9" ht="16" thickTop="1">
      <c r="B73" s="313" t="s">
        <v>152</v>
      </c>
      <c r="C73" s="316" t="s">
        <v>166</v>
      </c>
      <c r="D73" s="146" t="s">
        <v>167</v>
      </c>
      <c r="E73" s="147">
        <v>-1.0944444444444441</v>
      </c>
      <c r="F73" s="124">
        <v>2.2513228592515153</v>
      </c>
      <c r="G73" s="124">
        <v>1</v>
      </c>
      <c r="H73" s="124">
        <v>-6.5486633198853053</v>
      </c>
      <c r="I73" s="125">
        <v>4.359774430996417</v>
      </c>
    </row>
    <row r="74" spans="2:9">
      <c r="B74" s="314"/>
      <c r="C74" s="317"/>
      <c r="D74" s="126" t="s">
        <v>169</v>
      </c>
      <c r="E74" s="148">
        <v>1.3333333333333339</v>
      </c>
      <c r="F74" s="128">
        <v>2.3303405521944378</v>
      </c>
      <c r="G74" s="128">
        <v>1</v>
      </c>
      <c r="H74" s="128">
        <v>-4.3123195652517525</v>
      </c>
      <c r="I74" s="129">
        <v>6.9789862319184204</v>
      </c>
    </row>
    <row r="75" spans="2:9">
      <c r="B75" s="315"/>
      <c r="C75" s="317" t="s">
        <v>167</v>
      </c>
      <c r="D75" s="134" t="s">
        <v>166</v>
      </c>
      <c r="E75" s="103">
        <v>1.0944444444444441</v>
      </c>
      <c r="F75" s="105">
        <v>2.2513228592515153</v>
      </c>
      <c r="G75" s="105">
        <v>1</v>
      </c>
      <c r="H75" s="105">
        <v>-4.359774430996417</v>
      </c>
      <c r="I75" s="132">
        <v>6.5486633198853053</v>
      </c>
    </row>
    <row r="76" spans="2:9">
      <c r="B76" s="314"/>
      <c r="C76" s="317"/>
      <c r="D76" s="126" t="s">
        <v>169</v>
      </c>
      <c r="E76" s="148">
        <v>2.427777777777778</v>
      </c>
      <c r="F76" s="128">
        <v>2.6227117606888704</v>
      </c>
      <c r="G76" s="128">
        <v>1</v>
      </c>
      <c r="H76" s="128">
        <v>-3.9261949237412841</v>
      </c>
      <c r="I76" s="129">
        <v>8.7817504792968393</v>
      </c>
    </row>
    <row r="77" spans="2:9">
      <c r="B77" s="315"/>
      <c r="C77" s="317" t="s">
        <v>169</v>
      </c>
      <c r="D77" s="134" t="s">
        <v>166</v>
      </c>
      <c r="E77" s="103">
        <v>-1.3333333333333339</v>
      </c>
      <c r="F77" s="105">
        <v>2.3303405521944378</v>
      </c>
      <c r="G77" s="105">
        <v>1</v>
      </c>
      <c r="H77" s="105">
        <v>-6.9789862319184204</v>
      </c>
      <c r="I77" s="132">
        <v>4.3123195652517525</v>
      </c>
    </row>
    <row r="78" spans="2:9">
      <c r="B78" s="314"/>
      <c r="C78" s="317"/>
      <c r="D78" s="126" t="s">
        <v>167</v>
      </c>
      <c r="E78" s="148">
        <v>-2.427777777777778</v>
      </c>
      <c r="F78" s="128">
        <v>2.6227117606888704</v>
      </c>
      <c r="G78" s="128">
        <v>1</v>
      </c>
      <c r="H78" s="128">
        <v>-8.7817504792968393</v>
      </c>
      <c r="I78" s="129">
        <v>3.9261949237412841</v>
      </c>
    </row>
    <row r="79" spans="2:9">
      <c r="B79" s="318" t="s">
        <v>146</v>
      </c>
      <c r="C79" s="317" t="s">
        <v>166</v>
      </c>
      <c r="D79" s="134" t="s">
        <v>167</v>
      </c>
      <c r="E79" s="149" t="s">
        <v>173</v>
      </c>
      <c r="F79" s="105">
        <v>2.2513228592515153</v>
      </c>
      <c r="G79" s="150">
        <v>5.349436436163878E-4</v>
      </c>
      <c r="H79" s="105">
        <v>-14.120885542107526</v>
      </c>
      <c r="I79" s="132">
        <v>-3.2124477912258049</v>
      </c>
    </row>
    <row r="80" spans="2:9">
      <c r="B80" s="315"/>
      <c r="C80" s="317"/>
      <c r="D80" s="126" t="s">
        <v>169</v>
      </c>
      <c r="E80" s="148">
        <v>-2.0000000000000027</v>
      </c>
      <c r="F80" s="128">
        <v>2.3303405521944383</v>
      </c>
      <c r="G80" s="128">
        <v>1</v>
      </c>
      <c r="H80" s="128">
        <v>-7.64565289858509</v>
      </c>
      <c r="I80" s="129">
        <v>3.6456528985850847</v>
      </c>
    </row>
    <row r="81" spans="1:9">
      <c r="B81" s="315"/>
      <c r="C81" s="317" t="s">
        <v>167</v>
      </c>
      <c r="D81" s="134" t="s">
        <v>166</v>
      </c>
      <c r="E81" s="149" t="s">
        <v>174</v>
      </c>
      <c r="F81" s="105">
        <v>2.2513228592515153</v>
      </c>
      <c r="G81" s="150">
        <v>5.349436436163878E-4</v>
      </c>
      <c r="H81" s="105">
        <v>3.2124477912258049</v>
      </c>
      <c r="I81" s="132">
        <v>14.120885542107526</v>
      </c>
    </row>
    <row r="82" spans="1:9">
      <c r="B82" s="315"/>
      <c r="C82" s="317"/>
      <c r="D82" s="126" t="s">
        <v>169</v>
      </c>
      <c r="E82" s="151" t="s">
        <v>175</v>
      </c>
      <c r="F82" s="128">
        <v>2.6227117606888699</v>
      </c>
      <c r="G82" s="133">
        <v>3.6294335051141505E-2</v>
      </c>
      <c r="H82" s="133">
        <v>0.31269396514760217</v>
      </c>
      <c r="I82" s="129">
        <v>13.020639368185725</v>
      </c>
    </row>
    <row r="83" spans="1:9">
      <c r="B83" s="315"/>
      <c r="C83" s="317" t="s">
        <v>169</v>
      </c>
      <c r="D83" s="134" t="s">
        <v>166</v>
      </c>
      <c r="E83" s="103">
        <v>2.0000000000000027</v>
      </c>
      <c r="F83" s="105">
        <v>2.3303405521944383</v>
      </c>
      <c r="G83" s="105">
        <v>1</v>
      </c>
      <c r="H83" s="105">
        <v>-3.6456528985850847</v>
      </c>
      <c r="I83" s="132">
        <v>7.64565289858509</v>
      </c>
    </row>
    <row r="84" spans="1:9" ht="16" thickBot="1">
      <c r="B84" s="319"/>
      <c r="C84" s="320"/>
      <c r="D84" s="152" t="s">
        <v>167</v>
      </c>
      <c r="E84" s="153" t="s">
        <v>176</v>
      </c>
      <c r="F84" s="136">
        <v>2.6227117606888699</v>
      </c>
      <c r="G84" s="154">
        <v>3.6294335051141505E-2</v>
      </c>
      <c r="H84" s="136">
        <v>-13.020639368185725</v>
      </c>
      <c r="I84" s="137">
        <v>-0.31269396514760217</v>
      </c>
    </row>
    <row r="85" spans="1:9" ht="16" thickTop="1">
      <c r="B85" s="321" t="s">
        <v>115</v>
      </c>
      <c r="C85" s="321"/>
      <c r="D85" s="321"/>
      <c r="E85" s="321"/>
      <c r="F85" s="321"/>
      <c r="G85" s="321"/>
      <c r="H85" s="321"/>
      <c r="I85" s="321"/>
    </row>
    <row r="86" spans="1:9">
      <c r="B86" s="321" t="s">
        <v>130</v>
      </c>
      <c r="C86" s="321"/>
      <c r="D86" s="321"/>
      <c r="E86" s="321"/>
      <c r="F86" s="321"/>
      <c r="G86" s="321"/>
      <c r="H86" s="321"/>
      <c r="I86" s="321"/>
    </row>
    <row r="87" spans="1:9">
      <c r="B87" s="321" t="s">
        <v>137</v>
      </c>
      <c r="C87" s="321"/>
      <c r="D87" s="321"/>
      <c r="E87" s="321"/>
      <c r="F87" s="321"/>
      <c r="G87" s="321"/>
      <c r="H87" s="321"/>
      <c r="I87" s="321"/>
    </row>
    <row r="88" spans="1:9" ht="16" thickBot="1"/>
    <row r="89" spans="1:9" ht="16" thickBot="1">
      <c r="A89" s="26" t="s">
        <v>199</v>
      </c>
    </row>
    <row r="91" spans="1:9" ht="18">
      <c r="B91" s="30" t="s">
        <v>131</v>
      </c>
    </row>
    <row r="93" spans="1:9" ht="21">
      <c r="B93" s="33" t="s">
        <v>147</v>
      </c>
    </row>
    <row r="94" spans="1:9" ht="16">
      <c r="B94" s="31"/>
    </row>
    <row r="95" spans="1:9" ht="18">
      <c r="B95" s="27" t="s">
        <v>117</v>
      </c>
    </row>
    <row r="96" spans="1:9" ht="18">
      <c r="B96" s="27"/>
    </row>
    <row r="97" spans="2:9" ht="18">
      <c r="B97" s="32" t="s">
        <v>118</v>
      </c>
    </row>
    <row r="99" spans="2:9" ht="16" thickBot="1">
      <c r="B99" s="312" t="s">
        <v>119</v>
      </c>
      <c r="C99" s="312"/>
      <c r="D99" s="312"/>
      <c r="E99" s="312"/>
      <c r="F99" s="312"/>
    </row>
    <row r="100" spans="2:9" ht="29" thickTop="1" thickBot="1">
      <c r="B100" s="157" t="s">
        <v>120</v>
      </c>
      <c r="C100" s="158" t="s">
        <v>121</v>
      </c>
      <c r="D100" s="159" t="s">
        <v>122</v>
      </c>
      <c r="E100" s="159" t="s">
        <v>123</v>
      </c>
      <c r="F100" s="160" t="s">
        <v>124</v>
      </c>
    </row>
    <row r="101" spans="2:9" ht="16" thickTop="1">
      <c r="B101" s="161" t="s">
        <v>125</v>
      </c>
      <c r="C101" s="162">
        <v>1</v>
      </c>
      <c r="D101" s="163">
        <v>152.80873951380136</v>
      </c>
      <c r="E101" s="163">
        <v>1676.4595138073114</v>
      </c>
      <c r="F101" s="164">
        <v>2.8448536424888154E-84</v>
      </c>
    </row>
    <row r="102" spans="2:9">
      <c r="B102" s="165" t="s">
        <v>23</v>
      </c>
      <c r="C102" s="166">
        <v>2</v>
      </c>
      <c r="D102" s="167">
        <v>152.716538178066</v>
      </c>
      <c r="E102" s="167">
        <v>1.7221447111655821</v>
      </c>
      <c r="F102" s="168">
        <v>0.18213416807926289</v>
      </c>
    </row>
    <row r="103" spans="2:9">
      <c r="B103" s="169" t="s">
        <v>132</v>
      </c>
      <c r="C103" s="170">
        <v>2</v>
      </c>
      <c r="D103" s="171">
        <v>110.34493920422612</v>
      </c>
      <c r="E103" s="171">
        <v>11.37405571122833</v>
      </c>
      <c r="F103" s="172">
        <v>3.2269903634695823E-5</v>
      </c>
    </row>
    <row r="104" spans="2:9" ht="27" thickBot="1">
      <c r="B104" s="173" t="s">
        <v>148</v>
      </c>
      <c r="C104" s="174">
        <v>4</v>
      </c>
      <c r="D104" s="175">
        <v>110.32254652738814</v>
      </c>
      <c r="E104" s="176">
        <v>0.32774826337500046</v>
      </c>
      <c r="F104" s="177">
        <v>0.85882320227868147</v>
      </c>
    </row>
    <row r="105" spans="2:9" ht="16" thickTop="1">
      <c r="B105" s="295" t="s">
        <v>177</v>
      </c>
      <c r="C105" s="295"/>
      <c r="D105" s="295"/>
      <c r="E105" s="295"/>
      <c r="F105" s="295"/>
    </row>
    <row r="108" spans="2:9" ht="15.75" customHeight="1" thickBot="1">
      <c r="B108" s="312" t="s">
        <v>107</v>
      </c>
      <c r="C108" s="312"/>
      <c r="D108" s="312"/>
      <c r="E108" s="312"/>
      <c r="F108" s="312"/>
      <c r="G108" s="312"/>
      <c r="H108" s="312"/>
      <c r="I108" s="312"/>
    </row>
    <row r="109" spans="2:9" ht="15.75" customHeight="1" thickTop="1">
      <c r="B109" s="299" t="s">
        <v>133</v>
      </c>
      <c r="C109" s="300"/>
      <c r="D109" s="303" t="s">
        <v>108</v>
      </c>
      <c r="E109" s="305" t="s">
        <v>109</v>
      </c>
      <c r="F109" s="305" t="s">
        <v>110</v>
      </c>
      <c r="G109" s="305" t="s">
        <v>111</v>
      </c>
      <c r="H109" s="305" t="s">
        <v>112</v>
      </c>
      <c r="I109" s="307"/>
    </row>
    <row r="110" spans="2:9" ht="28" thickBot="1">
      <c r="B110" s="301"/>
      <c r="C110" s="302"/>
      <c r="D110" s="304"/>
      <c r="E110" s="306"/>
      <c r="F110" s="306"/>
      <c r="G110" s="306"/>
      <c r="H110" s="178" t="s">
        <v>113</v>
      </c>
      <c r="I110" s="179" t="s">
        <v>114</v>
      </c>
    </row>
    <row r="111" spans="2:9" ht="16" thickTop="1">
      <c r="B111" s="308" t="s">
        <v>153</v>
      </c>
      <c r="C111" s="180" t="s">
        <v>154</v>
      </c>
      <c r="D111" s="181">
        <v>4.1495590939691462E-2</v>
      </c>
      <c r="E111" s="182">
        <v>0.26070843208061045</v>
      </c>
      <c r="F111" s="163">
        <v>139.27690864350271</v>
      </c>
      <c r="G111" s="163">
        <v>1</v>
      </c>
      <c r="H111" s="182">
        <v>-0.59026361185190646</v>
      </c>
      <c r="I111" s="164">
        <v>0.67325479373128938</v>
      </c>
    </row>
    <row r="112" spans="2:9">
      <c r="B112" s="309"/>
      <c r="C112" s="195" t="s">
        <v>155</v>
      </c>
      <c r="D112" s="196" t="s">
        <v>178</v>
      </c>
      <c r="E112" s="197">
        <v>0.38071731711687745</v>
      </c>
      <c r="F112" s="198">
        <v>110.79997634743174</v>
      </c>
      <c r="G112" s="197">
        <v>8.2525511915908792E-5</v>
      </c>
      <c r="H112" s="198">
        <v>-2.5913702898989346</v>
      </c>
      <c r="I112" s="199">
        <v>-0.74042136364811939</v>
      </c>
    </row>
    <row r="113" spans="2:9">
      <c r="B113" s="310" t="s">
        <v>154</v>
      </c>
      <c r="C113" s="183" t="s">
        <v>153</v>
      </c>
      <c r="D113" s="184">
        <v>-4.1495590939691462E-2</v>
      </c>
      <c r="E113" s="185">
        <v>0.26070843208061045</v>
      </c>
      <c r="F113" s="167">
        <v>139.27690864350271</v>
      </c>
      <c r="G113" s="167">
        <v>1</v>
      </c>
      <c r="H113" s="185">
        <v>-0.67325479373128938</v>
      </c>
      <c r="I113" s="168">
        <v>0.59026361185190646</v>
      </c>
    </row>
    <row r="114" spans="2:9">
      <c r="B114" s="309"/>
      <c r="C114" s="195" t="s">
        <v>155</v>
      </c>
      <c r="D114" s="196" t="s">
        <v>179</v>
      </c>
      <c r="E114" s="197">
        <v>0.37423021986558258</v>
      </c>
      <c r="F114" s="198">
        <v>106.09992826721384</v>
      </c>
      <c r="G114" s="197">
        <v>4.0921831651737809E-5</v>
      </c>
      <c r="H114" s="198">
        <v>-2.6177174662739358</v>
      </c>
      <c r="I114" s="199">
        <v>-0.79706536915250092</v>
      </c>
    </row>
    <row r="115" spans="2:9">
      <c r="B115" s="310" t="s">
        <v>155</v>
      </c>
      <c r="C115" s="186" t="s">
        <v>153</v>
      </c>
      <c r="D115" s="187" t="s">
        <v>180</v>
      </c>
      <c r="E115" s="188">
        <v>0.38071731711687745</v>
      </c>
      <c r="F115" s="171">
        <v>110.79997634743174</v>
      </c>
      <c r="G115" s="188">
        <v>8.2525511915908792E-5</v>
      </c>
      <c r="H115" s="188">
        <v>0.74042136364811939</v>
      </c>
      <c r="I115" s="189">
        <v>2.5913702898989346</v>
      </c>
    </row>
    <row r="116" spans="2:9" ht="16" thickBot="1">
      <c r="B116" s="311"/>
      <c r="C116" s="190" t="s">
        <v>154</v>
      </c>
      <c r="D116" s="191" t="s">
        <v>181</v>
      </c>
      <c r="E116" s="192">
        <v>0.37423021986558258</v>
      </c>
      <c r="F116" s="193">
        <v>106.09992826721384</v>
      </c>
      <c r="G116" s="192">
        <v>4.0921831651737809E-5</v>
      </c>
      <c r="H116" s="192">
        <v>0.79706536915250092</v>
      </c>
      <c r="I116" s="194">
        <v>2.6177174662739358</v>
      </c>
    </row>
    <row r="117" spans="2:9" ht="15.75" customHeight="1" thickTop="1">
      <c r="B117" s="295" t="s">
        <v>115</v>
      </c>
      <c r="C117" s="295"/>
      <c r="D117" s="295"/>
      <c r="E117" s="295"/>
      <c r="F117" s="295"/>
      <c r="G117" s="295"/>
      <c r="H117" s="295"/>
      <c r="I117" s="295"/>
    </row>
    <row r="118" spans="2:9" ht="15" customHeight="1">
      <c r="B118" s="295" t="s">
        <v>130</v>
      </c>
      <c r="C118" s="295"/>
      <c r="D118" s="295"/>
      <c r="E118" s="295"/>
      <c r="F118" s="295"/>
      <c r="G118" s="295"/>
      <c r="H118" s="295"/>
      <c r="I118" s="295"/>
    </row>
    <row r="119" spans="2:9" ht="15" customHeight="1">
      <c r="B119" s="295" t="s">
        <v>177</v>
      </c>
      <c r="C119" s="295"/>
      <c r="D119" s="295"/>
      <c r="E119" s="295"/>
      <c r="F119" s="295"/>
      <c r="G119" s="295"/>
      <c r="H119" s="295"/>
      <c r="I119" s="295"/>
    </row>
    <row r="120" spans="2:9" ht="15" customHeight="1">
      <c r="B120" s="295" t="s">
        <v>116</v>
      </c>
      <c r="C120" s="295"/>
      <c r="D120" s="295"/>
      <c r="E120" s="295"/>
      <c r="F120" s="295"/>
      <c r="G120" s="295"/>
      <c r="H120" s="295"/>
      <c r="I120" s="295"/>
    </row>
    <row r="122" spans="2:9" ht="18">
      <c r="B122" s="30" t="s">
        <v>134</v>
      </c>
    </row>
    <row r="124" spans="2:9" ht="21">
      <c r="B124" s="33" t="s">
        <v>147</v>
      </c>
    </row>
    <row r="125" spans="2:9" ht="16">
      <c r="B125" s="31"/>
    </row>
    <row r="126" spans="2:9" ht="18">
      <c r="B126" s="27" t="s">
        <v>117</v>
      </c>
    </row>
    <row r="127" spans="2:9" ht="18">
      <c r="B127" s="27"/>
    </row>
    <row r="128" spans="2:9" ht="18">
      <c r="B128" s="200" t="s">
        <v>118</v>
      </c>
      <c r="C128" s="201"/>
      <c r="D128" s="201"/>
      <c r="E128" s="201"/>
      <c r="F128" s="201"/>
    </row>
    <row r="129" spans="2:9">
      <c r="B129" s="201"/>
      <c r="C129" s="201"/>
      <c r="D129" s="201"/>
      <c r="E129" s="201"/>
      <c r="F129" s="201"/>
    </row>
    <row r="130" spans="2:9" ht="16" thickBot="1">
      <c r="B130" s="281" t="s">
        <v>119</v>
      </c>
      <c r="C130" s="281"/>
      <c r="D130" s="281"/>
      <c r="E130" s="281"/>
      <c r="F130" s="281"/>
    </row>
    <row r="131" spans="2:9" ht="29" thickTop="1" thickBot="1">
      <c r="B131" s="202" t="s">
        <v>120</v>
      </c>
      <c r="C131" s="203" t="s">
        <v>121</v>
      </c>
      <c r="D131" s="204" t="s">
        <v>122</v>
      </c>
      <c r="E131" s="204" t="s">
        <v>123</v>
      </c>
      <c r="F131" s="205" t="s">
        <v>124</v>
      </c>
    </row>
    <row r="132" spans="2:9" ht="16" thickTop="1">
      <c r="B132" s="217" t="s">
        <v>125</v>
      </c>
      <c r="C132" s="218">
        <v>1</v>
      </c>
      <c r="D132" s="219">
        <v>194.40359180417718</v>
      </c>
      <c r="E132" s="219">
        <v>627.60008340247339</v>
      </c>
      <c r="F132" s="220">
        <v>8.9154863947820871E-63</v>
      </c>
    </row>
    <row r="133" spans="2:9">
      <c r="B133" s="208" t="s">
        <v>23</v>
      </c>
      <c r="C133" s="209">
        <v>2</v>
      </c>
      <c r="D133" s="210">
        <v>194.40359180417491</v>
      </c>
      <c r="E133" s="210">
        <v>5.070451349097711</v>
      </c>
      <c r="F133" s="211">
        <v>7.1358084031316162E-3</v>
      </c>
    </row>
    <row r="134" spans="2:9">
      <c r="B134" s="208" t="s">
        <v>132</v>
      </c>
      <c r="C134" s="209">
        <v>2</v>
      </c>
      <c r="D134" s="210">
        <v>124.6975073801472</v>
      </c>
      <c r="E134" s="210">
        <v>17.629845143214951</v>
      </c>
      <c r="F134" s="211">
        <v>1.8081346428453495E-7</v>
      </c>
    </row>
    <row r="135" spans="2:9" ht="27" thickBot="1">
      <c r="B135" s="212" t="s">
        <v>148</v>
      </c>
      <c r="C135" s="213">
        <v>4</v>
      </c>
      <c r="D135" s="214">
        <v>124.6975073801472</v>
      </c>
      <c r="E135" s="215">
        <v>0.50171099187946422</v>
      </c>
      <c r="F135" s="216">
        <v>0.73451780438008329</v>
      </c>
    </row>
    <row r="136" spans="2:9" ht="16" thickTop="1">
      <c r="B136" s="280" t="s">
        <v>182</v>
      </c>
      <c r="C136" s="280"/>
      <c r="D136" s="280"/>
      <c r="E136" s="280"/>
      <c r="F136" s="280"/>
    </row>
    <row r="139" spans="2:9" ht="16" thickBot="1">
      <c r="B139" s="281" t="s">
        <v>107</v>
      </c>
      <c r="C139" s="281"/>
      <c r="D139" s="281"/>
      <c r="E139" s="281"/>
      <c r="F139" s="281"/>
      <c r="G139" s="281"/>
      <c r="H139" s="281"/>
      <c r="I139" s="281"/>
    </row>
    <row r="140" spans="2:9" ht="16" thickTop="1">
      <c r="B140" s="282" t="s">
        <v>149</v>
      </c>
      <c r="C140" s="283"/>
      <c r="D140" s="286" t="s">
        <v>108</v>
      </c>
      <c r="E140" s="288" t="s">
        <v>109</v>
      </c>
      <c r="F140" s="288" t="s">
        <v>110</v>
      </c>
      <c r="G140" s="288" t="s">
        <v>111</v>
      </c>
      <c r="H140" s="288" t="s">
        <v>112</v>
      </c>
      <c r="I140" s="290"/>
    </row>
    <row r="141" spans="2:9" ht="28" thickBot="1">
      <c r="B141" s="284"/>
      <c r="C141" s="285"/>
      <c r="D141" s="287"/>
      <c r="E141" s="289"/>
      <c r="F141" s="289"/>
      <c r="G141" s="289"/>
      <c r="H141" s="221" t="s">
        <v>113</v>
      </c>
      <c r="I141" s="222" t="s">
        <v>114</v>
      </c>
    </row>
    <row r="142" spans="2:9" ht="16" thickTop="1">
      <c r="B142" s="296" t="s">
        <v>166</v>
      </c>
      <c r="C142" s="223" t="s">
        <v>183</v>
      </c>
      <c r="D142" s="224" t="s">
        <v>184</v>
      </c>
      <c r="E142" s="225">
        <v>3.5817537694874911E-2</v>
      </c>
      <c r="F142" s="206">
        <v>194.40359180417411</v>
      </c>
      <c r="G142" s="225">
        <v>6.5946821751354506E-3</v>
      </c>
      <c r="H142" s="225">
        <v>2.4661978019881237E-2</v>
      </c>
      <c r="I142" s="207">
        <v>0.19765168492536039</v>
      </c>
    </row>
    <row r="143" spans="2:9">
      <c r="B143" s="292"/>
      <c r="C143" s="228" t="s">
        <v>185</v>
      </c>
      <c r="D143" s="229">
        <v>6.4897474747483558E-2</v>
      </c>
      <c r="E143" s="230">
        <v>3.6443467376830171E-2</v>
      </c>
      <c r="F143" s="231">
        <v>194.40359180418014</v>
      </c>
      <c r="G143" s="230">
        <v>0.22953432263261284</v>
      </c>
      <c r="H143" s="230">
        <v>-2.3108920245984071E-2</v>
      </c>
      <c r="I143" s="232">
        <v>0.15290386974095119</v>
      </c>
    </row>
    <row r="144" spans="2:9">
      <c r="B144" s="292" t="s">
        <v>183</v>
      </c>
      <c r="C144" s="233" t="s">
        <v>166</v>
      </c>
      <c r="D144" s="234" t="s">
        <v>186</v>
      </c>
      <c r="E144" s="235">
        <v>3.5817537694874911E-2</v>
      </c>
      <c r="F144" s="210">
        <v>194.40359180417411</v>
      </c>
      <c r="G144" s="235">
        <v>6.5946821751354506E-3</v>
      </c>
      <c r="H144" s="235">
        <v>-0.19765168492536039</v>
      </c>
      <c r="I144" s="211">
        <v>-2.4661978019881237E-2</v>
      </c>
    </row>
    <row r="145" spans="2:9">
      <c r="B145" s="292"/>
      <c r="C145" s="228" t="s">
        <v>185</v>
      </c>
      <c r="D145" s="229">
        <v>-4.6259356725137271E-2</v>
      </c>
      <c r="E145" s="230">
        <v>4.0908695813061141E-2</v>
      </c>
      <c r="F145" s="231">
        <v>194.40359180417877</v>
      </c>
      <c r="G145" s="230">
        <v>0.77860323275658616</v>
      </c>
      <c r="H145" s="230">
        <v>-0.14504871738517244</v>
      </c>
      <c r="I145" s="232">
        <v>5.2530003934897887E-2</v>
      </c>
    </row>
    <row r="146" spans="2:9">
      <c r="B146" s="297" t="s">
        <v>185</v>
      </c>
      <c r="C146" s="238" t="s">
        <v>166</v>
      </c>
      <c r="D146" s="239">
        <v>-6.4897474747483558E-2</v>
      </c>
      <c r="E146" s="236">
        <v>3.6443467376830171E-2</v>
      </c>
      <c r="F146" s="240">
        <v>194.40359180418014</v>
      </c>
      <c r="G146" s="236">
        <v>0.22953432263261284</v>
      </c>
      <c r="H146" s="236">
        <v>-0.15290386974095119</v>
      </c>
      <c r="I146" s="237">
        <v>2.3108920245984071E-2</v>
      </c>
    </row>
    <row r="147" spans="2:9" ht="16" thickBot="1">
      <c r="B147" s="298"/>
      <c r="C147" s="241" t="s">
        <v>183</v>
      </c>
      <c r="D147" s="242">
        <v>4.6259356725137271E-2</v>
      </c>
      <c r="E147" s="215">
        <v>4.0908695813061141E-2</v>
      </c>
      <c r="F147" s="214">
        <v>194.40359180417877</v>
      </c>
      <c r="G147" s="215">
        <v>0.77860323275658616</v>
      </c>
      <c r="H147" s="215">
        <v>-5.2530003934897887E-2</v>
      </c>
      <c r="I147" s="216">
        <v>0.14504871738517244</v>
      </c>
    </row>
    <row r="148" spans="2:9" ht="16" thickTop="1">
      <c r="B148" s="280" t="s">
        <v>115</v>
      </c>
      <c r="C148" s="280"/>
      <c r="D148" s="280"/>
      <c r="E148" s="280"/>
      <c r="F148" s="280"/>
      <c r="G148" s="280"/>
      <c r="H148" s="280"/>
      <c r="I148" s="280"/>
    </row>
    <row r="149" spans="2:9">
      <c r="B149" s="280" t="s">
        <v>130</v>
      </c>
      <c r="C149" s="280"/>
      <c r="D149" s="280"/>
      <c r="E149" s="280"/>
      <c r="F149" s="280"/>
      <c r="G149" s="280"/>
      <c r="H149" s="280"/>
      <c r="I149" s="280"/>
    </row>
    <row r="150" spans="2:9">
      <c r="B150" s="280" t="s">
        <v>182</v>
      </c>
      <c r="C150" s="280"/>
      <c r="D150" s="280"/>
      <c r="E150" s="280"/>
      <c r="F150" s="280"/>
      <c r="G150" s="280"/>
      <c r="H150" s="280"/>
      <c r="I150" s="280"/>
    </row>
    <row r="151" spans="2:9">
      <c r="B151" s="280" t="s">
        <v>116</v>
      </c>
      <c r="C151" s="280"/>
      <c r="D151" s="280"/>
      <c r="E151" s="280"/>
      <c r="F151" s="280"/>
      <c r="G151" s="280"/>
      <c r="H151" s="280"/>
      <c r="I151" s="280"/>
    </row>
    <row r="153" spans="2:9" ht="16" thickBot="1">
      <c r="B153" s="281" t="s">
        <v>107</v>
      </c>
      <c r="C153" s="281"/>
      <c r="D153" s="281"/>
      <c r="E153" s="281"/>
      <c r="F153" s="281"/>
      <c r="G153" s="281"/>
      <c r="H153" s="281"/>
      <c r="I153" s="281"/>
    </row>
    <row r="154" spans="2:9" ht="16" thickTop="1">
      <c r="B154" s="282" t="s">
        <v>133</v>
      </c>
      <c r="C154" s="283"/>
      <c r="D154" s="286" t="s">
        <v>108</v>
      </c>
      <c r="E154" s="288" t="s">
        <v>109</v>
      </c>
      <c r="F154" s="288" t="s">
        <v>110</v>
      </c>
      <c r="G154" s="288" t="s">
        <v>111</v>
      </c>
      <c r="H154" s="288" t="s">
        <v>112</v>
      </c>
      <c r="I154" s="290"/>
    </row>
    <row r="155" spans="2:9" ht="28" thickBot="1">
      <c r="B155" s="284"/>
      <c r="C155" s="285"/>
      <c r="D155" s="287"/>
      <c r="E155" s="289"/>
      <c r="F155" s="289"/>
      <c r="G155" s="289"/>
      <c r="H155" s="221" t="s">
        <v>113</v>
      </c>
      <c r="I155" s="222" t="s">
        <v>114</v>
      </c>
    </row>
    <row r="156" spans="2:9" ht="16" thickTop="1">
      <c r="B156" s="291" t="s">
        <v>153</v>
      </c>
      <c r="C156" s="243" t="s">
        <v>154</v>
      </c>
      <c r="D156" s="244">
        <v>-1.0819590643274479E-2</v>
      </c>
      <c r="E156" s="226">
        <v>3.5462261822593266E-2</v>
      </c>
      <c r="F156" s="245">
        <v>132.61698829862695</v>
      </c>
      <c r="G156" s="245">
        <v>1</v>
      </c>
      <c r="H156" s="226">
        <v>-9.6805919558779152E-2</v>
      </c>
      <c r="I156" s="227">
        <v>7.5166738272230194E-2</v>
      </c>
    </row>
    <row r="157" spans="2:9">
      <c r="B157" s="292"/>
      <c r="C157" s="246" t="s">
        <v>155</v>
      </c>
      <c r="D157" s="247" t="s">
        <v>187</v>
      </c>
      <c r="E157" s="248">
        <v>3.9720244874905053E-2</v>
      </c>
      <c r="F157" s="249">
        <v>132.05040410729745</v>
      </c>
      <c r="G157" s="248">
        <v>1.3368385472956334E-6</v>
      </c>
      <c r="H157" s="248">
        <v>-0.30734593382471448</v>
      </c>
      <c r="I157" s="250">
        <v>-0.11471376846128302</v>
      </c>
    </row>
    <row r="158" spans="2:9">
      <c r="B158" s="293" t="s">
        <v>154</v>
      </c>
      <c r="C158" s="251" t="s">
        <v>153</v>
      </c>
      <c r="D158" s="239">
        <v>1.0819590643274479E-2</v>
      </c>
      <c r="E158" s="236">
        <v>3.5462261822593266E-2</v>
      </c>
      <c r="F158" s="240">
        <v>132.61698829862695</v>
      </c>
      <c r="G158" s="240">
        <v>1</v>
      </c>
      <c r="H158" s="236">
        <v>-7.5166738272230194E-2</v>
      </c>
      <c r="I158" s="237">
        <v>9.6805919558779152E-2</v>
      </c>
    </row>
    <row r="159" spans="2:9">
      <c r="B159" s="292"/>
      <c r="C159" s="246" t="s">
        <v>155</v>
      </c>
      <c r="D159" s="247" t="s">
        <v>188</v>
      </c>
      <c r="E159" s="248">
        <v>3.8069329487119392E-2</v>
      </c>
      <c r="F159" s="249">
        <v>127.76614986387398</v>
      </c>
      <c r="G159" s="248">
        <v>1.7738549536146652E-6</v>
      </c>
      <c r="H159" s="248">
        <v>-0.29256302173405979</v>
      </c>
      <c r="I159" s="250">
        <v>-0.10785749926538871</v>
      </c>
    </row>
    <row r="160" spans="2:9">
      <c r="B160" s="293" t="s">
        <v>155</v>
      </c>
      <c r="C160" s="252" t="s">
        <v>153</v>
      </c>
      <c r="D160" s="234" t="s">
        <v>189</v>
      </c>
      <c r="E160" s="235">
        <v>3.9720244874905053E-2</v>
      </c>
      <c r="F160" s="210">
        <v>132.05040410729745</v>
      </c>
      <c r="G160" s="235">
        <v>1.3368385472956334E-6</v>
      </c>
      <c r="H160" s="235">
        <v>0.11471376846128302</v>
      </c>
      <c r="I160" s="211">
        <v>0.30734593382471448</v>
      </c>
    </row>
    <row r="161" spans="2:9" ht="16" thickBot="1">
      <c r="B161" s="294"/>
      <c r="C161" s="253" t="s">
        <v>154</v>
      </c>
      <c r="D161" s="254" t="s">
        <v>190</v>
      </c>
      <c r="E161" s="255">
        <v>3.8069329487119392E-2</v>
      </c>
      <c r="F161" s="256">
        <v>127.76614986387398</v>
      </c>
      <c r="G161" s="255">
        <v>1.7738549536146652E-6</v>
      </c>
      <c r="H161" s="255">
        <v>0.10785749926538871</v>
      </c>
      <c r="I161" s="257">
        <v>0.29256302173405979</v>
      </c>
    </row>
    <row r="162" spans="2:9" ht="16" thickTop="1">
      <c r="B162" s="280" t="s">
        <v>115</v>
      </c>
      <c r="C162" s="280"/>
      <c r="D162" s="280"/>
      <c r="E162" s="280"/>
      <c r="F162" s="280"/>
      <c r="G162" s="280"/>
      <c r="H162" s="280"/>
      <c r="I162" s="280"/>
    </row>
    <row r="163" spans="2:9">
      <c r="B163" s="280" t="s">
        <v>130</v>
      </c>
      <c r="C163" s="280"/>
      <c r="D163" s="280"/>
      <c r="E163" s="280"/>
      <c r="F163" s="280"/>
      <c r="G163" s="280"/>
      <c r="H163" s="280"/>
      <c r="I163" s="280"/>
    </row>
    <row r="164" spans="2:9">
      <c r="B164" s="280" t="s">
        <v>182</v>
      </c>
      <c r="C164" s="280"/>
      <c r="D164" s="280"/>
      <c r="E164" s="280"/>
      <c r="F164" s="280"/>
      <c r="G164" s="280"/>
      <c r="H164" s="280"/>
      <c r="I164" s="280"/>
    </row>
  </sheetData>
  <mergeCells count="95">
    <mergeCell ref="B12:F12"/>
    <mergeCell ref="B18:F18"/>
    <mergeCell ref="B21:I21"/>
    <mergeCell ref="B22:C23"/>
    <mergeCell ref="D22:D23"/>
    <mergeCell ref="E22:E23"/>
    <mergeCell ref="F22:F23"/>
    <mergeCell ref="G22:G23"/>
    <mergeCell ref="H22:I22"/>
    <mergeCell ref="B55:H55"/>
    <mergeCell ref="B24:B25"/>
    <mergeCell ref="B26:B27"/>
    <mergeCell ref="B28:B29"/>
    <mergeCell ref="B30:I30"/>
    <mergeCell ref="B31:I31"/>
    <mergeCell ref="B32:I32"/>
    <mergeCell ref="B33:I33"/>
    <mergeCell ref="B40:G40"/>
    <mergeCell ref="B41:G41"/>
    <mergeCell ref="B51:G51"/>
    <mergeCell ref="B54:H54"/>
    <mergeCell ref="B69:I69"/>
    <mergeCell ref="B56:C57"/>
    <mergeCell ref="D56:D57"/>
    <mergeCell ref="E56:E57"/>
    <mergeCell ref="F56:F57"/>
    <mergeCell ref="G56:H56"/>
    <mergeCell ref="B58:B59"/>
    <mergeCell ref="B60:B61"/>
    <mergeCell ref="B62:B63"/>
    <mergeCell ref="B64:H64"/>
    <mergeCell ref="B65:H65"/>
    <mergeCell ref="B66:H66"/>
    <mergeCell ref="B70:I70"/>
    <mergeCell ref="B71:D72"/>
    <mergeCell ref="E71:E72"/>
    <mergeCell ref="F71:F72"/>
    <mergeCell ref="G71:G72"/>
    <mergeCell ref="H71:I71"/>
    <mergeCell ref="B108:I108"/>
    <mergeCell ref="B73:B78"/>
    <mergeCell ref="C73:C74"/>
    <mergeCell ref="C75:C76"/>
    <mergeCell ref="C77:C78"/>
    <mergeCell ref="B79:B84"/>
    <mergeCell ref="C79:C80"/>
    <mergeCell ref="C81:C82"/>
    <mergeCell ref="C83:C84"/>
    <mergeCell ref="B85:I85"/>
    <mergeCell ref="B86:I86"/>
    <mergeCell ref="B87:I87"/>
    <mergeCell ref="B99:F99"/>
    <mergeCell ref="B105:F105"/>
    <mergeCell ref="B119:I119"/>
    <mergeCell ref="B109:C110"/>
    <mergeCell ref="D109:D110"/>
    <mergeCell ref="E109:E110"/>
    <mergeCell ref="F109:F110"/>
    <mergeCell ref="G109:G110"/>
    <mergeCell ref="H109:I109"/>
    <mergeCell ref="B111:B112"/>
    <mergeCell ref="B113:B114"/>
    <mergeCell ref="B115:B116"/>
    <mergeCell ref="B117:I117"/>
    <mergeCell ref="B118:I118"/>
    <mergeCell ref="B150:I150"/>
    <mergeCell ref="B120:I120"/>
    <mergeCell ref="B130:F130"/>
    <mergeCell ref="B136:F136"/>
    <mergeCell ref="B139:I139"/>
    <mergeCell ref="B140:C141"/>
    <mergeCell ref="D140:D141"/>
    <mergeCell ref="E140:E141"/>
    <mergeCell ref="F140:F141"/>
    <mergeCell ref="G140:G141"/>
    <mergeCell ref="H140:I140"/>
    <mergeCell ref="B142:B143"/>
    <mergeCell ref="B144:B145"/>
    <mergeCell ref="B146:B147"/>
    <mergeCell ref="B148:I148"/>
    <mergeCell ref="B149:I149"/>
    <mergeCell ref="B164:I164"/>
    <mergeCell ref="B151:I151"/>
    <mergeCell ref="B153:I153"/>
    <mergeCell ref="B154:C155"/>
    <mergeCell ref="D154:D155"/>
    <mergeCell ref="E154:E155"/>
    <mergeCell ref="F154:F155"/>
    <mergeCell ref="G154:G155"/>
    <mergeCell ref="H154:I154"/>
    <mergeCell ref="B156:B157"/>
    <mergeCell ref="B158:B159"/>
    <mergeCell ref="B160:B161"/>
    <mergeCell ref="B162:I162"/>
    <mergeCell ref="B163:I1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Figure3_RawData</vt:lpstr>
      <vt:lpstr>Figure3_Stats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2020-07-06T20:46:19Z</dcterms:modified>
</cp:coreProperties>
</file>