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3F10F3EA-C172-A546-998C-0A4AC75867E0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5_RawData" sheetId="24" r:id="rId1"/>
    <sheet name="Figure5_Stats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8" i="24" l="1"/>
  <c r="U18" i="24"/>
  <c r="V18" i="24"/>
  <c r="T19" i="24"/>
  <c r="U19" i="24"/>
  <c r="V19" i="24"/>
  <c r="T20" i="24"/>
  <c r="U20" i="24"/>
  <c r="V20" i="24"/>
  <c r="T21" i="24"/>
  <c r="U21" i="24"/>
  <c r="V21" i="24"/>
  <c r="T22" i="24"/>
  <c r="U22" i="24"/>
  <c r="V22" i="24"/>
  <c r="T23" i="24"/>
  <c r="U23" i="24"/>
  <c r="V23" i="24"/>
  <c r="T24" i="24"/>
  <c r="T34" i="24" s="1"/>
  <c r="U24" i="24"/>
  <c r="V24" i="24"/>
  <c r="T25" i="24"/>
  <c r="U25" i="24"/>
  <c r="V25" i="24"/>
  <c r="T26" i="24"/>
  <c r="U26" i="24"/>
  <c r="V26" i="24"/>
  <c r="T27" i="24"/>
  <c r="U27" i="24"/>
  <c r="V27" i="24"/>
  <c r="V17" i="24"/>
  <c r="V29" i="24" s="1"/>
  <c r="U17" i="24"/>
  <c r="T17" i="24"/>
  <c r="V16" i="24"/>
  <c r="U16" i="24"/>
  <c r="T16" i="24"/>
  <c r="V15" i="24"/>
  <c r="U15" i="24"/>
  <c r="T15" i="24"/>
  <c r="AQ36" i="24"/>
  <c r="AO36" i="24"/>
  <c r="AN36" i="24"/>
  <c r="AM36" i="24"/>
  <c r="AL36" i="24"/>
  <c r="AK36" i="24"/>
  <c r="AJ36" i="24"/>
  <c r="AI36" i="24"/>
  <c r="AH36" i="24"/>
  <c r="AF36" i="24"/>
  <c r="AE36" i="24"/>
  <c r="AD36" i="24"/>
  <c r="AC36" i="24"/>
  <c r="AB36" i="24"/>
  <c r="AA36" i="24"/>
  <c r="Z36" i="24"/>
  <c r="Y36" i="24"/>
  <c r="Q36" i="24"/>
  <c r="P36" i="24"/>
  <c r="O36" i="24"/>
  <c r="L36" i="24"/>
  <c r="K36" i="24"/>
  <c r="J36" i="24"/>
  <c r="AQ35" i="24"/>
  <c r="AO35" i="24"/>
  <c r="AN35" i="24"/>
  <c r="AM35" i="24"/>
  <c r="AL35" i="24"/>
  <c r="AK35" i="24"/>
  <c r="AJ35" i="24"/>
  <c r="AI35" i="24"/>
  <c r="AH35" i="24"/>
  <c r="AF35" i="24"/>
  <c r="AE35" i="24"/>
  <c r="AE37" i="24" s="1"/>
  <c r="AD35" i="24"/>
  <c r="AD37" i="24" s="1"/>
  <c r="AC35" i="24"/>
  <c r="AB35" i="24"/>
  <c r="AA35" i="24"/>
  <c r="AA37" i="24" s="1"/>
  <c r="Z35" i="24"/>
  <c r="Y35" i="24"/>
  <c r="Q35" i="24"/>
  <c r="P35" i="24"/>
  <c r="O35" i="24"/>
  <c r="O37" i="24" s="1"/>
  <c r="L35" i="24"/>
  <c r="K35" i="24"/>
  <c r="J35" i="24"/>
  <c r="J37" i="24" s="1"/>
  <c r="AQ34" i="24"/>
  <c r="AO34" i="24"/>
  <c r="AN34" i="24"/>
  <c r="AM34" i="24"/>
  <c r="AL34" i="24"/>
  <c r="AK34" i="24"/>
  <c r="AJ34" i="24"/>
  <c r="AI34" i="24"/>
  <c r="AH34" i="24"/>
  <c r="AF34" i="24"/>
  <c r="AE34" i="24"/>
  <c r="AD34" i="24"/>
  <c r="AC34" i="24"/>
  <c r="AB34" i="24"/>
  <c r="AA34" i="24"/>
  <c r="Z34" i="24"/>
  <c r="Y34" i="24"/>
  <c r="Q34" i="24"/>
  <c r="P34" i="24"/>
  <c r="O34" i="24"/>
  <c r="L34" i="24"/>
  <c r="K34" i="24"/>
  <c r="J34" i="24"/>
  <c r="BB41" i="24"/>
  <c r="AZ41" i="24"/>
  <c r="AX41" i="24"/>
  <c r="AV41" i="24"/>
  <c r="BB40" i="24"/>
  <c r="BB42" i="24" s="1"/>
  <c r="AZ40" i="24"/>
  <c r="AZ42" i="24" s="1"/>
  <c r="AX40" i="24"/>
  <c r="AX42" i="24" s="1"/>
  <c r="AV40" i="24"/>
  <c r="AV42" i="24" s="1"/>
  <c r="BB39" i="24"/>
  <c r="AZ39" i="24"/>
  <c r="AX39" i="24"/>
  <c r="AV39" i="24"/>
  <c r="AQ31" i="24"/>
  <c r="AO31" i="24"/>
  <c r="AN31" i="24"/>
  <c r="AM31" i="24"/>
  <c r="AL31" i="24"/>
  <c r="AK31" i="24"/>
  <c r="AJ31" i="24"/>
  <c r="AI31" i="24"/>
  <c r="AH31" i="24"/>
  <c r="AF31" i="24"/>
  <c r="AE31" i="24"/>
  <c r="AD31" i="24"/>
  <c r="AC31" i="24"/>
  <c r="AB31" i="24"/>
  <c r="AA31" i="24"/>
  <c r="Z31" i="24"/>
  <c r="Y31" i="24"/>
  <c r="Q31" i="24"/>
  <c r="P31" i="24"/>
  <c r="O31" i="24"/>
  <c r="L31" i="24"/>
  <c r="K31" i="24"/>
  <c r="J31" i="24"/>
  <c r="AQ30" i="24"/>
  <c r="AO30" i="24"/>
  <c r="AN30" i="24"/>
  <c r="AM30" i="24"/>
  <c r="AM32" i="24" s="1"/>
  <c r="AL30" i="24"/>
  <c r="AK30" i="24"/>
  <c r="AK32" i="24" s="1"/>
  <c r="AJ30" i="24"/>
  <c r="AI30" i="24"/>
  <c r="AH30" i="24"/>
  <c r="AF30" i="24"/>
  <c r="AE30" i="24"/>
  <c r="AD30" i="24"/>
  <c r="AC30" i="24"/>
  <c r="AB30" i="24"/>
  <c r="AB32" i="24" s="1"/>
  <c r="AA30" i="24"/>
  <c r="Z30" i="24"/>
  <c r="Y30" i="24"/>
  <c r="Q30" i="24"/>
  <c r="P30" i="24"/>
  <c r="O30" i="24"/>
  <c r="O32" i="24" s="1"/>
  <c r="L30" i="24"/>
  <c r="K30" i="24"/>
  <c r="J30" i="24"/>
  <c r="AQ29" i="24"/>
  <c r="AO29" i="24"/>
  <c r="AN29" i="24"/>
  <c r="AM29" i="24"/>
  <c r="AL29" i="24"/>
  <c r="AK29" i="24"/>
  <c r="AJ29" i="24"/>
  <c r="AI29" i="24"/>
  <c r="AH29" i="24"/>
  <c r="AF29" i="24"/>
  <c r="AE29" i="24"/>
  <c r="AD29" i="24"/>
  <c r="AC29" i="24"/>
  <c r="AB29" i="24"/>
  <c r="AA29" i="24"/>
  <c r="Z29" i="24"/>
  <c r="Y29" i="24"/>
  <c r="Q29" i="24"/>
  <c r="P29" i="24"/>
  <c r="O29" i="24"/>
  <c r="L29" i="24"/>
  <c r="K29" i="24"/>
  <c r="J29" i="24"/>
  <c r="BB36" i="24"/>
  <c r="AZ36" i="24"/>
  <c r="AX36" i="24"/>
  <c r="AV36" i="24"/>
  <c r="BB35" i="24"/>
  <c r="BB37" i="24" s="1"/>
  <c r="AZ35" i="24"/>
  <c r="AZ37" i="24" s="1"/>
  <c r="AX35" i="24"/>
  <c r="AX37" i="24" s="1"/>
  <c r="AV35" i="24"/>
  <c r="AV37" i="24" s="1"/>
  <c r="R27" i="24"/>
  <c r="M27" i="24"/>
  <c r="BB34" i="24"/>
  <c r="BC25" i="24" s="1"/>
  <c r="AZ34" i="24"/>
  <c r="AX34" i="24"/>
  <c r="AV34" i="24"/>
  <c r="R26" i="24"/>
  <c r="M26" i="24"/>
  <c r="R25" i="24"/>
  <c r="M25" i="24"/>
  <c r="R24" i="24"/>
  <c r="M24" i="24"/>
  <c r="R23" i="24"/>
  <c r="M23" i="24"/>
  <c r="R22" i="24"/>
  <c r="M22" i="24"/>
  <c r="R21" i="24"/>
  <c r="M21" i="24"/>
  <c r="R20" i="24"/>
  <c r="M20" i="24"/>
  <c r="R19" i="24"/>
  <c r="M19" i="24"/>
  <c r="R18" i="24"/>
  <c r="M18" i="24"/>
  <c r="R17" i="24"/>
  <c r="M17" i="24"/>
  <c r="R16" i="24"/>
  <c r="M16" i="24"/>
  <c r="R15" i="24"/>
  <c r="M15" i="24"/>
  <c r="BC16" i="24"/>
  <c r="BC14" i="24"/>
  <c r="AW14" i="24"/>
  <c r="BA17" i="24"/>
  <c r="R31" i="24"/>
  <c r="AW26" i="24"/>
  <c r="J32" i="24"/>
  <c r="AD32" i="24"/>
  <c r="P37" i="24"/>
  <c r="AC37" i="24"/>
  <c r="AJ37" i="24"/>
  <c r="AL37" i="24"/>
  <c r="AN37" i="24"/>
  <c r="AY13" i="24"/>
  <c r="AY17" i="24"/>
  <c r="AY21" i="24"/>
  <c r="AY25" i="24"/>
  <c r="AY29" i="24"/>
  <c r="L37" i="24"/>
  <c r="BA16" i="24" l="1"/>
  <c r="BA15" i="24"/>
  <c r="BA14" i="24"/>
  <c r="M34" i="24"/>
  <c r="AW23" i="24"/>
  <c r="AW24" i="24"/>
  <c r="AW19" i="24"/>
  <c r="AW31" i="24"/>
  <c r="AW20" i="24"/>
  <c r="AW30" i="24"/>
  <c r="L32" i="24"/>
  <c r="AC32" i="24"/>
  <c r="AL32" i="24"/>
  <c r="Q37" i="24"/>
  <c r="AF37" i="24"/>
  <c r="AO37" i="24"/>
  <c r="AH37" i="24"/>
  <c r="AE32" i="24"/>
  <c r="AJ32" i="24"/>
  <c r="AN32" i="24"/>
  <c r="P32" i="24"/>
  <c r="R29" i="24"/>
  <c r="W27" i="24"/>
  <c r="W23" i="24"/>
  <c r="W19" i="24"/>
  <c r="AW15" i="24"/>
  <c r="AW17" i="24"/>
  <c r="BC24" i="24"/>
  <c r="AW29" i="24"/>
  <c r="AM37" i="24"/>
  <c r="W16" i="24"/>
  <c r="W24" i="24"/>
  <c r="W20" i="24"/>
  <c r="BC13" i="24"/>
  <c r="BC15" i="24"/>
  <c r="BC17" i="24"/>
  <c r="BC26" i="24"/>
  <c r="AA32" i="24"/>
  <c r="V31" i="24"/>
  <c r="BC23" i="24"/>
  <c r="BC27" i="24"/>
  <c r="Y32" i="24"/>
  <c r="Z32" i="24"/>
  <c r="AI32" i="24"/>
  <c r="V35" i="24"/>
  <c r="V36" i="24"/>
  <c r="V34" i="24"/>
  <c r="T30" i="24"/>
  <c r="T31" i="24"/>
  <c r="T29" i="24"/>
  <c r="W15" i="24"/>
  <c r="W25" i="24"/>
  <c r="W21" i="24"/>
  <c r="W36" i="24" s="1"/>
  <c r="AH32" i="24"/>
  <c r="K32" i="24"/>
  <c r="Y37" i="24"/>
  <c r="K37" i="24"/>
  <c r="AB37" i="24"/>
  <c r="AK37" i="24"/>
  <c r="W22" i="24"/>
  <c r="W18" i="24"/>
  <c r="W17" i="24"/>
  <c r="W31" i="24" s="1"/>
  <c r="W26" i="24"/>
  <c r="V30" i="24"/>
  <c r="V32" i="24" s="1"/>
  <c r="T35" i="24"/>
  <c r="T36" i="24"/>
  <c r="AQ32" i="24"/>
  <c r="AQ37" i="24"/>
  <c r="M31" i="24"/>
  <c r="M29" i="24"/>
  <c r="M36" i="24"/>
  <c r="M35" i="24"/>
  <c r="R36" i="24"/>
  <c r="R35" i="24"/>
  <c r="R34" i="24"/>
  <c r="AY32" i="24"/>
  <c r="AY14" i="24"/>
  <c r="AY16" i="24"/>
  <c r="AY18" i="24"/>
  <c r="AY20" i="24"/>
  <c r="AY22" i="24"/>
  <c r="AY24" i="24"/>
  <c r="AY26" i="24"/>
  <c r="AY28" i="24"/>
  <c r="AY30" i="24"/>
  <c r="U31" i="24"/>
  <c r="U30" i="24"/>
  <c r="U29" i="24"/>
  <c r="U36" i="24"/>
  <c r="U35" i="24"/>
  <c r="U34" i="24"/>
  <c r="M30" i="24"/>
  <c r="AY31" i="24"/>
  <c r="AY27" i="24"/>
  <c r="AY23" i="24"/>
  <c r="AY19" i="24"/>
  <c r="AY15" i="24"/>
  <c r="R30" i="24"/>
  <c r="R32" i="24" s="1"/>
  <c r="AW32" i="24"/>
  <c r="AW27" i="24"/>
  <c r="AW25" i="24"/>
  <c r="AW13" i="24"/>
  <c r="AW21" i="24"/>
  <c r="AW16" i="24"/>
  <c r="AW18" i="24"/>
  <c r="AW22" i="24"/>
  <c r="AW28" i="24"/>
  <c r="BA27" i="24"/>
  <c r="BA26" i="24"/>
  <c r="BA24" i="24"/>
  <c r="BA13" i="24"/>
  <c r="BA23" i="24"/>
  <c r="BA25" i="24"/>
  <c r="Q32" i="24"/>
  <c r="AF32" i="24"/>
  <c r="AO32" i="24"/>
  <c r="Z37" i="24"/>
  <c r="AI37" i="24"/>
  <c r="M32" i="24" l="1"/>
  <c r="W34" i="24"/>
  <c r="W35" i="24"/>
  <c r="U37" i="24"/>
  <c r="R37" i="24"/>
  <c r="U32" i="24"/>
  <c r="M37" i="24"/>
  <c r="T37" i="24"/>
  <c r="V37" i="24"/>
  <c r="BC41" i="24"/>
  <c r="W30" i="24"/>
  <c r="BC36" i="24"/>
  <c r="BC34" i="24"/>
  <c r="BC35" i="24"/>
  <c r="BC37" i="24" s="1"/>
  <c r="AW41" i="24"/>
  <c r="BC40" i="24"/>
  <c r="BC42" i="24" s="1"/>
  <c r="W29" i="24"/>
  <c r="AW39" i="24"/>
  <c r="BC39" i="24"/>
  <c r="T32" i="24"/>
  <c r="BA39" i="24"/>
  <c r="BA41" i="24"/>
  <c r="BA40" i="24"/>
  <c r="AW35" i="24"/>
  <c r="AW34" i="24"/>
  <c r="AW36" i="24"/>
  <c r="AW40" i="24"/>
  <c r="AW42" i="24" s="1"/>
  <c r="BA34" i="24"/>
  <c r="BA35" i="24"/>
  <c r="BA36" i="24"/>
  <c r="AY40" i="24"/>
  <c r="AY39" i="24"/>
  <c r="AY41" i="24"/>
  <c r="W37" i="24"/>
  <c r="W32" i="24"/>
  <c r="AY34" i="24"/>
  <c r="AY35" i="24"/>
  <c r="AY36" i="24"/>
  <c r="AW37" i="24" l="1"/>
  <c r="AY37" i="24"/>
  <c r="AY42" i="24"/>
  <c r="BA37" i="24"/>
  <c r="BA42" i="24"/>
</calcChain>
</file>

<file path=xl/sharedStrings.xml><?xml version="1.0" encoding="utf-8"?>
<sst xmlns="http://schemas.openxmlformats.org/spreadsheetml/2006/main" count="410" uniqueCount="169">
  <si>
    <t>Mouse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</si>
  <si>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</si>
  <si>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</si>
  <si>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</si>
  <si>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</si>
  <si>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</si>
  <si>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</si>
  <si>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</si>
  <si>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</si>
  <si>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PSNL</t>
  </si>
  <si>
    <t>VF IPSI</t>
  </si>
  <si>
    <t>Day-1</t>
  </si>
  <si>
    <t>Day3</t>
  </si>
  <si>
    <t>Day6</t>
  </si>
  <si>
    <t>Day18</t>
  </si>
  <si>
    <t>VF CONTRA</t>
  </si>
  <si>
    <t>PT  IPSI</t>
  </si>
  <si>
    <t>PT  CONTRA</t>
  </si>
  <si>
    <t>% Entries Open Arms</t>
  </si>
  <si>
    <t>Elevated Plus Maze</t>
  </si>
  <si>
    <t>Von Frey test</t>
  </si>
  <si>
    <t>Plantar test</t>
  </si>
  <si>
    <t>Genotype</t>
  </si>
  <si>
    <t>Average</t>
  </si>
  <si>
    <t>SD</t>
  </si>
  <si>
    <t>SEM</t>
  </si>
  <si>
    <t>C57BL/6J</t>
  </si>
  <si>
    <t>Surgery</t>
  </si>
  <si>
    <t>X1</t>
  </si>
  <si>
    <t>X2</t>
  </si>
  <si>
    <t>Y2</t>
  </si>
  <si>
    <t>Y6</t>
  </si>
  <si>
    <t>Y10</t>
  </si>
  <si>
    <t>Y13</t>
  </si>
  <si>
    <t>X3</t>
  </si>
  <si>
    <t>X6</t>
  </si>
  <si>
    <t>X10</t>
  </si>
  <si>
    <t>Y4</t>
  </si>
  <si>
    <t>Y7</t>
  </si>
  <si>
    <t>Y11</t>
  </si>
  <si>
    <t>Y12</t>
  </si>
  <si>
    <t>Control IgG</t>
  </si>
  <si>
    <t>Anti-ICAM1</t>
  </si>
  <si>
    <t>Treatment</t>
  </si>
  <si>
    <t>Number</t>
  </si>
  <si>
    <t>CD2/HPRT</t>
  </si>
  <si>
    <t>CD4/HPRT</t>
  </si>
  <si>
    <t>CD19/HPRT</t>
  </si>
  <si>
    <t>C1q/HPRT</t>
  </si>
  <si>
    <t>Relative CD2</t>
  </si>
  <si>
    <t>Relative CD4</t>
  </si>
  <si>
    <t>Relative CD19</t>
  </si>
  <si>
    <t>Relative C1q</t>
  </si>
  <si>
    <t>AUC  LAST 3 days INACTIVE</t>
  </si>
  <si>
    <t>AUC  LAST 3 days ACTIVE</t>
  </si>
  <si>
    <t>Antibody Treatment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</si>
  <si>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</si>
  <si>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</si>
  <si>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</si>
  <si>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</si>
  <si>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</si>
  <si>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</si>
  <si>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</si>
  <si>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</si>
  <si>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</si>
  <si>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</si>
  <si>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</si>
  <si>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</si>
  <si>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</si>
  <si>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</si>
  <si>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</si>
  <si>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</si>
  <si>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</si>
  <si>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</si>
  <si>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</si>
  <si>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Session</t>
  </si>
  <si>
    <t>Treatment * Session</t>
  </si>
  <si>
    <t>Session Responding</t>
  </si>
  <si>
    <t>Overall Responding</t>
  </si>
  <si>
    <t/>
  </si>
  <si>
    <t>Total</t>
  </si>
  <si>
    <t>a. Dependent Variable: Active.</t>
  </si>
  <si>
    <t>*. The mean difference is significant at the .05 level.</t>
  </si>
  <si>
    <t>Heat</t>
  </si>
  <si>
    <t>a. Dependent Variable: PTIpsi.</t>
  </si>
  <si>
    <t>Mechanical</t>
  </si>
  <si>
    <r>
      <t>Sig.</t>
    </r>
    <r>
      <rPr>
        <vertAlign val="superscript"/>
        <sz val="9"/>
        <color indexed="8"/>
        <rFont val="Arial"/>
        <family val="2"/>
      </rPr>
      <t>b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</si>
  <si>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b</t>
    </r>
  </si>
  <si>
    <t>b. Adjustment for multiple comparisons: Bonferroni.</t>
  </si>
  <si>
    <t>Tests of Between-Subjects Effects</t>
  </si>
  <si>
    <t>Type III Sum of Squares</t>
  </si>
  <si>
    <t>Mean Square</t>
  </si>
  <si>
    <t>Corrected Model</t>
  </si>
  <si>
    <t>Error</t>
  </si>
  <si>
    <t>Corrected Total</t>
  </si>
  <si>
    <t>Pairwise Comparisons</t>
  </si>
  <si>
    <t>2-Way ANOVA</t>
  </si>
  <si>
    <t>Active</t>
  </si>
  <si>
    <t>Ipsilateral paw</t>
  </si>
  <si>
    <t xml:space="preserve">Dependent Variable: </t>
  </si>
  <si>
    <t>AUC</t>
  </si>
  <si>
    <t>Inactive</t>
  </si>
  <si>
    <t>3.00</t>
  </si>
  <si>
    <t>6.00</t>
  </si>
  <si>
    <t>18.00</t>
  </si>
  <si>
    <t>a. Dependent Variable: VFipsi.</t>
  </si>
  <si>
    <t>Independent Samples Test</t>
  </si>
  <si>
    <t>Levene's Test for Equality of Variances</t>
  </si>
  <si>
    <t>t-test for Equality of Means</t>
  </si>
  <si>
    <t>t</t>
  </si>
  <si>
    <t>Sig. (2-tailed)</t>
  </si>
  <si>
    <t>Mean Difference</t>
  </si>
  <si>
    <t>Std. Error Difference</t>
  </si>
  <si>
    <t>95% Confidence Interval of the Difference</t>
  </si>
  <si>
    <t>Lower</t>
  </si>
  <si>
    <t>Upper</t>
  </si>
  <si>
    <t>Equal variances assumed</t>
  </si>
  <si>
    <t>Equal variances not assumed</t>
  </si>
  <si>
    <t>(I) Treatment</t>
  </si>
  <si>
    <t>ControLIgG</t>
  </si>
  <si>
    <t>AntiICAM1</t>
  </si>
  <si>
    <r>
      <t>-8.952</t>
    </r>
    <r>
      <rPr>
        <vertAlign val="superscript"/>
        <sz val="9"/>
        <color indexed="8"/>
        <rFont val="Arial"/>
        <family val="2"/>
      </rPr>
      <t>*</t>
    </r>
  </si>
  <si>
    <r>
      <t>8.952</t>
    </r>
    <r>
      <rPr>
        <vertAlign val="superscript"/>
        <sz val="9"/>
        <color indexed="8"/>
        <rFont val="Arial"/>
        <family val="2"/>
      </rPr>
      <t>*</t>
    </r>
  </si>
  <si>
    <r>
      <t>6909.693</t>
    </r>
    <r>
      <rPr>
        <vertAlign val="superscript"/>
        <sz val="9"/>
        <color indexed="8"/>
        <rFont val="Arial"/>
        <family val="2"/>
      </rPr>
      <t>a</t>
    </r>
  </si>
  <si>
    <t>Abtreatment * Poke</t>
  </si>
  <si>
    <t>Abtreatment</t>
  </si>
  <si>
    <t>Poke</t>
  </si>
  <si>
    <t>a. R Squared = .747 (Adjusted R Squared = .712)</t>
  </si>
  <si>
    <t>Control</t>
  </si>
  <si>
    <t>ICAM</t>
  </si>
  <si>
    <r>
      <t>-17.833</t>
    </r>
    <r>
      <rPr>
        <vertAlign val="superscript"/>
        <sz val="9"/>
        <color indexed="8"/>
        <rFont val="Arial"/>
        <family val="2"/>
      </rPr>
      <t>*</t>
    </r>
  </si>
  <si>
    <r>
      <t>17.833</t>
    </r>
    <r>
      <rPr>
        <vertAlign val="superscript"/>
        <sz val="9"/>
        <color indexed="8"/>
        <rFont val="Arial"/>
        <family val="2"/>
      </rPr>
      <t>*</t>
    </r>
  </si>
  <si>
    <t>AB</t>
  </si>
  <si>
    <t>DAY</t>
  </si>
  <si>
    <t>AB * DAY</t>
  </si>
  <si>
    <t>(I) DAY</t>
  </si>
  <si>
    <r>
      <t>Sig.</t>
    </r>
    <r>
      <rPr>
        <vertAlign val="superscript"/>
        <sz val="9"/>
        <color indexed="8"/>
        <rFont val="Arial"/>
        <family val="2"/>
      </rPr>
      <t>e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</si>
  <si>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e</t>
    </r>
  </si>
  <si>
    <r>
      <t>.509</t>
    </r>
    <r>
      <rPr>
        <vertAlign val="superscript"/>
        <sz val="9"/>
        <color indexed="8"/>
        <rFont val="Arial"/>
        <family val="2"/>
      </rPr>
      <t>b</t>
    </r>
  </si>
  <si>
    <r>
      <t>-1.667</t>
    </r>
    <r>
      <rPr>
        <vertAlign val="superscript"/>
        <sz val="9"/>
        <color indexed="8"/>
        <rFont val="Arial"/>
        <family val="2"/>
      </rPr>
      <t>b</t>
    </r>
  </si>
  <si>
    <r>
      <t>-.509</t>
    </r>
    <r>
      <rPr>
        <vertAlign val="superscript"/>
        <sz val="9"/>
        <color indexed="8"/>
        <rFont val="Arial"/>
        <family val="2"/>
      </rPr>
      <t>c</t>
    </r>
  </si>
  <si>
    <r>
      <t>-2.176</t>
    </r>
    <r>
      <rPr>
        <vertAlign val="superscript"/>
        <sz val="9"/>
        <color indexed="8"/>
        <rFont val="Arial"/>
        <family val="2"/>
      </rPr>
      <t>*</t>
    </r>
  </si>
  <si>
    <r>
      <t>1.667</t>
    </r>
    <r>
      <rPr>
        <vertAlign val="superscript"/>
        <sz val="9"/>
        <color indexed="8"/>
        <rFont val="Arial"/>
        <family val="2"/>
      </rPr>
      <t>c</t>
    </r>
  </si>
  <si>
    <r>
      <t>2.176</t>
    </r>
    <r>
      <rPr>
        <vertAlign val="superscript"/>
        <sz val="9"/>
        <color indexed="8"/>
        <rFont val="Arial"/>
        <family val="2"/>
      </rPr>
      <t>*</t>
    </r>
  </si>
  <si>
    <t>b. An estimate of the modified population marginal mean (I).</t>
  </si>
  <si>
    <t>c. An estimate of the modified population marginal mean (J).</t>
  </si>
  <si>
    <t>e. Adjustment for multiple comparisons: Bonferroni.</t>
  </si>
  <si>
    <r>
      <t>.</t>
    </r>
    <r>
      <rPr>
        <vertAlign val="superscript"/>
        <sz val="9"/>
        <color indexed="8"/>
        <rFont val="Arial"/>
        <family val="2"/>
      </rPr>
      <t>b</t>
    </r>
  </si>
  <si>
    <r>
      <t>.</t>
    </r>
    <r>
      <rPr>
        <vertAlign val="superscript"/>
        <sz val="9"/>
        <color indexed="8"/>
        <rFont val="Arial"/>
        <family val="2"/>
      </rPr>
      <t>c</t>
    </r>
  </si>
  <si>
    <r>
      <t>.461</t>
    </r>
    <r>
      <rPr>
        <vertAlign val="superscript"/>
        <sz val="9"/>
        <color indexed="8"/>
        <rFont val="Arial"/>
        <family val="2"/>
      </rPr>
      <t>*</t>
    </r>
  </si>
  <si>
    <r>
      <t>-.461</t>
    </r>
    <r>
      <rPr>
        <vertAlign val="superscript"/>
        <sz val="9"/>
        <color indexed="8"/>
        <rFont val="Arial"/>
        <family val="2"/>
      </rPr>
      <t>*</t>
    </r>
  </si>
  <si>
    <t>b. The level combination of factors in (I) is not observed.</t>
  </si>
  <si>
    <t>c. The level combination of factors in (J) is not observed.</t>
  </si>
  <si>
    <t>DRG mRNA</t>
  </si>
  <si>
    <t>CD2</t>
  </si>
  <si>
    <t>CD4</t>
  </si>
  <si>
    <t>CD19</t>
  </si>
  <si>
    <r>
      <t>-.491</t>
    </r>
    <r>
      <rPr>
        <vertAlign val="superscript"/>
        <sz val="9"/>
        <color indexed="8"/>
        <rFont val="Arial"/>
        <family val="2"/>
      </rPr>
      <t>*</t>
    </r>
  </si>
  <si>
    <r>
      <t>.491</t>
    </r>
    <r>
      <rPr>
        <vertAlign val="superscript"/>
        <sz val="9"/>
        <color indexed="8"/>
        <rFont val="Arial"/>
        <family val="2"/>
      </rPr>
      <t>*</t>
    </r>
  </si>
  <si>
    <t>Overall</t>
  </si>
  <si>
    <t>JWH133 Self-administration</t>
  </si>
  <si>
    <t>Active Session Responding</t>
  </si>
  <si>
    <t>Inactive Session Responding</t>
  </si>
  <si>
    <t>Discrimination Index</t>
  </si>
  <si>
    <t>AUC  LAST         3 days DI</t>
  </si>
  <si>
    <t>Figure 5A</t>
  </si>
  <si>
    <t>Figure 5B</t>
  </si>
  <si>
    <t>Figure 5C</t>
  </si>
  <si>
    <t>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</si>
</sst>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###.000"/>
    <numFmt numFmtId="166" formatCode="###0.000"/>
    <numFmt numFmtId="167" formatCode="###0"/>
    <numFmt numFmtId="168" formatCode="###0.00000"/>
    <numFmt numFmtId="169" formatCode="####.00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  <font>
      <b/>
      <sz val="12"/>
      <color indexed="8"/>
      <name val="Arial Bold"/>
    </font>
    <font>
      <b/>
      <u/>
      <sz val="14"/>
      <color indexed="8"/>
      <name val="Arial Bold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8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0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27" xfId="0" applyFont="1" applyBorder="1"/>
    <xf numFmtId="0" fontId="10" fillId="0" borderId="0" xfId="4" applyFont="1" applyBorder="1" applyAlignment="1"/>
    <xf numFmtId="0" fontId="5" fillId="0" borderId="0" xfId="4"/>
    <xf numFmtId="0" fontId="11" fillId="0" borderId="0" xfId="4" applyFont="1" applyBorder="1" applyAlignment="1"/>
    <xf numFmtId="0" fontId="12" fillId="0" borderId="0" xfId="4" applyFont="1" applyBorder="1" applyAlignment="1"/>
    <xf numFmtId="0" fontId="13" fillId="0" borderId="0" xfId="0" applyFont="1"/>
    <xf numFmtId="0" fontId="14" fillId="0" borderId="0" xfId="0" applyFont="1"/>
    <xf numFmtId="0" fontId="10" fillId="0" borderId="0" xfId="5" applyFont="1" applyBorder="1" applyAlignment="1"/>
    <xf numFmtId="0" fontId="5" fillId="0" borderId="0" xfId="5"/>
    <xf numFmtId="0" fontId="10" fillId="0" borderId="0" xfId="6" applyFont="1" applyBorder="1" applyAlignment="1"/>
    <xf numFmtId="0" fontId="5" fillId="0" borderId="0" xfId="6"/>
    <xf numFmtId="0" fontId="8" fillId="0" borderId="28" xfId="7" applyFont="1" applyBorder="1" applyAlignment="1">
      <alignment horizontal="left" wrapText="1"/>
    </xf>
    <xf numFmtId="0" fontId="8" fillId="0" borderId="29" xfId="7" applyFont="1" applyBorder="1" applyAlignment="1">
      <alignment horizontal="center" wrapText="1"/>
    </xf>
    <xf numFmtId="0" fontId="8" fillId="0" borderId="30" xfId="7" applyFont="1" applyBorder="1" applyAlignment="1">
      <alignment horizontal="center" wrapText="1"/>
    </xf>
    <xf numFmtId="0" fontId="8" fillId="0" borderId="31" xfId="7" applyFont="1" applyBorder="1" applyAlignment="1">
      <alignment horizontal="center" wrapText="1"/>
    </xf>
    <xf numFmtId="0" fontId="8" fillId="5" borderId="36" xfId="7" applyFont="1" applyFill="1" applyBorder="1" applyAlignment="1">
      <alignment horizontal="left" vertical="top" wrapText="1"/>
    </xf>
    <xf numFmtId="167" fontId="8" fillId="5" borderId="37" xfId="7" applyNumberFormat="1" applyFont="1" applyFill="1" applyBorder="1" applyAlignment="1">
      <alignment horizontal="right" vertical="center"/>
    </xf>
    <xf numFmtId="166" fontId="8" fillId="5" borderId="38" xfId="7" applyNumberFormat="1" applyFont="1" applyFill="1" applyBorder="1" applyAlignment="1">
      <alignment horizontal="right" vertical="center"/>
    </xf>
    <xf numFmtId="165" fontId="8" fillId="5" borderId="39" xfId="7" applyNumberFormat="1" applyFont="1" applyFill="1" applyBorder="1" applyAlignment="1">
      <alignment horizontal="right" vertical="center"/>
    </xf>
    <xf numFmtId="0" fontId="8" fillId="0" borderId="36" xfId="7" applyFont="1" applyBorder="1" applyAlignment="1">
      <alignment horizontal="left" vertical="top" wrapText="1"/>
    </xf>
    <xf numFmtId="167" fontId="8" fillId="0" borderId="37" xfId="7" applyNumberFormat="1" applyFont="1" applyBorder="1" applyAlignment="1">
      <alignment horizontal="right" vertical="center"/>
    </xf>
    <xf numFmtId="166" fontId="8" fillId="0" borderId="38" xfId="7" applyNumberFormat="1" applyFont="1" applyBorder="1" applyAlignment="1">
      <alignment horizontal="right" vertical="center"/>
    </xf>
    <xf numFmtId="165" fontId="8" fillId="0" borderId="38" xfId="7" applyNumberFormat="1" applyFont="1" applyBorder="1" applyAlignment="1">
      <alignment horizontal="right" vertical="center"/>
    </xf>
    <xf numFmtId="165" fontId="8" fillId="0" borderId="39" xfId="7" applyNumberFormat="1" applyFont="1" applyBorder="1" applyAlignment="1">
      <alignment horizontal="right" vertical="center"/>
    </xf>
    <xf numFmtId="0" fontId="8" fillId="0" borderId="40" xfId="7" applyFont="1" applyBorder="1" applyAlignment="1">
      <alignment horizontal="left" vertical="top" wrapText="1"/>
    </xf>
    <xf numFmtId="167" fontId="8" fillId="0" borderId="24" xfId="7" applyNumberFormat="1" applyFont="1" applyBorder="1" applyAlignment="1">
      <alignment horizontal="right" vertical="center"/>
    </xf>
    <xf numFmtId="166" fontId="8" fillId="0" borderId="25" xfId="7" applyNumberFormat="1" applyFont="1" applyBorder="1" applyAlignment="1">
      <alignment horizontal="right" vertical="center"/>
    </xf>
    <xf numFmtId="165" fontId="8" fillId="0" borderId="25" xfId="7" applyNumberFormat="1" applyFont="1" applyBorder="1" applyAlignment="1">
      <alignment horizontal="right" vertical="center"/>
    </xf>
    <xf numFmtId="165" fontId="8" fillId="0" borderId="26" xfId="7" applyNumberFormat="1" applyFont="1" applyBorder="1" applyAlignment="1">
      <alignment horizontal="right" vertical="center"/>
    </xf>
    <xf numFmtId="0" fontId="8" fillId="0" borderId="32" xfId="7" applyFont="1" applyFill="1" applyBorder="1" applyAlignment="1">
      <alignment horizontal="left" vertical="top" wrapText="1"/>
    </xf>
    <xf numFmtId="167" fontId="8" fillId="0" borderId="33" xfId="7" applyNumberFormat="1" applyFont="1" applyFill="1" applyBorder="1" applyAlignment="1">
      <alignment horizontal="right" vertical="center"/>
    </xf>
    <xf numFmtId="166" fontId="8" fillId="0" borderId="34" xfId="7" applyNumberFormat="1" applyFont="1" applyFill="1" applyBorder="1" applyAlignment="1">
      <alignment horizontal="right" vertical="center"/>
    </xf>
    <xf numFmtId="165" fontId="8" fillId="0" borderId="35" xfId="7" applyNumberFormat="1" applyFont="1" applyFill="1" applyBorder="1" applyAlignment="1">
      <alignment horizontal="right" vertical="center"/>
    </xf>
    <xf numFmtId="0" fontId="8" fillId="0" borderId="18" xfId="7" applyFont="1" applyBorder="1" applyAlignment="1">
      <alignment horizontal="center" wrapText="1"/>
    </xf>
    <xf numFmtId="0" fontId="8" fillId="0" borderId="19" xfId="7" applyFont="1" applyBorder="1" applyAlignment="1">
      <alignment horizontal="center" wrapText="1"/>
    </xf>
    <xf numFmtId="0" fontId="8" fillId="5" borderId="20" xfId="7" applyFont="1" applyFill="1" applyBorder="1" applyAlignment="1">
      <alignment horizontal="left" vertical="top" wrapText="1"/>
    </xf>
    <xf numFmtId="0" fontId="8" fillId="5" borderId="22" xfId="7" applyFont="1" applyFill="1" applyBorder="1" applyAlignment="1">
      <alignment horizontal="left" vertical="top" wrapText="1"/>
    </xf>
    <xf numFmtId="0" fontId="8" fillId="5" borderId="11" xfId="7" applyFont="1" applyFill="1" applyBorder="1" applyAlignment="1">
      <alignment horizontal="right" vertical="center"/>
    </xf>
    <xf numFmtId="166" fontId="8" fillId="5" borderId="12" xfId="7" applyNumberFormat="1" applyFont="1" applyFill="1" applyBorder="1" applyAlignment="1">
      <alignment horizontal="right" vertical="center"/>
    </xf>
    <xf numFmtId="165" fontId="8" fillId="5" borderId="12" xfId="7" applyNumberFormat="1" applyFont="1" applyFill="1" applyBorder="1" applyAlignment="1">
      <alignment horizontal="right" vertical="center"/>
    </xf>
    <xf numFmtId="0" fontId="8" fillId="5" borderId="14" xfId="7" applyFont="1" applyFill="1" applyBorder="1" applyAlignment="1">
      <alignment horizontal="left" vertical="top" wrapText="1"/>
    </xf>
    <xf numFmtId="0" fontId="8" fillId="5" borderId="16" xfId="7" applyFont="1" applyFill="1" applyBorder="1" applyAlignment="1">
      <alignment horizontal="left" vertical="top" wrapText="1"/>
    </xf>
    <xf numFmtId="0" fontId="8" fillId="5" borderId="24" xfId="7" applyFont="1" applyFill="1" applyBorder="1" applyAlignment="1">
      <alignment horizontal="right" vertical="center"/>
    </xf>
    <xf numFmtId="166" fontId="8" fillId="5" borderId="25" xfId="7" applyNumberFormat="1" applyFont="1" applyFill="1" applyBorder="1" applyAlignment="1">
      <alignment horizontal="right" vertical="center"/>
    </xf>
    <xf numFmtId="165" fontId="8" fillId="5" borderId="25" xfId="7" applyNumberFormat="1" applyFont="1" applyFill="1" applyBorder="1" applyAlignment="1">
      <alignment horizontal="right" vertical="center"/>
    </xf>
    <xf numFmtId="166" fontId="8" fillId="5" borderId="13" xfId="7" applyNumberFormat="1" applyFont="1" applyFill="1" applyBorder="1" applyAlignment="1">
      <alignment horizontal="right" vertical="center"/>
    </xf>
    <xf numFmtId="166" fontId="8" fillId="5" borderId="26" xfId="7" applyNumberFormat="1" applyFont="1" applyFill="1" applyBorder="1" applyAlignment="1">
      <alignment horizontal="right" vertical="center"/>
    </xf>
    <xf numFmtId="0" fontId="8" fillId="0" borderId="28" xfId="8" applyFont="1" applyBorder="1" applyAlignment="1">
      <alignment horizontal="left" wrapText="1"/>
    </xf>
    <xf numFmtId="0" fontId="8" fillId="0" borderId="29" xfId="8" applyFont="1" applyBorder="1" applyAlignment="1">
      <alignment horizontal="center" wrapText="1"/>
    </xf>
    <xf numFmtId="0" fontId="8" fillId="0" borderId="30" xfId="8" applyFont="1" applyBorder="1" applyAlignment="1">
      <alignment horizontal="center" wrapText="1"/>
    </xf>
    <xf numFmtId="0" fontId="8" fillId="0" borderId="31" xfId="8" applyFont="1" applyBorder="1" applyAlignment="1">
      <alignment horizontal="center" wrapText="1"/>
    </xf>
    <xf numFmtId="0" fontId="8" fillId="0" borderId="32" xfId="8" applyFont="1" applyBorder="1" applyAlignment="1">
      <alignment horizontal="left" vertical="top" wrapText="1"/>
    </xf>
    <xf numFmtId="0" fontId="8" fillId="0" borderId="33" xfId="8" applyFont="1" applyBorder="1" applyAlignment="1">
      <alignment horizontal="right" vertical="center"/>
    </xf>
    <xf numFmtId="167" fontId="8" fillId="0" borderId="34" xfId="8" applyNumberFormat="1" applyFont="1" applyBorder="1" applyAlignment="1">
      <alignment horizontal="right" vertical="center"/>
    </xf>
    <xf numFmtId="166" fontId="8" fillId="0" borderId="34" xfId="8" applyNumberFormat="1" applyFont="1" applyBorder="1" applyAlignment="1">
      <alignment horizontal="right" vertical="center"/>
    </xf>
    <xf numFmtId="165" fontId="8" fillId="0" borderId="35" xfId="8" applyNumberFormat="1" applyFont="1" applyBorder="1" applyAlignment="1">
      <alignment horizontal="right" vertical="center"/>
    </xf>
    <xf numFmtId="0" fontId="8" fillId="0" borderId="36" xfId="8" applyFont="1" applyBorder="1" applyAlignment="1">
      <alignment horizontal="left" vertical="top" wrapText="1"/>
    </xf>
    <xf numFmtId="166" fontId="8" fillId="0" borderId="37" xfId="8" applyNumberFormat="1" applyFont="1" applyBorder="1" applyAlignment="1">
      <alignment horizontal="right" vertical="center"/>
    </xf>
    <xf numFmtId="167" fontId="8" fillId="0" borderId="38" xfId="8" applyNumberFormat="1" applyFont="1" applyBorder="1" applyAlignment="1">
      <alignment horizontal="right" vertical="center"/>
    </xf>
    <xf numFmtId="166" fontId="8" fillId="0" borderId="38" xfId="8" applyNumberFormat="1" applyFont="1" applyBorder="1" applyAlignment="1">
      <alignment horizontal="right" vertical="center"/>
    </xf>
    <xf numFmtId="165" fontId="8" fillId="0" borderId="39" xfId="8" applyNumberFormat="1" applyFont="1" applyBorder="1" applyAlignment="1">
      <alignment horizontal="right" vertical="center"/>
    </xf>
    <xf numFmtId="0" fontId="8" fillId="5" borderId="36" xfId="8" applyFont="1" applyFill="1" applyBorder="1" applyAlignment="1">
      <alignment horizontal="left" vertical="top" wrapText="1"/>
    </xf>
    <xf numFmtId="166" fontId="8" fillId="5" borderId="37" xfId="8" applyNumberFormat="1" applyFont="1" applyFill="1" applyBorder="1" applyAlignment="1">
      <alignment horizontal="right" vertical="center"/>
    </xf>
    <xf numFmtId="167" fontId="8" fillId="5" borderId="38" xfId="8" applyNumberFormat="1" applyFont="1" applyFill="1" applyBorder="1" applyAlignment="1">
      <alignment horizontal="right" vertical="center"/>
    </xf>
    <xf numFmtId="166" fontId="8" fillId="5" borderId="38" xfId="8" applyNumberFormat="1" applyFont="1" applyFill="1" applyBorder="1" applyAlignment="1">
      <alignment horizontal="right" vertical="center"/>
    </xf>
    <xf numFmtId="165" fontId="8" fillId="5" borderId="39" xfId="8" applyNumberFormat="1" applyFont="1" applyFill="1" applyBorder="1" applyAlignment="1">
      <alignment horizontal="right" vertical="center"/>
    </xf>
    <xf numFmtId="0" fontId="8" fillId="0" borderId="38" xfId="8" applyFont="1" applyBorder="1" applyAlignment="1">
      <alignment horizontal="left" vertical="center" wrapText="1"/>
    </xf>
    <xf numFmtId="0" fontId="8" fillId="0" borderId="39" xfId="8" applyFont="1" applyBorder="1" applyAlignment="1">
      <alignment horizontal="left" vertical="center" wrapText="1"/>
    </xf>
    <xf numFmtId="0" fontId="8" fillId="0" borderId="40" xfId="8" applyFont="1" applyBorder="1" applyAlignment="1">
      <alignment horizontal="left" vertical="top" wrapText="1"/>
    </xf>
    <xf numFmtId="166" fontId="8" fillId="0" borderId="24" xfId="8" applyNumberFormat="1" applyFont="1" applyBorder="1" applyAlignment="1">
      <alignment horizontal="right" vertical="center"/>
    </xf>
    <xf numFmtId="167" fontId="8" fillId="0" borderId="25" xfId="8" applyNumberFormat="1" applyFont="1" applyBorder="1" applyAlignment="1">
      <alignment horizontal="right" vertical="center"/>
    </xf>
    <xf numFmtId="0" fontId="8" fillId="0" borderId="25" xfId="8" applyFont="1" applyBorder="1" applyAlignment="1">
      <alignment horizontal="left" vertical="center" wrapText="1"/>
    </xf>
    <xf numFmtId="0" fontId="8" fillId="0" borderId="26" xfId="8" applyFont="1" applyBorder="1" applyAlignment="1">
      <alignment horizontal="left" vertical="center" wrapText="1"/>
    </xf>
    <xf numFmtId="0" fontId="8" fillId="0" borderId="18" xfId="8" applyFont="1" applyBorder="1" applyAlignment="1">
      <alignment horizontal="center" wrapText="1"/>
    </xf>
    <xf numFmtId="0" fontId="8" fillId="0" borderId="19" xfId="8" applyFont="1" applyBorder="1" applyAlignment="1">
      <alignment horizontal="center" wrapText="1"/>
    </xf>
    <xf numFmtId="0" fontId="8" fillId="0" borderId="21" xfId="8" applyFont="1" applyBorder="1" applyAlignment="1">
      <alignment horizontal="left" vertical="top" wrapText="1"/>
    </xf>
    <xf numFmtId="0" fontId="8" fillId="0" borderId="22" xfId="8" applyFont="1" applyBorder="1" applyAlignment="1">
      <alignment horizontal="left" vertical="top" wrapText="1"/>
    </xf>
    <xf numFmtId="165" fontId="8" fillId="0" borderId="11" xfId="8" applyNumberFormat="1" applyFont="1" applyBorder="1" applyAlignment="1">
      <alignment horizontal="right" vertical="center"/>
    </xf>
    <xf numFmtId="166" fontId="8" fillId="0" borderId="12" xfId="8" applyNumberFormat="1" applyFont="1" applyBorder="1" applyAlignment="1">
      <alignment horizontal="right" vertical="center"/>
    </xf>
    <xf numFmtId="165" fontId="8" fillId="0" borderId="12" xfId="8" applyNumberFormat="1" applyFont="1" applyBorder="1" applyAlignment="1">
      <alignment horizontal="right" vertical="center"/>
    </xf>
    <xf numFmtId="166" fontId="8" fillId="0" borderId="13" xfId="8" applyNumberFormat="1" applyFont="1" applyBorder="1" applyAlignment="1">
      <alignment horizontal="right" vertical="center"/>
    </xf>
    <xf numFmtId="0" fontId="8" fillId="0" borderId="42" xfId="8" applyFont="1" applyBorder="1" applyAlignment="1">
      <alignment horizontal="left" vertical="top" wrapText="1"/>
    </xf>
    <xf numFmtId="0" fontId="8" fillId="0" borderId="43" xfId="8" applyFont="1" applyBorder="1" applyAlignment="1">
      <alignment horizontal="left" vertical="top" wrapText="1"/>
    </xf>
    <xf numFmtId="165" fontId="8" fillId="0" borderId="23" xfId="8" applyNumberFormat="1" applyFont="1" applyBorder="1" applyAlignment="1">
      <alignment horizontal="right" vertical="center"/>
    </xf>
    <xf numFmtId="166" fontId="8" fillId="0" borderId="44" xfId="8" applyNumberFormat="1" applyFont="1" applyBorder="1" applyAlignment="1">
      <alignment horizontal="right" vertical="center"/>
    </xf>
    <xf numFmtId="165" fontId="8" fillId="0" borderId="44" xfId="8" applyNumberFormat="1" applyFont="1" applyBorder="1" applyAlignment="1">
      <alignment horizontal="right" vertical="center"/>
    </xf>
    <xf numFmtId="166" fontId="8" fillId="0" borderId="45" xfId="8" applyNumberFormat="1" applyFont="1" applyBorder="1" applyAlignment="1">
      <alignment horizontal="right" vertical="center"/>
    </xf>
    <xf numFmtId="0" fontId="8" fillId="5" borderId="42" xfId="8" applyFont="1" applyFill="1" applyBorder="1" applyAlignment="1">
      <alignment horizontal="left" vertical="top" wrapText="1"/>
    </xf>
    <xf numFmtId="0" fontId="8" fillId="5" borderId="43" xfId="8" applyFont="1" applyFill="1" applyBorder="1" applyAlignment="1">
      <alignment horizontal="left" vertical="top" wrapText="1"/>
    </xf>
    <xf numFmtId="0" fontId="8" fillId="5" borderId="23" xfId="8" applyFont="1" applyFill="1" applyBorder="1" applyAlignment="1">
      <alignment horizontal="right" vertical="center"/>
    </xf>
    <xf numFmtId="166" fontId="8" fillId="5" borderId="44" xfId="8" applyNumberFormat="1" applyFont="1" applyFill="1" applyBorder="1" applyAlignment="1">
      <alignment horizontal="right" vertical="center"/>
    </xf>
    <xf numFmtId="165" fontId="8" fillId="5" borderId="44" xfId="8" applyNumberFormat="1" applyFont="1" applyFill="1" applyBorder="1" applyAlignment="1">
      <alignment horizontal="right" vertical="center"/>
    </xf>
    <xf numFmtId="0" fontId="8" fillId="5" borderId="15" xfId="8" applyFont="1" applyFill="1" applyBorder="1" applyAlignment="1">
      <alignment horizontal="left" vertical="top" wrapText="1"/>
    </xf>
    <xf numFmtId="0" fontId="8" fillId="5" borderId="16" xfId="8" applyFont="1" applyFill="1" applyBorder="1" applyAlignment="1">
      <alignment horizontal="left" vertical="top" wrapText="1"/>
    </xf>
    <xf numFmtId="0" fontId="8" fillId="5" borderId="24" xfId="8" applyFont="1" applyFill="1" applyBorder="1" applyAlignment="1">
      <alignment horizontal="right" vertical="center"/>
    </xf>
    <xf numFmtId="166" fontId="8" fillId="5" borderId="25" xfId="8" applyNumberFormat="1" applyFont="1" applyFill="1" applyBorder="1" applyAlignment="1">
      <alignment horizontal="right" vertical="center"/>
    </xf>
    <xf numFmtId="165" fontId="8" fillId="5" borderId="25" xfId="8" applyNumberFormat="1" applyFont="1" applyFill="1" applyBorder="1" applyAlignment="1">
      <alignment horizontal="right" vertical="center"/>
    </xf>
    <xf numFmtId="166" fontId="8" fillId="5" borderId="45" xfId="8" applyNumberFormat="1" applyFont="1" applyFill="1" applyBorder="1" applyAlignment="1">
      <alignment horizontal="right" vertical="center"/>
    </xf>
    <xf numFmtId="166" fontId="8" fillId="5" borderId="26" xfId="8" applyNumberFormat="1" applyFont="1" applyFill="1" applyBorder="1" applyAlignment="1">
      <alignment horizontal="right" vertical="center"/>
    </xf>
    <xf numFmtId="0" fontId="8" fillId="0" borderId="36" xfId="8" applyFont="1" applyFill="1" applyBorder="1" applyAlignment="1">
      <alignment horizontal="left" vertical="top" wrapText="1"/>
    </xf>
    <xf numFmtId="166" fontId="8" fillId="0" borderId="37" xfId="8" applyNumberFormat="1" applyFont="1" applyFill="1" applyBorder="1" applyAlignment="1">
      <alignment horizontal="right" vertical="center"/>
    </xf>
    <xf numFmtId="167" fontId="8" fillId="0" borderId="38" xfId="8" applyNumberFormat="1" applyFont="1" applyFill="1" applyBorder="1" applyAlignment="1">
      <alignment horizontal="right" vertical="center"/>
    </xf>
    <xf numFmtId="166" fontId="8" fillId="0" borderId="38" xfId="8" applyNumberFormat="1" applyFont="1" applyFill="1" applyBorder="1" applyAlignment="1">
      <alignment horizontal="right" vertical="center"/>
    </xf>
    <xf numFmtId="165" fontId="8" fillId="0" borderId="39" xfId="8" applyNumberFormat="1" applyFont="1" applyFill="1" applyBorder="1" applyAlignment="1">
      <alignment horizontal="right" vertical="center"/>
    </xf>
    <xf numFmtId="0" fontId="8" fillId="0" borderId="38" xfId="8" applyFont="1" applyFill="1" applyBorder="1" applyAlignment="1">
      <alignment horizontal="left" vertical="center" wrapText="1"/>
    </xf>
    <xf numFmtId="0" fontId="8" fillId="0" borderId="39" xfId="8" applyFont="1" applyFill="1" applyBorder="1" applyAlignment="1">
      <alignment horizontal="left" vertical="center" wrapText="1"/>
    </xf>
    <xf numFmtId="0" fontId="10" fillId="0" borderId="0" xfId="9" applyFont="1" applyBorder="1" applyAlignment="1"/>
    <xf numFmtId="0" fontId="5" fillId="0" borderId="0" xfId="9"/>
    <xf numFmtId="0" fontId="8" fillId="0" borderId="28" xfId="9" applyFont="1" applyBorder="1" applyAlignment="1">
      <alignment horizontal="left" wrapText="1"/>
    </xf>
    <xf numFmtId="0" fontId="8" fillId="0" borderId="29" xfId="9" applyFont="1" applyBorder="1" applyAlignment="1">
      <alignment horizontal="center" wrapText="1"/>
    </xf>
    <xf numFmtId="0" fontId="8" fillId="0" borderId="30" xfId="9" applyFont="1" applyBorder="1" applyAlignment="1">
      <alignment horizontal="center" wrapText="1"/>
    </xf>
    <xf numFmtId="0" fontId="8" fillId="0" borderId="31" xfId="9" applyFont="1" applyBorder="1" applyAlignment="1">
      <alignment horizontal="center" wrapText="1"/>
    </xf>
    <xf numFmtId="0" fontId="8" fillId="0" borderId="32" xfId="9" applyFont="1" applyBorder="1" applyAlignment="1">
      <alignment horizontal="left" vertical="top" wrapText="1"/>
    </xf>
    <xf numFmtId="167" fontId="8" fillId="0" borderId="33" xfId="9" applyNumberFormat="1" applyFont="1" applyBorder="1" applyAlignment="1">
      <alignment horizontal="right" vertical="center"/>
    </xf>
    <xf numFmtId="166" fontId="8" fillId="0" borderId="34" xfId="9" applyNumberFormat="1" applyFont="1" applyBorder="1" applyAlignment="1">
      <alignment horizontal="right" vertical="center"/>
    </xf>
    <xf numFmtId="165" fontId="8" fillId="0" borderId="35" xfId="9" applyNumberFormat="1" applyFont="1" applyBorder="1" applyAlignment="1">
      <alignment horizontal="right" vertical="center"/>
    </xf>
    <xf numFmtId="0" fontId="8" fillId="0" borderId="36" xfId="9" applyFont="1" applyBorder="1" applyAlignment="1">
      <alignment horizontal="left" vertical="top" wrapText="1"/>
    </xf>
    <xf numFmtId="167" fontId="8" fillId="0" borderId="37" xfId="9" applyNumberFormat="1" applyFont="1" applyBorder="1" applyAlignment="1">
      <alignment horizontal="right" vertical="center"/>
    </xf>
    <xf numFmtId="166" fontId="8" fillId="0" borderId="38" xfId="9" applyNumberFormat="1" applyFont="1" applyBorder="1" applyAlignment="1">
      <alignment horizontal="right" vertical="center"/>
    </xf>
    <xf numFmtId="165" fontId="8" fillId="0" borderId="38" xfId="9" applyNumberFormat="1" applyFont="1" applyBorder="1" applyAlignment="1">
      <alignment horizontal="right" vertical="center"/>
    </xf>
    <xf numFmtId="165" fontId="8" fillId="0" borderId="39" xfId="9" applyNumberFormat="1" applyFont="1" applyBorder="1" applyAlignment="1">
      <alignment horizontal="right" vertical="center"/>
    </xf>
    <xf numFmtId="0" fontId="8" fillId="5" borderId="36" xfId="9" applyFont="1" applyFill="1" applyBorder="1" applyAlignment="1">
      <alignment horizontal="left" vertical="top" wrapText="1"/>
    </xf>
    <xf numFmtId="167" fontId="8" fillId="5" borderId="37" xfId="9" applyNumberFormat="1" applyFont="1" applyFill="1" applyBorder="1" applyAlignment="1">
      <alignment horizontal="right" vertical="center"/>
    </xf>
    <xf numFmtId="166" fontId="8" fillId="5" borderId="38" xfId="9" applyNumberFormat="1" applyFont="1" applyFill="1" applyBorder="1" applyAlignment="1">
      <alignment horizontal="right" vertical="center"/>
    </xf>
    <xf numFmtId="165" fontId="8" fillId="5" borderId="39" xfId="9" applyNumberFormat="1" applyFont="1" applyFill="1" applyBorder="1" applyAlignment="1">
      <alignment horizontal="right" vertical="center"/>
    </xf>
    <xf numFmtId="0" fontId="8" fillId="0" borderId="40" xfId="9" applyFont="1" applyBorder="1" applyAlignment="1">
      <alignment horizontal="left" vertical="top" wrapText="1"/>
    </xf>
    <xf numFmtId="167" fontId="8" fillId="0" borderId="24" xfId="9" applyNumberFormat="1" applyFont="1" applyBorder="1" applyAlignment="1">
      <alignment horizontal="right" vertical="center"/>
    </xf>
    <xf numFmtId="166" fontId="8" fillId="0" borderId="25" xfId="9" applyNumberFormat="1" applyFont="1" applyBorder="1" applyAlignment="1">
      <alignment horizontal="right" vertical="center"/>
    </xf>
    <xf numFmtId="165" fontId="8" fillId="0" borderId="26" xfId="9" applyNumberFormat="1" applyFont="1" applyBorder="1" applyAlignment="1">
      <alignment horizontal="right" vertical="center"/>
    </xf>
    <xf numFmtId="0" fontId="8" fillId="0" borderId="18" xfId="9" applyFont="1" applyBorder="1" applyAlignment="1">
      <alignment horizontal="center" wrapText="1"/>
    </xf>
    <xf numFmtId="0" fontId="8" fillId="0" borderId="19" xfId="9" applyFont="1" applyBorder="1" applyAlignment="1">
      <alignment horizontal="center" wrapText="1"/>
    </xf>
    <xf numFmtId="0" fontId="8" fillId="0" borderId="22" xfId="9" applyFont="1" applyBorder="1" applyAlignment="1">
      <alignment horizontal="left" vertical="top"/>
    </xf>
    <xf numFmtId="0" fontId="8" fillId="0" borderId="11" xfId="9" applyFont="1" applyBorder="1" applyAlignment="1">
      <alignment horizontal="right" vertical="center"/>
    </xf>
    <xf numFmtId="165" fontId="8" fillId="0" borderId="12" xfId="9" applyNumberFormat="1" applyFont="1" applyBorder="1" applyAlignment="1">
      <alignment horizontal="right" vertical="center"/>
    </xf>
    <xf numFmtId="166" fontId="8" fillId="0" borderId="12" xfId="9" applyNumberFormat="1" applyFont="1" applyBorder="1" applyAlignment="1">
      <alignment horizontal="right" vertical="center"/>
    </xf>
    <xf numFmtId="166" fontId="8" fillId="0" borderId="13" xfId="9" applyNumberFormat="1" applyFont="1" applyBorder="1" applyAlignment="1">
      <alignment horizontal="right" vertical="center"/>
    </xf>
    <xf numFmtId="0" fontId="8" fillId="0" borderId="43" xfId="9" applyFont="1" applyBorder="1" applyAlignment="1">
      <alignment horizontal="left" vertical="top"/>
    </xf>
    <xf numFmtId="0" fontId="8" fillId="0" borderId="23" xfId="9" applyFont="1" applyBorder="1" applyAlignment="1">
      <alignment horizontal="right" vertical="center"/>
    </xf>
    <xf numFmtId="165" fontId="8" fillId="0" borderId="44" xfId="9" applyNumberFormat="1" applyFont="1" applyBorder="1" applyAlignment="1">
      <alignment horizontal="right" vertical="center"/>
    </xf>
    <xf numFmtId="166" fontId="8" fillId="0" borderId="44" xfId="9" applyNumberFormat="1" applyFont="1" applyBorder="1" applyAlignment="1">
      <alignment horizontal="right" vertical="center"/>
    </xf>
    <xf numFmtId="165" fontId="8" fillId="0" borderId="45" xfId="9" applyNumberFormat="1" applyFont="1" applyBorder="1" applyAlignment="1">
      <alignment horizontal="right" vertical="center"/>
    </xf>
    <xf numFmtId="0" fontId="8" fillId="0" borderId="46" xfId="9" applyFont="1" applyBorder="1" applyAlignment="1">
      <alignment horizontal="left" vertical="top"/>
    </xf>
    <xf numFmtId="0" fontId="8" fillId="0" borderId="37" xfId="9" applyFont="1" applyBorder="1" applyAlignment="1">
      <alignment horizontal="right" vertical="center"/>
    </xf>
    <xf numFmtId="166" fontId="8" fillId="0" borderId="39" xfId="9" applyNumberFormat="1" applyFont="1" applyBorder="1" applyAlignment="1">
      <alignment horizontal="right" vertical="center"/>
    </xf>
    <xf numFmtId="0" fontId="8" fillId="5" borderId="43" xfId="9" applyFont="1" applyFill="1" applyBorder="1" applyAlignment="1">
      <alignment horizontal="left" vertical="top"/>
    </xf>
    <xf numFmtId="165" fontId="8" fillId="5" borderId="44" xfId="9" applyNumberFormat="1" applyFont="1" applyFill="1" applyBorder="1" applyAlignment="1">
      <alignment horizontal="right" vertical="center"/>
    </xf>
    <xf numFmtId="0" fontId="8" fillId="5" borderId="16" xfId="9" applyFont="1" applyFill="1" applyBorder="1" applyAlignment="1">
      <alignment horizontal="left" vertical="top"/>
    </xf>
    <xf numFmtId="165" fontId="8" fillId="5" borderId="25" xfId="9" applyNumberFormat="1" applyFont="1" applyFill="1" applyBorder="1" applyAlignment="1">
      <alignment horizontal="right" vertical="center"/>
    </xf>
    <xf numFmtId="0" fontId="8" fillId="5" borderId="23" xfId="9" applyFont="1" applyFill="1" applyBorder="1" applyAlignment="1">
      <alignment horizontal="right" vertical="center"/>
    </xf>
    <xf numFmtId="166" fontId="8" fillId="5" borderId="44" xfId="9" applyNumberFormat="1" applyFont="1" applyFill="1" applyBorder="1" applyAlignment="1">
      <alignment horizontal="right" vertical="center"/>
    </xf>
    <xf numFmtId="165" fontId="8" fillId="5" borderId="45" xfId="9" applyNumberFormat="1" applyFont="1" applyFill="1" applyBorder="1" applyAlignment="1">
      <alignment horizontal="right" vertical="center"/>
    </xf>
    <xf numFmtId="0" fontId="8" fillId="5" borderId="24" xfId="9" applyFont="1" applyFill="1" applyBorder="1" applyAlignment="1">
      <alignment horizontal="right" vertical="center"/>
    </xf>
    <xf numFmtId="166" fontId="8" fillId="5" borderId="25" xfId="9" applyNumberFormat="1" applyFont="1" applyFill="1" applyBorder="1" applyAlignment="1">
      <alignment horizontal="right" vertical="center"/>
    </xf>
    <xf numFmtId="166" fontId="8" fillId="5" borderId="26" xfId="9" applyNumberFormat="1" applyFont="1" applyFill="1" applyBorder="1" applyAlignment="1">
      <alignment horizontal="right" vertical="center"/>
    </xf>
    <xf numFmtId="0" fontId="5" fillId="0" borderId="0" xfId="10"/>
    <xf numFmtId="0" fontId="8" fillId="0" borderId="28" xfId="10" applyFont="1" applyBorder="1" applyAlignment="1">
      <alignment horizontal="left" wrapText="1"/>
    </xf>
    <xf numFmtId="0" fontId="8" fillId="0" borderId="29" xfId="10" applyFont="1" applyBorder="1" applyAlignment="1">
      <alignment horizontal="center" wrapText="1"/>
    </xf>
    <xf numFmtId="0" fontId="8" fillId="0" borderId="30" xfId="10" applyFont="1" applyBorder="1" applyAlignment="1">
      <alignment horizontal="center" wrapText="1"/>
    </xf>
    <xf numFmtId="0" fontId="8" fillId="0" borderId="31" xfId="10" applyFont="1" applyBorder="1" applyAlignment="1">
      <alignment horizontal="center" wrapText="1"/>
    </xf>
    <xf numFmtId="0" fontId="8" fillId="0" borderId="32" xfId="10" applyFont="1" applyBorder="1" applyAlignment="1">
      <alignment horizontal="left" vertical="top" wrapText="1"/>
    </xf>
    <xf numFmtId="167" fontId="8" fillId="0" borderId="33" xfId="10" applyNumberFormat="1" applyFont="1" applyBorder="1" applyAlignment="1">
      <alignment horizontal="right" vertical="center"/>
    </xf>
    <xf numFmtId="166" fontId="8" fillId="0" borderId="34" xfId="10" applyNumberFormat="1" applyFont="1" applyBorder="1" applyAlignment="1">
      <alignment horizontal="right" vertical="center"/>
    </xf>
    <xf numFmtId="165" fontId="8" fillId="0" borderId="35" xfId="10" applyNumberFormat="1" applyFont="1" applyBorder="1" applyAlignment="1">
      <alignment horizontal="right" vertical="center"/>
    </xf>
    <xf numFmtId="0" fontId="8" fillId="0" borderId="36" xfId="10" applyFont="1" applyBorder="1" applyAlignment="1">
      <alignment horizontal="left" vertical="top" wrapText="1"/>
    </xf>
    <xf numFmtId="167" fontId="8" fillId="0" borderId="37" xfId="10" applyNumberFormat="1" applyFont="1" applyBorder="1" applyAlignment="1">
      <alignment horizontal="right" vertical="center"/>
    </xf>
    <xf numFmtId="166" fontId="8" fillId="0" borderId="38" xfId="10" applyNumberFormat="1" applyFont="1" applyBorder="1" applyAlignment="1">
      <alignment horizontal="right" vertical="center"/>
    </xf>
    <xf numFmtId="165" fontId="8" fillId="0" borderId="39" xfId="10" applyNumberFormat="1" applyFont="1" applyBorder="1" applyAlignment="1">
      <alignment horizontal="right" vertical="center"/>
    </xf>
    <xf numFmtId="0" fontId="8" fillId="5" borderId="40" xfId="10" applyFont="1" applyFill="1" applyBorder="1" applyAlignment="1">
      <alignment horizontal="left" vertical="top" wrapText="1"/>
    </xf>
    <xf numFmtId="167" fontId="8" fillId="5" borderId="24" xfId="10" applyNumberFormat="1" applyFont="1" applyFill="1" applyBorder="1" applyAlignment="1">
      <alignment horizontal="right" vertical="center"/>
    </xf>
    <xf numFmtId="166" fontId="8" fillId="5" borderId="25" xfId="10" applyNumberFormat="1" applyFont="1" applyFill="1" applyBorder="1" applyAlignment="1">
      <alignment horizontal="right" vertical="center"/>
    </xf>
    <xf numFmtId="165" fontId="8" fillId="5" borderId="26" xfId="10" applyNumberFormat="1" applyFont="1" applyFill="1" applyBorder="1" applyAlignment="1">
      <alignment horizontal="right" vertical="center"/>
    </xf>
    <xf numFmtId="0" fontId="8" fillId="0" borderId="18" xfId="10" applyFont="1" applyBorder="1" applyAlignment="1">
      <alignment horizontal="center" wrapText="1"/>
    </xf>
    <xf numFmtId="0" fontId="8" fillId="0" borderId="19" xfId="10" applyFont="1" applyBorder="1" applyAlignment="1">
      <alignment horizontal="center" wrapText="1"/>
    </xf>
    <xf numFmtId="0" fontId="8" fillId="0" borderId="21" xfId="10" applyFont="1" applyBorder="1" applyAlignment="1">
      <alignment horizontal="left" vertical="top"/>
    </xf>
    <xf numFmtId="0" fontId="8" fillId="0" borderId="22" xfId="10" applyFont="1" applyBorder="1" applyAlignment="1">
      <alignment horizontal="left" vertical="top"/>
    </xf>
    <xf numFmtId="0" fontId="8" fillId="0" borderId="11" xfId="10" applyFont="1" applyBorder="1" applyAlignment="1">
      <alignment horizontal="right" vertical="center"/>
    </xf>
    <xf numFmtId="0" fontId="8" fillId="0" borderId="12" xfId="10" applyFont="1" applyBorder="1" applyAlignment="1">
      <alignment horizontal="right" vertical="center"/>
    </xf>
    <xf numFmtId="0" fontId="8" fillId="0" borderId="13" xfId="10" applyFont="1" applyBorder="1" applyAlignment="1">
      <alignment horizontal="right" vertical="center"/>
    </xf>
    <xf numFmtId="0" fontId="8" fillId="0" borderId="42" xfId="10" applyFont="1" applyBorder="1" applyAlignment="1">
      <alignment horizontal="left" vertical="top"/>
    </xf>
    <xf numFmtId="0" fontId="8" fillId="0" borderId="43" xfId="10" applyFont="1" applyBorder="1" applyAlignment="1">
      <alignment horizontal="left" vertical="top"/>
    </xf>
    <xf numFmtId="0" fontId="8" fillId="0" borderId="23" xfId="10" applyFont="1" applyBorder="1" applyAlignment="1">
      <alignment horizontal="right" vertical="center"/>
    </xf>
    <xf numFmtId="0" fontId="8" fillId="0" borderId="44" xfId="10" applyFont="1" applyBorder="1" applyAlignment="1">
      <alignment horizontal="right" vertical="center"/>
    </xf>
    <xf numFmtId="0" fontId="8" fillId="0" borderId="45" xfId="10" applyFont="1" applyBorder="1" applyAlignment="1">
      <alignment horizontal="right" vertical="center"/>
    </xf>
    <xf numFmtId="165" fontId="8" fillId="0" borderId="23" xfId="10" applyNumberFormat="1" applyFont="1" applyBorder="1" applyAlignment="1">
      <alignment horizontal="right" vertical="center"/>
    </xf>
    <xf numFmtId="165" fontId="8" fillId="0" borderId="44" xfId="10" applyNumberFormat="1" applyFont="1" applyBorder="1" applyAlignment="1">
      <alignment horizontal="right" vertical="center"/>
    </xf>
    <xf numFmtId="167" fontId="8" fillId="0" borderId="44" xfId="10" applyNumberFormat="1" applyFont="1" applyBorder="1" applyAlignment="1">
      <alignment horizontal="right" vertical="center"/>
    </xf>
    <xf numFmtId="165" fontId="8" fillId="0" borderId="45" xfId="10" applyNumberFormat="1" applyFont="1" applyBorder="1" applyAlignment="1">
      <alignment horizontal="right" vertical="center"/>
    </xf>
    <xf numFmtId="0" fontId="8" fillId="5" borderId="42" xfId="10" applyFont="1" applyFill="1" applyBorder="1" applyAlignment="1">
      <alignment horizontal="left" vertical="top"/>
    </xf>
    <xf numFmtId="0" fontId="8" fillId="5" borderId="43" xfId="10" applyFont="1" applyFill="1" applyBorder="1" applyAlignment="1">
      <alignment horizontal="left" vertical="top"/>
    </xf>
    <xf numFmtId="0" fontId="8" fillId="5" borderId="23" xfId="10" applyFont="1" applyFill="1" applyBorder="1" applyAlignment="1">
      <alignment horizontal="right" vertical="center"/>
    </xf>
    <xf numFmtId="165" fontId="8" fillId="5" borderId="44" xfId="10" applyNumberFormat="1" applyFont="1" applyFill="1" applyBorder="1" applyAlignment="1">
      <alignment horizontal="right" vertical="center"/>
    </xf>
    <xf numFmtId="167" fontId="8" fillId="5" borderId="44" xfId="10" applyNumberFormat="1" applyFont="1" applyFill="1" applyBorder="1" applyAlignment="1">
      <alignment horizontal="right" vertical="center"/>
    </xf>
    <xf numFmtId="0" fontId="8" fillId="5" borderId="15" xfId="10" applyFont="1" applyFill="1" applyBorder="1" applyAlignment="1">
      <alignment horizontal="left" vertical="top"/>
    </xf>
    <xf numFmtId="0" fontId="8" fillId="5" borderId="16" xfId="10" applyFont="1" applyFill="1" applyBorder="1" applyAlignment="1">
      <alignment horizontal="left" vertical="top"/>
    </xf>
    <xf numFmtId="0" fontId="8" fillId="5" borderId="24" xfId="10" applyFont="1" applyFill="1" applyBorder="1" applyAlignment="1">
      <alignment horizontal="right" vertical="center"/>
    </xf>
    <xf numFmtId="165" fontId="8" fillId="5" borderId="25" xfId="10" applyNumberFormat="1" applyFont="1" applyFill="1" applyBorder="1" applyAlignment="1">
      <alignment horizontal="right" vertical="center"/>
    </xf>
    <xf numFmtId="167" fontId="8" fillId="5" borderId="25" xfId="10" applyNumberFormat="1" applyFont="1" applyFill="1" applyBorder="1" applyAlignment="1">
      <alignment horizontal="right" vertical="center"/>
    </xf>
    <xf numFmtId="165" fontId="8" fillId="0" borderId="25" xfId="10" applyNumberFormat="1" applyFont="1" applyBorder="1" applyAlignment="1">
      <alignment horizontal="right" vertical="center"/>
    </xf>
    <xf numFmtId="165" fontId="8" fillId="0" borderId="26" xfId="10" applyNumberFormat="1" applyFont="1" applyBorder="1" applyAlignment="1">
      <alignment horizontal="right" vertical="center"/>
    </xf>
    <xf numFmtId="165" fontId="8" fillId="5" borderId="45" xfId="10" applyNumberFormat="1" applyFont="1" applyFill="1" applyBorder="1" applyAlignment="1">
      <alignment horizontal="right" vertical="center"/>
    </xf>
    <xf numFmtId="0" fontId="5" fillId="0" borderId="0" xfId="11"/>
    <xf numFmtId="0" fontId="8" fillId="0" borderId="18" xfId="11" applyFont="1" applyBorder="1" applyAlignment="1">
      <alignment horizontal="center" wrapText="1"/>
    </xf>
    <xf numFmtId="0" fontId="8" fillId="0" borderId="19" xfId="11" applyFont="1" applyBorder="1" applyAlignment="1">
      <alignment horizontal="center" wrapText="1"/>
    </xf>
    <xf numFmtId="0" fontId="8" fillId="0" borderId="43" xfId="11" applyFont="1" applyBorder="1" applyAlignment="1">
      <alignment horizontal="left" vertical="top" wrapText="1"/>
    </xf>
    <xf numFmtId="0" fontId="8" fillId="0" borderId="23" xfId="11" applyFont="1" applyBorder="1" applyAlignment="1">
      <alignment horizontal="left" vertical="center" wrapText="1"/>
    </xf>
    <xf numFmtId="0" fontId="8" fillId="0" borderId="44" xfId="11" applyFont="1" applyBorder="1" applyAlignment="1">
      <alignment horizontal="left" vertical="center" wrapText="1"/>
    </xf>
    <xf numFmtId="166" fontId="8" fillId="0" borderId="44" xfId="11" applyNumberFormat="1" applyFont="1" applyBorder="1" applyAlignment="1">
      <alignment horizontal="right" vertical="center"/>
    </xf>
    <xf numFmtId="165" fontId="8" fillId="0" borderId="44" xfId="11" applyNumberFormat="1" applyFont="1" applyBorder="1" applyAlignment="1">
      <alignment horizontal="right" vertical="center"/>
    </xf>
    <xf numFmtId="169" fontId="8" fillId="0" borderId="44" xfId="11" applyNumberFormat="1" applyFont="1" applyBorder="1" applyAlignment="1">
      <alignment horizontal="right" vertical="center"/>
    </xf>
    <xf numFmtId="169" fontId="8" fillId="0" borderId="45" xfId="11" applyNumberFormat="1" applyFont="1" applyBorder="1" applyAlignment="1">
      <alignment horizontal="right" vertical="center"/>
    </xf>
    <xf numFmtId="0" fontId="8" fillId="0" borderId="16" xfId="11" applyFont="1" applyBorder="1" applyAlignment="1">
      <alignment horizontal="left" vertical="top" wrapText="1"/>
    </xf>
    <xf numFmtId="0" fontId="8" fillId="0" borderId="24" xfId="11" applyFont="1" applyBorder="1" applyAlignment="1">
      <alignment horizontal="left" vertical="center" wrapText="1"/>
    </xf>
    <xf numFmtId="0" fontId="8" fillId="0" borderId="25" xfId="11" applyFont="1" applyBorder="1" applyAlignment="1">
      <alignment horizontal="left" vertical="center" wrapText="1"/>
    </xf>
    <xf numFmtId="166" fontId="8" fillId="0" borderId="25" xfId="11" applyNumberFormat="1" applyFont="1" applyBorder="1" applyAlignment="1">
      <alignment horizontal="right" vertical="center"/>
    </xf>
    <xf numFmtId="165" fontId="8" fillId="0" borderId="25" xfId="11" applyNumberFormat="1" applyFont="1" applyBorder="1" applyAlignment="1">
      <alignment horizontal="right" vertical="center"/>
    </xf>
    <xf numFmtId="168" fontId="8" fillId="0" borderId="25" xfId="11" applyNumberFormat="1" applyFont="1" applyBorder="1" applyAlignment="1">
      <alignment horizontal="right" vertical="center"/>
    </xf>
    <xf numFmtId="169" fontId="8" fillId="0" borderId="26" xfId="11" applyNumberFormat="1" applyFont="1" applyBorder="1" applyAlignment="1">
      <alignment horizontal="right" vertical="center"/>
    </xf>
    <xf numFmtId="0" fontId="8" fillId="5" borderId="10" xfId="11" applyFont="1" applyFill="1" applyBorder="1" applyAlignment="1">
      <alignment horizontal="left" vertical="top" wrapText="1"/>
    </xf>
    <xf numFmtId="166" fontId="8" fillId="5" borderId="33" xfId="11" applyNumberFormat="1" applyFont="1" applyFill="1" applyBorder="1" applyAlignment="1">
      <alignment horizontal="right" vertical="center"/>
    </xf>
    <xf numFmtId="165" fontId="8" fillId="5" borderId="34" xfId="11" applyNumberFormat="1" applyFont="1" applyFill="1" applyBorder="1" applyAlignment="1">
      <alignment horizontal="right" vertical="center"/>
    </xf>
    <xf numFmtId="166" fontId="8" fillId="5" borderId="34" xfId="11" applyNumberFormat="1" applyFont="1" applyFill="1" applyBorder="1" applyAlignment="1">
      <alignment horizontal="right" vertical="center"/>
    </xf>
    <xf numFmtId="167" fontId="8" fillId="5" borderId="34" xfId="11" applyNumberFormat="1" applyFont="1" applyFill="1" applyBorder="1" applyAlignment="1">
      <alignment horizontal="right" vertical="center"/>
    </xf>
    <xf numFmtId="169" fontId="8" fillId="5" borderId="34" xfId="11" applyNumberFormat="1" applyFont="1" applyFill="1" applyBorder="1" applyAlignment="1">
      <alignment horizontal="right" vertical="center"/>
    </xf>
    <xf numFmtId="169" fontId="8" fillId="5" borderId="35" xfId="11" applyNumberFormat="1" applyFont="1" applyFill="1" applyBorder="1" applyAlignment="1">
      <alignment horizontal="right" vertical="center"/>
    </xf>
    <xf numFmtId="0" fontId="8" fillId="5" borderId="46" xfId="11" applyFont="1" applyFill="1" applyBorder="1" applyAlignment="1">
      <alignment horizontal="left" vertical="top" wrapText="1"/>
    </xf>
    <xf numFmtId="166" fontId="8" fillId="5" borderId="37" xfId="11" applyNumberFormat="1" applyFont="1" applyFill="1" applyBorder="1" applyAlignment="1">
      <alignment horizontal="right" vertical="center"/>
    </xf>
    <xf numFmtId="165" fontId="8" fillId="5" borderId="38" xfId="11" applyNumberFormat="1" applyFont="1" applyFill="1" applyBorder="1" applyAlignment="1">
      <alignment horizontal="right" vertical="center"/>
    </xf>
    <xf numFmtId="166" fontId="8" fillId="5" borderId="38" xfId="11" applyNumberFormat="1" applyFont="1" applyFill="1" applyBorder="1" applyAlignment="1">
      <alignment horizontal="right" vertical="center"/>
    </xf>
    <xf numFmtId="167" fontId="8" fillId="5" borderId="38" xfId="11" applyNumberFormat="1" applyFont="1" applyFill="1" applyBorder="1" applyAlignment="1">
      <alignment horizontal="right" vertical="center"/>
    </xf>
    <xf numFmtId="169" fontId="8" fillId="5" borderId="38" xfId="11" applyNumberFormat="1" applyFont="1" applyFill="1" applyBorder="1" applyAlignment="1">
      <alignment horizontal="right" vertical="center"/>
    </xf>
    <xf numFmtId="169" fontId="8" fillId="5" borderId="39" xfId="11" applyNumberFormat="1" applyFont="1" applyFill="1" applyBorder="1" applyAlignment="1">
      <alignment horizontal="right" vertical="center"/>
    </xf>
    <xf numFmtId="168" fontId="8" fillId="5" borderId="38" xfId="11" applyNumberFormat="1" applyFont="1" applyFill="1" applyBorder="1" applyAlignment="1">
      <alignment horizontal="right" vertical="center"/>
    </xf>
    <xf numFmtId="168" fontId="8" fillId="5" borderId="39" xfId="11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left" vertical="top" wrapText="1"/>
    </xf>
    <xf numFmtId="166" fontId="8" fillId="5" borderId="44" xfId="10" applyNumberFormat="1" applyFont="1" applyFill="1" applyBorder="1" applyAlignment="1">
      <alignment horizontal="right" vertical="center"/>
    </xf>
    <xf numFmtId="0" fontId="8" fillId="0" borderId="46" xfId="10" applyFont="1" applyBorder="1" applyAlignment="1">
      <alignment horizontal="left" vertical="top"/>
    </xf>
    <xf numFmtId="165" fontId="8" fillId="0" borderId="37" xfId="10" applyNumberFormat="1" applyFont="1" applyBorder="1" applyAlignment="1">
      <alignment horizontal="right" vertical="center"/>
    </xf>
    <xf numFmtId="165" fontId="8" fillId="0" borderId="38" xfId="10" applyNumberFormat="1" applyFont="1" applyBorder="1" applyAlignment="1">
      <alignment horizontal="right" vertical="center"/>
    </xf>
    <xf numFmtId="166" fontId="8" fillId="0" borderId="44" xfId="10" applyNumberFormat="1" applyFont="1" applyBorder="1" applyAlignment="1">
      <alignment horizontal="right" vertical="center"/>
    </xf>
    <xf numFmtId="0" fontId="8" fillId="0" borderId="16" xfId="10" applyFont="1" applyBorder="1" applyAlignment="1">
      <alignment horizontal="left" vertical="top"/>
    </xf>
    <xf numFmtId="165" fontId="8" fillId="0" borderId="24" xfId="10" applyNumberFormat="1" applyFont="1" applyBorder="1" applyAlignment="1">
      <alignment horizontal="right" vertical="center"/>
    </xf>
    <xf numFmtId="166" fontId="8" fillId="0" borderId="25" xfId="10" applyNumberFormat="1" applyFont="1" applyBorder="1" applyAlignment="1">
      <alignment horizontal="right" vertical="center"/>
    </xf>
    <xf numFmtId="0" fontId="1" fillId="0" borderId="5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5" borderId="41" xfId="11" applyFont="1" applyFill="1" applyBorder="1" applyAlignment="1">
      <alignment horizontal="left" vertical="top" wrapText="1"/>
    </xf>
    <xf numFmtId="0" fontId="8" fillId="5" borderId="14" xfId="11" applyFont="1" applyFill="1" applyBorder="1" applyAlignment="1">
      <alignment horizontal="left" vertical="top" wrapText="1"/>
    </xf>
    <xf numFmtId="0" fontId="8" fillId="0" borderId="49" xfId="11" applyFont="1" applyBorder="1" applyAlignment="1">
      <alignment horizontal="center" wrapText="1"/>
    </xf>
    <xf numFmtId="0" fontId="8" fillId="0" borderId="18" xfId="11" applyFont="1" applyBorder="1" applyAlignment="1">
      <alignment horizontal="center" wrapText="1"/>
    </xf>
    <xf numFmtId="0" fontId="8" fillId="0" borderId="12" xfId="10" applyFont="1" applyBorder="1" applyAlignment="1">
      <alignment horizontal="center" wrapText="1"/>
    </xf>
    <xf numFmtId="0" fontId="8" fillId="0" borderId="18" xfId="10" applyFont="1" applyBorder="1" applyAlignment="1">
      <alignment horizontal="center" wrapText="1"/>
    </xf>
    <xf numFmtId="0" fontId="8" fillId="0" borderId="42" xfId="10" applyFont="1" applyBorder="1" applyAlignment="1">
      <alignment horizontal="left" vertical="top"/>
    </xf>
    <xf numFmtId="0" fontId="8" fillId="0" borderId="15" xfId="10" applyFont="1" applyBorder="1" applyAlignment="1">
      <alignment horizontal="left" vertical="top" wrapText="1"/>
    </xf>
    <xf numFmtId="0" fontId="8" fillId="0" borderId="0" xfId="10" applyFont="1" applyBorder="1" applyAlignment="1">
      <alignment horizontal="left" vertical="top" wrapText="1"/>
    </xf>
    <xf numFmtId="0" fontId="8" fillId="0" borderId="13" xfId="10" applyFont="1" applyBorder="1" applyAlignment="1">
      <alignment horizontal="center" wrapText="1"/>
    </xf>
    <xf numFmtId="0" fontId="8" fillId="5" borderId="20" xfId="10" applyFont="1" applyFill="1" applyBorder="1" applyAlignment="1">
      <alignment horizontal="left" vertical="top"/>
    </xf>
    <xf numFmtId="0" fontId="8" fillId="5" borderId="41" xfId="10" applyFont="1" applyFill="1" applyBorder="1" applyAlignment="1">
      <alignment horizontal="left" vertical="top" wrapText="1"/>
    </xf>
    <xf numFmtId="0" fontId="8" fillId="0" borderId="21" xfId="10" applyFont="1" applyBorder="1" applyAlignment="1">
      <alignment horizontal="left" vertical="top"/>
    </xf>
    <xf numFmtId="0" fontId="8" fillId="0" borderId="42" xfId="10" applyFont="1" applyBorder="1" applyAlignment="1">
      <alignment horizontal="left" vertical="top" wrapText="1"/>
    </xf>
    <xf numFmtId="0" fontId="8" fillId="5" borderId="42" xfId="10" applyFont="1" applyFill="1" applyBorder="1" applyAlignment="1">
      <alignment horizontal="left" vertical="top"/>
    </xf>
    <xf numFmtId="0" fontId="8" fillId="5" borderId="42" xfId="10" applyFont="1" applyFill="1" applyBorder="1" applyAlignment="1">
      <alignment horizontal="left" vertical="top" wrapText="1"/>
    </xf>
    <xf numFmtId="0" fontId="8" fillId="0" borderId="50" xfId="11" applyFont="1" applyBorder="1" applyAlignment="1">
      <alignment horizontal="center" wrapText="1"/>
    </xf>
    <xf numFmtId="0" fontId="8" fillId="5" borderId="20" xfId="11" applyFont="1" applyFill="1" applyBorder="1" applyAlignment="1">
      <alignment horizontal="left" vertical="top" wrapText="1"/>
    </xf>
    <xf numFmtId="0" fontId="8" fillId="0" borderId="41" xfId="10" applyFont="1" applyBorder="1" applyAlignment="1">
      <alignment horizontal="left" vertical="top"/>
    </xf>
    <xf numFmtId="0" fontId="8" fillId="0" borderId="47" xfId="10" applyFont="1" applyBorder="1" applyAlignment="1">
      <alignment horizontal="left" vertical="top" wrapText="1"/>
    </xf>
    <xf numFmtId="0" fontId="8" fillId="0" borderId="14" xfId="10" applyFont="1" applyBorder="1" applyAlignment="1">
      <alignment horizontal="left" vertical="top" wrapText="1"/>
    </xf>
    <xf numFmtId="0" fontId="6" fillId="0" borderId="0" xfId="11" applyFont="1" applyBorder="1" applyAlignment="1">
      <alignment horizontal="center" vertical="center" wrapText="1"/>
    </xf>
    <xf numFmtId="0" fontId="8" fillId="0" borderId="8" xfId="11" applyFont="1" applyBorder="1" applyAlignment="1">
      <alignment horizontal="left" wrapText="1"/>
    </xf>
    <xf numFmtId="0" fontId="8" fillId="0" borderId="10" xfId="11" applyFont="1" applyBorder="1" applyAlignment="1">
      <alignment horizontal="left" wrapText="1"/>
    </xf>
    <xf numFmtId="0" fontId="8" fillId="0" borderId="47" xfId="11" applyFont="1" applyBorder="1" applyAlignment="1">
      <alignment horizontal="left" wrapText="1"/>
    </xf>
    <xf numFmtId="0" fontId="8" fillId="0" borderId="46" xfId="11" applyFont="1" applyBorder="1" applyAlignment="1">
      <alignment horizontal="left" wrapText="1"/>
    </xf>
    <xf numFmtId="0" fontId="8" fillId="0" borderId="14" xfId="11" applyFont="1" applyBorder="1" applyAlignment="1">
      <alignment horizontal="left" wrapText="1"/>
    </xf>
    <xf numFmtId="0" fontId="8" fillId="0" borderId="16" xfId="11" applyFont="1" applyBorder="1" applyAlignment="1">
      <alignment horizontal="left" wrapText="1"/>
    </xf>
    <xf numFmtId="0" fontId="8" fillId="0" borderId="11" xfId="11" applyFont="1" applyBorder="1" applyAlignment="1">
      <alignment horizontal="center" wrapText="1"/>
    </xf>
    <xf numFmtId="0" fontId="8" fillId="0" borderId="12" xfId="11" applyFont="1" applyBorder="1" applyAlignment="1">
      <alignment horizontal="center" wrapText="1"/>
    </xf>
    <xf numFmtId="0" fontId="8" fillId="0" borderId="13" xfId="11" applyFont="1" applyBorder="1" applyAlignment="1">
      <alignment horizontal="center" wrapText="1"/>
    </xf>
    <xf numFmtId="0" fontId="8" fillId="0" borderId="48" xfId="11" applyFont="1" applyBorder="1" applyAlignment="1">
      <alignment horizontal="center" wrapText="1"/>
    </xf>
    <xf numFmtId="0" fontId="8" fillId="0" borderId="17" xfId="11" applyFont="1" applyBorder="1" applyAlignment="1">
      <alignment horizontal="center" wrapText="1"/>
    </xf>
    <xf numFmtId="0" fontId="6" fillId="0" borderId="0" xfId="10" applyFont="1" applyBorder="1" applyAlignment="1">
      <alignment horizontal="center" vertical="center" wrapText="1"/>
    </xf>
    <xf numFmtId="0" fontId="8" fillId="0" borderId="8" xfId="10" applyFont="1" applyBorder="1" applyAlignment="1">
      <alignment horizontal="left" wrapText="1"/>
    </xf>
    <xf numFmtId="0" fontId="8" fillId="0" borderId="9" xfId="10" applyFont="1" applyBorder="1" applyAlignment="1">
      <alignment horizontal="left" wrapText="1"/>
    </xf>
    <xf numFmtId="0" fontId="8" fillId="0" borderId="10" xfId="10" applyFont="1" applyBorder="1" applyAlignment="1">
      <alignment horizontal="left" wrapText="1"/>
    </xf>
    <xf numFmtId="0" fontId="8" fillId="0" borderId="14" xfId="10" applyFont="1" applyBorder="1" applyAlignment="1">
      <alignment horizontal="left" wrapText="1"/>
    </xf>
    <xf numFmtId="0" fontId="8" fillId="0" borderId="15" xfId="10" applyFont="1" applyBorder="1" applyAlignment="1">
      <alignment horizontal="left" wrapText="1"/>
    </xf>
    <xf numFmtId="0" fontId="8" fillId="0" borderId="16" xfId="10" applyFont="1" applyBorder="1" applyAlignment="1">
      <alignment horizontal="left" wrapText="1"/>
    </xf>
    <xf numFmtId="0" fontId="8" fillId="0" borderId="11" xfId="10" applyFont="1" applyBorder="1" applyAlignment="1">
      <alignment horizontal="center" wrapText="1"/>
    </xf>
    <xf numFmtId="0" fontId="8" fillId="0" borderId="17" xfId="10" applyFont="1" applyBorder="1" applyAlignment="1">
      <alignment horizontal="center" wrapText="1"/>
    </xf>
    <xf numFmtId="0" fontId="8" fillId="0" borderId="20" xfId="10" applyFont="1" applyBorder="1" applyAlignment="1">
      <alignment horizontal="left" vertical="top"/>
    </xf>
    <xf numFmtId="0" fontId="8" fillId="0" borderId="41" xfId="10" applyFont="1" applyBorder="1" applyAlignment="1">
      <alignment horizontal="left" vertical="top" wrapText="1"/>
    </xf>
    <xf numFmtId="0" fontId="8" fillId="5" borderId="41" xfId="10" applyFont="1" applyFill="1" applyBorder="1" applyAlignment="1">
      <alignment horizontal="left" vertical="top"/>
    </xf>
    <xf numFmtId="0" fontId="8" fillId="5" borderId="14" xfId="10" applyFont="1" applyFill="1" applyBorder="1" applyAlignment="1">
      <alignment horizontal="left" vertical="top" wrapText="1"/>
    </xf>
    <xf numFmtId="0" fontId="8" fillId="0" borderId="20" xfId="9" applyFont="1" applyBorder="1" applyAlignment="1">
      <alignment horizontal="left" vertical="top"/>
    </xf>
    <xf numFmtId="0" fontId="8" fillId="0" borderId="41" xfId="9" applyFont="1" applyBorder="1" applyAlignment="1">
      <alignment horizontal="left" vertical="top" wrapText="1"/>
    </xf>
    <xf numFmtId="0" fontId="8" fillId="5" borderId="41" xfId="9" applyFont="1" applyFill="1" applyBorder="1" applyAlignment="1">
      <alignment horizontal="left" vertical="top"/>
    </xf>
    <xf numFmtId="0" fontId="8" fillId="5" borderId="41" xfId="9" applyFont="1" applyFill="1" applyBorder="1" applyAlignment="1">
      <alignment horizontal="left" vertical="top" wrapText="1"/>
    </xf>
    <xf numFmtId="0" fontId="15" fillId="5" borderId="41" xfId="9" applyFont="1" applyFill="1" applyBorder="1" applyAlignment="1">
      <alignment horizontal="left" vertical="top"/>
    </xf>
    <xf numFmtId="0" fontId="15" fillId="5" borderId="14" xfId="9" applyFont="1" applyFill="1" applyBorder="1" applyAlignment="1">
      <alignment horizontal="left" vertical="top" wrapText="1"/>
    </xf>
    <xf numFmtId="0" fontId="8" fillId="0" borderId="0" xfId="9" applyFont="1" applyBorder="1" applyAlignment="1">
      <alignment horizontal="left" vertical="top" wrapText="1"/>
    </xf>
    <xf numFmtId="0" fontId="6" fillId="0" borderId="0" xfId="9" applyFont="1" applyBorder="1" applyAlignment="1">
      <alignment horizontal="center" vertical="center" wrapText="1"/>
    </xf>
    <xf numFmtId="0" fontId="8" fillId="0" borderId="8" xfId="9" applyFont="1" applyBorder="1" applyAlignment="1">
      <alignment horizontal="left" wrapText="1"/>
    </xf>
    <xf numFmtId="0" fontId="8" fillId="0" borderId="10" xfId="9" applyFont="1" applyBorder="1" applyAlignment="1">
      <alignment horizontal="left" wrapText="1"/>
    </xf>
    <xf numFmtId="0" fontId="8" fillId="0" borderId="14" xfId="9" applyFont="1" applyBorder="1" applyAlignment="1">
      <alignment horizontal="left" wrapText="1"/>
    </xf>
    <xf numFmtId="0" fontId="8" fillId="0" borderId="16" xfId="9" applyFont="1" applyBorder="1" applyAlignment="1">
      <alignment horizontal="left" wrapText="1"/>
    </xf>
    <xf numFmtId="0" fontId="8" fillId="0" borderId="11" xfId="9" applyFont="1" applyBorder="1" applyAlignment="1">
      <alignment horizontal="center" wrapText="1"/>
    </xf>
    <xf numFmtId="0" fontId="8" fillId="0" borderId="17" xfId="9" applyFont="1" applyBorder="1" applyAlignment="1">
      <alignment horizontal="center" wrapText="1"/>
    </xf>
    <xf numFmtId="0" fontId="8" fillId="0" borderId="12" xfId="9" applyFont="1" applyBorder="1" applyAlignment="1">
      <alignment horizontal="center" wrapText="1"/>
    </xf>
    <xf numFmtId="0" fontId="8" fillId="0" borderId="18" xfId="9" applyFont="1" applyBorder="1" applyAlignment="1">
      <alignment horizontal="center" wrapText="1"/>
    </xf>
    <xf numFmtId="0" fontId="8" fillId="0" borderId="13" xfId="9" applyFont="1" applyBorder="1" applyAlignment="1">
      <alignment horizontal="center" wrapText="1"/>
    </xf>
    <xf numFmtId="0" fontId="8" fillId="0" borderId="0" xfId="8" applyFont="1" applyBorder="1" applyAlignment="1">
      <alignment horizontal="left" vertical="top" wrapText="1"/>
    </xf>
    <xf numFmtId="0" fontId="6" fillId="0" borderId="0" xfId="8" applyFont="1" applyBorder="1" applyAlignment="1">
      <alignment horizontal="center" vertical="center" wrapText="1"/>
    </xf>
    <xf numFmtId="0" fontId="8" fillId="6" borderId="0" xfId="8" applyFont="1" applyFill="1"/>
    <xf numFmtId="0" fontId="5" fillId="0" borderId="0" xfId="8"/>
    <xf numFmtId="0" fontId="8" fillId="0" borderId="8" xfId="8" applyFont="1" applyBorder="1" applyAlignment="1">
      <alignment horizontal="left" wrapText="1"/>
    </xf>
    <xf numFmtId="0" fontId="8" fillId="0" borderId="9" xfId="8" applyFont="1" applyBorder="1" applyAlignment="1">
      <alignment horizontal="left" wrapText="1"/>
    </xf>
    <xf numFmtId="0" fontId="8" fillId="0" borderId="10" xfId="8" applyFont="1" applyBorder="1" applyAlignment="1">
      <alignment horizontal="left" wrapText="1"/>
    </xf>
    <xf numFmtId="0" fontId="8" fillId="0" borderId="14" xfId="8" applyFont="1" applyBorder="1" applyAlignment="1">
      <alignment horizontal="left" wrapText="1"/>
    </xf>
    <xf numFmtId="0" fontId="8" fillId="0" borderId="15" xfId="8" applyFont="1" applyBorder="1" applyAlignment="1">
      <alignment horizontal="left" wrapText="1"/>
    </xf>
    <xf numFmtId="0" fontId="8" fillId="0" borderId="16" xfId="8" applyFont="1" applyBorder="1" applyAlignment="1">
      <alignment horizontal="left" wrapText="1"/>
    </xf>
    <xf numFmtId="0" fontId="8" fillId="0" borderId="11" xfId="8" applyFont="1" applyBorder="1" applyAlignment="1">
      <alignment horizontal="center" wrapText="1"/>
    </xf>
    <xf numFmtId="0" fontId="8" fillId="0" borderId="17" xfId="8" applyFont="1" applyBorder="1" applyAlignment="1">
      <alignment horizontal="center" wrapText="1"/>
    </xf>
    <xf numFmtId="0" fontId="8" fillId="0" borderId="12" xfId="8" applyFont="1" applyBorder="1" applyAlignment="1">
      <alignment horizontal="center" wrapText="1"/>
    </xf>
    <xf numFmtId="0" fontId="8" fillId="0" borderId="18" xfId="8" applyFont="1" applyBorder="1" applyAlignment="1">
      <alignment horizontal="center" wrapText="1"/>
    </xf>
    <xf numFmtId="0" fontId="8" fillId="0" borderId="13" xfId="8" applyFont="1" applyBorder="1" applyAlignment="1">
      <alignment horizontal="center" wrapText="1"/>
    </xf>
    <xf numFmtId="0" fontId="8" fillId="0" borderId="20" xfId="8" applyFont="1" applyBorder="1" applyAlignment="1">
      <alignment horizontal="left" vertical="top" wrapText="1"/>
    </xf>
    <xf numFmtId="0" fontId="8" fillId="0" borderId="41" xfId="8" applyFont="1" applyBorder="1" applyAlignment="1">
      <alignment horizontal="left" vertical="top" wrapText="1"/>
    </xf>
    <xf numFmtId="0" fontId="8" fillId="5" borderId="41" xfId="8" applyFont="1" applyFill="1" applyBorder="1" applyAlignment="1">
      <alignment horizontal="left" vertical="top" wrapText="1"/>
    </xf>
    <xf numFmtId="0" fontId="8" fillId="5" borderId="14" xfId="8" applyFont="1" applyFill="1" applyBorder="1" applyAlignment="1">
      <alignment horizontal="left" vertical="top" wrapText="1"/>
    </xf>
    <xf numFmtId="0" fontId="6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top" wrapText="1"/>
    </xf>
    <xf numFmtId="0" fontId="8" fillId="0" borderId="8" xfId="7" applyFont="1" applyBorder="1" applyAlignment="1">
      <alignment horizontal="left" wrapText="1"/>
    </xf>
    <xf numFmtId="0" fontId="8" fillId="0" borderId="10" xfId="7" applyFont="1" applyBorder="1" applyAlignment="1">
      <alignment horizontal="left" wrapText="1"/>
    </xf>
    <xf numFmtId="0" fontId="8" fillId="0" borderId="14" xfId="7" applyFont="1" applyBorder="1" applyAlignment="1">
      <alignment horizontal="left" wrapText="1"/>
    </xf>
    <xf numFmtId="0" fontId="8" fillId="0" borderId="16" xfId="7" applyFont="1" applyBorder="1" applyAlignment="1">
      <alignment horizontal="left" wrapText="1"/>
    </xf>
    <xf numFmtId="0" fontId="8" fillId="0" borderId="11" xfId="7" applyFont="1" applyBorder="1" applyAlignment="1">
      <alignment horizontal="center" wrapText="1"/>
    </xf>
    <xf numFmtId="0" fontId="8" fillId="0" borderId="17" xfId="7" applyFont="1" applyBorder="1" applyAlignment="1">
      <alignment horizontal="center" wrapText="1"/>
    </xf>
    <xf numFmtId="0" fontId="8" fillId="0" borderId="12" xfId="7" applyFont="1" applyBorder="1" applyAlignment="1">
      <alignment horizontal="center" wrapText="1"/>
    </xf>
    <xf numFmtId="0" fontId="8" fillId="0" borderId="18" xfId="7" applyFont="1" applyBorder="1" applyAlignment="1">
      <alignment horizontal="center" wrapText="1"/>
    </xf>
    <xf numFmtId="0" fontId="8" fillId="0" borderId="13" xfId="7" applyFont="1" applyBorder="1" applyAlignment="1">
      <alignment horizontal="center" wrapText="1"/>
    </xf>
  </cellXfs>
  <cellStyles count="146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Final output3LastSessions" xfId="5" xr:uid="{00000000-0005-0000-0000-000008000000}"/>
    <cellStyle name="Normal_FinalDATAPTICAM" xfId="9" xr:uid="{00000000-0005-0000-0000-000011000000}"/>
    <cellStyle name="Normal_FinalDataSelfadminAUCs" xfId="8" xr:uid="{00000000-0005-0000-0000-000012000000}"/>
    <cellStyle name="Normal_FINALDATASelfAdminSs" xfId="7" xr:uid="{00000000-0005-0000-0000-000013000000}"/>
    <cellStyle name="Normal_FINALDATAvFICAM1" xfId="10" xr:uid="{00000000-0005-0000-0000-000015000000}"/>
    <cellStyle name="Normal_FinalOutputVF" xfId="6" xr:uid="{00000000-0005-0000-0000-000017000000}"/>
    <cellStyle name="Normal_Sheet2" xfId="4" xr:uid="{00000000-0005-0000-0000-000019000000}"/>
    <cellStyle name="Normal_Stats_Fig5" xfId="11" xr:uid="{00000000-0005-0000-0000-00001B000000}"/>
    <cellStyle name="style1549546375694" xfId="68" xr:uid="{00000000-0005-0000-0000-00001E000000}"/>
    <cellStyle name="style1549546375802" xfId="13" xr:uid="{00000000-0005-0000-0000-00001F000000}"/>
    <cellStyle name="style1549546375874" xfId="27" xr:uid="{00000000-0005-0000-0000-000020000000}"/>
    <cellStyle name="style1549546375967" xfId="28" xr:uid="{00000000-0005-0000-0000-000021000000}"/>
    <cellStyle name="style1549546376092" xfId="36" xr:uid="{00000000-0005-0000-0000-000022000000}"/>
    <cellStyle name="style1549546376206" xfId="37" xr:uid="{00000000-0005-0000-0000-000023000000}"/>
    <cellStyle name="style1549546376311" xfId="59" xr:uid="{00000000-0005-0000-0000-000024000000}"/>
    <cellStyle name="style1549546376420" xfId="60" xr:uid="{00000000-0005-0000-0000-000025000000}"/>
    <cellStyle name="style1549546376713" xfId="114" xr:uid="{00000000-0005-0000-0000-000026000000}"/>
    <cellStyle name="style1549546376938" xfId="65" xr:uid="{00000000-0005-0000-0000-000027000000}"/>
    <cellStyle name="style1549546377077" xfId="18" xr:uid="{00000000-0005-0000-0000-000028000000}"/>
    <cellStyle name="style1549546377159" xfId="19" xr:uid="{00000000-0005-0000-0000-000029000000}"/>
    <cellStyle name="style1549546377248" xfId="72" xr:uid="{00000000-0005-0000-0000-00002A000000}"/>
    <cellStyle name="style1549546377328" xfId="73" xr:uid="{00000000-0005-0000-0000-00002B000000}"/>
    <cellStyle name="style1549546377412" xfId="80" xr:uid="{00000000-0005-0000-0000-00002C000000}"/>
    <cellStyle name="style1549546377497" xfId="81" xr:uid="{00000000-0005-0000-0000-00002D000000}"/>
    <cellStyle name="style1549546377562" xfId="90" xr:uid="{00000000-0005-0000-0000-00002E000000}"/>
    <cellStyle name="style1549546377637" xfId="82" xr:uid="{00000000-0005-0000-0000-00002F000000}"/>
    <cellStyle name="style1549546377726" xfId="83" xr:uid="{00000000-0005-0000-0000-000030000000}"/>
    <cellStyle name="style1549546377828" xfId="91" xr:uid="{00000000-0005-0000-0000-000031000000}"/>
    <cellStyle name="style1549546377906" xfId="92" xr:uid="{00000000-0005-0000-0000-000032000000}"/>
    <cellStyle name="style1549546377991" xfId="98" xr:uid="{00000000-0005-0000-0000-000033000000}"/>
    <cellStyle name="style1549546378067" xfId="99" xr:uid="{00000000-0005-0000-0000-000034000000}"/>
    <cellStyle name="style1549546378144" xfId="103" xr:uid="{00000000-0005-0000-0000-000035000000}"/>
    <cellStyle name="style1549546378231" xfId="20" xr:uid="{00000000-0005-0000-0000-000036000000}"/>
    <cellStyle name="style1549546378291" xfId="107" xr:uid="{00000000-0005-0000-0000-000037000000}"/>
    <cellStyle name="style1549546378350" xfId="113" xr:uid="{00000000-0005-0000-0000-000038000000}"/>
    <cellStyle name="style1549546378411" xfId="119" xr:uid="{00000000-0005-0000-0000-000039000000}"/>
    <cellStyle name="style1549546378470" xfId="108" xr:uid="{00000000-0005-0000-0000-00003A000000}"/>
    <cellStyle name="style1549546378532" xfId="120" xr:uid="{00000000-0005-0000-0000-00003B000000}"/>
    <cellStyle name="style1549546378610" xfId="45" xr:uid="{00000000-0005-0000-0000-00003C000000}"/>
    <cellStyle name="style1549546378695" xfId="46" xr:uid="{00000000-0005-0000-0000-00003D000000}"/>
    <cellStyle name="style1549546378871" xfId="124" xr:uid="{00000000-0005-0000-0000-00003E000000}"/>
    <cellStyle name="style1549546378954" xfId="127" xr:uid="{00000000-0005-0000-0000-00003F000000}"/>
    <cellStyle name="style1549546379031" xfId="131" xr:uid="{00000000-0005-0000-0000-000040000000}"/>
    <cellStyle name="style1549546379105" xfId="134" xr:uid="{00000000-0005-0000-0000-000041000000}"/>
    <cellStyle name="style1549546379199" xfId="141" xr:uid="{00000000-0005-0000-0000-000042000000}"/>
    <cellStyle name="style1549546379264" xfId="137" xr:uid="{00000000-0005-0000-0000-000043000000}"/>
    <cellStyle name="style1549546379324" xfId="54" xr:uid="{00000000-0005-0000-0000-000044000000}"/>
    <cellStyle name="style1549546379379" xfId="52" xr:uid="{00000000-0005-0000-0000-000045000000}"/>
    <cellStyle name="style1549546379434" xfId="61" xr:uid="{00000000-0005-0000-0000-000046000000}"/>
    <cellStyle name="style1549546379540" xfId="144" xr:uid="{00000000-0005-0000-0000-000047000000}"/>
    <cellStyle name="style1549546379821" xfId="29" xr:uid="{00000000-0005-0000-0000-000048000000}"/>
    <cellStyle name="style1549546379898" xfId="38" xr:uid="{00000000-0005-0000-0000-000049000000}"/>
    <cellStyle name="style1549546379965" xfId="47" xr:uid="{00000000-0005-0000-0000-00004A000000}"/>
    <cellStyle name="style1549546602172" xfId="67" xr:uid="{00000000-0005-0000-0000-00004B000000}"/>
    <cellStyle name="style1549546602254" xfId="12" xr:uid="{00000000-0005-0000-0000-00004C000000}"/>
    <cellStyle name="style1549546602335" xfId="24" xr:uid="{00000000-0005-0000-0000-00004D000000}"/>
    <cellStyle name="style1549546602405" xfId="25" xr:uid="{00000000-0005-0000-0000-00004E000000}"/>
    <cellStyle name="style1549546602481" xfId="33" xr:uid="{00000000-0005-0000-0000-00004F000000}"/>
    <cellStyle name="style1549546602552" xfId="34" xr:uid="{00000000-0005-0000-0000-000050000000}"/>
    <cellStyle name="style1549546602631" xfId="56" xr:uid="{00000000-0005-0000-0000-000051000000}"/>
    <cellStyle name="style1549546602707" xfId="57" xr:uid="{00000000-0005-0000-0000-000052000000}"/>
    <cellStyle name="style1549546602960" xfId="112" xr:uid="{00000000-0005-0000-0000-000053000000}"/>
    <cellStyle name="style1549546603232" xfId="143" xr:uid="{00000000-0005-0000-0000-000054000000}"/>
    <cellStyle name="style1549546603310" xfId="15" xr:uid="{00000000-0005-0000-0000-000055000000}"/>
    <cellStyle name="style1549546603428" xfId="16" xr:uid="{00000000-0005-0000-0000-000056000000}"/>
    <cellStyle name="style1549546603569" xfId="70" xr:uid="{00000000-0005-0000-0000-000057000000}"/>
    <cellStyle name="style1549546603683" xfId="123" xr:uid="{00000000-0005-0000-0000-000058000000}"/>
    <cellStyle name="style1549546603814" xfId="71" xr:uid="{00000000-0005-0000-0000-000059000000}"/>
    <cellStyle name="style1549546603908" xfId="76" xr:uid="{00000000-0005-0000-0000-00005A000000}"/>
    <cellStyle name="style1549546604003" xfId="77" xr:uid="{00000000-0005-0000-0000-00005B000000}"/>
    <cellStyle name="style1549546604071" xfId="87" xr:uid="{00000000-0005-0000-0000-00005C000000}"/>
    <cellStyle name="style1549546604157" xfId="78" xr:uid="{00000000-0005-0000-0000-00005D000000}"/>
    <cellStyle name="style1549546604253" xfId="126" xr:uid="{00000000-0005-0000-0000-00005E000000}"/>
    <cellStyle name="style1549546604355" xfId="79" xr:uid="{00000000-0005-0000-0000-00005F000000}"/>
    <cellStyle name="style1549546604456" xfId="88" xr:uid="{00000000-0005-0000-0000-000060000000}"/>
    <cellStyle name="style1549546604557" xfId="130" xr:uid="{00000000-0005-0000-0000-000061000000}"/>
    <cellStyle name="style1549546604653" xfId="89" xr:uid="{00000000-0005-0000-0000-000062000000}"/>
    <cellStyle name="style1549546604764" xfId="96" xr:uid="{00000000-0005-0000-0000-000063000000}"/>
    <cellStyle name="style1549546604875" xfId="133" xr:uid="{00000000-0005-0000-0000-000064000000}"/>
    <cellStyle name="style1549546604976" xfId="97" xr:uid="{00000000-0005-0000-0000-000065000000}"/>
    <cellStyle name="style1549546605064" xfId="102" xr:uid="{00000000-0005-0000-0000-000066000000}"/>
    <cellStyle name="style1549546605161" xfId="17" xr:uid="{00000000-0005-0000-0000-000067000000}"/>
    <cellStyle name="style1549546605243" xfId="105" xr:uid="{00000000-0005-0000-0000-000068000000}"/>
    <cellStyle name="style1549546605325" xfId="111" xr:uid="{00000000-0005-0000-0000-000069000000}"/>
    <cellStyle name="style1549546605401" xfId="139" xr:uid="{00000000-0005-0000-0000-00006A000000}"/>
    <cellStyle name="style1549546605503" xfId="117" xr:uid="{00000000-0005-0000-0000-00006B000000}"/>
    <cellStyle name="style1549546605583" xfId="106" xr:uid="{00000000-0005-0000-0000-00006C000000}"/>
    <cellStyle name="style1549546605674" xfId="136" xr:uid="{00000000-0005-0000-0000-00006D000000}"/>
    <cellStyle name="style1549546605748" xfId="140" xr:uid="{00000000-0005-0000-0000-00006E000000}"/>
    <cellStyle name="style1549546605822" xfId="118" xr:uid="{00000000-0005-0000-0000-00006F000000}"/>
    <cellStyle name="style1549546605911" xfId="42" xr:uid="{00000000-0005-0000-0000-000070000000}"/>
    <cellStyle name="style1549546606015" xfId="43" xr:uid="{00000000-0005-0000-0000-000071000000}"/>
    <cellStyle name="style1549546606296" xfId="26" xr:uid="{00000000-0005-0000-0000-000072000000}"/>
    <cellStyle name="style1549546606367" xfId="35" xr:uid="{00000000-0005-0000-0000-000073000000}"/>
    <cellStyle name="style1549546606439" xfId="44" xr:uid="{00000000-0005-0000-0000-000074000000}"/>
    <cellStyle name="style1549546606513" xfId="51" xr:uid="{00000000-0005-0000-0000-000075000000}"/>
    <cellStyle name="style1549546606591" xfId="58" xr:uid="{00000000-0005-0000-0000-000076000000}"/>
    <cellStyle name="style1549546662612" xfId="69" xr:uid="{00000000-0005-0000-0000-000077000000}"/>
    <cellStyle name="style1549546662668" xfId="14" xr:uid="{00000000-0005-0000-0000-000078000000}"/>
    <cellStyle name="style1549546662728" xfId="30" xr:uid="{00000000-0005-0000-0000-000079000000}"/>
    <cellStyle name="style1549546662797" xfId="31" xr:uid="{00000000-0005-0000-0000-00007A000000}"/>
    <cellStyle name="style1549546662878" xfId="39" xr:uid="{00000000-0005-0000-0000-00007B000000}"/>
    <cellStyle name="style1549546663002" xfId="40" xr:uid="{00000000-0005-0000-0000-00007C000000}"/>
    <cellStyle name="style1549546663179" xfId="62" xr:uid="{00000000-0005-0000-0000-00007D000000}"/>
    <cellStyle name="style1549546663261" xfId="63" xr:uid="{00000000-0005-0000-0000-00007E000000}"/>
    <cellStyle name="style1549546663487" xfId="116" xr:uid="{00000000-0005-0000-0000-00007F000000}"/>
    <cellStyle name="style1549546663600" xfId="64" xr:uid="{00000000-0005-0000-0000-000080000000}"/>
    <cellStyle name="style1549546664808" xfId="66" xr:uid="{00000000-0005-0000-0000-000081000000}"/>
    <cellStyle name="style1549546664862" xfId="21" xr:uid="{00000000-0005-0000-0000-000082000000}"/>
    <cellStyle name="style1549546664933" xfId="22" xr:uid="{00000000-0005-0000-0000-000083000000}"/>
    <cellStyle name="style1549546665001" xfId="74" xr:uid="{00000000-0005-0000-0000-000084000000}"/>
    <cellStyle name="style1549546665080" xfId="75" xr:uid="{00000000-0005-0000-0000-000085000000}"/>
    <cellStyle name="style1549546665150" xfId="128" xr:uid="{00000000-0005-0000-0000-000086000000}"/>
    <cellStyle name="style1549546665219" xfId="84" xr:uid="{00000000-0005-0000-0000-000087000000}"/>
    <cellStyle name="style1549546665272" xfId="93" xr:uid="{00000000-0005-0000-0000-000088000000}"/>
    <cellStyle name="style1549546665327" xfId="85" xr:uid="{00000000-0005-0000-0000-000089000000}"/>
    <cellStyle name="style1549546665394" xfId="86" xr:uid="{00000000-0005-0000-0000-00008A000000}"/>
    <cellStyle name="style1549546665462" xfId="94" xr:uid="{00000000-0005-0000-0000-00008B000000}"/>
    <cellStyle name="style1549546665533" xfId="95" xr:uid="{00000000-0005-0000-0000-00008C000000}"/>
    <cellStyle name="style1549546665617" xfId="100" xr:uid="{00000000-0005-0000-0000-00008D000000}"/>
    <cellStyle name="style1549546665704" xfId="101" xr:uid="{00000000-0005-0000-0000-00008E000000}"/>
    <cellStyle name="style1549546665789" xfId="104" xr:uid="{00000000-0005-0000-0000-00008F000000}"/>
    <cellStyle name="style1549546665884" xfId="23" xr:uid="{00000000-0005-0000-0000-000090000000}"/>
    <cellStyle name="style1549546665948" xfId="109" xr:uid="{00000000-0005-0000-0000-000091000000}"/>
    <cellStyle name="style1549546666001" xfId="115" xr:uid="{00000000-0005-0000-0000-000092000000}"/>
    <cellStyle name="style1549546666052" xfId="121" xr:uid="{00000000-0005-0000-0000-000093000000}"/>
    <cellStyle name="style1549546666105" xfId="110" xr:uid="{00000000-0005-0000-0000-000094000000}"/>
    <cellStyle name="style1549546666159" xfId="122" xr:uid="{00000000-0005-0000-0000-000095000000}"/>
    <cellStyle name="style1549546666217" xfId="48" xr:uid="{00000000-0005-0000-0000-000096000000}"/>
    <cellStyle name="style1549546666291" xfId="49" xr:uid="{00000000-0005-0000-0000-000097000000}"/>
    <cellStyle name="style1549546666473" xfId="125" xr:uid="{00000000-0005-0000-0000-000098000000}"/>
    <cellStyle name="style1549546666561" xfId="129" xr:uid="{00000000-0005-0000-0000-000099000000}"/>
    <cellStyle name="style1549546666643" xfId="132" xr:uid="{00000000-0005-0000-0000-00009A000000}"/>
    <cellStyle name="style1549546666735" xfId="135" xr:uid="{00000000-0005-0000-0000-00009B000000}"/>
    <cellStyle name="style1549546666819" xfId="142" xr:uid="{00000000-0005-0000-0000-00009C000000}"/>
    <cellStyle name="style1549546666884" xfId="138" xr:uid="{00000000-0005-0000-0000-00009D000000}"/>
    <cellStyle name="style1549546666954" xfId="145" xr:uid="{00000000-0005-0000-0000-00009E000000}"/>
    <cellStyle name="style1549546667043" xfId="55" xr:uid="{00000000-0005-0000-0000-00009F000000}"/>
    <cellStyle name="style1549546667111" xfId="53" xr:uid="{00000000-0005-0000-0000-0000A0000000}"/>
    <cellStyle name="style1549546667327" xfId="32" xr:uid="{00000000-0005-0000-0000-0000A1000000}"/>
    <cellStyle name="style1549546667397" xfId="41" xr:uid="{00000000-0005-0000-0000-0000A2000000}"/>
    <cellStyle name="style1549546667460" xfId="50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F42"/>
  <sheetViews>
    <sheetView tabSelected="1" zoomScale="96" zoomScaleNormal="96" workbookViewId="0">
      <selection activeCell="AT10" sqref="AT10:BC10"/>
    </sheetView>
  </sheetViews>
  <sheetFormatPr baseColWidth="10" defaultColWidth="8.83203125" defaultRowHeight="15"/>
  <cols>
    <col min="1" max="1" width="16.33203125" customWidth="1"/>
    <col min="2" max="2" width="15.33203125" customWidth="1"/>
    <col min="3" max="3" width="13.1640625" customWidth="1"/>
    <col min="4" max="4" width="11.83203125" customWidth="1"/>
    <col min="5" max="5" width="12.5" customWidth="1"/>
    <col min="6" max="6" width="17.33203125" customWidth="1"/>
    <col min="7" max="7" width="10.6640625" customWidth="1"/>
    <col min="8" max="8" width="13.83203125" customWidth="1"/>
    <col min="9" max="9" width="15.83203125" customWidth="1"/>
    <col min="10" max="12" width="13" customWidth="1"/>
    <col min="13" max="13" width="18.6640625" customWidth="1"/>
    <col min="15" max="17" width="12.5" customWidth="1"/>
    <col min="18" max="18" width="18" customWidth="1"/>
    <col min="42" max="42" width="10.5" customWidth="1"/>
    <col min="43" max="43" width="15.1640625" customWidth="1"/>
    <col min="46" max="46" width="15.1640625" customWidth="1"/>
    <col min="47" max="55" width="18.33203125" customWidth="1"/>
  </cols>
  <sheetData>
    <row r="4" spans="1:58">
      <c r="B4" s="15" t="s">
        <v>4</v>
      </c>
      <c r="C4" s="15" t="s">
        <v>5</v>
      </c>
      <c r="D4" s="7" t="s">
        <v>6</v>
      </c>
      <c r="E4" s="15" t="s">
        <v>7</v>
      </c>
    </row>
    <row r="5" spans="1:58">
      <c r="A5" s="16"/>
      <c r="B5" s="9" t="s">
        <v>8</v>
      </c>
      <c r="C5" s="9" t="s">
        <v>8</v>
      </c>
      <c r="D5" s="9" t="s">
        <v>8</v>
      </c>
      <c r="E5" s="9" t="s">
        <v>8</v>
      </c>
    </row>
    <row r="6" spans="1:58">
      <c r="A6" s="29" t="s">
        <v>41</v>
      </c>
      <c r="B6" s="15">
        <v>19</v>
      </c>
      <c r="C6" s="2">
        <v>6</v>
      </c>
      <c r="D6" s="2">
        <v>6</v>
      </c>
      <c r="E6" s="2">
        <v>6</v>
      </c>
    </row>
    <row r="7" spans="1:58">
      <c r="A7" s="30" t="s">
        <v>42</v>
      </c>
      <c r="B7" s="15">
        <v>16</v>
      </c>
      <c r="C7" s="2">
        <v>7</v>
      </c>
      <c r="D7" s="2">
        <v>7</v>
      </c>
      <c r="E7" s="2">
        <v>7</v>
      </c>
    </row>
    <row r="8" spans="1:58">
      <c r="A8" s="11"/>
      <c r="B8" s="11"/>
      <c r="C8" s="12"/>
      <c r="D8" s="12"/>
      <c r="E8" s="12"/>
    </row>
    <row r="9" spans="1:58" ht="18" customHeight="1">
      <c r="A9" s="11"/>
      <c r="B9" s="11"/>
      <c r="C9" s="12"/>
      <c r="D9" s="12"/>
      <c r="E9" s="12"/>
    </row>
    <row r="10" spans="1:58" ht="15" customHeight="1">
      <c r="A10" s="11"/>
      <c r="B10" s="11"/>
      <c r="C10" s="12"/>
      <c r="D10" s="12"/>
      <c r="E10" s="12"/>
      <c r="J10" s="283" t="s">
        <v>165</v>
      </c>
      <c r="K10" s="283"/>
      <c r="L10" s="283"/>
      <c r="M10" s="283"/>
      <c r="N10" s="283"/>
      <c r="O10" s="283"/>
      <c r="P10" s="283"/>
      <c r="Q10" s="283"/>
      <c r="R10" s="283"/>
      <c r="Y10" s="284" t="s">
        <v>166</v>
      </c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6"/>
      <c r="AQ10" s="281" t="s">
        <v>167</v>
      </c>
      <c r="AT10" s="283" t="s">
        <v>168</v>
      </c>
      <c r="AU10" s="283"/>
      <c r="AV10" s="283"/>
      <c r="AW10" s="283"/>
      <c r="AX10" s="283"/>
      <c r="AY10" s="283"/>
      <c r="AZ10" s="283"/>
      <c r="BA10" s="283"/>
      <c r="BB10" s="283"/>
      <c r="BC10" s="283"/>
    </row>
    <row r="11" spans="1:58" s="1" customFormat="1" ht="16.5" customHeight="1">
      <c r="A11"/>
      <c r="B11"/>
      <c r="C11"/>
      <c r="D11"/>
      <c r="E11"/>
      <c r="F11"/>
      <c r="G11"/>
      <c r="H11"/>
      <c r="I11"/>
      <c r="J11" s="287" t="s">
        <v>55</v>
      </c>
      <c r="K11" s="288"/>
      <c r="L11" s="288"/>
      <c r="M11" s="288"/>
      <c r="N11" s="288"/>
      <c r="O11" s="288"/>
      <c r="P11" s="288"/>
      <c r="Q11" s="288"/>
      <c r="R11" s="289"/>
      <c r="S11"/>
      <c r="T11"/>
      <c r="U11"/>
      <c r="V11"/>
      <c r="W11"/>
      <c r="X11"/>
      <c r="Y11"/>
      <c r="Z11" s="293" t="s">
        <v>55</v>
      </c>
      <c r="AA11" s="293"/>
      <c r="AB11" s="293"/>
      <c r="AC11"/>
      <c r="AD11" s="293" t="s">
        <v>55</v>
      </c>
      <c r="AE11" s="293"/>
      <c r="AF11" s="293"/>
      <c r="AG11"/>
      <c r="AH11"/>
      <c r="AI11" s="293" t="s">
        <v>55</v>
      </c>
      <c r="AJ11" s="293"/>
      <c r="AK11" s="293"/>
      <c r="AL11"/>
      <c r="AM11" s="293" t="s">
        <v>55</v>
      </c>
      <c r="AN11" s="293"/>
      <c r="AO11" s="293"/>
      <c r="AP11"/>
      <c r="AQ11"/>
      <c r="AR11"/>
      <c r="AS11"/>
      <c r="AT11" s="283" t="s">
        <v>153</v>
      </c>
      <c r="AU11" s="283"/>
      <c r="AV11" s="283"/>
      <c r="AW11" s="283"/>
      <c r="AX11" s="283"/>
      <c r="AY11" s="283"/>
      <c r="AZ11" s="283"/>
      <c r="BA11" s="283"/>
      <c r="BB11" s="283"/>
      <c r="BC11" s="283"/>
      <c r="BF11"/>
    </row>
    <row r="12" spans="1:58">
      <c r="H12" s="10"/>
      <c r="I12" s="6"/>
      <c r="J12" s="287" t="s">
        <v>160</v>
      </c>
      <c r="K12" s="288"/>
      <c r="L12" s="288"/>
      <c r="M12" s="288"/>
      <c r="N12" s="288"/>
      <c r="O12" s="288"/>
      <c r="P12" s="288"/>
      <c r="Q12" s="288"/>
      <c r="R12" s="289"/>
      <c r="S12" s="6"/>
      <c r="T12" s="6"/>
      <c r="U12" s="6"/>
      <c r="V12" s="6"/>
      <c r="W12" s="6"/>
      <c r="X12" s="6"/>
      <c r="Y12" s="283" t="s">
        <v>20</v>
      </c>
      <c r="Z12" s="283"/>
      <c r="AA12" s="283"/>
      <c r="AB12" s="283"/>
      <c r="AC12" s="283"/>
      <c r="AD12" s="283"/>
      <c r="AE12" s="283"/>
      <c r="AF12" s="283"/>
      <c r="AG12" s="6"/>
      <c r="AH12" s="283" t="s">
        <v>21</v>
      </c>
      <c r="AI12" s="283"/>
      <c r="AJ12" s="283"/>
      <c r="AK12" s="283"/>
      <c r="AL12" s="283"/>
      <c r="AM12" s="283"/>
      <c r="AN12" s="283"/>
      <c r="AO12" s="283"/>
      <c r="AQ12" s="291" t="s">
        <v>19</v>
      </c>
      <c r="AT12" s="25" t="s">
        <v>44</v>
      </c>
      <c r="AU12" s="25"/>
      <c r="AV12" s="26" t="s">
        <v>45</v>
      </c>
      <c r="AW12" s="26" t="s">
        <v>49</v>
      </c>
      <c r="AX12" s="26" t="s">
        <v>46</v>
      </c>
      <c r="AY12" s="26" t="s">
        <v>50</v>
      </c>
      <c r="AZ12" s="26" t="s">
        <v>47</v>
      </c>
      <c r="BA12" s="26" t="s">
        <v>51</v>
      </c>
      <c r="BB12" s="26" t="s">
        <v>48</v>
      </c>
      <c r="BC12" s="26" t="s">
        <v>52</v>
      </c>
    </row>
    <row r="13" spans="1:58">
      <c r="H13" s="11"/>
      <c r="J13" s="282" t="s">
        <v>161</v>
      </c>
      <c r="K13" s="282"/>
      <c r="L13" s="282"/>
      <c r="M13" s="274" t="s">
        <v>159</v>
      </c>
      <c r="O13" s="282" t="s">
        <v>162</v>
      </c>
      <c r="P13" s="282"/>
      <c r="Q13" s="282"/>
      <c r="R13" s="274" t="s">
        <v>159</v>
      </c>
      <c r="T13" s="290" t="s">
        <v>163</v>
      </c>
      <c r="U13" s="290"/>
      <c r="V13" s="290"/>
      <c r="W13" s="278" t="s">
        <v>159</v>
      </c>
      <c r="Y13" s="293" t="s">
        <v>10</v>
      </c>
      <c r="Z13" s="293"/>
      <c r="AA13" s="293"/>
      <c r="AB13" s="293"/>
      <c r="AC13" s="293" t="s">
        <v>15</v>
      </c>
      <c r="AD13" s="293"/>
      <c r="AE13" s="293"/>
      <c r="AF13" s="293"/>
      <c r="AH13" s="293" t="s">
        <v>16</v>
      </c>
      <c r="AI13" s="293"/>
      <c r="AJ13" s="293"/>
      <c r="AK13" s="293"/>
      <c r="AL13" s="293" t="s">
        <v>17</v>
      </c>
      <c r="AM13" s="293"/>
      <c r="AN13" s="293"/>
      <c r="AO13" s="293"/>
      <c r="AQ13" s="292"/>
      <c r="AT13" s="27">
        <v>1</v>
      </c>
      <c r="AU13" s="23" t="s">
        <v>41</v>
      </c>
      <c r="AV13" s="31">
        <v>1.3469644246875525E-4</v>
      </c>
      <c r="AW13" s="31">
        <f t="shared" ref="AW13:AW32" si="0">(AV13/$AV$34)</f>
        <v>0.36686451054915642</v>
      </c>
      <c r="AX13" s="31">
        <v>3.3536046048867687E-5</v>
      </c>
      <c r="AY13" s="31">
        <f t="shared" ref="AY13:AY32" si="1">(AX13/$AX$34)</f>
        <v>0.33070116927916898</v>
      </c>
      <c r="AZ13" s="31">
        <v>5.0073757507869982E-5</v>
      </c>
      <c r="BA13" s="31">
        <f>(AZ13/$AZ$34)</f>
        <v>1.5739427955715359</v>
      </c>
      <c r="BB13" s="31">
        <v>5.4150150697583499E-2</v>
      </c>
      <c r="BC13" s="31">
        <f>(BB13/$BB$34)</f>
        <v>0.86651735652510875</v>
      </c>
    </row>
    <row r="14" spans="1:58" ht="32">
      <c r="A14" s="1"/>
      <c r="B14" s="1"/>
      <c r="C14" s="1"/>
      <c r="D14" s="1"/>
      <c r="E14" s="1"/>
      <c r="F14" s="4" t="s">
        <v>22</v>
      </c>
      <c r="G14" s="3" t="s">
        <v>0</v>
      </c>
      <c r="H14" s="3" t="s">
        <v>27</v>
      </c>
      <c r="I14" s="3" t="s">
        <v>43</v>
      </c>
      <c r="J14" s="3" t="s">
        <v>1</v>
      </c>
      <c r="K14" s="3" t="s">
        <v>2</v>
      </c>
      <c r="L14" s="3" t="s">
        <v>3</v>
      </c>
      <c r="M14" s="4" t="s">
        <v>54</v>
      </c>
      <c r="O14" s="3" t="s">
        <v>1</v>
      </c>
      <c r="P14" s="3" t="s">
        <v>2</v>
      </c>
      <c r="Q14" s="3" t="s">
        <v>3</v>
      </c>
      <c r="R14" s="4" t="s">
        <v>53</v>
      </c>
      <c r="S14" s="1"/>
      <c r="T14" s="278" t="s">
        <v>1</v>
      </c>
      <c r="U14" s="278" t="s">
        <v>2</v>
      </c>
      <c r="V14" s="278" t="s">
        <v>3</v>
      </c>
      <c r="W14" s="279" t="s">
        <v>164</v>
      </c>
      <c r="X14" s="1"/>
      <c r="Y14" s="3" t="s">
        <v>11</v>
      </c>
      <c r="Z14" s="3" t="s">
        <v>12</v>
      </c>
      <c r="AA14" s="3" t="s">
        <v>13</v>
      </c>
      <c r="AB14" s="3" t="s">
        <v>14</v>
      </c>
      <c r="AC14" s="3" t="s">
        <v>11</v>
      </c>
      <c r="AD14" s="3" t="s">
        <v>12</v>
      </c>
      <c r="AE14" s="3" t="s">
        <v>13</v>
      </c>
      <c r="AF14" s="3" t="s">
        <v>14</v>
      </c>
      <c r="AH14" s="5" t="s">
        <v>11</v>
      </c>
      <c r="AI14" s="5" t="s">
        <v>12</v>
      </c>
      <c r="AJ14" s="5" t="s">
        <v>13</v>
      </c>
      <c r="AK14" s="5" t="s">
        <v>14</v>
      </c>
      <c r="AL14" s="5" t="s">
        <v>11</v>
      </c>
      <c r="AM14" s="5" t="s">
        <v>12</v>
      </c>
      <c r="AN14" s="5" t="s">
        <v>13</v>
      </c>
      <c r="AO14" s="5" t="s">
        <v>14</v>
      </c>
      <c r="AQ14" s="19" t="s">
        <v>18</v>
      </c>
      <c r="AT14" s="27">
        <v>2</v>
      </c>
      <c r="AU14" s="23" t="s">
        <v>41</v>
      </c>
      <c r="AV14" s="31">
        <v>2.3122019323612775E-4</v>
      </c>
      <c r="AW14" s="31">
        <f t="shared" si="0"/>
        <v>0.62976038168439441</v>
      </c>
      <c r="AX14" s="31">
        <v>1.1788452393108626E-4</v>
      </c>
      <c r="AY14" s="31">
        <f t="shared" si="1"/>
        <v>1.1624670912939865</v>
      </c>
      <c r="AZ14" s="31">
        <v>2.5444239876222434E-5</v>
      </c>
      <c r="BA14" s="31">
        <f>(AZ14/$AZ$34)</f>
        <v>0.79977577148429635</v>
      </c>
      <c r="BB14" s="31">
        <v>5.5862084656389636E-2</v>
      </c>
      <c r="BC14" s="31">
        <f>(BB14/$BB$34)</f>
        <v>0.89391193381474232</v>
      </c>
    </row>
    <row r="15" spans="1:58">
      <c r="F15" s="8" t="s">
        <v>26</v>
      </c>
      <c r="G15" s="18" t="s">
        <v>28</v>
      </c>
      <c r="H15" s="14" t="s">
        <v>9</v>
      </c>
      <c r="I15" s="23" t="s">
        <v>41</v>
      </c>
      <c r="J15" s="22">
        <v>17</v>
      </c>
      <c r="K15" s="22">
        <v>18</v>
      </c>
      <c r="L15" s="22">
        <v>15</v>
      </c>
      <c r="M15" s="22">
        <f>((J15+K15)/2)+((K15+L15)/2)</f>
        <v>34</v>
      </c>
      <c r="O15" s="22">
        <v>0</v>
      </c>
      <c r="P15" s="22">
        <v>2</v>
      </c>
      <c r="Q15" s="22">
        <v>3</v>
      </c>
      <c r="R15" s="22">
        <f>((O15+P15)/2)+((P15+Q15)/2)</f>
        <v>3.5</v>
      </c>
      <c r="S15" s="1"/>
      <c r="T15" s="280">
        <f>(J15-O15)/(J15+O15)</f>
        <v>1</v>
      </c>
      <c r="U15" s="280">
        <f t="shared" ref="U15:V17" si="2">(K15-P15)/(K15+P15)</f>
        <v>0.8</v>
      </c>
      <c r="V15" s="280">
        <f t="shared" si="2"/>
        <v>0.66666666666666663</v>
      </c>
      <c r="W15" s="276">
        <f t="shared" ref="W15:W17" si="3">((T15+U15)/2)+((U15+V15)/2)</f>
        <v>1.6333333333333333</v>
      </c>
      <c r="X15" s="1"/>
      <c r="Y15" s="22">
        <v>1.5129999999999999</v>
      </c>
      <c r="Z15" s="22">
        <v>0.27200000000000002</v>
      </c>
      <c r="AA15" s="22">
        <v>0.223</v>
      </c>
      <c r="AB15" s="22">
        <v>1.0860000000000001</v>
      </c>
      <c r="AC15" s="22">
        <v>1.5129999999999999</v>
      </c>
      <c r="AD15" s="22">
        <v>1.5129999999999999</v>
      </c>
      <c r="AE15" s="22">
        <v>1.3919999999999999</v>
      </c>
      <c r="AF15" s="22">
        <v>1.2410000000000001</v>
      </c>
      <c r="AH15" s="22">
        <v>7.583333333333333</v>
      </c>
      <c r="AI15" s="22">
        <v>5.3725000000000005</v>
      </c>
      <c r="AJ15" s="22">
        <v>5.1833333333333336</v>
      </c>
      <c r="AK15" s="22">
        <v>5.456666666666667</v>
      </c>
      <c r="AL15" s="22">
        <v>8.9466666666666672</v>
      </c>
      <c r="AM15" s="22">
        <v>10.446666666666665</v>
      </c>
      <c r="AN15" s="22">
        <v>8.1833333333333336</v>
      </c>
      <c r="AO15" s="22">
        <v>8.2366666666666664</v>
      </c>
      <c r="AQ15" s="13">
        <v>1.8486235200116221</v>
      </c>
      <c r="AT15" s="27">
        <v>3</v>
      </c>
      <c r="AU15" s="23" t="s">
        <v>41</v>
      </c>
      <c r="AV15" s="31">
        <v>5.4411523003509966E-4</v>
      </c>
      <c r="AW15" s="31">
        <f t="shared" si="0"/>
        <v>1.481973568793195</v>
      </c>
      <c r="AX15" s="31">
        <v>1.9061405332845285E-4</v>
      </c>
      <c r="AY15" s="31">
        <f t="shared" si="1"/>
        <v>1.8796577934353591</v>
      </c>
      <c r="AZ15" s="31">
        <v>5.5707755300596861E-5</v>
      </c>
      <c r="BA15" s="31">
        <f>(AZ15/$AZ$34)</f>
        <v>1.7510333651125718</v>
      </c>
      <c r="BB15" s="31">
        <v>6.2254119895958991E-2</v>
      </c>
      <c r="BC15" s="31">
        <f>(BB15/$BB$34)</f>
        <v>0.99619806612007966</v>
      </c>
    </row>
    <row r="16" spans="1:58">
      <c r="F16" s="8" t="s">
        <v>26</v>
      </c>
      <c r="G16" s="18" t="s">
        <v>29</v>
      </c>
      <c r="H16" s="14" t="s">
        <v>9</v>
      </c>
      <c r="I16" s="23" t="s">
        <v>41</v>
      </c>
      <c r="J16" s="22">
        <v>15</v>
      </c>
      <c r="K16" s="22">
        <v>12</v>
      </c>
      <c r="L16" s="22">
        <v>4</v>
      </c>
      <c r="M16" s="22">
        <f t="shared" ref="M16:M27" si="4">((J16+K16)/2)+((K16+L16)/2)</f>
        <v>21.5</v>
      </c>
      <c r="O16" s="22">
        <v>5</v>
      </c>
      <c r="P16" s="22">
        <v>4</v>
      </c>
      <c r="Q16" s="22">
        <v>1</v>
      </c>
      <c r="R16" s="22">
        <f t="shared" ref="R16:R27" si="5">((O16+P16)/2)+((P16+Q16)/2)</f>
        <v>7</v>
      </c>
      <c r="S16" s="1"/>
      <c r="T16" s="280">
        <f t="shared" ref="T16:T18" si="6">(J16-O16)/(J16+O16)</f>
        <v>0.5</v>
      </c>
      <c r="U16" s="280">
        <f t="shared" si="2"/>
        <v>0.5</v>
      </c>
      <c r="V16" s="280">
        <f t="shared" si="2"/>
        <v>0.6</v>
      </c>
      <c r="W16" s="276">
        <f t="shared" si="3"/>
        <v>1.05</v>
      </c>
      <c r="X16" s="1"/>
      <c r="Y16" s="22">
        <v>1.502</v>
      </c>
      <c r="Z16" s="22">
        <v>0.51200000000000001</v>
      </c>
      <c r="AA16" s="22">
        <v>0.57899999999999996</v>
      </c>
      <c r="AB16" s="22">
        <v>0.82</v>
      </c>
      <c r="AC16" s="22">
        <v>1.2410000000000001</v>
      </c>
      <c r="AD16" s="22">
        <v>1.0860000000000001</v>
      </c>
      <c r="AE16" s="22">
        <v>1.218</v>
      </c>
      <c r="AF16" s="22">
        <v>1.3919999999999999</v>
      </c>
      <c r="AH16" s="22">
        <v>7.27</v>
      </c>
      <c r="AI16" s="22">
        <v>4.4466666666666663</v>
      </c>
      <c r="AJ16" s="22">
        <v>5.4533333333333331</v>
      </c>
      <c r="AK16" s="22">
        <v>5.9666666666666659</v>
      </c>
      <c r="AL16" s="22">
        <v>7.6324999999999994</v>
      </c>
      <c r="AM16" s="22">
        <v>8.7149999999999999</v>
      </c>
      <c r="AN16" s="22">
        <v>7.3466666666666667</v>
      </c>
      <c r="AO16" s="22">
        <v>9.5</v>
      </c>
      <c r="AQ16" s="13">
        <v>16.057468835833507</v>
      </c>
      <c r="AT16" s="27">
        <v>4</v>
      </c>
      <c r="AU16" s="23" t="s">
        <v>41</v>
      </c>
      <c r="AV16" s="31">
        <v>6.1552052997081847E-4</v>
      </c>
      <c r="AW16" s="31">
        <f t="shared" si="0"/>
        <v>1.6764558426484213</v>
      </c>
      <c r="AX16" s="31">
        <v>7.0622062531589054E-5</v>
      </c>
      <c r="AY16" s="31">
        <f t="shared" si="1"/>
        <v>0.69640883191987513</v>
      </c>
      <c r="AZ16" s="31">
        <v>6.5827852428761619E-6</v>
      </c>
      <c r="BA16" s="31">
        <f>(AZ16/$AZ$34)</f>
        <v>0.20691331993991374</v>
      </c>
      <c r="BB16" s="31">
        <v>8.0545208308986177E-2</v>
      </c>
      <c r="BC16" s="31">
        <f>(BB16/$BB$34)</f>
        <v>1.2888943075052521</v>
      </c>
    </row>
    <row r="17" spans="6:55">
      <c r="F17" s="8" t="s">
        <v>26</v>
      </c>
      <c r="G17" s="18" t="s">
        <v>30</v>
      </c>
      <c r="H17" s="14" t="s">
        <v>9</v>
      </c>
      <c r="I17" s="23" t="s">
        <v>41</v>
      </c>
      <c r="J17" s="22">
        <v>5</v>
      </c>
      <c r="K17" s="22">
        <v>9</v>
      </c>
      <c r="L17" s="22">
        <v>7</v>
      </c>
      <c r="M17" s="22">
        <f t="shared" si="4"/>
        <v>15</v>
      </c>
      <c r="O17" s="22">
        <v>2</v>
      </c>
      <c r="P17" s="22">
        <v>1</v>
      </c>
      <c r="Q17" s="22">
        <v>5</v>
      </c>
      <c r="R17" s="22">
        <f t="shared" si="5"/>
        <v>4.5</v>
      </c>
      <c r="S17" s="1"/>
      <c r="T17" s="280">
        <f t="shared" si="6"/>
        <v>0.42857142857142855</v>
      </c>
      <c r="U17" s="280">
        <f t="shared" si="2"/>
        <v>0.8</v>
      </c>
      <c r="V17" s="280">
        <f t="shared" si="2"/>
        <v>0.16666666666666666</v>
      </c>
      <c r="W17" s="276">
        <f t="shared" si="3"/>
        <v>1.0976190476190477</v>
      </c>
      <c r="X17" s="1"/>
      <c r="Y17" s="22">
        <v>1.3919999999999999</v>
      </c>
      <c r="Z17" s="22">
        <v>8.2000000000000003E-2</v>
      </c>
      <c r="AA17" s="22">
        <v>0.19800000000000001</v>
      </c>
      <c r="AB17" s="22">
        <v>0.27200000000000002</v>
      </c>
      <c r="AC17" s="22">
        <v>1.5129999999999999</v>
      </c>
      <c r="AD17" s="22">
        <v>1.218</v>
      </c>
      <c r="AE17" s="22">
        <v>1.218</v>
      </c>
      <c r="AF17" s="22">
        <v>1.502</v>
      </c>
      <c r="AH17" s="22">
        <v>8.5299999999999994</v>
      </c>
      <c r="AI17" s="22">
        <v>5.07</v>
      </c>
      <c r="AJ17" s="22">
        <v>4.1566666666666663</v>
      </c>
      <c r="AK17" s="22">
        <v>8.2324999999999999</v>
      </c>
      <c r="AL17" s="22">
        <v>8.2933333333333348</v>
      </c>
      <c r="AM17" s="22">
        <v>8.9649999999999999</v>
      </c>
      <c r="AN17" s="22">
        <v>10.049999999999999</v>
      </c>
      <c r="AO17" s="22">
        <v>12.703333333333333</v>
      </c>
      <c r="AQ17" s="13">
        <v>18.844338619839281</v>
      </c>
      <c r="AT17" s="27">
        <v>5</v>
      </c>
      <c r="AU17" s="23" t="s">
        <v>41</v>
      </c>
      <c r="AV17" s="31">
        <v>3.0291157442630562E-4</v>
      </c>
      <c r="AW17" s="31">
        <f t="shared" si="0"/>
        <v>0.82502183765809978</v>
      </c>
      <c r="AX17" s="31">
        <v>8.1751905071934008E-5</v>
      </c>
      <c r="AY17" s="31">
        <f t="shared" si="1"/>
        <v>0.80616094570877506</v>
      </c>
      <c r="AZ17" s="31">
        <v>2.1262546640304789E-5</v>
      </c>
      <c r="BA17" s="31">
        <f>(AZ17/$AZ$34)</f>
        <v>0.66833474789168179</v>
      </c>
      <c r="BB17" s="31">
        <v>5.9646982653793403E-2</v>
      </c>
      <c r="BC17" s="31">
        <f>(BB17/$BB$34)</f>
        <v>0.9544783360348168</v>
      </c>
    </row>
    <row r="18" spans="6:55">
      <c r="F18" s="8" t="s">
        <v>26</v>
      </c>
      <c r="G18" s="18" t="s">
        <v>31</v>
      </c>
      <c r="H18" s="14" t="s">
        <v>9</v>
      </c>
      <c r="I18" s="23" t="s">
        <v>41</v>
      </c>
      <c r="J18" s="22">
        <v>15</v>
      </c>
      <c r="K18" s="22">
        <v>18</v>
      </c>
      <c r="L18" s="22">
        <v>16</v>
      </c>
      <c r="M18" s="22">
        <f t="shared" si="4"/>
        <v>33.5</v>
      </c>
      <c r="O18" s="22">
        <v>6</v>
      </c>
      <c r="P18" s="22">
        <v>4</v>
      </c>
      <c r="Q18" s="22">
        <v>3</v>
      </c>
      <c r="R18" s="22">
        <f t="shared" si="5"/>
        <v>8.5</v>
      </c>
      <c r="S18" s="1"/>
      <c r="T18" s="280">
        <f t="shared" si="6"/>
        <v>0.42857142857142855</v>
      </c>
      <c r="U18" s="280">
        <f t="shared" ref="U18:U27" si="7">(K18-P18)/(K18+P18)</f>
        <v>0.63636363636363635</v>
      </c>
      <c r="V18" s="280">
        <f t="shared" ref="V18:V27" si="8">(L18-Q18)/(L18+Q18)</f>
        <v>0.68421052631578949</v>
      </c>
      <c r="W18" s="276">
        <f t="shared" ref="W18:W27" si="9">((T18+U18)/2)+((U18+V18)/2)</f>
        <v>1.1927546138072453</v>
      </c>
      <c r="X18" s="1"/>
      <c r="Y18" s="22">
        <v>1.5129999999999999</v>
      </c>
      <c r="Z18" s="22">
        <v>0.33400000000000002</v>
      </c>
      <c r="AA18" s="22">
        <v>0.30099999999999999</v>
      </c>
      <c r="AB18" s="22">
        <v>1.218</v>
      </c>
      <c r="AC18" s="22">
        <v>1.502</v>
      </c>
      <c r="AD18" s="22">
        <v>1.0860000000000001</v>
      </c>
      <c r="AE18" s="22">
        <v>1.218</v>
      </c>
      <c r="AF18" s="22">
        <v>1.2410000000000001</v>
      </c>
      <c r="AH18" s="22">
        <v>8.4833333333333325</v>
      </c>
      <c r="AI18" s="22">
        <v>5.0433333333333339</v>
      </c>
      <c r="AJ18" s="22">
        <v>5.6624999999999996</v>
      </c>
      <c r="AK18" s="22">
        <v>8.7800000000000011</v>
      </c>
      <c r="AL18" s="22">
        <v>7.41</v>
      </c>
      <c r="AM18" s="22">
        <v>10.943333333333333</v>
      </c>
      <c r="AN18" s="22">
        <v>11.14</v>
      </c>
      <c r="AO18" s="22">
        <v>10.946666666666665</v>
      </c>
      <c r="AQ18" s="13">
        <v>20.430057372078924</v>
      </c>
      <c r="AT18" s="27">
        <v>1</v>
      </c>
      <c r="AU18" s="23" t="s">
        <v>41</v>
      </c>
      <c r="AV18" s="31">
        <v>2.0135087581821788E-4</v>
      </c>
      <c r="AW18" s="31">
        <f t="shared" si="0"/>
        <v>0.54840713794523055</v>
      </c>
      <c r="AX18" s="31">
        <v>1.8896150669711174E-5</v>
      </c>
      <c r="AY18" s="31">
        <f t="shared" si="1"/>
        <v>0.18633619217492184</v>
      </c>
      <c r="AZ18" s="31"/>
      <c r="BA18" s="31"/>
      <c r="BB18" s="31"/>
      <c r="BC18" s="31"/>
    </row>
    <row r="19" spans="6:55">
      <c r="F19" s="8" t="s">
        <v>26</v>
      </c>
      <c r="G19" s="18" t="s">
        <v>32</v>
      </c>
      <c r="H19" s="14" t="s">
        <v>9</v>
      </c>
      <c r="I19" s="23" t="s">
        <v>41</v>
      </c>
      <c r="J19" s="22">
        <v>26</v>
      </c>
      <c r="K19" s="22">
        <v>14</v>
      </c>
      <c r="L19" s="22">
        <v>15</v>
      </c>
      <c r="M19" s="22">
        <f t="shared" si="4"/>
        <v>34.5</v>
      </c>
      <c r="O19" s="22">
        <v>2</v>
      </c>
      <c r="P19" s="22">
        <v>1</v>
      </c>
      <c r="Q19" s="22">
        <v>0</v>
      </c>
      <c r="R19" s="22">
        <f t="shared" si="5"/>
        <v>2</v>
      </c>
      <c r="S19" s="1"/>
      <c r="T19" s="280">
        <f t="shared" ref="T19:T27" si="10">(J19-O19)/(J19+O19)</f>
        <v>0.8571428571428571</v>
      </c>
      <c r="U19" s="280">
        <f t="shared" si="7"/>
        <v>0.8666666666666667</v>
      </c>
      <c r="V19" s="280">
        <f t="shared" si="8"/>
        <v>1</v>
      </c>
      <c r="W19" s="276">
        <f t="shared" si="9"/>
        <v>1.7952380952380953</v>
      </c>
      <c r="X19" s="1"/>
      <c r="Y19" s="22">
        <v>1.5129999999999999</v>
      </c>
      <c r="Z19" s="22">
        <v>0.223</v>
      </c>
      <c r="AA19" s="22">
        <v>0.13200000000000001</v>
      </c>
      <c r="AB19" s="22">
        <v>0.86399999999999999</v>
      </c>
      <c r="AC19" s="22">
        <v>1.2410000000000001</v>
      </c>
      <c r="AD19" s="22">
        <v>0.96599999999999997</v>
      </c>
      <c r="AE19" s="22">
        <v>1.0860000000000001</v>
      </c>
      <c r="AF19" s="22">
        <v>1.137</v>
      </c>
      <c r="AH19" s="22">
        <v>12.376666666666667</v>
      </c>
      <c r="AI19" s="22">
        <v>4.24</v>
      </c>
      <c r="AJ19" s="22">
        <v>5.373333333333334</v>
      </c>
      <c r="AK19" s="22">
        <v>8.7933333333333348</v>
      </c>
      <c r="AL19" s="22">
        <v>9.293333333333333</v>
      </c>
      <c r="AM19" s="22">
        <v>10.885</v>
      </c>
      <c r="AN19" s="22">
        <v>12.093333333333334</v>
      </c>
      <c r="AO19" s="22">
        <v>10.9</v>
      </c>
      <c r="AQ19" s="13">
        <v>6</v>
      </c>
      <c r="AT19" s="27">
        <v>2</v>
      </c>
      <c r="AU19" s="23" t="s">
        <v>41</v>
      </c>
      <c r="AV19" s="31">
        <v>2.3282845686430526E-4</v>
      </c>
      <c r="AW19" s="31">
        <f t="shared" si="0"/>
        <v>0.63414071154293694</v>
      </c>
      <c r="AX19" s="31">
        <v>1.6887118971865489E-4</v>
      </c>
      <c r="AY19" s="31">
        <f t="shared" si="1"/>
        <v>1.6652499765818141</v>
      </c>
      <c r="AZ19" s="31"/>
      <c r="BA19" s="31"/>
      <c r="BB19" s="31"/>
      <c r="BC19" s="31"/>
    </row>
    <row r="20" spans="6:55">
      <c r="F20" s="8" t="s">
        <v>26</v>
      </c>
      <c r="G20" s="18" t="s">
        <v>33</v>
      </c>
      <c r="H20" s="14" t="s">
        <v>9</v>
      </c>
      <c r="I20" s="23" t="s">
        <v>41</v>
      </c>
      <c r="J20" s="22">
        <v>11</v>
      </c>
      <c r="K20" s="22">
        <v>9</v>
      </c>
      <c r="L20" s="22">
        <v>14</v>
      </c>
      <c r="M20" s="22">
        <f t="shared" si="4"/>
        <v>21.5</v>
      </c>
      <c r="O20" s="22">
        <v>3</v>
      </c>
      <c r="P20" s="22">
        <v>5</v>
      </c>
      <c r="Q20" s="22">
        <v>5</v>
      </c>
      <c r="R20" s="22">
        <f t="shared" si="5"/>
        <v>9</v>
      </c>
      <c r="S20" s="1"/>
      <c r="T20" s="280">
        <f t="shared" si="10"/>
        <v>0.5714285714285714</v>
      </c>
      <c r="U20" s="280">
        <f t="shared" si="7"/>
        <v>0.2857142857142857</v>
      </c>
      <c r="V20" s="280">
        <f t="shared" si="8"/>
        <v>0.47368421052631576</v>
      </c>
      <c r="W20" s="276">
        <f t="shared" si="9"/>
        <v>0.80827067669172936</v>
      </c>
      <c r="X20" s="1"/>
      <c r="Y20" s="22">
        <v>1.3919999999999999</v>
      </c>
      <c r="Z20" s="22">
        <v>0.8</v>
      </c>
      <c r="AA20" s="22">
        <v>0.70899999999999996</v>
      </c>
      <c r="AB20" s="22">
        <v>0.82699999999999996</v>
      </c>
      <c r="AC20" s="22">
        <v>1.5129999999999999</v>
      </c>
      <c r="AD20" s="22">
        <v>1.5129999999999999</v>
      </c>
      <c r="AE20" s="22">
        <v>0.82</v>
      </c>
      <c r="AF20" s="22">
        <v>0.89100000000000001</v>
      </c>
      <c r="AH20" s="22">
        <v>8.9833333333333325</v>
      </c>
      <c r="AI20" s="22">
        <v>8.7733333333333334</v>
      </c>
      <c r="AJ20" s="22">
        <v>3.3966666666666665</v>
      </c>
      <c r="AK20" s="22">
        <v>10.343333333333334</v>
      </c>
      <c r="AL20" s="22">
        <v>8.8166666666666682</v>
      </c>
      <c r="AM20" s="22">
        <v>9.0449999999999999</v>
      </c>
      <c r="AN20" s="22">
        <v>8.2566666666666677</v>
      </c>
      <c r="AO20" s="22">
        <v>9.3999999999999986</v>
      </c>
      <c r="AQ20" s="13">
        <v>6</v>
      </c>
      <c r="AT20" s="27">
        <v>3</v>
      </c>
      <c r="AU20" s="23" t="s">
        <v>41</v>
      </c>
      <c r="AV20" s="31">
        <v>5.7513961429130512E-4</v>
      </c>
      <c r="AW20" s="31">
        <f t="shared" si="0"/>
        <v>1.5664727978495372</v>
      </c>
      <c r="AX20" s="31">
        <v>1.7851403400740391E-4</v>
      </c>
      <c r="AY20" s="31">
        <f t="shared" si="1"/>
        <v>1.7603387022121253</v>
      </c>
      <c r="AZ20" s="31"/>
      <c r="BA20" s="31"/>
      <c r="BB20" s="31"/>
      <c r="BC20" s="31"/>
    </row>
    <row r="21" spans="6:55">
      <c r="F21" s="8" t="s">
        <v>26</v>
      </c>
      <c r="G21" s="18" t="s">
        <v>34</v>
      </c>
      <c r="H21" s="14" t="s">
        <v>9</v>
      </c>
      <c r="I21" s="24" t="s">
        <v>42</v>
      </c>
      <c r="J21" s="22">
        <v>19</v>
      </c>
      <c r="K21" s="22">
        <v>29</v>
      </c>
      <c r="L21" s="22">
        <v>11</v>
      </c>
      <c r="M21" s="22">
        <f t="shared" si="4"/>
        <v>44</v>
      </c>
      <c r="O21" s="22">
        <v>2</v>
      </c>
      <c r="P21" s="22">
        <v>1</v>
      </c>
      <c r="Q21" s="22">
        <v>1</v>
      </c>
      <c r="R21" s="22">
        <f t="shared" si="5"/>
        <v>2.5</v>
      </c>
      <c r="S21" s="1"/>
      <c r="T21" s="280">
        <f t="shared" si="10"/>
        <v>0.80952380952380953</v>
      </c>
      <c r="U21" s="280">
        <f t="shared" si="7"/>
        <v>0.93333333333333335</v>
      </c>
      <c r="V21" s="280">
        <f t="shared" si="8"/>
        <v>0.83333333333333337</v>
      </c>
      <c r="W21" s="276">
        <f t="shared" si="9"/>
        <v>1.7547619047619047</v>
      </c>
      <c r="X21" s="1"/>
      <c r="Y21" s="22">
        <v>1.2410000000000001</v>
      </c>
      <c r="Z21" s="22">
        <v>0.13200000000000001</v>
      </c>
      <c r="AA21" s="22">
        <v>0.42</v>
      </c>
      <c r="AB21" s="22">
        <v>0.57899999999999996</v>
      </c>
      <c r="AC21" s="22">
        <v>1.5129999999999999</v>
      </c>
      <c r="AD21" s="22">
        <v>0.997</v>
      </c>
      <c r="AE21" s="22">
        <v>0.89100000000000001</v>
      </c>
      <c r="AF21" s="22">
        <v>1.2410000000000001</v>
      </c>
      <c r="AH21" s="22">
        <v>7.3174999999999999</v>
      </c>
      <c r="AI21" s="22">
        <v>5.8900000000000006</v>
      </c>
      <c r="AJ21" s="22">
        <v>5.87</v>
      </c>
      <c r="AK21" s="22">
        <v>5.456666666666667</v>
      </c>
      <c r="AL21" s="22">
        <v>10.443333333333333</v>
      </c>
      <c r="AM21" s="22">
        <v>9.8533333333333335</v>
      </c>
      <c r="AN21" s="22">
        <v>8.8899999999999988</v>
      </c>
      <c r="AO21" s="22">
        <v>8.2366666666666664</v>
      </c>
      <c r="AQ21" s="13">
        <v>3.8051470588235294</v>
      </c>
      <c r="AT21" s="27">
        <v>4</v>
      </c>
      <c r="AU21" s="23" t="s">
        <v>41</v>
      </c>
      <c r="AV21" s="31">
        <v>5.6639439038522763E-4</v>
      </c>
      <c r="AW21" s="31">
        <f t="shared" si="0"/>
        <v>1.5426539632230019</v>
      </c>
      <c r="AX21" s="31">
        <v>1.1893289219935177E-4</v>
      </c>
      <c r="AY21" s="31">
        <f t="shared" si="1"/>
        <v>1.1728051201613545</v>
      </c>
      <c r="AZ21" s="31"/>
      <c r="BA21" s="31"/>
      <c r="BB21" s="31"/>
      <c r="BC21" s="31"/>
    </row>
    <row r="22" spans="6:55">
      <c r="F22" s="8" t="s">
        <v>26</v>
      </c>
      <c r="G22" s="18" t="s">
        <v>35</v>
      </c>
      <c r="H22" s="14" t="s">
        <v>9</v>
      </c>
      <c r="I22" s="24" t="s">
        <v>42</v>
      </c>
      <c r="J22" s="22">
        <v>22</v>
      </c>
      <c r="K22" s="22">
        <v>25</v>
      </c>
      <c r="L22" s="22">
        <v>16</v>
      </c>
      <c r="M22" s="22">
        <f t="shared" si="4"/>
        <v>44</v>
      </c>
      <c r="O22" s="22">
        <v>1</v>
      </c>
      <c r="P22" s="22">
        <v>4</v>
      </c>
      <c r="Q22" s="22">
        <v>2</v>
      </c>
      <c r="R22" s="22">
        <f t="shared" si="5"/>
        <v>5.5</v>
      </c>
      <c r="S22" s="1"/>
      <c r="T22" s="280">
        <f t="shared" si="10"/>
        <v>0.91304347826086951</v>
      </c>
      <c r="U22" s="280">
        <f t="shared" si="7"/>
        <v>0.72413793103448276</v>
      </c>
      <c r="V22" s="280">
        <f t="shared" si="8"/>
        <v>0.77777777777777779</v>
      </c>
      <c r="W22" s="276">
        <f t="shared" si="9"/>
        <v>1.5695485590538065</v>
      </c>
      <c r="X22" s="1"/>
      <c r="Y22" s="22">
        <v>1.2410000000000001</v>
      </c>
      <c r="Z22" s="22">
        <v>0.625</v>
      </c>
      <c r="AA22" s="22">
        <v>0.625</v>
      </c>
      <c r="AB22" s="22">
        <v>6.6000000000000003E-2</v>
      </c>
      <c r="AC22" s="22">
        <v>1.5129999999999999</v>
      </c>
      <c r="AD22" s="22">
        <v>0.93300000000000005</v>
      </c>
      <c r="AE22" s="22">
        <v>1.2410000000000001</v>
      </c>
      <c r="AF22" s="22">
        <v>1.3919999999999999</v>
      </c>
      <c r="AH22" s="22">
        <v>8.0533333333333328</v>
      </c>
      <c r="AI22" s="22">
        <v>7.4233333333333329</v>
      </c>
      <c r="AJ22" s="22">
        <v>3.9399999999999995</v>
      </c>
      <c r="AK22" s="22">
        <v>5.3066666666666658</v>
      </c>
      <c r="AL22" s="22">
        <v>6.9366666666666665</v>
      </c>
      <c r="AM22" s="22">
        <v>9.5033333333333321</v>
      </c>
      <c r="AN22" s="22">
        <v>8.6675000000000004</v>
      </c>
      <c r="AO22" s="22">
        <v>10.663333333333332</v>
      </c>
      <c r="AQ22" s="13">
        <v>14.305332130105544</v>
      </c>
      <c r="AT22" s="27">
        <v>5</v>
      </c>
      <c r="AU22" s="23" t="s">
        <v>41</v>
      </c>
      <c r="AV22" s="31">
        <v>2.6738095435721983E-4</v>
      </c>
      <c r="AW22" s="31">
        <f t="shared" si="0"/>
        <v>0.72824924810602731</v>
      </c>
      <c r="AX22" s="31">
        <v>3.4466270812826386E-5</v>
      </c>
      <c r="AY22" s="31">
        <f t="shared" si="1"/>
        <v>0.33987417723262053</v>
      </c>
      <c r="AZ22" s="31"/>
      <c r="BA22" s="31"/>
      <c r="BB22" s="31"/>
      <c r="BC22" s="31"/>
    </row>
    <row r="23" spans="6:55">
      <c r="F23" s="8" t="s">
        <v>26</v>
      </c>
      <c r="G23" s="18" t="s">
        <v>36</v>
      </c>
      <c r="H23" s="14" t="s">
        <v>9</v>
      </c>
      <c r="I23" s="24" t="s">
        <v>42</v>
      </c>
      <c r="J23" s="22">
        <v>12</v>
      </c>
      <c r="K23" s="22">
        <v>18</v>
      </c>
      <c r="L23" s="22">
        <v>17</v>
      </c>
      <c r="M23" s="22">
        <f t="shared" si="4"/>
        <v>32.5</v>
      </c>
      <c r="O23" s="22">
        <v>3</v>
      </c>
      <c r="P23" s="22">
        <v>3</v>
      </c>
      <c r="Q23" s="22">
        <v>7</v>
      </c>
      <c r="R23" s="22">
        <f t="shared" si="5"/>
        <v>8</v>
      </c>
      <c r="S23" s="1"/>
      <c r="T23" s="280">
        <f t="shared" si="10"/>
        <v>0.6</v>
      </c>
      <c r="U23" s="280">
        <f t="shared" si="7"/>
        <v>0.7142857142857143</v>
      </c>
      <c r="V23" s="280">
        <f t="shared" si="8"/>
        <v>0.41666666666666669</v>
      </c>
      <c r="W23" s="276">
        <f t="shared" si="9"/>
        <v>1.2226190476190477</v>
      </c>
      <c r="X23" s="1"/>
      <c r="Y23" s="22">
        <v>1.3919999999999999</v>
      </c>
      <c r="Z23" s="22">
        <v>0.82</v>
      </c>
      <c r="AA23" s="22">
        <v>0.33400000000000002</v>
      </c>
      <c r="AB23" s="22">
        <v>0.82</v>
      </c>
      <c r="AC23" s="22">
        <v>1.5129999999999999</v>
      </c>
      <c r="AD23" s="22">
        <v>1.502</v>
      </c>
      <c r="AE23" s="22">
        <v>1.218</v>
      </c>
      <c r="AF23" s="22">
        <v>1.2410000000000001</v>
      </c>
      <c r="AH23" s="22">
        <v>8.793333333333333</v>
      </c>
      <c r="AI23" s="22">
        <v>4.8466666666666667</v>
      </c>
      <c r="AJ23" s="22">
        <v>6.3699999999999992</v>
      </c>
      <c r="AK23" s="22">
        <v>7.830000000000001</v>
      </c>
      <c r="AL23" s="22">
        <v>7.4700000000000015</v>
      </c>
      <c r="AM23" s="22">
        <v>7.7666666666666666</v>
      </c>
      <c r="AN23" s="22">
        <v>8.0066666666666659</v>
      </c>
      <c r="AO23" s="22">
        <v>9.0633333333333326</v>
      </c>
      <c r="AQ23" s="13">
        <v>7.620906700661302</v>
      </c>
      <c r="AT23" s="25">
        <v>6</v>
      </c>
      <c r="AU23" s="24" t="s">
        <v>42</v>
      </c>
      <c r="AV23" s="31">
        <v>1.279438602854186E-4</v>
      </c>
      <c r="AW23" s="31">
        <f t="shared" si="0"/>
        <v>0.34847291302639782</v>
      </c>
      <c r="AX23" s="31">
        <v>5.1027868760744128E-5</v>
      </c>
      <c r="AY23" s="31">
        <f t="shared" si="1"/>
        <v>0.5031891905328485</v>
      </c>
      <c r="AZ23" s="31">
        <v>3.0344862058647857E-6</v>
      </c>
      <c r="BA23" s="31">
        <f>(AZ23/$AZ$34)</f>
        <v>9.5381452075599366E-2</v>
      </c>
      <c r="BB23" s="31">
        <v>3.3547911542397953E-2</v>
      </c>
      <c r="BC23" s="31">
        <f>(BB23/$BB$34)</f>
        <v>0.5368377973499181</v>
      </c>
    </row>
    <row r="24" spans="6:55">
      <c r="F24" s="8" t="s">
        <v>26</v>
      </c>
      <c r="G24" s="18" t="s">
        <v>37</v>
      </c>
      <c r="H24" s="14" t="s">
        <v>9</v>
      </c>
      <c r="I24" s="24" t="s">
        <v>42</v>
      </c>
      <c r="J24" s="22">
        <v>34</v>
      </c>
      <c r="K24" s="22">
        <v>26</v>
      </c>
      <c r="L24" s="22">
        <v>26</v>
      </c>
      <c r="M24" s="22">
        <f t="shared" si="4"/>
        <v>56</v>
      </c>
      <c r="O24" s="22">
        <v>4</v>
      </c>
      <c r="P24" s="22">
        <v>5</v>
      </c>
      <c r="Q24" s="22">
        <v>18</v>
      </c>
      <c r="R24" s="22">
        <f t="shared" si="5"/>
        <v>16</v>
      </c>
      <c r="S24" s="1"/>
      <c r="T24" s="280">
        <f t="shared" si="10"/>
        <v>0.78947368421052633</v>
      </c>
      <c r="U24" s="280">
        <f t="shared" si="7"/>
        <v>0.67741935483870963</v>
      </c>
      <c r="V24" s="280">
        <f t="shared" si="8"/>
        <v>0.18181818181818182</v>
      </c>
      <c r="W24" s="276">
        <f t="shared" si="9"/>
        <v>1.1630652878530636</v>
      </c>
      <c r="X24" s="1"/>
      <c r="Y24" s="22">
        <v>1.5129999999999999</v>
      </c>
      <c r="Z24" s="22">
        <v>0.58699999999999997</v>
      </c>
      <c r="AA24" s="22">
        <v>0.33400000000000002</v>
      </c>
      <c r="AB24" s="22">
        <v>0.39700000000000002</v>
      </c>
      <c r="AC24" s="22">
        <v>1.5129999999999999</v>
      </c>
      <c r="AD24" s="22">
        <v>1.3919999999999999</v>
      </c>
      <c r="AE24" s="22">
        <v>1.3919999999999999</v>
      </c>
      <c r="AF24" s="22">
        <v>1.3919999999999999</v>
      </c>
      <c r="AH24" s="22">
        <v>10.3725</v>
      </c>
      <c r="AI24" s="22">
        <v>5.32</v>
      </c>
      <c r="AJ24" s="22">
        <v>9.4366666666666656</v>
      </c>
      <c r="AK24" s="22">
        <v>7.5733333333333333</v>
      </c>
      <c r="AL24" s="22">
        <v>8.32</v>
      </c>
      <c r="AM24" s="22">
        <v>10.923333333333334</v>
      </c>
      <c r="AN24" s="22">
        <v>9.4500000000000011</v>
      </c>
      <c r="AO24" s="22">
        <v>11.280000000000001</v>
      </c>
      <c r="AQ24" s="13">
        <v>2.8538812785388128</v>
      </c>
      <c r="AT24" s="25">
        <v>7</v>
      </c>
      <c r="AU24" s="24" t="s">
        <v>42</v>
      </c>
      <c r="AV24" s="31">
        <v>2.2347608325048164E-4</v>
      </c>
      <c r="AW24" s="31">
        <f t="shared" si="0"/>
        <v>0.60866822017328459</v>
      </c>
      <c r="AX24" s="31">
        <v>6.0769947254860699E-5</v>
      </c>
      <c r="AY24" s="31">
        <f t="shared" si="1"/>
        <v>0.59925647122894521</v>
      </c>
      <c r="AZ24" s="31">
        <v>1.5595392699077319E-4</v>
      </c>
      <c r="BA24" s="31">
        <f>(AZ24/$AZ$34)</f>
        <v>4.9020199810177614</v>
      </c>
      <c r="BB24" s="31">
        <v>7.139785700385351E-2</v>
      </c>
      <c r="BC24" s="31">
        <f>(BB24/$BB$34)</f>
        <v>1.1425172693988044</v>
      </c>
    </row>
    <row r="25" spans="6:55">
      <c r="F25" s="8" t="s">
        <v>26</v>
      </c>
      <c r="G25" s="18" t="s">
        <v>38</v>
      </c>
      <c r="H25" s="14" t="s">
        <v>9</v>
      </c>
      <c r="I25" s="24" t="s">
        <v>42</v>
      </c>
      <c r="J25" s="22">
        <v>21</v>
      </c>
      <c r="K25" s="22">
        <v>20</v>
      </c>
      <c r="L25" s="22">
        <v>19</v>
      </c>
      <c r="M25" s="22">
        <f t="shared" si="4"/>
        <v>40</v>
      </c>
      <c r="O25" s="22">
        <v>4</v>
      </c>
      <c r="P25" s="22">
        <v>0</v>
      </c>
      <c r="Q25" s="22">
        <v>2</v>
      </c>
      <c r="R25" s="22">
        <f t="shared" si="5"/>
        <v>3</v>
      </c>
      <c r="S25" s="1"/>
      <c r="T25" s="280">
        <f t="shared" si="10"/>
        <v>0.68</v>
      </c>
      <c r="U25" s="280">
        <f t="shared" si="7"/>
        <v>1</v>
      </c>
      <c r="V25" s="280">
        <f t="shared" si="8"/>
        <v>0.80952380952380953</v>
      </c>
      <c r="W25" s="276">
        <f t="shared" si="9"/>
        <v>1.744761904761905</v>
      </c>
      <c r="X25" s="1"/>
      <c r="Y25" s="22">
        <v>1.5129999999999999</v>
      </c>
      <c r="Z25" s="22">
        <v>0.111</v>
      </c>
      <c r="AA25" s="22">
        <v>0.17</v>
      </c>
      <c r="AB25" s="22">
        <v>7.0999999999999994E-2</v>
      </c>
      <c r="AC25" s="22">
        <v>1.5129999999999999</v>
      </c>
      <c r="AD25" s="22">
        <v>1.502</v>
      </c>
      <c r="AE25" s="22">
        <v>1.218</v>
      </c>
      <c r="AF25" s="22">
        <v>1.2410000000000001</v>
      </c>
      <c r="AH25" s="22">
        <v>9.34</v>
      </c>
      <c r="AI25" s="22">
        <v>5.4866666666666672</v>
      </c>
      <c r="AJ25" s="22">
        <v>5.72</v>
      </c>
      <c r="AK25" s="22">
        <v>6.9324999999999992</v>
      </c>
      <c r="AL25" s="22">
        <v>8.52</v>
      </c>
      <c r="AM25" s="22">
        <v>11.266666666666666</v>
      </c>
      <c r="AN25" s="22">
        <v>10.843333333333334</v>
      </c>
      <c r="AO25" s="22">
        <v>9.6866666666666674</v>
      </c>
      <c r="AQ25" s="13">
        <v>7.1132235066661291</v>
      </c>
      <c r="AT25" s="25">
        <v>8</v>
      </c>
      <c r="AU25" s="24" t="s">
        <v>42</v>
      </c>
      <c r="AV25" s="31">
        <v>1.9317560984349105E-4</v>
      </c>
      <c r="AW25" s="31">
        <f t="shared" si="0"/>
        <v>0.52614066308177576</v>
      </c>
      <c r="AX25" s="31">
        <v>2.2431078318990703E-5</v>
      </c>
      <c r="AY25" s="31">
        <f t="shared" si="1"/>
        <v>0.22119434764234239</v>
      </c>
      <c r="AZ25" s="31">
        <v>4.9401422225784481E-4</v>
      </c>
      <c r="BA25" s="31">
        <f>(AZ25/$AZ$34)</f>
        <v>15.528096247029286</v>
      </c>
      <c r="BB25" s="31">
        <v>5.1847926145291302E-2</v>
      </c>
      <c r="BC25" s="31">
        <f>(BB25/$BB$34)</f>
        <v>0.82967687672071067</v>
      </c>
    </row>
    <row r="26" spans="6:55">
      <c r="F26" s="8" t="s">
        <v>26</v>
      </c>
      <c r="G26" s="18" t="s">
        <v>39</v>
      </c>
      <c r="H26" s="14" t="s">
        <v>9</v>
      </c>
      <c r="I26" s="24" t="s">
        <v>42</v>
      </c>
      <c r="J26" s="22">
        <v>13</v>
      </c>
      <c r="K26" s="22">
        <v>9</v>
      </c>
      <c r="L26" s="22">
        <v>9</v>
      </c>
      <c r="M26" s="22">
        <f t="shared" si="4"/>
        <v>20</v>
      </c>
      <c r="O26" s="22">
        <v>4</v>
      </c>
      <c r="P26" s="22">
        <v>2</v>
      </c>
      <c r="Q26" s="22">
        <v>5</v>
      </c>
      <c r="R26" s="22">
        <f t="shared" si="5"/>
        <v>6.5</v>
      </c>
      <c r="S26" s="1"/>
      <c r="T26" s="280">
        <f t="shared" si="10"/>
        <v>0.52941176470588236</v>
      </c>
      <c r="U26" s="280">
        <f t="shared" si="7"/>
        <v>0.63636363636363635</v>
      </c>
      <c r="V26" s="280">
        <f t="shared" si="8"/>
        <v>0.2857142857142857</v>
      </c>
      <c r="W26" s="276">
        <f t="shared" si="9"/>
        <v>1.0439266615737204</v>
      </c>
      <c r="X26" s="1"/>
      <c r="Y26" s="22">
        <v>1.5129999999999999</v>
      </c>
      <c r="Z26" s="22">
        <v>0.57899999999999996</v>
      </c>
      <c r="AA26" s="22">
        <v>0.58699999999999997</v>
      </c>
      <c r="AB26" s="22">
        <v>0.70099999999999996</v>
      </c>
      <c r="AC26" s="22">
        <v>1.5129999999999999</v>
      </c>
      <c r="AD26" s="22">
        <v>1.502</v>
      </c>
      <c r="AE26" s="22">
        <v>0.89100000000000001</v>
      </c>
      <c r="AF26" s="22">
        <v>1.502</v>
      </c>
      <c r="AH26" s="22">
        <v>6.7824999999999998</v>
      </c>
      <c r="AI26" s="22">
        <v>5.083333333333333</v>
      </c>
      <c r="AJ26" s="22">
        <v>4.3825000000000003</v>
      </c>
      <c r="AK26" s="22">
        <v>8.2466666666666679</v>
      </c>
      <c r="AL26" s="22">
        <v>11.72</v>
      </c>
      <c r="AM26" s="22">
        <v>9.6266666666666669</v>
      </c>
      <c r="AN26" s="22">
        <v>7.2366666666666672</v>
      </c>
      <c r="AO26" s="22">
        <v>10.276666666666666</v>
      </c>
      <c r="AQ26" s="13">
        <v>9.0137585187090128</v>
      </c>
      <c r="AT26" s="25">
        <v>9</v>
      </c>
      <c r="AU26" s="24" t="s">
        <v>42</v>
      </c>
      <c r="AV26" s="31">
        <v>1.7701581675523643E-4</v>
      </c>
      <c r="AW26" s="31">
        <f t="shared" si="0"/>
        <v>0.48212721719382395</v>
      </c>
      <c r="AX26" s="31">
        <v>3.2413577423676008E-5</v>
      </c>
      <c r="AY26" s="31">
        <f t="shared" si="1"/>
        <v>0.31963243188868579</v>
      </c>
      <c r="AZ26" s="31">
        <v>7.5471652813117822E-4</v>
      </c>
      <c r="BA26" s="31">
        <f>(AZ26/$AZ$34)</f>
        <v>23.722618418722298</v>
      </c>
      <c r="BB26" s="31">
        <v>5.2380183888988588E-2</v>
      </c>
      <c r="BC26" s="31">
        <f>(BB26/$BB$34)</f>
        <v>0.8381941304516255</v>
      </c>
    </row>
    <row r="27" spans="6:55">
      <c r="F27" s="8" t="s">
        <v>26</v>
      </c>
      <c r="G27" s="18" t="s">
        <v>40</v>
      </c>
      <c r="H27" s="14" t="s">
        <v>9</v>
      </c>
      <c r="I27" s="24" t="s">
        <v>42</v>
      </c>
      <c r="J27" s="22">
        <v>46</v>
      </c>
      <c r="K27" s="22">
        <v>28</v>
      </c>
      <c r="L27" s="22">
        <v>48</v>
      </c>
      <c r="M27" s="22">
        <f t="shared" si="4"/>
        <v>75</v>
      </c>
      <c r="O27" s="22">
        <v>2</v>
      </c>
      <c r="P27" s="22">
        <v>3</v>
      </c>
      <c r="Q27" s="22">
        <v>1</v>
      </c>
      <c r="R27" s="22">
        <f t="shared" si="5"/>
        <v>4.5</v>
      </c>
      <c r="S27" s="1"/>
      <c r="T27" s="280">
        <f t="shared" si="10"/>
        <v>0.91666666666666663</v>
      </c>
      <c r="U27" s="280">
        <f t="shared" si="7"/>
        <v>0.80645161290322576</v>
      </c>
      <c r="V27" s="280">
        <f t="shared" si="8"/>
        <v>0.95918367346938771</v>
      </c>
      <c r="W27" s="276">
        <f t="shared" si="9"/>
        <v>1.7443767829712531</v>
      </c>
      <c r="X27" s="1"/>
      <c r="Y27" s="22">
        <v>1.3919999999999999</v>
      </c>
      <c r="Z27" s="22">
        <v>0.625</v>
      </c>
      <c r="AA27" s="22">
        <v>0.27200000000000002</v>
      </c>
      <c r="AB27" s="22">
        <v>7.3999999999999996E-2</v>
      </c>
      <c r="AC27" s="22">
        <v>1.5129999999999999</v>
      </c>
      <c r="AD27" s="22">
        <v>1.0860000000000001</v>
      </c>
      <c r="AE27" s="22">
        <v>1.2410000000000001</v>
      </c>
      <c r="AF27" s="22">
        <v>1.0860000000000001</v>
      </c>
      <c r="AH27" s="22">
        <v>11.46</v>
      </c>
      <c r="AI27" s="22">
        <v>7.8433333333333337</v>
      </c>
      <c r="AJ27" s="22">
        <v>6.13</v>
      </c>
      <c r="AK27" s="22">
        <v>9.56</v>
      </c>
      <c r="AL27" s="22">
        <v>13.406666666666666</v>
      </c>
      <c r="AM27" s="22">
        <v>11.983333333333334</v>
      </c>
      <c r="AN27" s="22">
        <v>11.155000000000001</v>
      </c>
      <c r="AO27" s="22">
        <v>10.61</v>
      </c>
      <c r="AQ27" s="13">
        <v>12.779250283983339</v>
      </c>
      <c r="AT27" s="25">
        <v>10</v>
      </c>
      <c r="AU27" s="24" t="s">
        <v>42</v>
      </c>
      <c r="AV27" s="31">
        <v>1.4833281618678083E-4</v>
      </c>
      <c r="AW27" s="31">
        <f t="shared" si="0"/>
        <v>0.40400507252717066</v>
      </c>
      <c r="AX27" s="31">
        <v>2.9243901548463509E-5</v>
      </c>
      <c r="AY27" s="31">
        <f t="shared" si="1"/>
        <v>0.28837604833526032</v>
      </c>
      <c r="AZ27" s="31">
        <v>6.2910680047209664E-4</v>
      </c>
      <c r="BA27" s="31">
        <f>(AZ27/$AZ$34)</f>
        <v>19.774392127303251</v>
      </c>
      <c r="BB27" s="31">
        <v>9.5121491506389655E-2</v>
      </c>
      <c r="BC27" s="31">
        <f>(BB27/$BB$34)</f>
        <v>1.5221457799658646</v>
      </c>
    </row>
    <row r="28" spans="6:55">
      <c r="AT28" s="25">
        <v>6</v>
      </c>
      <c r="AU28" s="24" t="s">
        <v>42</v>
      </c>
      <c r="AV28" s="31">
        <v>1.8862369476018622E-4</v>
      </c>
      <c r="AW28" s="31">
        <f t="shared" si="0"/>
        <v>0.51374288873457785</v>
      </c>
      <c r="AX28" s="31">
        <v>5.5573178335318726E-5</v>
      </c>
      <c r="AY28" s="31">
        <f t="shared" si="1"/>
        <v>0.54801078902592348</v>
      </c>
      <c r="AZ28" s="31"/>
      <c r="BA28" s="31"/>
      <c r="BB28" s="31"/>
      <c r="BC28" s="31"/>
    </row>
    <row r="29" spans="6:55">
      <c r="H29" s="20" t="s">
        <v>41</v>
      </c>
      <c r="I29" s="17" t="s">
        <v>23</v>
      </c>
      <c r="J29" s="17">
        <f t="shared" ref="J29:L29" si="11">AVERAGE(J15:J20)</f>
        <v>14.833333333333334</v>
      </c>
      <c r="K29" s="17">
        <f t="shared" si="11"/>
        <v>13.333333333333334</v>
      </c>
      <c r="L29" s="17">
        <f t="shared" si="11"/>
        <v>11.833333333333334</v>
      </c>
      <c r="M29" s="17">
        <f>AVERAGE(M15:M20)</f>
        <v>26.666666666666668</v>
      </c>
      <c r="N29" s="16"/>
      <c r="O29" s="17">
        <f t="shared" ref="O29:Q29" si="12">AVERAGE(O15:O20)</f>
        <v>3</v>
      </c>
      <c r="P29" s="17">
        <f t="shared" si="12"/>
        <v>2.8333333333333335</v>
      </c>
      <c r="Q29" s="17">
        <f t="shared" si="12"/>
        <v>2.8333333333333335</v>
      </c>
      <c r="R29" s="17">
        <f>AVERAGE(R15:R20)</f>
        <v>5.75</v>
      </c>
      <c r="S29" s="16"/>
      <c r="T29" s="277">
        <f t="shared" ref="T29:V29" si="13">AVERAGE(T15:T20)</f>
        <v>0.63095238095238093</v>
      </c>
      <c r="U29" s="277">
        <f t="shared" si="13"/>
        <v>0.6481240981240981</v>
      </c>
      <c r="V29" s="277">
        <f t="shared" si="13"/>
        <v>0.59853801169590648</v>
      </c>
      <c r="W29" s="277">
        <f>AVERAGE(W15:W20)</f>
        <v>1.2628692944482418</v>
      </c>
      <c r="X29" s="275"/>
      <c r="Y29" s="17">
        <f>AVERAGE(Y15:Y20)</f>
        <v>1.4708333333333332</v>
      </c>
      <c r="Z29" s="17">
        <f t="shared" ref="Z29:AF29" si="14">AVERAGE(Z15:Z20)</f>
        <v>0.3705</v>
      </c>
      <c r="AA29" s="17">
        <f t="shared" si="14"/>
        <v>0.35699999999999998</v>
      </c>
      <c r="AB29" s="17">
        <f t="shared" si="14"/>
        <v>0.84783333333333333</v>
      </c>
      <c r="AC29" s="17">
        <f t="shared" si="14"/>
        <v>1.4204999999999999</v>
      </c>
      <c r="AD29" s="17">
        <f t="shared" si="14"/>
        <v>1.2303333333333335</v>
      </c>
      <c r="AE29" s="17">
        <f t="shared" si="14"/>
        <v>1.1586666666666667</v>
      </c>
      <c r="AF29" s="17">
        <f t="shared" si="14"/>
        <v>1.234</v>
      </c>
      <c r="AG29" s="16"/>
      <c r="AH29" s="17">
        <f>AVERAGE(AH15:AH20)</f>
        <v>8.8711111111111105</v>
      </c>
      <c r="AI29" s="17">
        <f t="shared" ref="AI29:AO29" si="15">AVERAGE(AI15:AI20)</f>
        <v>5.4909722222222221</v>
      </c>
      <c r="AJ29" s="17">
        <f t="shared" si="15"/>
        <v>4.870972222222222</v>
      </c>
      <c r="AK29" s="17">
        <f t="shared" si="15"/>
        <v>7.9287500000000009</v>
      </c>
      <c r="AL29" s="17">
        <f t="shared" si="15"/>
        <v>8.3987500000000015</v>
      </c>
      <c r="AM29" s="17">
        <f t="shared" si="15"/>
        <v>9.8333333333333339</v>
      </c>
      <c r="AN29" s="17">
        <f t="shared" si="15"/>
        <v>9.5116666666666667</v>
      </c>
      <c r="AO29" s="17">
        <f t="shared" si="15"/>
        <v>10.281111111111111</v>
      </c>
      <c r="AP29" s="16"/>
      <c r="AQ29" s="17">
        <f t="shared" ref="AQ29" si="16">AVERAGE(AQ15:AQ20)</f>
        <v>11.530081391293889</v>
      </c>
      <c r="AT29" s="25">
        <v>7</v>
      </c>
      <c r="AU29" s="24" t="s">
        <v>42</v>
      </c>
      <c r="AV29" s="31">
        <v>2.1736511800190053E-4</v>
      </c>
      <c r="AW29" s="31">
        <f t="shared" si="0"/>
        <v>0.59202415568417488</v>
      </c>
      <c r="AX29" s="31">
        <v>7.3224299157688261E-5</v>
      </c>
      <c r="AY29" s="31">
        <f t="shared" si="1"/>
        <v>0.72206965948845914</v>
      </c>
      <c r="AZ29" s="31"/>
      <c r="BA29" s="31"/>
      <c r="BB29" s="31"/>
      <c r="BC29" s="31"/>
    </row>
    <row r="30" spans="6:55">
      <c r="I30" s="17" t="s">
        <v>24</v>
      </c>
      <c r="J30" s="17">
        <f t="shared" ref="J30:L30" si="17">STDEV(J15:J20)</f>
        <v>6.9402209378856705</v>
      </c>
      <c r="K30" s="17">
        <f t="shared" si="17"/>
        <v>4.0824829046386277</v>
      </c>
      <c r="L30" s="17">
        <f t="shared" si="17"/>
        <v>5.0365331992022719</v>
      </c>
      <c r="M30" s="17">
        <f>STDEV(M15:M20)</f>
        <v>8.3825214981332792</v>
      </c>
      <c r="N30" s="16"/>
      <c r="O30" s="17">
        <f t="shared" ref="O30:Q30" si="18">STDEV(O15:O20)</f>
        <v>2.1908902300206643</v>
      </c>
      <c r="P30" s="17">
        <f t="shared" si="18"/>
        <v>1.7224014243685086</v>
      </c>
      <c r="Q30" s="17">
        <f t="shared" si="18"/>
        <v>2.0412414523193152</v>
      </c>
      <c r="R30" s="17">
        <f>STDEV(R15:R20)</f>
        <v>2.8416544476765644</v>
      </c>
      <c r="S30" s="16"/>
      <c r="T30" s="277">
        <f t="shared" ref="T30:V30" si="19">STDEV(T15:T20)</f>
        <v>0.24081776778076722</v>
      </c>
      <c r="U30" s="277">
        <f t="shared" si="19"/>
        <v>0.22240205144882674</v>
      </c>
      <c r="V30" s="277">
        <f t="shared" si="19"/>
        <v>0.27395491934847849</v>
      </c>
      <c r="W30" s="277">
        <f>STDEV(W15:W20)</f>
        <v>0.37546160828106029</v>
      </c>
      <c r="X30" s="275"/>
      <c r="Y30" s="17">
        <f>STDEV(Y15:Y20)</f>
        <v>6.1212471496147482E-2</v>
      </c>
      <c r="Z30" s="17">
        <f t="shared" ref="Z30:AF30" si="20">STDEV(Z15:Z20)</f>
        <v>0.25318590008134351</v>
      </c>
      <c r="AA30" s="17">
        <f t="shared" si="20"/>
        <v>0.23245902864806084</v>
      </c>
      <c r="AB30" s="17">
        <f t="shared" si="20"/>
        <v>0.32459230839110553</v>
      </c>
      <c r="AC30" s="17">
        <f t="shared" si="20"/>
        <v>0.13910535575598795</v>
      </c>
      <c r="AD30" s="17">
        <f t="shared" si="20"/>
        <v>0.23301902640485453</v>
      </c>
      <c r="AE30" s="17">
        <f t="shared" si="20"/>
        <v>0.19234413603400183</v>
      </c>
      <c r="AF30" s="17">
        <f t="shared" si="20"/>
        <v>0.21163364571825591</v>
      </c>
      <c r="AG30" s="16"/>
      <c r="AH30" s="17">
        <f>STDEV(AH15:AH20)</f>
        <v>1.8324939492598755</v>
      </c>
      <c r="AI30" s="17">
        <f t="shared" ref="AI30:AO30" si="21">STDEV(AI15:AI20)</f>
        <v>1.6625903832295585</v>
      </c>
      <c r="AJ30" s="17">
        <f t="shared" si="21"/>
        <v>0.89436079232704069</v>
      </c>
      <c r="AK30" s="17">
        <f t="shared" si="21"/>
        <v>1.8630928400258406</v>
      </c>
      <c r="AL30" s="17">
        <f t="shared" si="21"/>
        <v>0.75511914990652695</v>
      </c>
      <c r="AM30" s="17">
        <f t="shared" si="21"/>
        <v>1.0334817097774127</v>
      </c>
      <c r="AN30" s="17">
        <f t="shared" si="21"/>
        <v>1.8779240902892971</v>
      </c>
      <c r="AO30" s="17">
        <f t="shared" si="21"/>
        <v>1.5658475399982321</v>
      </c>
      <c r="AP30" s="16"/>
      <c r="AQ30" s="17">
        <f t="shared" ref="AQ30" si="22">STDEV(AQ15:AQ20)</f>
        <v>7.8498330585935063</v>
      </c>
      <c r="AT30" s="25">
        <v>8</v>
      </c>
      <c r="AU30" s="24" t="s">
        <v>42</v>
      </c>
      <c r="AV30" s="31">
        <v>2.4114701507032917E-4</v>
      </c>
      <c r="AW30" s="31">
        <f t="shared" si="0"/>
        <v>0.65679746274433215</v>
      </c>
      <c r="AX30" s="31">
        <v>3.6825050626117862E-5</v>
      </c>
      <c r="AY30" s="31">
        <f t="shared" si="1"/>
        <v>0.3631342610597636</v>
      </c>
      <c r="AZ30" s="31"/>
      <c r="BA30" s="31"/>
      <c r="BB30" s="31"/>
      <c r="BC30" s="31"/>
    </row>
    <row r="31" spans="6:55">
      <c r="I31" s="17" t="s">
        <v>8</v>
      </c>
      <c r="J31" s="17">
        <f t="shared" ref="J31:L31" si="23">COUNT(J15:J20)</f>
        <v>6</v>
      </c>
      <c r="K31" s="17">
        <f t="shared" si="23"/>
        <v>6</v>
      </c>
      <c r="L31" s="17">
        <f t="shared" si="23"/>
        <v>6</v>
      </c>
      <c r="M31" s="17">
        <f>COUNT(M15:M20)</f>
        <v>6</v>
      </c>
      <c r="N31" s="16"/>
      <c r="O31" s="17">
        <f t="shared" ref="O31:Q31" si="24">COUNT(O15:O20)</f>
        <v>6</v>
      </c>
      <c r="P31" s="17">
        <f t="shared" si="24"/>
        <v>6</v>
      </c>
      <c r="Q31" s="17">
        <f t="shared" si="24"/>
        <v>6</v>
      </c>
      <c r="R31" s="17">
        <f>COUNT(R15:R20)</f>
        <v>6</v>
      </c>
      <c r="S31" s="16"/>
      <c r="T31" s="277">
        <f t="shared" ref="T31:V31" si="25">COUNT(T15:T20)</f>
        <v>6</v>
      </c>
      <c r="U31" s="277">
        <f t="shared" si="25"/>
        <v>6</v>
      </c>
      <c r="V31" s="277">
        <f t="shared" si="25"/>
        <v>6</v>
      </c>
      <c r="W31" s="277">
        <f>COUNT(W15:W20)</f>
        <v>6</v>
      </c>
      <c r="X31" s="275"/>
      <c r="Y31" s="17">
        <f>COUNT(Y15:Y20)</f>
        <v>6</v>
      </c>
      <c r="Z31" s="17">
        <f t="shared" ref="Z31:AF31" si="26">COUNT(Z15:Z20)</f>
        <v>6</v>
      </c>
      <c r="AA31" s="17">
        <f t="shared" si="26"/>
        <v>6</v>
      </c>
      <c r="AB31" s="17">
        <f t="shared" si="26"/>
        <v>6</v>
      </c>
      <c r="AC31" s="17">
        <f t="shared" si="26"/>
        <v>6</v>
      </c>
      <c r="AD31" s="17">
        <f t="shared" si="26"/>
        <v>6</v>
      </c>
      <c r="AE31" s="17">
        <f t="shared" si="26"/>
        <v>6</v>
      </c>
      <c r="AF31" s="17">
        <f t="shared" si="26"/>
        <v>6</v>
      </c>
      <c r="AG31" s="16"/>
      <c r="AH31" s="17">
        <f>COUNT(AH15:AH20)</f>
        <v>6</v>
      </c>
      <c r="AI31" s="17">
        <f t="shared" ref="AI31:AO31" si="27">COUNT(AI15:AI20)</f>
        <v>6</v>
      </c>
      <c r="AJ31" s="17">
        <f t="shared" si="27"/>
        <v>6</v>
      </c>
      <c r="AK31" s="17">
        <f t="shared" si="27"/>
        <v>6</v>
      </c>
      <c r="AL31" s="17">
        <f t="shared" si="27"/>
        <v>6</v>
      </c>
      <c r="AM31" s="17">
        <f t="shared" si="27"/>
        <v>6</v>
      </c>
      <c r="AN31" s="17">
        <f t="shared" si="27"/>
        <v>6</v>
      </c>
      <c r="AO31" s="17">
        <f t="shared" si="27"/>
        <v>6</v>
      </c>
      <c r="AP31" s="16"/>
      <c r="AQ31" s="17">
        <f t="shared" ref="AQ31" si="28">COUNT(AQ15:AQ20)</f>
        <v>6</v>
      </c>
      <c r="AT31" s="25">
        <v>9</v>
      </c>
      <c r="AU31" s="24" t="s">
        <v>42</v>
      </c>
      <c r="AV31" s="31">
        <v>1.9370729329877995E-4</v>
      </c>
      <c r="AW31" s="31">
        <f t="shared" si="0"/>
        <v>0.52758877698156859</v>
      </c>
      <c r="AX31" s="31">
        <v>7.5145246816261832E-5</v>
      </c>
      <c r="AY31" s="31">
        <f t="shared" si="1"/>
        <v>0.74101225146512451</v>
      </c>
      <c r="AZ31" s="31"/>
      <c r="BA31" s="31"/>
      <c r="BB31" s="31"/>
      <c r="BC31" s="31"/>
    </row>
    <row r="32" spans="6:55">
      <c r="I32" s="17" t="s">
        <v>25</v>
      </c>
      <c r="J32" s="17">
        <f t="shared" ref="J32:M32" si="29">J30/SQRT(J31)</f>
        <v>2.8333333333333335</v>
      </c>
      <c r="K32" s="17">
        <f t="shared" si="29"/>
        <v>1.6666666666666659</v>
      </c>
      <c r="L32" s="17">
        <f t="shared" si="29"/>
        <v>2.0561560684388187</v>
      </c>
      <c r="M32" s="17">
        <f t="shared" si="29"/>
        <v>3.4221500713894915</v>
      </c>
      <c r="N32" s="16"/>
      <c r="O32" s="17">
        <f t="shared" ref="O32:R32" si="30">O30/SQRT(O31)</f>
        <v>0.89442719099991586</v>
      </c>
      <c r="P32" s="17">
        <f t="shared" si="30"/>
        <v>0.7031674369909664</v>
      </c>
      <c r="Q32" s="17">
        <f t="shared" si="30"/>
        <v>0.83333333333333348</v>
      </c>
      <c r="R32" s="17">
        <f t="shared" si="30"/>
        <v>1.1601005703529903</v>
      </c>
      <c r="S32" s="16"/>
      <c r="T32" s="277">
        <f t="shared" ref="T32:W32" si="31">T30/SQRT(T31)</f>
        <v>9.8313442009821769E-2</v>
      </c>
      <c r="U32" s="277">
        <f t="shared" si="31"/>
        <v>9.0795257299639637E-2</v>
      </c>
      <c r="V32" s="277">
        <f t="shared" si="31"/>
        <v>0.11184162748818183</v>
      </c>
      <c r="W32" s="277">
        <f t="shared" si="31"/>
        <v>0.15328155971555546</v>
      </c>
      <c r="X32" s="275"/>
      <c r="Y32" s="17">
        <f t="shared" ref="Y32:AF32" si="32">Y30/SQRT(Y31)</f>
        <v>2.4989886843370154E-2</v>
      </c>
      <c r="Z32" s="17">
        <f t="shared" si="32"/>
        <v>0.10336271087776293</v>
      </c>
      <c r="AA32" s="17">
        <f t="shared" si="32"/>
        <v>9.4901001048460998E-2</v>
      </c>
      <c r="AB32" s="17">
        <f t="shared" si="32"/>
        <v>0.13251425499838787</v>
      </c>
      <c r="AC32" s="17">
        <f t="shared" si="32"/>
        <v>5.6789523681749575E-2</v>
      </c>
      <c r="AD32" s="17">
        <f t="shared" si="32"/>
        <v>9.512961917533562E-2</v>
      </c>
      <c r="AE32" s="17">
        <f t="shared" si="32"/>
        <v>7.8524164716629971E-2</v>
      </c>
      <c r="AF32" s="17">
        <f t="shared" si="32"/>
        <v>8.6399074069112819E-2</v>
      </c>
      <c r="AG32" s="16"/>
      <c r="AH32" s="17">
        <f t="shared" ref="AH32:AO32" si="33">AH30/SQRT(AH31)</f>
        <v>0.74811252207071721</v>
      </c>
      <c r="AI32" s="17">
        <f t="shared" si="33"/>
        <v>0.67874968169512617</v>
      </c>
      <c r="AJ32" s="17">
        <f t="shared" si="33"/>
        <v>0.36512126452542043</v>
      </c>
      <c r="AK32" s="17">
        <f t="shared" si="33"/>
        <v>0.76060446691601291</v>
      </c>
      <c r="AL32" s="17">
        <f t="shared" si="33"/>
        <v>0.30827610204586514</v>
      </c>
      <c r="AM32" s="17">
        <f t="shared" si="33"/>
        <v>0.42191714124229901</v>
      </c>
      <c r="AN32" s="17">
        <f t="shared" si="33"/>
        <v>0.76665929948151079</v>
      </c>
      <c r="AO32" s="17">
        <f t="shared" si="33"/>
        <v>0.63925458133132373</v>
      </c>
      <c r="AP32" s="16"/>
      <c r="AQ32" s="17">
        <f t="shared" ref="AQ32" si="34">AQ30/SQRT(AQ31)</f>
        <v>3.2046809265975162</v>
      </c>
      <c r="AT32" s="25">
        <v>10</v>
      </c>
      <c r="AU32" s="24" t="s">
        <v>42</v>
      </c>
      <c r="AV32" s="31">
        <v>2.0403799166735331E-4</v>
      </c>
      <c r="AW32" s="31">
        <f t="shared" si="0"/>
        <v>0.55572587200170442</v>
      </c>
      <c r="AX32" s="31">
        <v>8.6064400070400725E-5</v>
      </c>
      <c r="AY32" s="31">
        <f t="shared" si="1"/>
        <v>0.84868674426073831</v>
      </c>
      <c r="AZ32" s="31"/>
      <c r="BA32" s="31"/>
      <c r="BB32" s="31"/>
      <c r="BC32" s="31"/>
    </row>
    <row r="33" spans="8:55"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275"/>
      <c r="U33" s="275"/>
      <c r="V33" s="275"/>
      <c r="W33" s="275"/>
      <c r="X33" s="27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T33" s="28"/>
      <c r="AU33" s="28"/>
      <c r="AV33" s="28"/>
      <c r="AW33" s="28"/>
      <c r="AX33" s="28"/>
      <c r="AY33" s="28"/>
      <c r="AZ33" s="28"/>
      <c r="BA33" s="28"/>
      <c r="BB33" s="28"/>
      <c r="BC33" s="28"/>
    </row>
    <row r="34" spans="8:55">
      <c r="H34" s="21" t="s">
        <v>42</v>
      </c>
      <c r="I34" s="17" t="s">
        <v>23</v>
      </c>
      <c r="J34" s="17">
        <f t="shared" ref="J34:L34" si="35">AVERAGE(J21:J27)</f>
        <v>23.857142857142858</v>
      </c>
      <c r="K34" s="17">
        <f t="shared" si="35"/>
        <v>22.142857142857142</v>
      </c>
      <c r="L34" s="17">
        <f t="shared" si="35"/>
        <v>20.857142857142858</v>
      </c>
      <c r="M34" s="17">
        <f>AVERAGE(M21:M27)</f>
        <v>44.5</v>
      </c>
      <c r="N34" s="16"/>
      <c r="O34" s="17">
        <f t="shared" ref="O34:Q34" si="36">AVERAGE(O21:O27)</f>
        <v>2.8571428571428572</v>
      </c>
      <c r="P34" s="17">
        <f t="shared" si="36"/>
        <v>2.5714285714285716</v>
      </c>
      <c r="Q34" s="17">
        <f t="shared" si="36"/>
        <v>5.1428571428571432</v>
      </c>
      <c r="R34" s="17">
        <f>AVERAGE(R21:R27)</f>
        <v>6.5714285714285712</v>
      </c>
      <c r="S34" s="16"/>
      <c r="T34" s="277">
        <f t="shared" ref="T34:V34" si="37">AVERAGE(T21:T27)</f>
        <v>0.74830277190967931</v>
      </c>
      <c r="U34" s="277">
        <f t="shared" si="37"/>
        <v>0.78457022610844329</v>
      </c>
      <c r="V34" s="277">
        <f t="shared" si="37"/>
        <v>0.60914538975763455</v>
      </c>
      <c r="W34" s="277">
        <f>AVERAGE(W21:W27)</f>
        <v>1.4632943069421001</v>
      </c>
      <c r="X34" s="275"/>
      <c r="Y34" s="17">
        <f>AVERAGE(Y21:Y27)</f>
        <v>1.4007142857142856</v>
      </c>
      <c r="Z34" s="17">
        <f t="shared" ref="Z34:AF34" si="38">AVERAGE(Z21:Z27)</f>
        <v>0.497</v>
      </c>
      <c r="AA34" s="17">
        <f t="shared" si="38"/>
        <v>0.39171428571428574</v>
      </c>
      <c r="AB34" s="17">
        <f t="shared" si="38"/>
        <v>0.38685714285714284</v>
      </c>
      <c r="AC34" s="17">
        <f t="shared" si="38"/>
        <v>1.5129999999999999</v>
      </c>
      <c r="AD34" s="17">
        <f t="shared" si="38"/>
        <v>1.2734285714285714</v>
      </c>
      <c r="AE34" s="17">
        <f t="shared" si="38"/>
        <v>1.1560000000000001</v>
      </c>
      <c r="AF34" s="17">
        <f t="shared" si="38"/>
        <v>1.2992857142857144</v>
      </c>
      <c r="AG34" s="16"/>
      <c r="AH34" s="17">
        <f>AVERAGE(AH21:AH27)</f>
        <v>8.8741666666666656</v>
      </c>
      <c r="AI34" s="17">
        <f t="shared" ref="AI34:AO34" si="39">AVERAGE(AI21:AI27)</f>
        <v>5.9847619047619052</v>
      </c>
      <c r="AJ34" s="17">
        <f t="shared" si="39"/>
        <v>5.9784523809523815</v>
      </c>
      <c r="AK34" s="17">
        <f t="shared" si="39"/>
        <v>7.2722619047619057</v>
      </c>
      <c r="AL34" s="17">
        <f t="shared" si="39"/>
        <v>9.5452380952380942</v>
      </c>
      <c r="AM34" s="17">
        <f t="shared" si="39"/>
        <v>10.131904761904762</v>
      </c>
      <c r="AN34" s="17">
        <f t="shared" si="39"/>
        <v>9.1784523809523808</v>
      </c>
      <c r="AO34" s="17">
        <f t="shared" si="39"/>
        <v>9.973809523809523</v>
      </c>
      <c r="AP34" s="16"/>
      <c r="AQ34" s="17">
        <f t="shared" ref="AQ34" si="40">AVERAGE(AQ21:AQ27)</f>
        <v>8.213071353926809</v>
      </c>
      <c r="AT34" s="23" t="s">
        <v>41</v>
      </c>
      <c r="AU34" s="31" t="s">
        <v>23</v>
      </c>
      <c r="AV34" s="31">
        <f t="shared" ref="AV34:BC34" si="41">AVERAGE(AV13:AV22)</f>
        <v>3.6715582618533822E-4</v>
      </c>
      <c r="AW34" s="31">
        <f t="shared" si="41"/>
        <v>1</v>
      </c>
      <c r="AX34" s="31">
        <f t="shared" si="41"/>
        <v>1.0140891283198779E-4</v>
      </c>
      <c r="AY34" s="31">
        <f t="shared" si="41"/>
        <v>1.0000000000000002</v>
      </c>
      <c r="AZ34" s="31">
        <f t="shared" si="41"/>
        <v>3.1814216913574048E-5</v>
      </c>
      <c r="BA34" s="31">
        <f t="shared" si="41"/>
        <v>1</v>
      </c>
      <c r="BB34" s="31">
        <f t="shared" si="41"/>
        <v>6.2491709242542347E-2</v>
      </c>
      <c r="BC34" s="31">
        <f t="shared" si="41"/>
        <v>1</v>
      </c>
    </row>
    <row r="35" spans="8:55">
      <c r="I35" s="17" t="s">
        <v>24</v>
      </c>
      <c r="J35" s="17">
        <f t="shared" ref="J35:L35" si="42">STDEV(J21:J27)</f>
        <v>12.157694016939386</v>
      </c>
      <c r="K35" s="17">
        <f t="shared" si="42"/>
        <v>7.0575862594461976</v>
      </c>
      <c r="L35" s="17">
        <f t="shared" si="42"/>
        <v>13.183683999911549</v>
      </c>
      <c r="M35" s="17">
        <f>STDEV(M21:M27)</f>
        <v>17.452315987665745</v>
      </c>
      <c r="N35" s="16"/>
      <c r="O35" s="17">
        <f t="shared" ref="O35:Q35" si="43">STDEV(O21:O27)</f>
        <v>1.2149857925879115</v>
      </c>
      <c r="P35" s="17">
        <f t="shared" si="43"/>
        <v>1.7182493859684491</v>
      </c>
      <c r="Q35" s="17">
        <f t="shared" si="43"/>
        <v>6.0944940022004408</v>
      </c>
      <c r="R35" s="17">
        <f>STDEV(R21:R27)</f>
        <v>4.577377082170635</v>
      </c>
      <c r="S35" s="16"/>
      <c r="T35" s="277">
        <f t="shared" ref="T35:V35" si="44">STDEV(T21:T27)</f>
        <v>0.15027819463381739</v>
      </c>
      <c r="U35" s="277">
        <f t="shared" si="44"/>
        <v>0.13605006553100663</v>
      </c>
      <c r="V35" s="277">
        <f t="shared" si="44"/>
        <v>0.30703954904232739</v>
      </c>
      <c r="W35" s="277">
        <f>STDEV(W21:W27)</f>
        <v>0.31048509356569748</v>
      </c>
      <c r="X35" s="275"/>
      <c r="Y35" s="17">
        <f>STDEV(Y21:Y27)</f>
        <v>0.12178767628638816</v>
      </c>
      <c r="Z35" s="17">
        <f t="shared" ref="Z35:AF35" si="45">STDEV(Z21:Z27)</f>
        <v>0.26899256495301116</v>
      </c>
      <c r="AA35" s="17">
        <f t="shared" si="45"/>
        <v>0.1650804998434747</v>
      </c>
      <c r="AB35" s="17">
        <f t="shared" si="45"/>
        <v>0.32246830778203545</v>
      </c>
      <c r="AC35" s="17">
        <f t="shared" si="45"/>
        <v>0</v>
      </c>
      <c r="AD35" s="17">
        <f t="shared" si="45"/>
        <v>0.25762625198975003</v>
      </c>
      <c r="AE35" s="17">
        <f t="shared" si="45"/>
        <v>0.19073716645338545</v>
      </c>
      <c r="AF35" s="17">
        <f t="shared" si="45"/>
        <v>0.13782079461594834</v>
      </c>
      <c r="AG35" s="16"/>
      <c r="AH35" s="17">
        <f>STDEV(AH21:AH27)</f>
        <v>1.6646881311747492</v>
      </c>
      <c r="AI35" s="17">
        <f t="shared" ref="AI35:AO35" si="46">STDEV(AI21:AI27)</f>
        <v>1.1783177857576419</v>
      </c>
      <c r="AJ35" s="17">
        <f t="shared" si="46"/>
        <v>1.7755953897482466</v>
      </c>
      <c r="AK35" s="17">
        <f t="shared" si="46"/>
        <v>1.5198856799637011</v>
      </c>
      <c r="AL35" s="17">
        <f t="shared" si="46"/>
        <v>2.3843368960493883</v>
      </c>
      <c r="AM35" s="17">
        <f t="shared" si="46"/>
        <v>1.394283112149536</v>
      </c>
      <c r="AN35" s="17">
        <f t="shared" si="46"/>
        <v>1.4282972273223504</v>
      </c>
      <c r="AO35" s="17">
        <f t="shared" si="46"/>
        <v>1.0493744672359686</v>
      </c>
      <c r="AP35" s="16"/>
      <c r="AQ35" s="17">
        <f t="shared" ref="AQ35" si="47">STDEV(AQ21:AQ27)</f>
        <v>4.2488777036080387</v>
      </c>
      <c r="AT35" s="1"/>
      <c r="AU35" s="31" t="s">
        <v>24</v>
      </c>
      <c r="AV35" s="31">
        <f t="shared" ref="AV35:BC35" si="48">STDEV(AV13:AV22)</f>
        <v>1.8501839317189742E-4</v>
      </c>
      <c r="AW35" s="31">
        <f t="shared" si="48"/>
        <v>0.50392334800783245</v>
      </c>
      <c r="AX35" s="31">
        <f t="shared" si="48"/>
        <v>6.347622355406499E-5</v>
      </c>
      <c r="AY35" s="31">
        <f t="shared" si="48"/>
        <v>0.62594324089866826</v>
      </c>
      <c r="AZ35" s="31">
        <f t="shared" si="48"/>
        <v>2.0572138297538198E-5</v>
      </c>
      <c r="BA35" s="31">
        <f t="shared" si="48"/>
        <v>0.64663349575518736</v>
      </c>
      <c r="BB35" s="31">
        <f t="shared" si="48"/>
        <v>1.0578412779296427E-2</v>
      </c>
      <c r="BC35" s="31">
        <f t="shared" si="48"/>
        <v>0.16927705942942869</v>
      </c>
    </row>
    <row r="36" spans="8:55">
      <c r="I36" s="17" t="s">
        <v>8</v>
      </c>
      <c r="J36" s="17">
        <f t="shared" ref="J36:L36" si="49">COUNT(J21:J27)</f>
        <v>7</v>
      </c>
      <c r="K36" s="17">
        <f t="shared" si="49"/>
        <v>7</v>
      </c>
      <c r="L36" s="17">
        <f t="shared" si="49"/>
        <v>7</v>
      </c>
      <c r="M36" s="17">
        <f>COUNT(M21:M27)</f>
        <v>7</v>
      </c>
      <c r="N36" s="16"/>
      <c r="O36" s="17">
        <f t="shared" ref="O36:Q36" si="50">COUNT(O21:O27)</f>
        <v>7</v>
      </c>
      <c r="P36" s="17">
        <f t="shared" si="50"/>
        <v>7</v>
      </c>
      <c r="Q36" s="17">
        <f t="shared" si="50"/>
        <v>7</v>
      </c>
      <c r="R36" s="17">
        <f>COUNT(R21:R27)</f>
        <v>7</v>
      </c>
      <c r="S36" s="16"/>
      <c r="T36" s="277">
        <f t="shared" ref="T36:V36" si="51">COUNT(T21:T27)</f>
        <v>7</v>
      </c>
      <c r="U36" s="277">
        <f t="shared" si="51"/>
        <v>7</v>
      </c>
      <c r="V36" s="277">
        <f t="shared" si="51"/>
        <v>7</v>
      </c>
      <c r="W36" s="277">
        <f>COUNT(W21:W27)</f>
        <v>7</v>
      </c>
      <c r="X36" s="275"/>
      <c r="Y36" s="17">
        <f>COUNT(Y21:Y27)</f>
        <v>7</v>
      </c>
      <c r="Z36" s="17">
        <f t="shared" ref="Z36:AF36" si="52">COUNT(Z21:Z27)</f>
        <v>7</v>
      </c>
      <c r="AA36" s="17">
        <f t="shared" si="52"/>
        <v>7</v>
      </c>
      <c r="AB36" s="17">
        <f t="shared" si="52"/>
        <v>7</v>
      </c>
      <c r="AC36" s="17">
        <f t="shared" si="52"/>
        <v>7</v>
      </c>
      <c r="AD36" s="17">
        <f t="shared" si="52"/>
        <v>7</v>
      </c>
      <c r="AE36" s="17">
        <f t="shared" si="52"/>
        <v>7</v>
      </c>
      <c r="AF36" s="17">
        <f t="shared" si="52"/>
        <v>7</v>
      </c>
      <c r="AG36" s="16"/>
      <c r="AH36" s="17">
        <f>COUNT(AH21:AH27)</f>
        <v>7</v>
      </c>
      <c r="AI36" s="17">
        <f t="shared" ref="AI36:AO36" si="53">COUNT(AI21:AI27)</f>
        <v>7</v>
      </c>
      <c r="AJ36" s="17">
        <f t="shared" si="53"/>
        <v>7</v>
      </c>
      <c r="AK36" s="17">
        <f t="shared" si="53"/>
        <v>7</v>
      </c>
      <c r="AL36" s="17">
        <f t="shared" si="53"/>
        <v>7</v>
      </c>
      <c r="AM36" s="17">
        <f t="shared" si="53"/>
        <v>7</v>
      </c>
      <c r="AN36" s="17">
        <f t="shared" si="53"/>
        <v>7</v>
      </c>
      <c r="AO36" s="17">
        <f t="shared" si="53"/>
        <v>7</v>
      </c>
      <c r="AP36" s="16"/>
      <c r="AQ36" s="17">
        <f t="shared" ref="AQ36" si="54">COUNT(AQ21:AQ27)</f>
        <v>7</v>
      </c>
      <c r="AT36" s="1"/>
      <c r="AU36" s="31" t="s">
        <v>8</v>
      </c>
      <c r="AV36" s="31">
        <f t="shared" ref="AV36:BC36" si="55">COUNT(AV13:AV22)</f>
        <v>10</v>
      </c>
      <c r="AW36" s="31">
        <f t="shared" si="55"/>
        <v>10</v>
      </c>
      <c r="AX36" s="31">
        <f t="shared" si="55"/>
        <v>10</v>
      </c>
      <c r="AY36" s="31">
        <f t="shared" si="55"/>
        <v>10</v>
      </c>
      <c r="AZ36" s="31">
        <f t="shared" si="55"/>
        <v>5</v>
      </c>
      <c r="BA36" s="31">
        <f t="shared" si="55"/>
        <v>5</v>
      </c>
      <c r="BB36" s="31">
        <f t="shared" si="55"/>
        <v>5</v>
      </c>
      <c r="BC36" s="31">
        <f t="shared" si="55"/>
        <v>5</v>
      </c>
    </row>
    <row r="37" spans="8:55">
      <c r="I37" s="17" t="s">
        <v>25</v>
      </c>
      <c r="J37" s="17">
        <f t="shared" ref="J37:M37" si="56">J35/SQRT(J36)</f>
        <v>4.5951764121199297</v>
      </c>
      <c r="K37" s="17">
        <f t="shared" si="56"/>
        <v>2.6675168712687451</v>
      </c>
      <c r="L37" s="17">
        <f t="shared" si="56"/>
        <v>4.9829641753467495</v>
      </c>
      <c r="M37" s="17">
        <f t="shared" si="56"/>
        <v>6.5963554150685937</v>
      </c>
      <c r="N37" s="16"/>
      <c r="O37" s="17">
        <f t="shared" ref="O37:R37" si="57">O35/SQRT(O36)</f>
        <v>0.45922146480918818</v>
      </c>
      <c r="P37" s="17">
        <f t="shared" si="57"/>
        <v>0.6494372236659931</v>
      </c>
      <c r="Q37" s="17">
        <f t="shared" si="57"/>
        <v>2.3035022137995855</v>
      </c>
      <c r="R37" s="17">
        <f t="shared" si="57"/>
        <v>1.7300859166271381</v>
      </c>
      <c r="S37" s="16"/>
      <c r="T37" s="277">
        <f t="shared" ref="T37:W37" si="58">T35/SQRT(T36)</f>
        <v>5.6799818639548867E-2</v>
      </c>
      <c r="U37" s="277">
        <f t="shared" si="58"/>
        <v>5.1422091321297748E-2</v>
      </c>
      <c r="V37" s="277">
        <f t="shared" si="58"/>
        <v>0.11605004134677405</v>
      </c>
      <c r="W37" s="277">
        <f t="shared" si="58"/>
        <v>0.11735233476677945</v>
      </c>
      <c r="X37" s="275"/>
      <c r="Y37" s="17">
        <f t="shared" ref="Y37:AF37" si="59">Y35/SQRT(Y36)</f>
        <v>4.6031414886603061E-2</v>
      </c>
      <c r="Z37" s="17">
        <f t="shared" si="59"/>
        <v>0.10166963305586518</v>
      </c>
      <c r="AA37" s="17">
        <f t="shared" si="59"/>
        <v>6.2394564127438726E-2</v>
      </c>
      <c r="AB37" s="17">
        <f t="shared" si="59"/>
        <v>0.12188156401301431</v>
      </c>
      <c r="AC37" s="17">
        <f t="shared" si="59"/>
        <v>0</v>
      </c>
      <c r="AD37" s="17">
        <f t="shared" si="59"/>
        <v>9.7373570566648249E-2</v>
      </c>
      <c r="AE37" s="17">
        <f t="shared" si="59"/>
        <v>7.2091872601827089E-2</v>
      </c>
      <c r="AF37" s="17">
        <f t="shared" si="59"/>
        <v>5.2091364006729854E-2</v>
      </c>
      <c r="AG37" s="16"/>
      <c r="AH37" s="17">
        <f t="shared" ref="AH37:AO37" si="60">AH35/SQRT(AH36)</f>
        <v>0.62919297222417936</v>
      </c>
      <c r="AI37" s="17">
        <f t="shared" si="60"/>
        <v>0.44536226093128661</v>
      </c>
      <c r="AJ37" s="17">
        <f t="shared" si="60"/>
        <v>0.67111197576380943</v>
      </c>
      <c r="AK37" s="17">
        <f t="shared" si="60"/>
        <v>0.57446279006175127</v>
      </c>
      <c r="AL37" s="17">
        <f t="shared" si="60"/>
        <v>0.90119463839176361</v>
      </c>
      <c r="AM37" s="17">
        <f t="shared" si="60"/>
        <v>0.52698948170926463</v>
      </c>
      <c r="AN37" s="17">
        <f t="shared" si="60"/>
        <v>0.53984560882543253</v>
      </c>
      <c r="AO37" s="17">
        <f t="shared" si="60"/>
        <v>0.39662626749818142</v>
      </c>
      <c r="AP37" s="16"/>
      <c r="AQ37" s="17">
        <f t="shared" ref="AQ37" si="61">AQ35/SQRT(AQ36)</f>
        <v>1.6059248221248679</v>
      </c>
      <c r="AT37" s="1"/>
      <c r="AU37" s="31" t="s">
        <v>25</v>
      </c>
      <c r="AV37" s="31">
        <f>AV35/SQRT(AV36)</f>
        <v>5.85079531447741E-5</v>
      </c>
      <c r="AW37" s="31">
        <f>AW35/SQRT(AW36)</f>
        <v>0.15935455458424241</v>
      </c>
      <c r="AX37" s="31">
        <f t="shared" ref="AX37:BC37" si="62">AX35/SQRT(AX36)</f>
        <v>2.007294436968736E-5</v>
      </c>
      <c r="AY37" s="31">
        <f t="shared" si="62"/>
        <v>0.19794063272272527</v>
      </c>
      <c r="AZ37" s="31">
        <f t="shared" si="62"/>
        <v>9.2001399351644404E-6</v>
      </c>
      <c r="BA37" s="31">
        <f t="shared" si="62"/>
        <v>0.28918329060738412</v>
      </c>
      <c r="BB37" s="31">
        <f t="shared" si="62"/>
        <v>4.7308100137118574E-3</v>
      </c>
      <c r="BC37" s="31">
        <f t="shared" si="62"/>
        <v>7.5703002383094867E-2</v>
      </c>
    </row>
    <row r="38" spans="8:55">
      <c r="AT38" s="1"/>
      <c r="AU38" s="31"/>
      <c r="AV38" s="31"/>
      <c r="AW38" s="31"/>
      <c r="AX38" s="31"/>
      <c r="AY38" s="31"/>
      <c r="AZ38" s="31"/>
      <c r="BA38" s="31"/>
      <c r="BB38" s="31"/>
      <c r="BC38" s="31"/>
    </row>
    <row r="39" spans="8:55">
      <c r="AT39" s="24" t="s">
        <v>42</v>
      </c>
      <c r="AU39" s="31" t="s">
        <v>23</v>
      </c>
      <c r="AV39" s="31">
        <f>AVERAGE(AV23:AV33)</f>
        <v>1.914825299119958E-4</v>
      </c>
      <c r="AW39" s="31">
        <f>AVERAGE(AW23:AW33)</f>
        <v>0.52152932421488107</v>
      </c>
      <c r="AX39" s="31">
        <f t="shared" ref="AX39:BC39" si="63">AVERAGE(AX23:AX33)</f>
        <v>5.227185483125224E-5</v>
      </c>
      <c r="AY39" s="31">
        <f t="shared" si="63"/>
        <v>0.51545621949280906</v>
      </c>
      <c r="AZ39" s="31">
        <f t="shared" si="63"/>
        <v>4.0736519281155153E-4</v>
      </c>
      <c r="BA39" s="31">
        <f t="shared" si="63"/>
        <v>12.804501645229641</v>
      </c>
      <c r="BB39" s="31">
        <f t="shared" si="63"/>
        <v>6.0859074017384197E-2</v>
      </c>
      <c r="BC39" s="31">
        <f t="shared" si="63"/>
        <v>0.97387437077738459</v>
      </c>
    </row>
    <row r="40" spans="8:55">
      <c r="AT40" s="1"/>
      <c r="AU40" s="31" t="s">
        <v>24</v>
      </c>
      <c r="AV40" s="31">
        <f>STDEV(AV23:AV33)</f>
        <v>3.4062086579977407E-5</v>
      </c>
      <c r="AW40" s="31">
        <f>STDEV(AW23:AW33)</f>
        <v>9.2772834177450539E-2</v>
      </c>
      <c r="AX40" s="31">
        <f t="shared" ref="AX40:BC40" si="64">STDEV(AX23:AX33)</f>
        <v>2.1711518775759871E-5</v>
      </c>
      <c r="AY40" s="31">
        <f t="shared" si="64"/>
        <v>0.21409872337090413</v>
      </c>
      <c r="AZ40" s="31">
        <f t="shared" si="64"/>
        <v>3.1781334534049049E-4</v>
      </c>
      <c r="BA40" s="31">
        <f t="shared" si="64"/>
        <v>9.9896642499124386</v>
      </c>
      <c r="BB40" s="31">
        <f t="shared" si="64"/>
        <v>2.3366488603040192E-2</v>
      </c>
      <c r="BC40" s="31">
        <f t="shared" si="64"/>
        <v>0.37391341805599099</v>
      </c>
    </row>
    <row r="41" spans="8:55">
      <c r="AT41" s="1"/>
      <c r="AU41" s="31" t="s">
        <v>8</v>
      </c>
      <c r="AV41" s="31">
        <f>COUNT(AV23:AV33)</f>
        <v>10</v>
      </c>
      <c r="AW41" s="31">
        <f>COUNT(AW23:AW33)</f>
        <v>10</v>
      </c>
      <c r="AX41" s="31">
        <f t="shared" ref="AX41:BC41" si="65">COUNT(AX23:AX33)</f>
        <v>10</v>
      </c>
      <c r="AY41" s="31">
        <f t="shared" si="65"/>
        <v>10</v>
      </c>
      <c r="AZ41" s="31">
        <f t="shared" si="65"/>
        <v>5</v>
      </c>
      <c r="BA41" s="31">
        <f t="shared" si="65"/>
        <v>5</v>
      </c>
      <c r="BB41" s="31">
        <f t="shared" si="65"/>
        <v>5</v>
      </c>
      <c r="BC41" s="31">
        <f t="shared" si="65"/>
        <v>5</v>
      </c>
    </row>
    <row r="42" spans="8:55">
      <c r="AT42" s="1"/>
      <c r="AU42" s="31" t="s">
        <v>25</v>
      </c>
      <c r="AV42" s="31">
        <f>AV40/SQRT(AV41)</f>
        <v>1.077137754505837E-5</v>
      </c>
      <c r="AW42" s="31">
        <f>AW40/SQRT(AW41)</f>
        <v>2.9337346098985733E-2</v>
      </c>
      <c r="AX42" s="31">
        <f t="shared" ref="AX42:BC42" si="66">AX40/SQRT(AX41)</f>
        <v>6.8657850792911754E-6</v>
      </c>
      <c r="AY42" s="31">
        <f t="shared" si="66"/>
        <v>6.7703960998637985E-2</v>
      </c>
      <c r="AZ42" s="31">
        <f t="shared" si="66"/>
        <v>1.4213044886759055E-4</v>
      </c>
      <c r="BA42" s="31">
        <f t="shared" si="66"/>
        <v>4.4675136670407323</v>
      </c>
      <c r="BB42" s="31">
        <f t="shared" si="66"/>
        <v>1.0449811382374392E-2</v>
      </c>
      <c r="BC42" s="31">
        <f t="shared" si="66"/>
        <v>0.16721916409449861</v>
      </c>
    </row>
  </sheetData>
  <mergeCells count="20">
    <mergeCell ref="AT10:BC10"/>
    <mergeCell ref="AT11:BC11"/>
    <mergeCell ref="AQ12:AQ13"/>
    <mergeCell ref="Y13:AB13"/>
    <mergeCell ref="AC13:AF13"/>
    <mergeCell ref="AH13:AK13"/>
    <mergeCell ref="AL13:AO13"/>
    <mergeCell ref="Z11:AB11"/>
    <mergeCell ref="AD11:AF11"/>
    <mergeCell ref="AI11:AK11"/>
    <mergeCell ref="AM11:AO11"/>
    <mergeCell ref="Y12:AF12"/>
    <mergeCell ref="AH12:AO12"/>
    <mergeCell ref="J13:L13"/>
    <mergeCell ref="O13:Q13"/>
    <mergeCell ref="J10:R10"/>
    <mergeCell ref="Y10:AO10"/>
    <mergeCell ref="J11:R11"/>
    <mergeCell ref="J12:R12"/>
    <mergeCell ref="T13:V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1"/>
  <sheetViews>
    <sheetView topLeftCell="A88" zoomScale="95" zoomScaleNormal="95" workbookViewId="0">
      <selection activeCell="K168" sqref="K168"/>
    </sheetView>
  </sheetViews>
  <sheetFormatPr baseColWidth="10" defaultColWidth="8.83203125" defaultRowHeight="15"/>
  <cols>
    <col min="1" max="1" width="18.5" customWidth="1"/>
    <col min="2" max="2" width="16.5" customWidth="1"/>
    <col min="3" max="3" width="15.6640625" customWidth="1"/>
    <col min="4" max="12" width="10.33203125" customWidth="1"/>
  </cols>
  <sheetData>
    <row r="1" spans="1:6" ht="16" thickBot="1"/>
    <row r="2" spans="1:6" ht="16" thickBot="1">
      <c r="A2" s="32" t="s">
        <v>165</v>
      </c>
    </row>
    <row r="4" spans="1:6" ht="18">
      <c r="A4" s="36" t="s">
        <v>77</v>
      </c>
    </row>
    <row r="6" spans="1:6" ht="18">
      <c r="B6" s="33" t="s">
        <v>97</v>
      </c>
    </row>
    <row r="8" spans="1:6" ht="18">
      <c r="B8" s="33" t="s">
        <v>66</v>
      </c>
      <c r="C8" s="34"/>
    </row>
    <row r="9" spans="1:6">
      <c r="B9" s="34"/>
      <c r="C9" s="34"/>
    </row>
    <row r="10" spans="1:6" ht="18">
      <c r="B10" s="39" t="s">
        <v>67</v>
      </c>
      <c r="C10" s="40"/>
    </row>
    <row r="12" spans="1:6" ht="16" thickBot="1">
      <c r="B12" s="376" t="s">
        <v>68</v>
      </c>
      <c r="C12" s="376"/>
      <c r="D12" s="376"/>
      <c r="E12" s="376"/>
      <c r="F12" s="376"/>
    </row>
    <row r="13" spans="1:6" ht="29" thickTop="1" thickBot="1">
      <c r="B13" s="43" t="s">
        <v>69</v>
      </c>
      <c r="C13" s="44" t="s">
        <v>70</v>
      </c>
      <c r="D13" s="45" t="s">
        <v>71</v>
      </c>
      <c r="E13" s="45" t="s">
        <v>72</v>
      </c>
      <c r="F13" s="46" t="s">
        <v>73</v>
      </c>
    </row>
    <row r="14" spans="1:6" ht="16" thickTop="1">
      <c r="B14" s="61" t="s">
        <v>74</v>
      </c>
      <c r="C14" s="62">
        <v>1</v>
      </c>
      <c r="D14" s="63">
        <v>28.349994432118585</v>
      </c>
      <c r="E14" s="63">
        <v>151.43993011839709</v>
      </c>
      <c r="F14" s="64">
        <v>6.8406507169653691E-13</v>
      </c>
    </row>
    <row r="15" spans="1:6">
      <c r="B15" s="47" t="s">
        <v>43</v>
      </c>
      <c r="C15" s="48">
        <v>1</v>
      </c>
      <c r="D15" s="49">
        <v>28.34999443211856</v>
      </c>
      <c r="E15" s="49">
        <v>9.5664962003928302</v>
      </c>
      <c r="F15" s="50">
        <v>4.420510774230983E-3</v>
      </c>
    </row>
    <row r="16" spans="1:6">
      <c r="B16" s="51" t="s">
        <v>75</v>
      </c>
      <c r="C16" s="52">
        <v>2</v>
      </c>
      <c r="D16" s="53">
        <v>21.270638223792123</v>
      </c>
      <c r="E16" s="54">
        <v>0.27978996171007486</v>
      </c>
      <c r="F16" s="55">
        <v>0.75868170030862947</v>
      </c>
    </row>
    <row r="17" spans="1:9" ht="16" thickBot="1">
      <c r="B17" s="56" t="s">
        <v>76</v>
      </c>
      <c r="C17" s="57">
        <v>2</v>
      </c>
      <c r="D17" s="58">
        <v>21.270638223792204</v>
      </c>
      <c r="E17" s="59">
        <v>8.5318073164426767E-4</v>
      </c>
      <c r="F17" s="60">
        <v>0.99914721731423561</v>
      </c>
    </row>
    <row r="18" spans="1:9" ht="16" thickTop="1">
      <c r="B18" s="377" t="s">
        <v>81</v>
      </c>
      <c r="C18" s="377"/>
      <c r="D18" s="377"/>
      <c r="E18" s="377"/>
      <c r="F18" s="377"/>
    </row>
    <row r="20" spans="1:9" ht="16" thickBot="1">
      <c r="B20" s="376" t="s">
        <v>56</v>
      </c>
      <c r="C20" s="376"/>
      <c r="D20" s="376"/>
      <c r="E20" s="376"/>
      <c r="F20" s="376"/>
      <c r="G20" s="376"/>
      <c r="H20" s="376"/>
      <c r="I20" s="376"/>
    </row>
    <row r="21" spans="1:9" ht="16" thickTop="1">
      <c r="B21" s="378" t="s">
        <v>118</v>
      </c>
      <c r="C21" s="379"/>
      <c r="D21" s="382" t="s">
        <v>57</v>
      </c>
      <c r="E21" s="384" t="s">
        <v>58</v>
      </c>
      <c r="F21" s="384" t="s">
        <v>59</v>
      </c>
      <c r="G21" s="384" t="s">
        <v>60</v>
      </c>
      <c r="H21" s="384" t="s">
        <v>61</v>
      </c>
      <c r="I21" s="386"/>
    </row>
    <row r="22" spans="1:9" ht="16" thickBot="1">
      <c r="B22" s="380"/>
      <c r="C22" s="381"/>
      <c r="D22" s="383"/>
      <c r="E22" s="385"/>
      <c r="F22" s="385"/>
      <c r="G22" s="385"/>
      <c r="H22" s="65" t="s">
        <v>62</v>
      </c>
      <c r="I22" s="66" t="s">
        <v>63</v>
      </c>
    </row>
    <row r="23" spans="1:9" ht="16" thickTop="1">
      <c r="B23" s="67" t="s">
        <v>119</v>
      </c>
      <c r="C23" s="68" t="s">
        <v>120</v>
      </c>
      <c r="D23" s="69" t="s">
        <v>121</v>
      </c>
      <c r="E23" s="70">
        <v>2.8944236816881204</v>
      </c>
      <c r="F23" s="70">
        <v>28.349994432118542</v>
      </c>
      <c r="G23" s="71">
        <v>4.4205107742310689E-3</v>
      </c>
      <c r="H23" s="70">
        <v>-14.878043249110661</v>
      </c>
      <c r="I23" s="77">
        <v>-3.0267186556511874</v>
      </c>
    </row>
    <row r="24" spans="1:9" ht="16" thickBot="1">
      <c r="B24" s="72" t="s">
        <v>120</v>
      </c>
      <c r="C24" s="73" t="s">
        <v>119</v>
      </c>
      <c r="D24" s="74" t="s">
        <v>122</v>
      </c>
      <c r="E24" s="75">
        <v>2.8944236816881204</v>
      </c>
      <c r="F24" s="75">
        <v>28.349994432118542</v>
      </c>
      <c r="G24" s="76">
        <v>4.4205107742310689E-3</v>
      </c>
      <c r="H24" s="75">
        <v>3.0267186556511874</v>
      </c>
      <c r="I24" s="78">
        <v>14.878043249110661</v>
      </c>
    </row>
    <row r="25" spans="1:9" ht="16" thickTop="1">
      <c r="B25" s="377" t="s">
        <v>64</v>
      </c>
      <c r="C25" s="377"/>
      <c r="D25" s="377"/>
      <c r="E25" s="377"/>
      <c r="F25" s="377"/>
      <c r="G25" s="377"/>
      <c r="H25" s="377"/>
      <c r="I25" s="377"/>
    </row>
    <row r="26" spans="1:9">
      <c r="B26" s="377" t="s">
        <v>82</v>
      </c>
      <c r="C26" s="377"/>
      <c r="D26" s="377"/>
      <c r="E26" s="377"/>
      <c r="F26" s="377"/>
      <c r="G26" s="377"/>
      <c r="H26" s="377"/>
      <c r="I26" s="377"/>
    </row>
    <row r="27" spans="1:9">
      <c r="B27" s="377" t="s">
        <v>81</v>
      </c>
      <c r="C27" s="377"/>
      <c r="D27" s="377"/>
      <c r="E27" s="377"/>
      <c r="F27" s="377"/>
      <c r="G27" s="377"/>
      <c r="H27" s="377"/>
      <c r="I27" s="377"/>
    </row>
    <row r="28" spans="1:9">
      <c r="B28" s="377" t="s">
        <v>65</v>
      </c>
      <c r="C28" s="377"/>
      <c r="D28" s="377"/>
      <c r="E28" s="377"/>
      <c r="F28" s="377"/>
      <c r="G28" s="377"/>
      <c r="H28" s="377"/>
      <c r="I28" s="377"/>
    </row>
    <row r="30" spans="1:9" ht="18">
      <c r="A30" s="36" t="s">
        <v>78</v>
      </c>
    </row>
    <row r="31" spans="1:9" ht="18">
      <c r="B31" s="36"/>
    </row>
    <row r="32" spans="1:9" ht="18">
      <c r="B32" s="33" t="s">
        <v>97</v>
      </c>
    </row>
    <row r="34" spans="2:9" ht="16">
      <c r="B34" s="35" t="s">
        <v>96</v>
      </c>
    </row>
    <row r="35" spans="2:9">
      <c r="B35" s="358" t="s">
        <v>89</v>
      </c>
      <c r="C35" s="358"/>
      <c r="D35" s="358"/>
      <c r="E35" s="358"/>
      <c r="F35" s="358"/>
      <c r="G35" s="358"/>
    </row>
    <row r="36" spans="2:9" ht="16" thickBot="1">
      <c r="B36" s="359" t="s">
        <v>99</v>
      </c>
      <c r="C36" s="359" t="s">
        <v>100</v>
      </c>
      <c r="D36" s="360"/>
      <c r="E36" s="360"/>
      <c r="F36" s="360"/>
      <c r="G36" s="360"/>
    </row>
    <row r="37" spans="2:9" ht="29" thickTop="1" thickBot="1">
      <c r="B37" s="79" t="s">
        <v>69</v>
      </c>
      <c r="C37" s="80" t="s">
        <v>90</v>
      </c>
      <c r="D37" s="81" t="s">
        <v>59</v>
      </c>
      <c r="E37" s="81" t="s">
        <v>91</v>
      </c>
      <c r="F37" s="81" t="s">
        <v>72</v>
      </c>
      <c r="G37" s="82" t="s">
        <v>73</v>
      </c>
    </row>
    <row r="38" spans="2:9" ht="16" thickTop="1">
      <c r="B38" s="83" t="s">
        <v>92</v>
      </c>
      <c r="C38" s="84" t="s">
        <v>123</v>
      </c>
      <c r="D38" s="85">
        <v>3</v>
      </c>
      <c r="E38" s="86">
        <v>2303.2309218559217</v>
      </c>
      <c r="F38" s="86">
        <v>21.608849635051129</v>
      </c>
      <c r="G38" s="87">
        <v>9.3662671486663211E-7</v>
      </c>
    </row>
    <row r="39" spans="2:9">
      <c r="B39" s="88" t="s">
        <v>74</v>
      </c>
      <c r="C39" s="89">
        <v>11259.654075091579</v>
      </c>
      <c r="D39" s="90">
        <v>1</v>
      </c>
      <c r="E39" s="91">
        <v>11259.654075091579</v>
      </c>
      <c r="F39" s="91">
        <v>105.63776716547778</v>
      </c>
      <c r="G39" s="92">
        <v>7.3123444008849043E-10</v>
      </c>
    </row>
    <row r="40" spans="2:9">
      <c r="B40" s="93" t="s">
        <v>124</v>
      </c>
      <c r="C40" s="94">
        <v>467.50022893773007</v>
      </c>
      <c r="D40" s="95">
        <v>1</v>
      </c>
      <c r="E40" s="96">
        <v>467.50022893773007</v>
      </c>
      <c r="F40" s="96">
        <v>4.3860743860312441</v>
      </c>
      <c r="G40" s="97">
        <v>4.7971047978158501E-2</v>
      </c>
    </row>
    <row r="41" spans="2:9">
      <c r="B41" s="93" t="s">
        <v>125</v>
      </c>
      <c r="C41" s="94">
        <v>562.15407509157512</v>
      </c>
      <c r="D41" s="95">
        <v>1</v>
      </c>
      <c r="E41" s="96">
        <v>562.15407509157512</v>
      </c>
      <c r="F41" s="96">
        <v>5.2741141867775658</v>
      </c>
      <c r="G41" s="97">
        <v>3.1538225822921109E-2</v>
      </c>
    </row>
    <row r="42" spans="2:9">
      <c r="B42" s="131" t="s">
        <v>126</v>
      </c>
      <c r="C42" s="132">
        <v>5593.6925366300356</v>
      </c>
      <c r="D42" s="133">
        <v>1</v>
      </c>
      <c r="E42" s="134">
        <v>5593.6925366300356</v>
      </c>
      <c r="F42" s="134">
        <v>52.479870681550089</v>
      </c>
      <c r="G42" s="135">
        <v>2.9426235871340304E-7</v>
      </c>
    </row>
    <row r="43" spans="2:9">
      <c r="B43" s="131" t="s">
        <v>93</v>
      </c>
      <c r="C43" s="132">
        <v>2344.9226190476188</v>
      </c>
      <c r="D43" s="133">
        <v>22</v>
      </c>
      <c r="E43" s="134">
        <v>106.58739177489177</v>
      </c>
      <c r="F43" s="136"/>
      <c r="G43" s="137"/>
    </row>
    <row r="44" spans="2:9">
      <c r="B44" s="88" t="s">
        <v>80</v>
      </c>
      <c r="C44" s="89">
        <v>20974</v>
      </c>
      <c r="D44" s="90">
        <v>26</v>
      </c>
      <c r="E44" s="98"/>
      <c r="F44" s="98"/>
      <c r="G44" s="99"/>
    </row>
    <row r="45" spans="2:9" ht="16" thickBot="1">
      <c r="B45" s="100" t="s">
        <v>94</v>
      </c>
      <c r="C45" s="101">
        <v>9254.6153846153829</v>
      </c>
      <c r="D45" s="102">
        <v>25</v>
      </c>
      <c r="E45" s="103"/>
      <c r="F45" s="103"/>
      <c r="G45" s="104"/>
    </row>
    <row r="46" spans="2:9" ht="16" thickTop="1">
      <c r="B46" s="357" t="s">
        <v>127</v>
      </c>
      <c r="C46" s="357"/>
      <c r="D46" s="357"/>
      <c r="E46" s="357"/>
      <c r="F46" s="357"/>
      <c r="G46" s="357"/>
    </row>
    <row r="48" spans="2:9">
      <c r="B48" s="358" t="s">
        <v>95</v>
      </c>
      <c r="C48" s="358"/>
      <c r="D48" s="358"/>
      <c r="E48" s="358"/>
      <c r="F48" s="358"/>
      <c r="G48" s="358"/>
      <c r="H48" s="358"/>
      <c r="I48" s="358"/>
    </row>
    <row r="49" spans="1:9" ht="16" thickBot="1">
      <c r="B49" s="359" t="s">
        <v>99</v>
      </c>
      <c r="C49" s="359" t="s">
        <v>100</v>
      </c>
      <c r="D49" s="360"/>
      <c r="E49" s="360"/>
      <c r="F49" s="360"/>
      <c r="G49" s="360"/>
      <c r="H49" s="360"/>
      <c r="I49" s="360"/>
    </row>
    <row r="50" spans="1:9" ht="16" thickTop="1">
      <c r="B50" s="361" t="s">
        <v>126</v>
      </c>
      <c r="C50" s="362"/>
      <c r="D50" s="363"/>
      <c r="E50" s="367" t="s">
        <v>57</v>
      </c>
      <c r="F50" s="369" t="s">
        <v>58</v>
      </c>
      <c r="G50" s="369" t="s">
        <v>86</v>
      </c>
      <c r="H50" s="369" t="s">
        <v>87</v>
      </c>
      <c r="I50" s="371"/>
    </row>
    <row r="51" spans="1:9" ht="16" thickBot="1">
      <c r="B51" s="364"/>
      <c r="C51" s="365"/>
      <c r="D51" s="366"/>
      <c r="E51" s="368"/>
      <c r="F51" s="370"/>
      <c r="G51" s="370"/>
      <c r="H51" s="105" t="s">
        <v>62</v>
      </c>
      <c r="I51" s="106" t="s">
        <v>63</v>
      </c>
    </row>
    <row r="52" spans="1:9" ht="16" thickTop="1">
      <c r="B52" s="372" t="s">
        <v>101</v>
      </c>
      <c r="C52" s="107" t="s">
        <v>128</v>
      </c>
      <c r="D52" s="108" t="s">
        <v>129</v>
      </c>
      <c r="E52" s="109">
        <v>-0.82142857142856229</v>
      </c>
      <c r="F52" s="110">
        <v>5.743808453401912</v>
      </c>
      <c r="G52" s="111">
        <v>0.88758314938802363</v>
      </c>
      <c r="H52" s="110">
        <v>-12.733358230137602</v>
      </c>
      <c r="I52" s="112">
        <v>11.090501087280478</v>
      </c>
    </row>
    <row r="53" spans="1:9">
      <c r="B53" s="373"/>
      <c r="C53" s="113" t="s">
        <v>129</v>
      </c>
      <c r="D53" s="114" t="s">
        <v>128</v>
      </c>
      <c r="E53" s="115">
        <v>0.82142857142856229</v>
      </c>
      <c r="F53" s="116">
        <v>5.743808453401912</v>
      </c>
      <c r="G53" s="117">
        <v>0.88758314938802363</v>
      </c>
      <c r="H53" s="116">
        <v>-11.090501087280478</v>
      </c>
      <c r="I53" s="118">
        <v>12.733358230137602</v>
      </c>
    </row>
    <row r="54" spans="1:9">
      <c r="B54" s="374" t="s">
        <v>97</v>
      </c>
      <c r="C54" s="119" t="s">
        <v>128</v>
      </c>
      <c r="D54" s="120" t="s">
        <v>129</v>
      </c>
      <c r="E54" s="121" t="s">
        <v>130</v>
      </c>
      <c r="F54" s="122">
        <v>5.7438084534019129</v>
      </c>
      <c r="G54" s="123">
        <v>5.1668928460763524E-3</v>
      </c>
      <c r="H54" s="122">
        <v>-29.745262992042388</v>
      </c>
      <c r="I54" s="129">
        <v>-5.9214036746243046</v>
      </c>
    </row>
    <row r="55" spans="1:9" ht="16" thickBot="1">
      <c r="B55" s="375"/>
      <c r="C55" s="124" t="s">
        <v>129</v>
      </c>
      <c r="D55" s="125" t="s">
        <v>128</v>
      </c>
      <c r="E55" s="126" t="s">
        <v>131</v>
      </c>
      <c r="F55" s="127">
        <v>5.7438084534019129</v>
      </c>
      <c r="G55" s="128">
        <v>5.1668928460763524E-3</v>
      </c>
      <c r="H55" s="127">
        <v>5.9214036746243046</v>
      </c>
      <c r="I55" s="130">
        <v>29.745262992042388</v>
      </c>
    </row>
    <row r="56" spans="1:9" ht="16" thickTop="1">
      <c r="B56" s="357" t="s">
        <v>64</v>
      </c>
      <c r="C56" s="357"/>
      <c r="D56" s="357"/>
      <c r="E56" s="357"/>
      <c r="F56" s="357"/>
      <c r="G56" s="357"/>
      <c r="H56" s="357"/>
      <c r="I56" s="357"/>
    </row>
    <row r="57" spans="1:9">
      <c r="B57" s="357" t="s">
        <v>82</v>
      </c>
      <c r="C57" s="357"/>
      <c r="D57" s="357"/>
      <c r="E57" s="357"/>
      <c r="F57" s="357"/>
      <c r="G57" s="357"/>
      <c r="H57" s="357"/>
      <c r="I57" s="357"/>
    </row>
    <row r="58" spans="1:9">
      <c r="B58" s="357" t="s">
        <v>88</v>
      </c>
      <c r="C58" s="357"/>
      <c r="D58" s="357"/>
      <c r="E58" s="357"/>
      <c r="F58" s="357"/>
      <c r="G58" s="357"/>
      <c r="H58" s="357"/>
      <c r="I58" s="357"/>
    </row>
    <row r="59" spans="1:9" ht="16" thickBot="1"/>
    <row r="60" spans="1:9" ht="16" thickBot="1">
      <c r="A60" s="32" t="s">
        <v>166</v>
      </c>
    </row>
    <row r="62" spans="1:9" ht="18">
      <c r="A62" s="36" t="s">
        <v>83</v>
      </c>
    </row>
    <row r="64" spans="1:9" ht="21">
      <c r="B64" s="38" t="s">
        <v>98</v>
      </c>
    </row>
    <row r="65" spans="2:9" ht="16">
      <c r="B65" s="37"/>
    </row>
    <row r="66" spans="2:9" ht="18">
      <c r="B66" s="33" t="s">
        <v>66</v>
      </c>
    </row>
    <row r="67" spans="2:9" ht="18">
      <c r="B67" s="33"/>
    </row>
    <row r="68" spans="2:9" ht="18">
      <c r="B68" s="138" t="s">
        <v>67</v>
      </c>
      <c r="C68" s="139"/>
      <c r="D68" s="139"/>
      <c r="E68" s="139"/>
      <c r="F68" s="139"/>
    </row>
    <row r="69" spans="2:9">
      <c r="B69" s="139"/>
      <c r="C69" s="139"/>
      <c r="D69" s="139"/>
      <c r="E69" s="139"/>
      <c r="F69" s="139"/>
    </row>
    <row r="70" spans="2:9" ht="16" thickBot="1">
      <c r="B70" s="347" t="s">
        <v>68</v>
      </c>
      <c r="C70" s="347"/>
      <c r="D70" s="347"/>
      <c r="E70" s="347"/>
      <c r="F70" s="347"/>
    </row>
    <row r="71" spans="2:9" ht="29" thickTop="1" thickBot="1">
      <c r="B71" s="140" t="s">
        <v>69</v>
      </c>
      <c r="C71" s="141" t="s">
        <v>70</v>
      </c>
      <c r="D71" s="142" t="s">
        <v>71</v>
      </c>
      <c r="E71" s="142" t="s">
        <v>72</v>
      </c>
      <c r="F71" s="143" t="s">
        <v>73</v>
      </c>
    </row>
    <row r="72" spans="2:9" ht="16" thickTop="1">
      <c r="B72" s="144" t="s">
        <v>74</v>
      </c>
      <c r="C72" s="145">
        <v>1</v>
      </c>
      <c r="D72" s="146">
        <v>17.838747453382108</v>
      </c>
      <c r="E72" s="146">
        <v>476.6057630330169</v>
      </c>
      <c r="F72" s="147">
        <v>2.5637923477569125E-14</v>
      </c>
    </row>
    <row r="73" spans="2:9">
      <c r="B73" s="148" t="s">
        <v>132</v>
      </c>
      <c r="C73" s="149">
        <v>1</v>
      </c>
      <c r="D73" s="150">
        <v>21.49465493373954</v>
      </c>
      <c r="E73" s="151">
        <v>0.13353174351782165</v>
      </c>
      <c r="F73" s="152">
        <v>0.71836926497665043</v>
      </c>
    </row>
    <row r="74" spans="2:9">
      <c r="B74" s="153" t="s">
        <v>133</v>
      </c>
      <c r="C74" s="154">
        <v>2</v>
      </c>
      <c r="D74" s="155">
        <v>14.82032210175252</v>
      </c>
      <c r="E74" s="155">
        <v>6.4630101633477892</v>
      </c>
      <c r="F74" s="156">
        <v>9.5908417097999941E-3</v>
      </c>
    </row>
    <row r="75" spans="2:9" ht="16" thickBot="1">
      <c r="B75" s="157" t="s">
        <v>134</v>
      </c>
      <c r="C75" s="158">
        <v>1</v>
      </c>
      <c r="D75" s="159">
        <v>21.494654933739547</v>
      </c>
      <c r="E75" s="159">
        <v>2.0428112892469659</v>
      </c>
      <c r="F75" s="160">
        <v>0.16730022514051726</v>
      </c>
    </row>
    <row r="76" spans="2:9" ht="16" thickTop="1">
      <c r="B76" s="346" t="s">
        <v>84</v>
      </c>
      <c r="C76" s="346"/>
      <c r="D76" s="346"/>
      <c r="E76" s="346"/>
      <c r="F76" s="346"/>
    </row>
    <row r="78" spans="2:9" ht="16" thickBot="1">
      <c r="B78" s="347" t="s">
        <v>56</v>
      </c>
      <c r="C78" s="347"/>
      <c r="D78" s="347"/>
      <c r="E78" s="347"/>
      <c r="F78" s="347"/>
      <c r="G78" s="347"/>
      <c r="H78" s="347"/>
      <c r="I78" s="347"/>
    </row>
    <row r="79" spans="2:9" ht="16" thickTop="1">
      <c r="B79" s="348" t="s">
        <v>135</v>
      </c>
      <c r="C79" s="349"/>
      <c r="D79" s="352" t="s">
        <v>57</v>
      </c>
      <c r="E79" s="354" t="s">
        <v>58</v>
      </c>
      <c r="F79" s="354" t="s">
        <v>59</v>
      </c>
      <c r="G79" s="354" t="s">
        <v>136</v>
      </c>
      <c r="H79" s="354" t="s">
        <v>137</v>
      </c>
      <c r="I79" s="356"/>
    </row>
    <row r="80" spans="2:9" ht="16" thickBot="1">
      <c r="B80" s="350"/>
      <c r="C80" s="351"/>
      <c r="D80" s="353"/>
      <c r="E80" s="355"/>
      <c r="F80" s="355"/>
      <c r="G80" s="355"/>
      <c r="H80" s="161" t="s">
        <v>62</v>
      </c>
      <c r="I80" s="162" t="s">
        <v>63</v>
      </c>
    </row>
    <row r="81" spans="1:9" ht="16" thickTop="1">
      <c r="B81" s="340" t="s">
        <v>102</v>
      </c>
      <c r="C81" s="163" t="s">
        <v>103</v>
      </c>
      <c r="D81" s="164" t="s">
        <v>138</v>
      </c>
      <c r="E81" s="165">
        <v>0.75722865982669341</v>
      </c>
      <c r="F81" s="166">
        <v>5.5729388506400062</v>
      </c>
      <c r="G81" s="166">
        <v>1</v>
      </c>
      <c r="H81" s="166">
        <v>-2.0498140425152696</v>
      </c>
      <c r="I81" s="167">
        <v>3.0670561058486014</v>
      </c>
    </row>
    <row r="82" spans="1:9">
      <c r="B82" s="341"/>
      <c r="C82" s="168" t="s">
        <v>104</v>
      </c>
      <c r="D82" s="169" t="s">
        <v>139</v>
      </c>
      <c r="E82" s="170">
        <v>0.79484780744988481</v>
      </c>
      <c r="F82" s="171">
        <v>6.5415689239844372</v>
      </c>
      <c r="G82" s="170">
        <v>0.2307732116925662</v>
      </c>
      <c r="H82" s="171">
        <v>-4.2053017540067552</v>
      </c>
      <c r="I82" s="172">
        <v>0.8709565161495938</v>
      </c>
    </row>
    <row r="83" spans="1:9">
      <c r="B83" s="342" t="s">
        <v>103</v>
      </c>
      <c r="C83" s="173" t="s">
        <v>102</v>
      </c>
      <c r="D83" s="174" t="s">
        <v>140</v>
      </c>
      <c r="E83" s="151">
        <v>0.75722865982669341</v>
      </c>
      <c r="F83" s="150">
        <v>5.5729388506400062</v>
      </c>
      <c r="G83" s="150">
        <v>1</v>
      </c>
      <c r="H83" s="150">
        <v>-3.0670561058486014</v>
      </c>
      <c r="I83" s="175">
        <v>2.0498140425152696</v>
      </c>
    </row>
    <row r="84" spans="1:9">
      <c r="B84" s="343"/>
      <c r="C84" s="176" t="s">
        <v>104</v>
      </c>
      <c r="D84" s="180" t="s">
        <v>141</v>
      </c>
      <c r="E84" s="177">
        <v>0.61708735115601465</v>
      </c>
      <c r="F84" s="181">
        <v>21.494654933739557</v>
      </c>
      <c r="G84" s="177">
        <v>5.858756796770859E-3</v>
      </c>
      <c r="H84" s="181">
        <v>-3.7778808127469965</v>
      </c>
      <c r="I84" s="182">
        <v>-0.57370648844349681</v>
      </c>
    </row>
    <row r="85" spans="1:9">
      <c r="B85" s="344" t="s">
        <v>104</v>
      </c>
      <c r="C85" s="173" t="s">
        <v>102</v>
      </c>
      <c r="D85" s="174" t="s">
        <v>142</v>
      </c>
      <c r="E85" s="151">
        <v>0.79484780744988481</v>
      </c>
      <c r="F85" s="150">
        <v>6.5415689239844372</v>
      </c>
      <c r="G85" s="151">
        <v>0.2307732116925662</v>
      </c>
      <c r="H85" s="151">
        <v>-0.8709565161495938</v>
      </c>
      <c r="I85" s="175">
        <v>4.2053017540067552</v>
      </c>
    </row>
    <row r="86" spans="1:9" ht="16" thickBot="1">
      <c r="B86" s="345"/>
      <c r="C86" s="178" t="s">
        <v>103</v>
      </c>
      <c r="D86" s="183" t="s">
        <v>143</v>
      </c>
      <c r="E86" s="179">
        <v>0.61708735115601465</v>
      </c>
      <c r="F86" s="184">
        <v>21.494654933739557</v>
      </c>
      <c r="G86" s="179">
        <v>5.858756796770859E-3</v>
      </c>
      <c r="H86" s="179">
        <v>0.57370648844349681</v>
      </c>
      <c r="I86" s="185">
        <v>3.7778808127469965</v>
      </c>
    </row>
    <row r="87" spans="1:9" ht="16" thickTop="1">
      <c r="B87" s="346" t="s">
        <v>64</v>
      </c>
      <c r="C87" s="346"/>
      <c r="D87" s="346"/>
      <c r="E87" s="346"/>
      <c r="F87" s="346"/>
      <c r="G87" s="346"/>
      <c r="H87" s="346"/>
      <c r="I87" s="346"/>
    </row>
    <row r="88" spans="1:9">
      <c r="B88" s="346" t="s">
        <v>82</v>
      </c>
      <c r="C88" s="346"/>
      <c r="D88" s="346"/>
      <c r="E88" s="346"/>
      <c r="F88" s="346"/>
      <c r="G88" s="346"/>
      <c r="H88" s="346"/>
      <c r="I88" s="346"/>
    </row>
    <row r="89" spans="1:9">
      <c r="B89" s="346" t="s">
        <v>84</v>
      </c>
      <c r="C89" s="346"/>
      <c r="D89" s="346"/>
      <c r="E89" s="346"/>
      <c r="F89" s="346"/>
      <c r="G89" s="346"/>
      <c r="H89" s="346"/>
      <c r="I89" s="346"/>
    </row>
    <row r="90" spans="1:9">
      <c r="B90" s="346" t="s">
        <v>144</v>
      </c>
      <c r="C90" s="346"/>
      <c r="D90" s="346"/>
      <c r="E90" s="346"/>
      <c r="F90" s="346"/>
      <c r="G90" s="346"/>
      <c r="H90" s="346"/>
      <c r="I90" s="346"/>
    </row>
    <row r="91" spans="1:9">
      <c r="B91" s="346" t="s">
        <v>145</v>
      </c>
      <c r="C91" s="346"/>
      <c r="D91" s="346"/>
      <c r="E91" s="346"/>
      <c r="F91" s="346"/>
      <c r="G91" s="346"/>
      <c r="H91" s="346"/>
      <c r="I91" s="346"/>
    </row>
    <row r="92" spans="1:9">
      <c r="B92" s="346" t="s">
        <v>146</v>
      </c>
      <c r="C92" s="346"/>
      <c r="D92" s="346"/>
      <c r="E92" s="346"/>
      <c r="F92" s="346"/>
      <c r="G92" s="346"/>
      <c r="H92" s="346"/>
      <c r="I92" s="346"/>
    </row>
    <row r="94" spans="1:9" ht="18">
      <c r="A94" s="36" t="s">
        <v>85</v>
      </c>
    </row>
    <row r="96" spans="1:9" ht="21">
      <c r="B96" s="38" t="s">
        <v>98</v>
      </c>
    </row>
    <row r="97" spans="2:10" ht="16">
      <c r="B97" s="37"/>
    </row>
    <row r="98" spans="2:10" ht="18">
      <c r="B98" s="33" t="s">
        <v>66</v>
      </c>
    </row>
    <row r="99" spans="2:10" ht="18">
      <c r="B99" s="33"/>
    </row>
    <row r="100" spans="2:10" ht="18">
      <c r="B100" s="41" t="s">
        <v>67</v>
      </c>
      <c r="C100" s="42"/>
    </row>
    <row r="101" spans="2:10">
      <c r="B101" s="186"/>
      <c r="C101" s="186"/>
      <c r="D101" s="186"/>
      <c r="E101" s="186"/>
      <c r="F101" s="186"/>
    </row>
    <row r="102" spans="2:10" ht="16" thickBot="1">
      <c r="B102" s="327" t="s">
        <v>68</v>
      </c>
      <c r="C102" s="327"/>
      <c r="D102" s="327"/>
      <c r="E102" s="327"/>
      <c r="F102" s="327"/>
    </row>
    <row r="103" spans="2:10" ht="29" thickTop="1" thickBot="1">
      <c r="B103" s="187" t="s">
        <v>69</v>
      </c>
      <c r="C103" s="188" t="s">
        <v>70</v>
      </c>
      <c r="D103" s="189" t="s">
        <v>71</v>
      </c>
      <c r="E103" s="189" t="s">
        <v>72</v>
      </c>
      <c r="F103" s="190" t="s">
        <v>73</v>
      </c>
    </row>
    <row r="104" spans="2:10" ht="16" thickTop="1">
      <c r="B104" s="191" t="s">
        <v>74</v>
      </c>
      <c r="C104" s="192">
        <v>1</v>
      </c>
      <c r="D104" s="193">
        <v>14.847808582583809</v>
      </c>
      <c r="E104" s="193">
        <v>97.468643595456044</v>
      </c>
      <c r="F104" s="194">
        <v>6.4826574448020083E-8</v>
      </c>
    </row>
    <row r="105" spans="2:10">
      <c r="B105" s="195" t="s">
        <v>132</v>
      </c>
      <c r="C105" s="196">
        <v>1</v>
      </c>
      <c r="D105" s="197">
        <v>18.260312596208664</v>
      </c>
      <c r="E105" s="197">
        <v>4.0755270902229199</v>
      </c>
      <c r="F105" s="198">
        <v>5.8439016866078879E-2</v>
      </c>
    </row>
    <row r="106" spans="2:10">
      <c r="B106" s="195" t="s">
        <v>133</v>
      </c>
      <c r="C106" s="196">
        <v>2</v>
      </c>
      <c r="D106" s="197">
        <v>13.78634711721714</v>
      </c>
      <c r="E106" s="197">
        <v>3.1291956286006468</v>
      </c>
      <c r="F106" s="198">
        <v>7.5771604360799175E-2</v>
      </c>
    </row>
    <row r="107" spans="2:10" ht="16" thickBot="1">
      <c r="B107" s="199" t="s">
        <v>134</v>
      </c>
      <c r="C107" s="200">
        <v>1</v>
      </c>
      <c r="D107" s="201">
        <v>18.260312596208703</v>
      </c>
      <c r="E107" s="201">
        <v>5.511272581738087</v>
      </c>
      <c r="F107" s="202">
        <v>3.0352404297975345E-2</v>
      </c>
    </row>
    <row r="108" spans="2:10" ht="16" thickTop="1">
      <c r="B108" s="302" t="s">
        <v>105</v>
      </c>
      <c r="C108" s="302"/>
      <c r="D108" s="302"/>
      <c r="E108" s="302"/>
      <c r="F108" s="302"/>
    </row>
    <row r="110" spans="2:10" ht="16" thickBot="1">
      <c r="B110" s="327" t="s">
        <v>56</v>
      </c>
      <c r="C110" s="327"/>
      <c r="D110" s="327"/>
      <c r="E110" s="327"/>
      <c r="F110" s="327"/>
      <c r="G110" s="327"/>
      <c r="H110" s="327"/>
      <c r="I110" s="327"/>
      <c r="J110" s="327"/>
    </row>
    <row r="111" spans="2:10" ht="16" thickTop="1">
      <c r="B111" s="328" t="s">
        <v>133</v>
      </c>
      <c r="C111" s="329"/>
      <c r="D111" s="330"/>
      <c r="E111" s="334" t="s">
        <v>57</v>
      </c>
      <c r="F111" s="298" t="s">
        <v>58</v>
      </c>
      <c r="G111" s="298" t="s">
        <v>59</v>
      </c>
      <c r="H111" s="298" t="s">
        <v>136</v>
      </c>
      <c r="I111" s="298" t="s">
        <v>137</v>
      </c>
      <c r="J111" s="303"/>
    </row>
    <row r="112" spans="2:10" ht="16" thickBot="1">
      <c r="B112" s="331"/>
      <c r="C112" s="332"/>
      <c r="D112" s="333"/>
      <c r="E112" s="335"/>
      <c r="F112" s="299"/>
      <c r="G112" s="299"/>
      <c r="H112" s="299"/>
      <c r="I112" s="203" t="s">
        <v>62</v>
      </c>
      <c r="J112" s="204" t="s">
        <v>63</v>
      </c>
    </row>
    <row r="113" spans="2:10" ht="16" thickTop="1">
      <c r="B113" s="336" t="s">
        <v>102</v>
      </c>
      <c r="C113" s="205" t="s">
        <v>128</v>
      </c>
      <c r="D113" s="206" t="s">
        <v>129</v>
      </c>
      <c r="E113" s="207" t="s">
        <v>147</v>
      </c>
      <c r="F113" s="208"/>
      <c r="G113" s="208"/>
      <c r="H113" s="208"/>
      <c r="I113" s="208"/>
      <c r="J113" s="209"/>
    </row>
    <row r="114" spans="2:10">
      <c r="B114" s="337"/>
      <c r="C114" s="210" t="s">
        <v>129</v>
      </c>
      <c r="D114" s="211" t="s">
        <v>128</v>
      </c>
      <c r="E114" s="212" t="s">
        <v>148</v>
      </c>
      <c r="F114" s="213"/>
      <c r="G114" s="213"/>
      <c r="H114" s="213"/>
      <c r="I114" s="213"/>
      <c r="J114" s="214"/>
    </row>
    <row r="115" spans="2:10">
      <c r="B115" s="312" t="s">
        <v>103</v>
      </c>
      <c r="C115" s="210" t="s">
        <v>128</v>
      </c>
      <c r="D115" s="211" t="s">
        <v>129</v>
      </c>
      <c r="E115" s="215">
        <v>-3.4714285714285475E-2</v>
      </c>
      <c r="F115" s="216">
        <v>0.1104696837164303</v>
      </c>
      <c r="G115" s="217">
        <v>10.99999999999981</v>
      </c>
      <c r="H115" s="216">
        <v>0.75921624984387892</v>
      </c>
      <c r="I115" s="216">
        <v>-0.27785642021416601</v>
      </c>
      <c r="J115" s="218">
        <v>0.20842784878559503</v>
      </c>
    </row>
    <row r="116" spans="2:10">
      <c r="B116" s="337"/>
      <c r="C116" s="113" t="s">
        <v>129</v>
      </c>
      <c r="D116" s="114" t="s">
        <v>128</v>
      </c>
      <c r="E116" s="215">
        <v>3.4714285714285475E-2</v>
      </c>
      <c r="F116" s="216">
        <v>0.1104696837164303</v>
      </c>
      <c r="G116" s="217">
        <v>10.99999999999981</v>
      </c>
      <c r="H116" s="216">
        <v>0.75921624984387892</v>
      </c>
      <c r="I116" s="216">
        <v>-0.20842784878559503</v>
      </c>
      <c r="J116" s="218">
        <v>0.27785642021416601</v>
      </c>
    </row>
    <row r="117" spans="2:10">
      <c r="B117" s="338" t="s">
        <v>104</v>
      </c>
      <c r="C117" s="219" t="s">
        <v>128</v>
      </c>
      <c r="D117" s="220" t="s">
        <v>129</v>
      </c>
      <c r="E117" s="221" t="s">
        <v>149</v>
      </c>
      <c r="F117" s="222">
        <v>0.17994289604179997</v>
      </c>
      <c r="G117" s="223">
        <v>11.00000000000002</v>
      </c>
      <c r="H117" s="222">
        <v>2.6434120243469861E-2</v>
      </c>
      <c r="I117" s="222">
        <v>6.4924546624277324E-2</v>
      </c>
      <c r="J117" s="231">
        <v>0.85702783432810525</v>
      </c>
    </row>
    <row r="118" spans="2:10" ht="16" thickBot="1">
      <c r="B118" s="339"/>
      <c r="C118" s="224" t="s">
        <v>129</v>
      </c>
      <c r="D118" s="225" t="s">
        <v>128</v>
      </c>
      <c r="E118" s="226" t="s">
        <v>150</v>
      </c>
      <c r="F118" s="227">
        <v>0.17994289604179997</v>
      </c>
      <c r="G118" s="228">
        <v>11.00000000000002</v>
      </c>
      <c r="H118" s="227">
        <v>2.6434120243469861E-2</v>
      </c>
      <c r="I118" s="227">
        <v>-0.85702783432810525</v>
      </c>
      <c r="J118" s="202">
        <v>-6.4924546624277324E-2</v>
      </c>
    </row>
    <row r="119" spans="2:10" ht="16" thickTop="1">
      <c r="B119" s="302" t="s">
        <v>64</v>
      </c>
      <c r="C119" s="302"/>
      <c r="D119" s="302"/>
      <c r="E119" s="302"/>
      <c r="F119" s="302"/>
      <c r="G119" s="302"/>
      <c r="H119" s="302"/>
      <c r="I119" s="302"/>
      <c r="J119" s="302"/>
    </row>
    <row r="120" spans="2:10">
      <c r="B120" s="302" t="s">
        <v>82</v>
      </c>
      <c r="C120" s="302"/>
      <c r="D120" s="302"/>
      <c r="E120" s="302"/>
      <c r="F120" s="302"/>
      <c r="G120" s="302"/>
      <c r="H120" s="302"/>
      <c r="I120" s="302"/>
      <c r="J120" s="302"/>
    </row>
    <row r="121" spans="2:10">
      <c r="B121" s="302" t="s">
        <v>105</v>
      </c>
      <c r="C121" s="302"/>
      <c r="D121" s="302"/>
      <c r="E121" s="302"/>
      <c r="F121" s="302"/>
      <c r="G121" s="302"/>
      <c r="H121" s="302"/>
      <c r="I121" s="302"/>
      <c r="J121" s="302"/>
    </row>
    <row r="122" spans="2:10">
      <c r="B122" s="302" t="s">
        <v>151</v>
      </c>
      <c r="C122" s="302"/>
      <c r="D122" s="302"/>
      <c r="E122" s="302"/>
      <c r="F122" s="302"/>
      <c r="G122" s="302"/>
      <c r="H122" s="302"/>
      <c r="I122" s="302"/>
      <c r="J122" s="302"/>
    </row>
    <row r="123" spans="2:10">
      <c r="B123" s="302" t="s">
        <v>152</v>
      </c>
      <c r="C123" s="302"/>
      <c r="D123" s="302"/>
      <c r="E123" s="302"/>
      <c r="F123" s="302"/>
      <c r="G123" s="302"/>
      <c r="H123" s="302"/>
      <c r="I123" s="302"/>
      <c r="J123" s="302"/>
    </row>
    <row r="124" spans="2:10">
      <c r="B124" s="302" t="s">
        <v>146</v>
      </c>
      <c r="C124" s="302"/>
      <c r="D124" s="302"/>
      <c r="E124" s="302"/>
      <c r="F124" s="302"/>
      <c r="G124" s="302"/>
      <c r="H124" s="302"/>
      <c r="I124" s="302"/>
      <c r="J124" s="302"/>
    </row>
    <row r="125" spans="2:10" ht="15.75" customHeight="1">
      <c r="B125" s="265"/>
      <c r="C125" s="265"/>
      <c r="D125" s="265"/>
      <c r="E125" s="265"/>
      <c r="F125" s="265"/>
      <c r="G125" s="265"/>
      <c r="H125" s="265"/>
      <c r="I125" s="265"/>
      <c r="J125" s="265"/>
    </row>
    <row r="126" spans="2:10" ht="15.75" customHeight="1" thickBot="1">
      <c r="B126" s="327" t="s">
        <v>56</v>
      </c>
      <c r="C126" s="327"/>
      <c r="D126" s="327"/>
      <c r="E126" s="327"/>
      <c r="F126" s="327"/>
      <c r="G126" s="327"/>
      <c r="H126" s="327"/>
      <c r="I126" s="327"/>
      <c r="J126" s="327"/>
    </row>
    <row r="127" spans="2:10" ht="15.75" customHeight="1" thickTop="1">
      <c r="B127" s="328" t="s">
        <v>132</v>
      </c>
      <c r="C127" s="329"/>
      <c r="D127" s="330"/>
      <c r="E127" s="334" t="s">
        <v>57</v>
      </c>
      <c r="F127" s="298" t="s">
        <v>58</v>
      </c>
      <c r="G127" s="298" t="s">
        <v>59</v>
      </c>
      <c r="H127" s="298" t="s">
        <v>136</v>
      </c>
      <c r="I127" s="298" t="s">
        <v>137</v>
      </c>
      <c r="J127" s="303"/>
    </row>
    <row r="128" spans="2:10" ht="16" thickBot="1">
      <c r="B128" s="331"/>
      <c r="C128" s="332"/>
      <c r="D128" s="333"/>
      <c r="E128" s="335"/>
      <c r="F128" s="299"/>
      <c r="G128" s="299"/>
      <c r="H128" s="299"/>
      <c r="I128" s="203" t="s">
        <v>62</v>
      </c>
      <c r="J128" s="204" t="s">
        <v>63</v>
      </c>
    </row>
    <row r="129" spans="2:10" ht="16" thickTop="1">
      <c r="B129" s="304" t="s">
        <v>128</v>
      </c>
      <c r="C129" s="306" t="s">
        <v>102</v>
      </c>
      <c r="D129" s="206" t="s">
        <v>103</v>
      </c>
      <c r="E129" s="207" t="s">
        <v>147</v>
      </c>
      <c r="F129" s="208"/>
      <c r="G129" s="208"/>
      <c r="H129" s="208"/>
      <c r="I129" s="208"/>
      <c r="J129" s="209"/>
    </row>
    <row r="130" spans="2:10">
      <c r="B130" s="305"/>
      <c r="C130" s="307"/>
      <c r="D130" s="211" t="s">
        <v>104</v>
      </c>
      <c r="E130" s="212" t="s">
        <v>147</v>
      </c>
      <c r="F130" s="213"/>
      <c r="G130" s="213"/>
      <c r="H130" s="213"/>
      <c r="I130" s="213"/>
      <c r="J130" s="214"/>
    </row>
    <row r="131" spans="2:10">
      <c r="B131" s="305"/>
      <c r="C131" s="308" t="s">
        <v>103</v>
      </c>
      <c r="D131" s="211" t="s">
        <v>102</v>
      </c>
      <c r="E131" s="212" t="s">
        <v>148</v>
      </c>
      <c r="F131" s="213"/>
      <c r="G131" s="213"/>
      <c r="H131" s="213"/>
      <c r="I131" s="213"/>
      <c r="J131" s="214"/>
    </row>
    <row r="132" spans="2:10">
      <c r="B132" s="305"/>
      <c r="C132" s="309"/>
      <c r="D132" s="220" t="s">
        <v>104</v>
      </c>
      <c r="E132" s="221" t="s">
        <v>157</v>
      </c>
      <c r="F132" s="222">
        <v>0.15493943680186481</v>
      </c>
      <c r="G132" s="266">
        <v>18.260312596208621</v>
      </c>
      <c r="H132" s="222">
        <v>5.254086132453528E-3</v>
      </c>
      <c r="I132" s="222">
        <v>-0.81601670528754744</v>
      </c>
      <c r="J132" s="231">
        <v>-0.1656499613791188</v>
      </c>
    </row>
    <row r="133" spans="2:10">
      <c r="B133" s="305"/>
      <c r="C133" s="308" t="s">
        <v>104</v>
      </c>
      <c r="D133" s="211" t="s">
        <v>102</v>
      </c>
      <c r="E133" s="212" t="s">
        <v>148</v>
      </c>
      <c r="F133" s="213"/>
      <c r="G133" s="213"/>
      <c r="H133" s="213"/>
      <c r="I133" s="213"/>
      <c r="J133" s="214"/>
    </row>
    <row r="134" spans="2:10">
      <c r="B134" s="305"/>
      <c r="C134" s="309"/>
      <c r="D134" s="220" t="s">
        <v>103</v>
      </c>
      <c r="E134" s="221" t="s">
        <v>158</v>
      </c>
      <c r="F134" s="222">
        <v>0.15493943680186481</v>
      </c>
      <c r="G134" s="266">
        <v>18.260312596208621</v>
      </c>
      <c r="H134" s="222">
        <v>5.254086132453528E-3</v>
      </c>
      <c r="I134" s="222">
        <v>0.1656499613791188</v>
      </c>
      <c r="J134" s="231">
        <v>0.81601670528754744</v>
      </c>
    </row>
    <row r="135" spans="2:10">
      <c r="B135" s="312" t="s">
        <v>129</v>
      </c>
      <c r="C135" s="300" t="s">
        <v>102</v>
      </c>
      <c r="D135" s="267" t="s">
        <v>103</v>
      </c>
      <c r="E135" s="268">
        <v>8.3785714285714519E-2</v>
      </c>
      <c r="F135" s="269">
        <v>0.14316188329975257</v>
      </c>
      <c r="G135" s="197">
        <v>5.4895642280500194</v>
      </c>
      <c r="H135" s="197">
        <v>1</v>
      </c>
      <c r="I135" s="269">
        <v>-0.40277355105034413</v>
      </c>
      <c r="J135" s="198">
        <v>0.57034497962177322</v>
      </c>
    </row>
    <row r="136" spans="2:10">
      <c r="B136" s="313"/>
      <c r="C136" s="307"/>
      <c r="D136" s="211" t="s">
        <v>104</v>
      </c>
      <c r="E136" s="215">
        <v>8.8642857142858189E-2</v>
      </c>
      <c r="F136" s="216">
        <v>0.17264783891853525</v>
      </c>
      <c r="G136" s="270">
        <v>9.4580349409826372</v>
      </c>
      <c r="H136" s="270">
        <v>1</v>
      </c>
      <c r="I136" s="216">
        <v>-0.41245021387948083</v>
      </c>
      <c r="J136" s="218">
        <v>0.58973592816519727</v>
      </c>
    </row>
    <row r="137" spans="2:10">
      <c r="B137" s="313"/>
      <c r="C137" s="300" t="s">
        <v>103</v>
      </c>
      <c r="D137" s="267" t="s">
        <v>102</v>
      </c>
      <c r="E137" s="268">
        <v>-8.3785714285714519E-2</v>
      </c>
      <c r="F137" s="269">
        <v>0.14316188329975257</v>
      </c>
      <c r="G137" s="197">
        <v>5.4895642280500194</v>
      </c>
      <c r="H137" s="197">
        <v>1</v>
      </c>
      <c r="I137" s="269">
        <v>-0.57034497962177322</v>
      </c>
      <c r="J137" s="198">
        <v>0.40277355105034413</v>
      </c>
    </row>
    <row r="138" spans="2:10">
      <c r="B138" s="313"/>
      <c r="C138" s="307"/>
      <c r="D138" s="211" t="s">
        <v>104</v>
      </c>
      <c r="E138" s="215">
        <v>4.8571428571436703E-3</v>
      </c>
      <c r="F138" s="216">
        <v>0.14344604483860512</v>
      </c>
      <c r="G138" s="270">
        <v>18.260312596208724</v>
      </c>
      <c r="H138" s="270">
        <v>1</v>
      </c>
      <c r="I138" s="216">
        <v>-0.37317037549253035</v>
      </c>
      <c r="J138" s="218">
        <v>0.38288466120681769</v>
      </c>
    </row>
    <row r="139" spans="2:10">
      <c r="B139" s="313"/>
      <c r="C139" s="300" t="s">
        <v>104</v>
      </c>
      <c r="D139" s="267" t="s">
        <v>102</v>
      </c>
      <c r="E139" s="268">
        <v>-8.8642857142858189E-2</v>
      </c>
      <c r="F139" s="269">
        <v>0.17264783891853525</v>
      </c>
      <c r="G139" s="197">
        <v>9.4580349409826372</v>
      </c>
      <c r="H139" s="197">
        <v>1</v>
      </c>
      <c r="I139" s="269">
        <v>-0.58973592816519727</v>
      </c>
      <c r="J139" s="198">
        <v>0.41245021387948083</v>
      </c>
    </row>
    <row r="140" spans="2:10" ht="15.75" customHeight="1" thickBot="1">
      <c r="B140" s="314"/>
      <c r="C140" s="301"/>
      <c r="D140" s="271" t="s">
        <v>103</v>
      </c>
      <c r="E140" s="272">
        <v>-4.8571428571436703E-3</v>
      </c>
      <c r="F140" s="229">
        <v>0.14344604483860512</v>
      </c>
      <c r="G140" s="273">
        <v>18.260312596208724</v>
      </c>
      <c r="H140" s="273">
        <v>1</v>
      </c>
      <c r="I140" s="229">
        <v>-0.38288466120681769</v>
      </c>
      <c r="J140" s="230">
        <v>0.37317037549253035</v>
      </c>
    </row>
    <row r="141" spans="2:10" ht="15" customHeight="1" thickTop="1">
      <c r="B141" s="302" t="s">
        <v>64</v>
      </c>
      <c r="C141" s="302"/>
      <c r="D141" s="302"/>
      <c r="E141" s="302"/>
      <c r="F141" s="302"/>
      <c r="G141" s="302"/>
      <c r="H141" s="302"/>
      <c r="I141" s="302"/>
      <c r="J141" s="302"/>
    </row>
    <row r="142" spans="2:10" ht="15" customHeight="1">
      <c r="B142" s="302" t="s">
        <v>82</v>
      </c>
      <c r="C142" s="302"/>
      <c r="D142" s="302"/>
      <c r="E142" s="302"/>
      <c r="F142" s="302"/>
      <c r="G142" s="302"/>
      <c r="H142" s="302"/>
      <c r="I142" s="302"/>
      <c r="J142" s="302"/>
    </row>
    <row r="143" spans="2:10" ht="15" customHeight="1">
      <c r="B143" s="302" t="s">
        <v>105</v>
      </c>
      <c r="C143" s="302"/>
      <c r="D143" s="302"/>
      <c r="E143" s="302"/>
      <c r="F143" s="302"/>
      <c r="G143" s="302"/>
      <c r="H143" s="302"/>
      <c r="I143" s="302"/>
      <c r="J143" s="302"/>
    </row>
    <row r="144" spans="2:10" ht="15" customHeight="1">
      <c r="B144" s="302" t="s">
        <v>151</v>
      </c>
      <c r="C144" s="302"/>
      <c r="D144" s="302"/>
      <c r="E144" s="302"/>
      <c r="F144" s="302"/>
      <c r="G144" s="302"/>
      <c r="H144" s="302"/>
      <c r="I144" s="302"/>
      <c r="J144" s="302"/>
    </row>
    <row r="145" spans="1:13" ht="15" customHeight="1">
      <c r="B145" s="302" t="s">
        <v>152</v>
      </c>
      <c r="C145" s="302"/>
      <c r="D145" s="302"/>
      <c r="E145" s="302"/>
      <c r="F145" s="302"/>
      <c r="G145" s="302"/>
      <c r="H145" s="302"/>
      <c r="I145" s="302"/>
      <c r="J145" s="302"/>
    </row>
    <row r="146" spans="1:13" ht="15" customHeight="1">
      <c r="B146" s="302" t="s">
        <v>146</v>
      </c>
      <c r="C146" s="302"/>
      <c r="D146" s="302"/>
      <c r="E146" s="302"/>
      <c r="F146" s="302"/>
      <c r="G146" s="302"/>
      <c r="H146" s="302"/>
      <c r="I146" s="302"/>
      <c r="J146" s="302"/>
    </row>
    <row r="148" spans="1:13" ht="15.75" customHeight="1" thickBot="1"/>
    <row r="149" spans="1:13" ht="15.75" customHeight="1" thickBot="1">
      <c r="A149" s="32" t="s">
        <v>168</v>
      </c>
    </row>
    <row r="151" spans="1:13" ht="16" thickBot="1">
      <c r="B151" s="315" t="s">
        <v>106</v>
      </c>
      <c r="C151" s="315"/>
      <c r="D151" s="315"/>
      <c r="E151" s="315"/>
      <c r="F151" s="315"/>
      <c r="G151" s="315"/>
      <c r="H151" s="315"/>
      <c r="I151" s="315"/>
      <c r="J151" s="315"/>
      <c r="K151" s="315"/>
      <c r="L151" s="315"/>
      <c r="M151" s="232"/>
    </row>
    <row r="152" spans="1:13" ht="16" thickTop="1">
      <c r="B152" s="316" t="s">
        <v>79</v>
      </c>
      <c r="C152" s="317"/>
      <c r="D152" s="322" t="s">
        <v>107</v>
      </c>
      <c r="E152" s="323"/>
      <c r="F152" s="323" t="s">
        <v>108</v>
      </c>
      <c r="G152" s="323"/>
      <c r="H152" s="323"/>
      <c r="I152" s="323"/>
      <c r="J152" s="323"/>
      <c r="K152" s="323"/>
      <c r="L152" s="324"/>
      <c r="M152" s="232"/>
    </row>
    <row r="153" spans="1:13">
      <c r="B153" s="318"/>
      <c r="C153" s="319"/>
      <c r="D153" s="325" t="s">
        <v>72</v>
      </c>
      <c r="E153" s="296" t="s">
        <v>73</v>
      </c>
      <c r="F153" s="296" t="s">
        <v>109</v>
      </c>
      <c r="G153" s="296" t="s">
        <v>59</v>
      </c>
      <c r="H153" s="296" t="s">
        <v>110</v>
      </c>
      <c r="I153" s="296" t="s">
        <v>111</v>
      </c>
      <c r="J153" s="296" t="s">
        <v>112</v>
      </c>
      <c r="K153" s="296" t="s">
        <v>113</v>
      </c>
      <c r="L153" s="310"/>
      <c r="M153" s="232"/>
    </row>
    <row r="154" spans="1:13" ht="29.25" customHeight="1" thickBot="1">
      <c r="B154" s="320"/>
      <c r="C154" s="321"/>
      <c r="D154" s="326"/>
      <c r="E154" s="297"/>
      <c r="F154" s="297"/>
      <c r="G154" s="297"/>
      <c r="H154" s="297"/>
      <c r="I154" s="297"/>
      <c r="J154" s="297"/>
      <c r="K154" s="233" t="s">
        <v>114</v>
      </c>
      <c r="L154" s="234" t="s">
        <v>115</v>
      </c>
      <c r="M154" s="232"/>
    </row>
    <row r="155" spans="1:13" ht="36.75" customHeight="1" thickTop="1">
      <c r="B155" s="311" t="s">
        <v>154</v>
      </c>
      <c r="C155" s="249" t="s">
        <v>116</v>
      </c>
      <c r="D155" s="250">
        <v>51.455257706682715</v>
      </c>
      <c r="E155" s="251">
        <v>1.1173770933965547E-6</v>
      </c>
      <c r="F155" s="252">
        <v>2.9529289952325155</v>
      </c>
      <c r="G155" s="253">
        <v>18</v>
      </c>
      <c r="H155" s="251">
        <v>8.512431710785924E-3</v>
      </c>
      <c r="I155" s="254">
        <v>0.47847067590000003</v>
      </c>
      <c r="J155" s="254">
        <v>0.16203257060108381</v>
      </c>
      <c r="K155" s="254">
        <v>0.13805287708728053</v>
      </c>
      <c r="L155" s="255">
        <v>0.81888847471271953</v>
      </c>
      <c r="M155" s="232"/>
    </row>
    <row r="156" spans="1:13" ht="26.25" customHeight="1">
      <c r="B156" s="294"/>
      <c r="C156" s="235" t="s">
        <v>117</v>
      </c>
      <c r="D156" s="236"/>
      <c r="E156" s="237"/>
      <c r="F156" s="238">
        <v>2.9529289952325155</v>
      </c>
      <c r="G156" s="238">
        <v>9.6093777361807433</v>
      </c>
      <c r="H156" s="239">
        <v>1.5069025610850576E-2</v>
      </c>
      <c r="I156" s="240">
        <v>0.47847067590000003</v>
      </c>
      <c r="J156" s="240">
        <v>0.16203257060108381</v>
      </c>
      <c r="K156" s="240">
        <v>0.1154403835201937</v>
      </c>
      <c r="L156" s="241">
        <v>0.84150096827980636</v>
      </c>
      <c r="M156" s="232"/>
    </row>
    <row r="157" spans="1:13" ht="26">
      <c r="B157" s="294" t="s">
        <v>155</v>
      </c>
      <c r="C157" s="256" t="s">
        <v>116</v>
      </c>
      <c r="D157" s="257">
        <v>13.274856029798457</v>
      </c>
      <c r="E157" s="258">
        <v>1.8584620903521469E-3</v>
      </c>
      <c r="F157" s="259">
        <v>2.3161833159083258</v>
      </c>
      <c r="G157" s="260">
        <v>18</v>
      </c>
      <c r="H157" s="258">
        <v>3.2543289624104535E-2</v>
      </c>
      <c r="I157" s="261">
        <v>0.48454378049999991</v>
      </c>
      <c r="J157" s="261">
        <v>0.20919923616234962</v>
      </c>
      <c r="K157" s="261">
        <v>4.5032494444941951E-2</v>
      </c>
      <c r="L157" s="262">
        <v>0.92405506655505787</v>
      </c>
      <c r="M157" s="232"/>
    </row>
    <row r="158" spans="1:13" ht="24.75" customHeight="1">
      <c r="B158" s="294"/>
      <c r="C158" s="235" t="s">
        <v>117</v>
      </c>
      <c r="D158" s="236"/>
      <c r="E158" s="237"/>
      <c r="F158" s="238">
        <v>2.3161833159083263</v>
      </c>
      <c r="G158" s="238">
        <v>11.07743174328639</v>
      </c>
      <c r="H158" s="239">
        <v>4.0698595507755404E-2</v>
      </c>
      <c r="I158" s="240">
        <v>0.48454378049999991</v>
      </c>
      <c r="J158" s="240">
        <v>0.20919923616234959</v>
      </c>
      <c r="K158" s="240">
        <v>2.449174204696325E-2</v>
      </c>
      <c r="L158" s="241">
        <v>0.94459581895303657</v>
      </c>
      <c r="M158" s="232"/>
    </row>
    <row r="159" spans="1:13" ht="26">
      <c r="B159" s="294" t="s">
        <v>156</v>
      </c>
      <c r="C159" s="256" t="s">
        <v>116</v>
      </c>
      <c r="D159" s="257">
        <v>19.981426075225627</v>
      </c>
      <c r="E159" s="258">
        <v>2.0830683757398945E-3</v>
      </c>
      <c r="F159" s="259">
        <v>-2.6367795387089394</v>
      </c>
      <c r="G159" s="260">
        <v>8</v>
      </c>
      <c r="H159" s="258">
        <v>2.9862230714147356E-2</v>
      </c>
      <c r="I159" s="263">
        <v>-11.804501646599999</v>
      </c>
      <c r="J159" s="263">
        <v>4.4768633377593261</v>
      </c>
      <c r="K159" s="263">
        <v>-22.128167016194432</v>
      </c>
      <c r="L159" s="264">
        <v>-1.4808362770055634</v>
      </c>
      <c r="M159" s="232"/>
    </row>
    <row r="160" spans="1:13" ht="25.5" customHeight="1" thickBot="1">
      <c r="B160" s="295"/>
      <c r="C160" s="242" t="s">
        <v>117</v>
      </c>
      <c r="D160" s="243"/>
      <c r="E160" s="244"/>
      <c r="F160" s="245">
        <v>-2.6367795387089399</v>
      </c>
      <c r="G160" s="245">
        <v>4.0335194569077277</v>
      </c>
      <c r="H160" s="246">
        <v>5.7283423672911477E-2</v>
      </c>
      <c r="I160" s="247">
        <v>-11.804501646599999</v>
      </c>
      <c r="J160" s="247">
        <v>4.4768633377593252</v>
      </c>
      <c r="K160" s="247">
        <v>-24.19363557441033</v>
      </c>
      <c r="L160" s="248">
        <v>0.58463228121033062</v>
      </c>
      <c r="M160" s="232"/>
    </row>
    <row r="161" ht="16" thickTop="1"/>
  </sheetData>
  <mergeCells count="100">
    <mergeCell ref="B36:G36"/>
    <mergeCell ref="B12:F12"/>
    <mergeCell ref="B18:F18"/>
    <mergeCell ref="B20:I20"/>
    <mergeCell ref="B21:C22"/>
    <mergeCell ref="D21:D22"/>
    <mergeCell ref="E21:E22"/>
    <mergeCell ref="F21:F22"/>
    <mergeCell ref="G21:G22"/>
    <mergeCell ref="H21:I21"/>
    <mergeCell ref="B25:I25"/>
    <mergeCell ref="B26:I26"/>
    <mergeCell ref="B27:I27"/>
    <mergeCell ref="B28:I28"/>
    <mergeCell ref="B35:G35"/>
    <mergeCell ref="B70:F70"/>
    <mergeCell ref="B46:G46"/>
    <mergeCell ref="B48:I48"/>
    <mergeCell ref="B49:I49"/>
    <mergeCell ref="B50:D51"/>
    <mergeCell ref="E50:E51"/>
    <mergeCell ref="F50:F51"/>
    <mergeCell ref="G50:G51"/>
    <mergeCell ref="H50:I50"/>
    <mergeCell ref="B52:B53"/>
    <mergeCell ref="B54:B55"/>
    <mergeCell ref="B56:I56"/>
    <mergeCell ref="B57:I57"/>
    <mergeCell ref="B58:I58"/>
    <mergeCell ref="B76:F76"/>
    <mergeCell ref="B78:I78"/>
    <mergeCell ref="B79:C80"/>
    <mergeCell ref="D79:D80"/>
    <mergeCell ref="E79:E80"/>
    <mergeCell ref="F79:F80"/>
    <mergeCell ref="G79:G80"/>
    <mergeCell ref="H79:I79"/>
    <mergeCell ref="B110:J110"/>
    <mergeCell ref="B81:B82"/>
    <mergeCell ref="B83:B84"/>
    <mergeCell ref="B85:B86"/>
    <mergeCell ref="B87:I87"/>
    <mergeCell ref="B88:I88"/>
    <mergeCell ref="B89:I89"/>
    <mergeCell ref="B90:I90"/>
    <mergeCell ref="B91:I91"/>
    <mergeCell ref="B92:I92"/>
    <mergeCell ref="B102:F102"/>
    <mergeCell ref="B108:F108"/>
    <mergeCell ref="B121:J121"/>
    <mergeCell ref="B111:D112"/>
    <mergeCell ref="E111:E112"/>
    <mergeCell ref="F111:F112"/>
    <mergeCell ref="G111:G112"/>
    <mergeCell ref="H111:H112"/>
    <mergeCell ref="I111:J111"/>
    <mergeCell ref="B113:B114"/>
    <mergeCell ref="B115:B116"/>
    <mergeCell ref="B117:B118"/>
    <mergeCell ref="B119:J119"/>
    <mergeCell ref="B120:J120"/>
    <mergeCell ref="B122:J122"/>
    <mergeCell ref="B123:J123"/>
    <mergeCell ref="B124:J124"/>
    <mergeCell ref="B151:L151"/>
    <mergeCell ref="B152:C154"/>
    <mergeCell ref="D152:E152"/>
    <mergeCell ref="F152:L152"/>
    <mergeCell ref="D153:D154"/>
    <mergeCell ref="E153:E154"/>
    <mergeCell ref="F153:F154"/>
    <mergeCell ref="B126:J126"/>
    <mergeCell ref="B127:D128"/>
    <mergeCell ref="E127:E128"/>
    <mergeCell ref="H153:H154"/>
    <mergeCell ref="I153:I154"/>
    <mergeCell ref="J153:J154"/>
    <mergeCell ref="K153:L153"/>
    <mergeCell ref="B155:B156"/>
    <mergeCell ref="C137:C138"/>
    <mergeCell ref="F127:F128"/>
    <mergeCell ref="B157:B158"/>
    <mergeCell ref="B135:B140"/>
    <mergeCell ref="C135:C136"/>
    <mergeCell ref="B159:B160"/>
    <mergeCell ref="G153:G154"/>
    <mergeCell ref="G127:G128"/>
    <mergeCell ref="C139:C140"/>
    <mergeCell ref="B146:J146"/>
    <mergeCell ref="H127:H128"/>
    <mergeCell ref="I127:J127"/>
    <mergeCell ref="B129:B134"/>
    <mergeCell ref="C129:C130"/>
    <mergeCell ref="C131:C132"/>
    <mergeCell ref="C133:C134"/>
    <mergeCell ref="B141:J141"/>
    <mergeCell ref="B142:J142"/>
    <mergeCell ref="B143:J143"/>
    <mergeCell ref="B144:J144"/>
    <mergeCell ref="B145:J1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Figure5_RawData</vt:lpstr>
      <vt:lpstr>Figure5_Stats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2020-07-06T20:53:41Z</dcterms:modified>
</cp:coreProperties>
</file>