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Re-Submission\"/>
    </mc:Choice>
  </mc:AlternateContent>
  <xr:revisionPtr revIDLastSave="0" documentId="8_{2BBBA45B-1FA2-417A-AD44-C2D40FFBB178}" xr6:coauthVersionLast="46" xr6:coauthVersionMax="46" xr10:uidLastSave="{00000000-0000-0000-0000-000000000000}"/>
  <bookViews>
    <workbookView xWindow="-120" yWindow="-120" windowWidth="38640" windowHeight="15840" xr2:uid="{3B1DC4A5-DF76-443C-ADBA-AE2B27A3F5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N41" i="1"/>
  <c r="N42" i="1"/>
  <c r="O34" i="1"/>
  <c r="N37" i="1"/>
  <c r="N36" i="1"/>
  <c r="N35" i="1"/>
  <c r="N34" i="1"/>
  <c r="J34" i="1"/>
  <c r="K4" i="1"/>
  <c r="O35" i="1"/>
  <c r="O36" i="1"/>
  <c r="O37" i="1"/>
  <c r="H42" i="1"/>
  <c r="H41" i="1"/>
  <c r="H40" i="1"/>
  <c r="H37" i="1"/>
  <c r="H36" i="1"/>
  <c r="H35" i="1"/>
  <c r="H34" i="1"/>
  <c r="J35" i="1"/>
  <c r="J4" i="1"/>
  <c r="K36" i="1"/>
  <c r="K37" i="1"/>
  <c r="K34" i="1"/>
  <c r="I37" i="1"/>
  <c r="I35" i="1"/>
  <c r="I34" i="1"/>
  <c r="H20" i="1"/>
  <c r="H21" i="1"/>
  <c r="H22" i="1"/>
  <c r="H19" i="1"/>
  <c r="J37" i="1" s="1"/>
  <c r="H15" i="1"/>
  <c r="H16" i="1"/>
  <c r="H17" i="1"/>
  <c r="H14" i="1"/>
  <c r="J36" i="1" s="1"/>
  <c r="H10" i="1"/>
  <c r="H11" i="1"/>
  <c r="H12" i="1"/>
  <c r="H9" i="1"/>
  <c r="K35" i="1" s="1"/>
  <c r="H5" i="1"/>
  <c r="H6" i="1"/>
  <c r="H7" i="1"/>
  <c r="H4" i="1"/>
  <c r="I40" i="1" s="1"/>
  <c r="G20" i="1"/>
  <c r="G21" i="1"/>
  <c r="G22" i="1"/>
  <c r="G19" i="1"/>
  <c r="G15" i="1"/>
  <c r="G16" i="1"/>
  <c r="I36" i="1" s="1"/>
  <c r="G17" i="1"/>
  <c r="G14" i="1"/>
  <c r="G10" i="1"/>
  <c r="G11" i="1"/>
  <c r="G12" i="1"/>
  <c r="G4" i="1"/>
  <c r="G9" i="1"/>
  <c r="G5" i="1"/>
  <c r="G6" i="1"/>
  <c r="G7" i="1"/>
  <c r="K20" i="1"/>
  <c r="K21" i="1"/>
  <c r="K22" i="1"/>
  <c r="K19" i="1"/>
  <c r="K15" i="1"/>
  <c r="K16" i="1"/>
  <c r="K17" i="1"/>
  <c r="K14" i="1"/>
  <c r="K5" i="1"/>
  <c r="K6" i="1"/>
  <c r="K7" i="1"/>
  <c r="K10" i="1"/>
  <c r="K11" i="1"/>
  <c r="K12" i="1"/>
  <c r="K9" i="1"/>
  <c r="I19" i="1"/>
  <c r="J19" i="1"/>
  <c r="I4" i="1"/>
  <c r="I42" i="1" l="1"/>
  <c r="I41" i="1"/>
  <c r="I22" i="1"/>
  <c r="J22" i="1"/>
  <c r="I21" i="1"/>
  <c r="J21" i="1"/>
  <c r="I20" i="1"/>
  <c r="J20" i="1"/>
  <c r="I17" i="1"/>
  <c r="J17" i="1"/>
  <c r="I16" i="1"/>
  <c r="J16" i="1"/>
  <c r="I15" i="1"/>
  <c r="J15" i="1"/>
  <c r="I14" i="1"/>
  <c r="J14" i="1"/>
  <c r="I12" i="1"/>
  <c r="J12" i="1"/>
  <c r="I11" i="1"/>
  <c r="J11" i="1"/>
  <c r="I10" i="1"/>
  <c r="J10" i="1"/>
  <c r="I9" i="1"/>
  <c r="J9" i="1"/>
  <c r="I7" i="1"/>
  <c r="J7" i="1"/>
  <c r="I6" i="1"/>
  <c r="J6" i="1"/>
  <c r="I5" i="1"/>
  <c r="J5" i="1"/>
</calcChain>
</file>

<file path=xl/sharedStrings.xml><?xml version="1.0" encoding="utf-8"?>
<sst xmlns="http://schemas.openxmlformats.org/spreadsheetml/2006/main" count="41" uniqueCount="20">
  <si>
    <t>Epithelium</t>
  </si>
  <si>
    <t>Endothelium</t>
  </si>
  <si>
    <t>Background</t>
  </si>
  <si>
    <t>Control</t>
  </si>
  <si>
    <t>Low</t>
  </si>
  <si>
    <t>Med</t>
  </si>
  <si>
    <t>High</t>
  </si>
  <si>
    <t>Endothelium/Epithelium</t>
  </si>
  <si>
    <t>(Endothelium-Background)/(Epithelium-Background)</t>
  </si>
  <si>
    <t>Vs control</t>
  </si>
  <si>
    <t>Isotype</t>
  </si>
  <si>
    <t>Epithelium - isotype</t>
  </si>
  <si>
    <t>average</t>
  </si>
  <si>
    <t>stdev</t>
  </si>
  <si>
    <t>p-Value_2</t>
  </si>
  <si>
    <t>p-value_2</t>
  </si>
  <si>
    <t>Staining intensity</t>
  </si>
  <si>
    <t>Summary</t>
  </si>
  <si>
    <t>Endo/Epi ratio after Isotype substraction</t>
  </si>
  <si>
    <t>Endo/Epi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</si>
</sst>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3302093770205"/>
          <c:y val="4.7541844991124613E-2"/>
          <c:w val="0.82269645988932039"/>
          <c:h val="0.85651755474969238"/>
        </c:manualLayout>
      </c:layout>
      <c:barChart>
        <c:barDir val="col"/>
        <c:grouping val="clustered"/>
        <c:varyColors val="0"/>
        <c:ser>
          <c:idx val="1"/>
          <c:order val="0"/>
          <c:tx>
            <c:v>Epithelium</c:v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Sheet1!$I$34:$I$37</c:f>
                <c:numCache>
                  <c:formatCode>General</c:formatCode>
                  <c:ptCount val="4"/>
                  <c:pt idx="0">
                    <c:v>5.8861052417253505</c:v>
                  </c:pt>
                  <c:pt idx="1">
                    <c:v>33.105676275627786</c:v>
                  </c:pt>
                  <c:pt idx="2">
                    <c:v>9.2734088302700961</c:v>
                  </c:pt>
                  <c:pt idx="3">
                    <c:v>19.058322626436301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Sheet1!$G$34:$G$37</c:f>
              <c:strCache>
                <c:ptCount val="4"/>
                <c:pt idx="0">
                  <c:v>Control</c:v>
                </c:pt>
                <c:pt idx="1">
                  <c:v>Low</c:v>
                </c:pt>
                <c:pt idx="2">
                  <c:v>Med</c:v>
                </c:pt>
                <c:pt idx="3">
                  <c:v>High</c:v>
                </c:pt>
              </c:strCache>
            </c:strRef>
          </c:cat>
          <c:val>
            <c:numRef>
              <c:f>Sheet1!$H$34:$H$37</c:f>
              <c:numCache>
                <c:formatCode>General</c:formatCode>
                <c:ptCount val="4"/>
                <c:pt idx="0">
                  <c:v>66.268000000000001</c:v>
                </c:pt>
                <c:pt idx="1">
                  <c:v>86.633750000000006</c:v>
                </c:pt>
                <c:pt idx="2">
                  <c:v>78.211250000000007</c:v>
                </c:pt>
                <c:pt idx="3">
                  <c:v>80.691249999999997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0D-4291-81AA-DFB02E7E4572}"/>
            </c:ext>
          </c:extLst>
        </c:ser>
        <c:ser>
          <c:idx val="0"/>
          <c:order val="1"/>
          <c:tx>
            <c:v>Endothelium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Sheet1!$K$34:$K$37</c:f>
                <c:numCache>
                  <c:formatCode>General</c:formatCode>
                  <c:ptCount val="4"/>
                  <c:pt idx="0">
                    <c:v>16.169092458040677</c:v>
                  </c:pt>
                  <c:pt idx="1">
                    <c:v>33.822041347568998</c:v>
                  </c:pt>
                  <c:pt idx="2">
                    <c:v>18.727467997124791</c:v>
                  </c:pt>
                  <c:pt idx="3">
                    <c:v>9.4058394052134826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Sheet1!$G$34:$G$37</c:f>
              <c:strCache>
                <c:ptCount val="4"/>
                <c:pt idx="0">
                  <c:v>Control</c:v>
                </c:pt>
                <c:pt idx="1">
                  <c:v>Low</c:v>
                </c:pt>
                <c:pt idx="2">
                  <c:v>Med</c:v>
                </c:pt>
                <c:pt idx="3">
                  <c:v>High</c:v>
                </c:pt>
              </c:strCache>
            </c:strRef>
          </c:cat>
          <c:val>
            <c:numRef>
              <c:f>Sheet1!$J$34:$J$37</c:f>
              <c:numCache>
                <c:formatCode>General</c:formatCode>
                <c:ptCount val="4"/>
                <c:pt idx="0">
                  <c:v>57.425999999999988</c:v>
                </c:pt>
                <c:pt idx="1">
                  <c:v>47.54849999999999</c:v>
                </c:pt>
                <c:pt idx="2" formatCode="0.0">
                  <c:v>4.918499999999991</c:v>
                </c:pt>
                <c:pt idx="3" formatCode="0.0">
                  <c:v>9.6374999999999957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0D-4291-81AA-DFB02E7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1812671"/>
        <c:axId val="1221810175"/>
      </c:barChart>
      <c:catAx>
        <c:axId val="122181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810175"/>
        <c:crosses val="autoZero"/>
        <c:auto val="1"/>
        <c:lblAlgn val="ctr"/>
        <c:lblOffset val="100"/>
        <c:noMultiLvlLbl val="0"/>
      </c:catAx>
      <c:valAx>
        <c:axId val="1221810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81267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229958028086259"/>
          <c:y val="7.1765044594727045E-2"/>
          <c:w val="0.28600339544402753"/>
          <c:h val="0.1563081936685288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45014351363763"/>
          <c:y val="8.697474423464599E-2"/>
          <c:w val="0.66544486705441408"/>
          <c:h val="0.82449382929168602"/>
        </c:manualLayout>
      </c:layout>
      <c:barChart>
        <c:barDir val="col"/>
        <c:grouping val="clustered"/>
        <c:varyColors val="0"/>
        <c:ser>
          <c:idx val="1"/>
          <c:order val="0"/>
          <c:tx>
            <c:v>With normalization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Sheet1!$O$34:$O$37</c:f>
                <c:numCache>
                  <c:formatCode>General</c:formatCode>
                  <c:ptCount val="4"/>
                  <c:pt idx="0">
                    <c:v>0.18721553670270591</c:v>
                  </c:pt>
                  <c:pt idx="1">
                    <c:v>0.29172070437940489</c:v>
                  </c:pt>
                  <c:pt idx="2">
                    <c:v>0.23631387862902167</c:v>
                  </c:pt>
                  <c:pt idx="3">
                    <c:v>9.6178174345095555E-2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Sheet1!$M$34:$M$37</c:f>
              <c:strCache>
                <c:ptCount val="4"/>
                <c:pt idx="0">
                  <c:v>Control</c:v>
                </c:pt>
                <c:pt idx="1">
                  <c:v>Low</c:v>
                </c:pt>
                <c:pt idx="2">
                  <c:v>Med</c:v>
                </c:pt>
                <c:pt idx="3">
                  <c:v>High</c:v>
                </c:pt>
              </c:strCache>
            </c:strRef>
          </c:cat>
          <c:val>
            <c:numRef>
              <c:f>Sheet1!$N$34:$N$37</c:f>
              <c:numCache>
                <c:formatCode>General</c:formatCode>
                <c:ptCount val="4"/>
                <c:pt idx="0">
                  <c:v>0.8012630578676363</c:v>
                </c:pt>
                <c:pt idx="1">
                  <c:v>0.51065165809177382</c:v>
                </c:pt>
                <c:pt idx="2">
                  <c:v>1.4230732176151419E-2</c:v>
                </c:pt>
                <c:pt idx="3">
                  <c:v>7.7160443421153566E-2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9-4929-BAD8-C19BB3579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6060703"/>
        <c:axId val="1486061119"/>
      </c:barChart>
      <c:catAx>
        <c:axId val="14860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061119"/>
        <c:crosses val="autoZero"/>
        <c:auto val="1"/>
        <c:lblAlgn val="ctr"/>
        <c:lblOffset val="100"/>
        <c:noMultiLvlLbl val="0"/>
      </c:catAx>
      <c:valAx>
        <c:axId val="14860611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COL8A2</a:t>
                </a:r>
                <a:r>
                  <a:rPr lang="en-US" baseline="0"/>
                  <a:t> staining intensity ratio (Endothelium/Epithelium)</a:t>
                </a:r>
              </a:p>
            </c:rich>
          </c:tx>
          <c:layout>
            <c:manualLayout>
              <c:xMode val="edge"/>
              <c:yMode val="edge"/>
              <c:x val="2.5941540262006971E-2"/>
              <c:y val="0.2139513078106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06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28574</xdr:colOff>
      <xdr:row>12</xdr:row>
      <xdr:rowOff>176212</xdr:rowOff>
    </xdr:from>
    <xdr:to>
      <xdr:col>19</xdr:col>
      <xdr:colOff>47625</xdr:colOff>
      <xdr:row>28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D261ED-3F47-4593-9611-D28877B39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161925</xdr:colOff>
      <xdr:row>13</xdr:row>
      <xdr:rowOff>0</xdr:rowOff>
    </xdr:from>
    <xdr:to>
      <xdr:col>24</xdr:col>
      <xdr:colOff>85725</xdr:colOff>
      <xdr:row>27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5D1835-BD41-43B8-920E-98708E69E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FB29-E501-4CCC-A94B-02825B5FFA9C}">
  <dimension ref="B2:O42"/>
  <sheetViews>
    <sheetView tabSelected="1" workbookViewId="0">
      <selection activeCell="N41" sqref="N41"/>
    </sheetView>
  </sheetViews>
  <sheetFormatPr defaultRowHeight="15" x14ac:dyDescent="0.25"/>
  <cols>
    <col min="3" max="3" width="16.140625" customWidth="1"/>
    <col min="4" max="4" width="15.42578125" customWidth="1"/>
    <col min="5" max="5" width="16.140625" customWidth="1"/>
    <col min="7" max="8" width="26.28515625" customWidth="1"/>
    <col min="9" max="9" width="22.85546875" customWidth="1"/>
    <col min="10" max="10" width="36.85546875" customWidth="1"/>
    <col min="11" max="11" width="25.5703125" customWidth="1"/>
  </cols>
  <sheetData>
    <row r="2" spans="2:11" x14ac:dyDescent="0.25">
      <c r="C2" s="2" t="s">
        <v>16</v>
      </c>
      <c r="D2" s="2"/>
    </row>
    <row r="3" spans="2:11" x14ac:dyDescent="0.25">
      <c r="C3" t="s">
        <v>0</v>
      </c>
      <c r="D3" t="s">
        <v>1</v>
      </c>
      <c r="E3" t="s">
        <v>2</v>
      </c>
      <c r="G3" t="s">
        <v>11</v>
      </c>
      <c r="H3" t="s">
        <v>1</v>
      </c>
      <c r="I3" t="s">
        <v>7</v>
      </c>
      <c r="J3" t="s">
        <v>8</v>
      </c>
      <c r="K3" t="s">
        <v>18</v>
      </c>
    </row>
    <row r="4" spans="2:11" x14ac:dyDescent="0.25">
      <c r="B4" t="s">
        <v>3</v>
      </c>
      <c r="C4">
        <v>173.14500000000001</v>
      </c>
      <c r="D4">
        <v>164.065</v>
      </c>
      <c r="E4">
        <v>32.206000000000003</v>
      </c>
      <c r="G4">
        <f>C4-113.94575</f>
        <v>59.199250000000006</v>
      </c>
      <c r="H4">
        <f>D4-111.71675</f>
        <v>52.348249999999993</v>
      </c>
      <c r="I4">
        <f>D4/C4</f>
        <v>0.94755840480522102</v>
      </c>
      <c r="J4">
        <f>(D4-E4)/(C4-E4)</f>
        <v>0.93557496505580395</v>
      </c>
      <c r="K4">
        <f>(D4-113.94575)/(C4-111.71675)</f>
        <v>0.81589903668100572</v>
      </c>
    </row>
    <row r="5" spans="2:11" x14ac:dyDescent="0.25">
      <c r="C5">
        <v>182.64400000000001</v>
      </c>
      <c r="D5">
        <v>157.28</v>
      </c>
      <c r="E5">
        <v>82.685000000000002</v>
      </c>
      <c r="G5">
        <f t="shared" ref="G5:G22" si="0">C5-113.94575</f>
        <v>68.698250000000002</v>
      </c>
      <c r="H5">
        <f t="shared" ref="H5:H22" si="1">D5-111.71675</f>
        <v>45.563249999999996</v>
      </c>
      <c r="I5">
        <f>D5/C5</f>
        <v>0.86112875320295212</v>
      </c>
      <c r="J5">
        <f>(D5-E5)/(C5-E5)</f>
        <v>0.74625596494562763</v>
      </c>
      <c r="K5">
        <f t="shared" ref="K5:K7" si="2">(D5-113.94575)/(C5-111.71675)</f>
        <v>0.61096757593167639</v>
      </c>
    </row>
    <row r="6" spans="2:11" x14ac:dyDescent="0.25">
      <c r="C6">
        <v>178.214</v>
      </c>
      <c r="D6">
        <v>162.21299999999999</v>
      </c>
      <c r="E6">
        <v>93.814999999999998</v>
      </c>
      <c r="G6">
        <f t="shared" si="0"/>
        <v>64.268249999999995</v>
      </c>
      <c r="H6">
        <f t="shared" si="1"/>
        <v>50.496249999999989</v>
      </c>
      <c r="I6">
        <f>D6/C6</f>
        <v>0.91021468571492692</v>
      </c>
      <c r="J6">
        <f>(D6-E6)/(C6-E6)</f>
        <v>0.81041244564509052</v>
      </c>
      <c r="K6">
        <f t="shared" si="2"/>
        <v>0.72585332476155018</v>
      </c>
    </row>
    <row r="7" spans="2:11" x14ac:dyDescent="0.25">
      <c r="C7">
        <v>186.852</v>
      </c>
      <c r="D7">
        <v>193.01300000000001</v>
      </c>
      <c r="E7">
        <v>44.716999999999999</v>
      </c>
      <c r="G7">
        <f t="shared" si="0"/>
        <v>72.90625</v>
      </c>
      <c r="H7">
        <f t="shared" si="1"/>
        <v>81.296250000000001</v>
      </c>
      <c r="I7">
        <f>D7/C7</f>
        <v>1.0329726200415301</v>
      </c>
      <c r="J7">
        <f>(D7-E7)/(C7-E7)</f>
        <v>1.0433461146093503</v>
      </c>
      <c r="K7">
        <f t="shared" si="2"/>
        <v>1.0523322940963129</v>
      </c>
    </row>
    <row r="9" spans="2:11" x14ac:dyDescent="0.25">
      <c r="B9" t="s">
        <v>4</v>
      </c>
      <c r="C9">
        <v>215.97399999999999</v>
      </c>
      <c r="D9">
        <v>153.696</v>
      </c>
      <c r="E9">
        <v>83.253</v>
      </c>
      <c r="G9">
        <f t="shared" si="0"/>
        <v>102.02824999999999</v>
      </c>
      <c r="H9">
        <f t="shared" si="1"/>
        <v>41.979249999999993</v>
      </c>
      <c r="I9">
        <f>D9/C9</f>
        <v>0.71164121607230502</v>
      </c>
      <c r="J9">
        <f>(D9-E9)/(C9-E9)</f>
        <v>0.53076001537058937</v>
      </c>
      <c r="K9">
        <f>(D9-113.94575)/(C9-111.71675)</f>
        <v>0.38127084687156049</v>
      </c>
    </row>
    <row r="10" spans="2:11" x14ac:dyDescent="0.25">
      <c r="C10">
        <v>213.54300000000001</v>
      </c>
      <c r="D10">
        <v>208.346</v>
      </c>
      <c r="E10">
        <v>125.134</v>
      </c>
      <c r="G10">
        <f t="shared" si="0"/>
        <v>99.597250000000003</v>
      </c>
      <c r="H10">
        <f t="shared" si="1"/>
        <v>96.629249999999999</v>
      </c>
      <c r="I10">
        <f>D10/C10</f>
        <v>0.9756629812262636</v>
      </c>
      <c r="J10">
        <f>(D10-E10)/(C10-E10)</f>
        <v>0.94121639199628993</v>
      </c>
      <c r="K10">
        <f t="shared" ref="K10:K22" si="3">(D10-113.94575)/(C10-111.71675)</f>
        <v>0.92707185033328832</v>
      </c>
    </row>
    <row r="11" spans="2:11" x14ac:dyDescent="0.25">
      <c r="C11">
        <v>221.62</v>
      </c>
      <c r="D11">
        <v>142.26499999999999</v>
      </c>
      <c r="E11">
        <v>86.558999999999997</v>
      </c>
      <c r="G11">
        <f t="shared" si="0"/>
        <v>107.67425</v>
      </c>
      <c r="H11">
        <f t="shared" si="1"/>
        <v>30.548249999999982</v>
      </c>
      <c r="I11">
        <f>D11/C11</f>
        <v>0.64193213608880062</v>
      </c>
      <c r="J11">
        <f>(D11-E11)/(C11-E11)</f>
        <v>0.41245067043780209</v>
      </c>
      <c r="K11">
        <f t="shared" si="3"/>
        <v>0.2576743635879738</v>
      </c>
    </row>
    <row r="12" spans="2:11" x14ac:dyDescent="0.25">
      <c r="C12">
        <v>151.18100000000001</v>
      </c>
      <c r="D12">
        <v>132.75399999999999</v>
      </c>
      <c r="E12">
        <v>7.6189999999999998</v>
      </c>
      <c r="G12">
        <f t="shared" si="0"/>
        <v>37.235250000000008</v>
      </c>
      <c r="H12">
        <f t="shared" si="1"/>
        <v>21.037249999999986</v>
      </c>
      <c r="I12">
        <f>D12/C12</f>
        <v>0.87811299038900381</v>
      </c>
      <c r="J12">
        <f>(D12-E12)/(C12-E12)</f>
        <v>0.87164430698931461</v>
      </c>
      <c r="K12">
        <f t="shared" si="3"/>
        <v>0.47658957157427251</v>
      </c>
    </row>
    <row r="14" spans="2:11" x14ac:dyDescent="0.25">
      <c r="B14" t="s">
        <v>5</v>
      </c>
      <c r="C14">
        <v>197.62700000000001</v>
      </c>
      <c r="D14">
        <v>126.699</v>
      </c>
      <c r="E14">
        <v>80.245000000000005</v>
      </c>
      <c r="G14">
        <f t="shared" si="0"/>
        <v>83.681250000000006</v>
      </c>
      <c r="H14">
        <f t="shared" si="1"/>
        <v>14.982249999999993</v>
      </c>
      <c r="I14">
        <f>D14/C14</f>
        <v>0.64110167133033436</v>
      </c>
      <c r="J14">
        <f>(D14-E14)/(C14-E14)</f>
        <v>0.39575062616074008</v>
      </c>
      <c r="K14">
        <f t="shared" si="3"/>
        <v>0.14844852622358792</v>
      </c>
    </row>
    <row r="15" spans="2:11" x14ac:dyDescent="0.25">
      <c r="C15">
        <v>179.21</v>
      </c>
      <c r="D15">
        <v>96.956999999999994</v>
      </c>
      <c r="E15">
        <v>40.183999999999997</v>
      </c>
      <c r="G15">
        <f t="shared" si="0"/>
        <v>65.264250000000004</v>
      </c>
      <c r="H15">
        <f t="shared" si="1"/>
        <v>-14.759750000000011</v>
      </c>
      <c r="I15">
        <f>D15/C15</f>
        <v>0.54102449640087047</v>
      </c>
      <c r="J15">
        <f>(D15-E15)/(C15-E15)</f>
        <v>0.40836246457497155</v>
      </c>
      <c r="K15">
        <f t="shared" si="3"/>
        <v>-0.2517103562208074</v>
      </c>
    </row>
    <row r="16" spans="2:11" x14ac:dyDescent="0.25">
      <c r="C16">
        <v>199.92599999999999</v>
      </c>
      <c r="D16">
        <v>137.52699999999999</v>
      </c>
      <c r="E16">
        <v>89.646000000000001</v>
      </c>
      <c r="G16">
        <f t="shared" si="0"/>
        <v>85.980249999999984</v>
      </c>
      <c r="H16">
        <f t="shared" si="1"/>
        <v>25.810249999999982</v>
      </c>
      <c r="I16">
        <f>D16/C16</f>
        <v>0.68788951912207519</v>
      </c>
      <c r="J16">
        <f>(D16-E16)/(C16-E16)</f>
        <v>0.43417664127675004</v>
      </c>
      <c r="K16">
        <f t="shared" si="3"/>
        <v>0.26733307447915028</v>
      </c>
    </row>
    <row r="17" spans="2:15" x14ac:dyDescent="0.25">
      <c r="C17">
        <v>191.86500000000001</v>
      </c>
      <c r="D17">
        <v>105.358</v>
      </c>
      <c r="E17">
        <v>43.238</v>
      </c>
      <c r="G17">
        <f t="shared" si="0"/>
        <v>77.919250000000005</v>
      </c>
      <c r="H17">
        <f t="shared" si="1"/>
        <v>-6.3587500000000006</v>
      </c>
      <c r="I17">
        <f>D17/C17</f>
        <v>0.54912568733223877</v>
      </c>
      <c r="J17">
        <f>(D17-E17)/(C17-E17)</f>
        <v>0.41795905185464283</v>
      </c>
      <c r="K17">
        <f t="shared" si="3"/>
        <v>-0.10714831577732513</v>
      </c>
    </row>
    <row r="19" spans="2:15" x14ac:dyDescent="0.25">
      <c r="B19" t="s">
        <v>6</v>
      </c>
      <c r="C19">
        <v>199.81100000000001</v>
      </c>
      <c r="D19">
        <v>127.285</v>
      </c>
      <c r="E19">
        <v>81.614999999999995</v>
      </c>
      <c r="G19">
        <f t="shared" si="0"/>
        <v>85.865250000000003</v>
      </c>
      <c r="H19">
        <f t="shared" si="1"/>
        <v>15.568249999999992</v>
      </c>
      <c r="I19">
        <f>D19/C19</f>
        <v>0.63702699050602818</v>
      </c>
      <c r="J19">
        <f>(D19-E19)/(C19-E19)</f>
        <v>0.38639209448712308</v>
      </c>
      <c r="K19">
        <f t="shared" si="3"/>
        <v>0.15142021187534932</v>
      </c>
    </row>
    <row r="20" spans="2:15" x14ac:dyDescent="0.25">
      <c r="C20">
        <v>188.60499999999999</v>
      </c>
      <c r="D20">
        <v>111.128</v>
      </c>
      <c r="E20">
        <v>27.341000000000001</v>
      </c>
      <c r="G20">
        <f t="shared" si="0"/>
        <v>74.659249999999986</v>
      </c>
      <c r="H20">
        <f t="shared" si="1"/>
        <v>-0.58875000000000455</v>
      </c>
      <c r="I20">
        <f>D20/C20</f>
        <v>0.58921025423504148</v>
      </c>
      <c r="J20">
        <f>(D20-E20)/(C20-E20)</f>
        <v>0.51956419287627753</v>
      </c>
      <c r="K20">
        <f t="shared" si="3"/>
        <v>-3.6647342084128648E-2</v>
      </c>
    </row>
    <row r="21" spans="2:15" x14ac:dyDescent="0.25">
      <c r="C21">
        <v>217.71700000000001</v>
      </c>
      <c r="D21">
        <v>131.13200000000001</v>
      </c>
      <c r="E21">
        <v>82.396000000000001</v>
      </c>
      <c r="G21">
        <f t="shared" si="0"/>
        <v>103.77125000000001</v>
      </c>
      <c r="H21">
        <f t="shared" si="1"/>
        <v>19.41525</v>
      </c>
      <c r="I21">
        <f t="shared" ref="I21" si="4">D21/C21</f>
        <v>0.60230482690832599</v>
      </c>
      <c r="J21">
        <f t="shared" ref="J21" si="5">(D21-E21)/(C21-E21)</f>
        <v>0.36015104824823935</v>
      </c>
      <c r="K21">
        <f t="shared" si="3"/>
        <v>0.1621340515706331</v>
      </c>
    </row>
    <row r="22" spans="2:15" x14ac:dyDescent="0.25">
      <c r="C22">
        <v>172.41499999999999</v>
      </c>
      <c r="D22">
        <v>115.872</v>
      </c>
      <c r="E22">
        <v>44.591999999999999</v>
      </c>
      <c r="G22">
        <f t="shared" si="0"/>
        <v>58.469249999999988</v>
      </c>
      <c r="H22">
        <f t="shared" si="1"/>
        <v>4.1552499999999952</v>
      </c>
      <c r="I22">
        <f t="shared" ref="I22" si="6">D22/C22</f>
        <v>0.67205289562973058</v>
      </c>
      <c r="J22">
        <f t="shared" ref="J22" si="7">(D22-E22)/(C22-E22)</f>
        <v>0.55764612002534764</v>
      </c>
      <c r="K22">
        <f t="shared" si="3"/>
        <v>3.1734852322760479E-2</v>
      </c>
    </row>
    <row r="26" spans="2:15" x14ac:dyDescent="0.25">
      <c r="B26" t="s">
        <v>10</v>
      </c>
      <c r="C26">
        <v>82.251000000000005</v>
      </c>
      <c r="D26">
        <v>87.888999999999996</v>
      </c>
      <c r="E26">
        <v>42.692</v>
      </c>
    </row>
    <row r="27" spans="2:15" x14ac:dyDescent="0.25">
      <c r="C27">
        <v>124.834</v>
      </c>
      <c r="D27">
        <v>124.577</v>
      </c>
      <c r="E27">
        <v>93.88</v>
      </c>
    </row>
    <row r="28" spans="2:15" x14ac:dyDescent="0.25">
      <c r="C28">
        <v>116.547</v>
      </c>
      <c r="D28">
        <v>104.736</v>
      </c>
      <c r="E28">
        <v>86.742000000000004</v>
      </c>
    </row>
    <row r="29" spans="2:15" x14ac:dyDescent="0.25">
      <c r="C29">
        <v>132.15100000000001</v>
      </c>
      <c r="D29">
        <v>129.66499999999999</v>
      </c>
      <c r="E29">
        <v>92.528999999999996</v>
      </c>
    </row>
    <row r="31" spans="2:15" x14ac:dyDescent="0.25">
      <c r="G31" s="2" t="s">
        <v>17</v>
      </c>
      <c r="H31" s="2"/>
      <c r="I31" s="2"/>
      <c r="J31" s="2"/>
      <c r="K31" s="2"/>
      <c r="L31" s="2"/>
      <c r="M31" s="2"/>
      <c r="N31" s="2"/>
      <c r="O31" s="2"/>
    </row>
    <row r="32" spans="2:15" x14ac:dyDescent="0.25">
      <c r="H32" s="2" t="s">
        <v>0</v>
      </c>
      <c r="I32" s="2"/>
      <c r="J32" s="2" t="s">
        <v>1</v>
      </c>
      <c r="K32" s="2"/>
      <c r="N32" s="2" t="s">
        <v>19</v>
      </c>
      <c r="O32" s="2"/>
    </row>
    <row r="33" spans="7:15" x14ac:dyDescent="0.25">
      <c r="H33" t="s">
        <v>12</v>
      </c>
      <c r="I33" t="s">
        <v>13</v>
      </c>
      <c r="J33" t="s">
        <v>12</v>
      </c>
      <c r="K33" t="s">
        <v>13</v>
      </c>
      <c r="N33" t="s">
        <v>12</v>
      </c>
      <c r="O33" t="s">
        <v>13</v>
      </c>
    </row>
    <row r="34" spans="7:15" x14ac:dyDescent="0.25">
      <c r="G34" t="s">
        <v>3</v>
      </c>
      <c r="H34">
        <f>AVERAGE(G4:G7)</f>
        <v>66.268000000000001</v>
      </c>
      <c r="I34">
        <f>STDEV(G4:G7)</f>
        <v>5.8861052417253505</v>
      </c>
      <c r="J34">
        <f>AVERAGE(H4:H7)</f>
        <v>57.425999999999988</v>
      </c>
      <c r="K34">
        <f>STDEV(H4:H7)</f>
        <v>16.169092458040677</v>
      </c>
      <c r="M34" t="s">
        <v>3</v>
      </c>
      <c r="N34">
        <f>AVERAGE(K4:K7)</f>
        <v>0.8012630578676363</v>
      </c>
      <c r="O34">
        <f>STDEV(K4:K7)</f>
        <v>0.18721553670270591</v>
      </c>
    </row>
    <row r="35" spans="7:15" x14ac:dyDescent="0.25">
      <c r="G35" t="s">
        <v>4</v>
      </c>
      <c r="H35">
        <f>AVERAGE(G9:G12)</f>
        <v>86.633750000000006</v>
      </c>
      <c r="I35">
        <f>STDEV(G9:G12)</f>
        <v>33.105676275627786</v>
      </c>
      <c r="J35">
        <f>AVERAGE(H9:H12)</f>
        <v>47.54849999999999</v>
      </c>
      <c r="K35">
        <f>STDEV(H9:H12)</f>
        <v>33.822041347568998</v>
      </c>
      <c r="M35" t="s">
        <v>4</v>
      </c>
      <c r="N35">
        <f>AVERAGE(K9:K12)</f>
        <v>0.51065165809177382</v>
      </c>
      <c r="O35">
        <f>STDEV(K9:K12)</f>
        <v>0.29172070437940489</v>
      </c>
    </row>
    <row r="36" spans="7:15" x14ac:dyDescent="0.25">
      <c r="G36" t="s">
        <v>5</v>
      </c>
      <c r="H36">
        <f>AVERAGE(G14:G17)</f>
        <v>78.211250000000007</v>
      </c>
      <c r="I36">
        <f>STDEV(G14:G17)</f>
        <v>9.2734088302700961</v>
      </c>
      <c r="J36" s="1">
        <f>AVERAGE(H14:H17)</f>
        <v>4.918499999999991</v>
      </c>
      <c r="K36" s="1">
        <f>STDEV(H14:H17)</f>
        <v>18.727467997124791</v>
      </c>
      <c r="M36" t="s">
        <v>5</v>
      </c>
      <c r="N36">
        <f>AVERAGE(K14:K17)</f>
        <v>1.4230732176151419E-2</v>
      </c>
      <c r="O36">
        <f>STDEV(K14:K17)</f>
        <v>0.23631387862902167</v>
      </c>
    </row>
    <row r="37" spans="7:15" x14ac:dyDescent="0.25">
      <c r="G37" t="s">
        <v>6</v>
      </c>
      <c r="H37">
        <f>AVERAGE(G19:G22)</f>
        <v>80.691249999999997</v>
      </c>
      <c r="I37">
        <f>STDEV(G19:G22)</f>
        <v>19.058322626436301</v>
      </c>
      <c r="J37" s="1">
        <f>AVERAGE(H19:H22)</f>
        <v>9.6374999999999957</v>
      </c>
      <c r="K37" s="1">
        <f>STDEV(H19:H22)</f>
        <v>9.4058394052134826</v>
      </c>
      <c r="M37" t="s">
        <v>6</v>
      </c>
      <c r="N37">
        <f>AVERAGE(K19:K22)</f>
        <v>7.7160443421153566E-2</v>
      </c>
      <c r="O37">
        <f>STDEV(K19:K22)</f>
        <v>9.6178174345095555E-2</v>
      </c>
    </row>
    <row r="39" spans="7:15" x14ac:dyDescent="0.25">
      <c r="H39" t="s">
        <v>15</v>
      </c>
      <c r="I39" t="s">
        <v>14</v>
      </c>
      <c r="M39" t="s">
        <v>9</v>
      </c>
    </row>
    <row r="40" spans="7:15" x14ac:dyDescent="0.25">
      <c r="G40" t="s">
        <v>4</v>
      </c>
      <c r="H40">
        <f>_xlfn.T.TEST(G4:G7,G9:G12,2,2)</f>
        <v>0.27130111026044584</v>
      </c>
      <c r="I40">
        <f>_xlfn.T.TEST(H4:H7,H9:H12,2,2)</f>
        <v>0.61712400212992846</v>
      </c>
      <c r="M40" t="s">
        <v>4</v>
      </c>
      <c r="N40">
        <f>_xlfn.T.TEST(K4:K7,K9:K12,2,2)</f>
        <v>0.14459642869604128</v>
      </c>
    </row>
    <row r="41" spans="7:15" x14ac:dyDescent="0.25">
      <c r="G41" t="s">
        <v>5</v>
      </c>
      <c r="H41">
        <f>_xlfn.T.TEST(G4:G7,G14:G17,2,2)</f>
        <v>7.2588243612508999E-2</v>
      </c>
      <c r="I41">
        <f>_xlfn.T.TEST(H4:H7,H14:H17,2,2)</f>
        <v>5.4132421734957433E-3</v>
      </c>
      <c r="M41" t="s">
        <v>5</v>
      </c>
      <c r="N41">
        <f>_xlfn.T.TEST(K4:K7,K14:K17,2,2)</f>
        <v>1.9742482353729452E-3</v>
      </c>
    </row>
    <row r="42" spans="7:15" x14ac:dyDescent="0.25">
      <c r="G42" t="s">
        <v>6</v>
      </c>
      <c r="H42">
        <f>_xlfn.T.TEST(G4:G7,G19:G22,2,2)</f>
        <v>0.19826429840506793</v>
      </c>
      <c r="I42">
        <f>_xlfn.T.TEST(H4:H7,H19:H22,2,2)</f>
        <v>2.2008477775963303E-3</v>
      </c>
      <c r="M42" t="s">
        <v>6</v>
      </c>
      <c r="N42">
        <f>_xlfn.T.TEST(K4:K7,K19:K22,2,2)</f>
        <v>4.6483097764405084E-4</v>
      </c>
    </row>
  </sheetData>
  <mergeCells count="5">
    <mergeCell ref="H32:I32"/>
    <mergeCell ref="J32:K32"/>
    <mergeCell ref="C2:D2"/>
    <mergeCell ref="N32:O32"/>
    <mergeCell ref="G31:O3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2021-03-29T17:30:43Z</dcterms:created>
  <dcterms:modified xsi:type="dcterms:W3CDTF">2021-04-22T17:28:17Z</dcterms:modified>
</cp:coreProperties>
</file>