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esktop/Elife data transparency/"/>
    </mc:Choice>
  </mc:AlternateContent>
  <xr:revisionPtr revIDLastSave="0" documentId="13_ncr:1_{B4A59096-9DFE-A744-90E0-EF5DC682281B}" xr6:coauthVersionLast="45" xr6:coauthVersionMax="45" xr10:uidLastSave="{00000000-0000-0000-0000-000000000000}"/>
  <bookViews>
    <workbookView xWindow="9960" yWindow="460" windowWidth="23640" windowHeight="20540" xr2:uid="{7320C509-ACA1-884C-B5CE-8FBF78133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9" i="1" l="1"/>
  <c r="H24" i="1" l="1"/>
  <c r="H25" i="1"/>
  <c r="H26" i="1"/>
  <c r="H27" i="1"/>
  <c r="H28" i="1"/>
  <c r="H29" i="1"/>
  <c r="I29" i="1"/>
  <c r="J29" i="1"/>
  <c r="H30" i="1"/>
  <c r="H31" i="1"/>
  <c r="H32" i="1"/>
  <c r="H33" i="1"/>
  <c r="H34" i="1"/>
  <c r="H35" i="1"/>
  <c r="H36" i="1"/>
  <c r="H37" i="1"/>
  <c r="I27" i="1" s="1"/>
  <c r="J27" i="1" s="1"/>
  <c r="I37" i="1"/>
  <c r="J37" i="1"/>
  <c r="H44" i="1"/>
  <c r="H45" i="1"/>
  <c r="I45" i="1" s="1"/>
  <c r="J45" i="1" s="1"/>
  <c r="H46" i="1"/>
  <c r="H47" i="1"/>
  <c r="I47" i="1"/>
  <c r="J47" i="1"/>
  <c r="H48" i="1"/>
  <c r="H49" i="1"/>
  <c r="I49" i="1"/>
  <c r="J49" i="1" s="1"/>
  <c r="H50" i="1"/>
  <c r="I50" i="1"/>
  <c r="J50" i="1" s="1"/>
  <c r="H51" i="1"/>
  <c r="H52" i="1"/>
  <c r="H53" i="1"/>
  <c r="I53" i="1"/>
  <c r="J53" i="1" s="1"/>
  <c r="H54" i="1"/>
  <c r="I54" i="1"/>
  <c r="J54" i="1"/>
  <c r="H55" i="1"/>
  <c r="I55" i="1"/>
  <c r="J55" i="1" s="1"/>
  <c r="H56" i="1"/>
  <c r="H57" i="1"/>
  <c r="I57" i="1"/>
  <c r="J57" i="1" s="1"/>
  <c r="H64" i="1"/>
  <c r="H65" i="1"/>
  <c r="H66" i="1"/>
  <c r="H67" i="1"/>
  <c r="H68" i="1"/>
  <c r="H69" i="1"/>
  <c r="I69" i="1" s="1"/>
  <c r="J69" i="1" s="1"/>
  <c r="H70" i="1"/>
  <c r="H71" i="1"/>
  <c r="H72" i="1"/>
  <c r="H73" i="1"/>
  <c r="H74" i="1"/>
  <c r="H75" i="1"/>
  <c r="H76" i="1"/>
  <c r="H77" i="1"/>
  <c r="I74" i="1" s="1"/>
  <c r="J74" i="1" s="1"/>
  <c r="W18" i="1"/>
  <c r="W20" i="1"/>
  <c r="W23" i="1"/>
  <c r="W24" i="1"/>
  <c r="X24" i="1" s="1"/>
  <c r="X15" i="1" s="1"/>
  <c r="Z15" i="1" s="1"/>
  <c r="H16" i="1"/>
  <c r="I65" i="1" l="1"/>
  <c r="J65" i="1" s="1"/>
  <c r="I33" i="1"/>
  <c r="J33" i="1" s="1"/>
  <c r="I73" i="1"/>
  <c r="J73" i="1" s="1"/>
  <c r="I44" i="1"/>
  <c r="J44" i="1" s="1"/>
  <c r="I51" i="1"/>
  <c r="J51" i="1" s="1"/>
  <c r="I46" i="1"/>
  <c r="J46" i="1" s="1"/>
  <c r="I25" i="1"/>
  <c r="J25" i="1" s="1"/>
  <c r="I77" i="1"/>
  <c r="J77" i="1" s="1"/>
  <c r="I72" i="1"/>
  <c r="J72" i="1" s="1"/>
  <c r="I28" i="1"/>
  <c r="J28" i="1" s="1"/>
  <c r="I71" i="1"/>
  <c r="J71" i="1" s="1"/>
  <c r="I35" i="1"/>
  <c r="J35" i="1" s="1"/>
  <c r="I64" i="1"/>
  <c r="J64" i="1" s="1"/>
  <c r="I75" i="1"/>
  <c r="J75" i="1" s="1"/>
  <c r="I31" i="1"/>
  <c r="J31" i="1" s="1"/>
  <c r="I24" i="1"/>
  <c r="J24" i="1" s="1"/>
  <c r="I76" i="1"/>
  <c r="J76" i="1" s="1"/>
  <c r="I36" i="1"/>
  <c r="J36" i="1" s="1"/>
  <c r="I32" i="1"/>
  <c r="J32" i="1" s="1"/>
  <c r="I70" i="1"/>
  <c r="J70" i="1" s="1"/>
  <c r="I66" i="1"/>
  <c r="J66" i="1" s="1"/>
  <c r="I56" i="1"/>
  <c r="J56" i="1" s="1"/>
  <c r="I52" i="1"/>
  <c r="J52" i="1" s="1"/>
  <c r="I48" i="1"/>
  <c r="J48" i="1" s="1"/>
  <c r="I34" i="1"/>
  <c r="J34" i="1" s="1"/>
  <c r="I30" i="1"/>
  <c r="J30" i="1" s="1"/>
  <c r="I26" i="1"/>
  <c r="J26" i="1" s="1"/>
  <c r="I68" i="1"/>
  <c r="J68" i="1" s="1"/>
  <c r="I67" i="1"/>
  <c r="J67" i="1" s="1"/>
  <c r="H3" i="1"/>
  <c r="I3" i="1" s="1"/>
  <c r="H5" i="1" l="1"/>
  <c r="H6" i="1"/>
  <c r="H7" i="1"/>
  <c r="H8" i="1"/>
  <c r="H9" i="1"/>
  <c r="H10" i="1"/>
  <c r="H11" i="1"/>
  <c r="H12" i="1"/>
  <c r="H13" i="1"/>
  <c r="H14" i="1"/>
  <c r="H15" i="1"/>
  <c r="H4" i="1"/>
  <c r="I15" i="1" l="1"/>
  <c r="I16" i="1"/>
  <c r="J3" i="1"/>
  <c r="I4" i="1"/>
  <c r="I14" i="1"/>
  <c r="I13" i="1"/>
  <c r="I12" i="1"/>
  <c r="I11" i="1"/>
  <c r="I10" i="1"/>
  <c r="I9" i="1"/>
  <c r="I8" i="1"/>
  <c r="I7" i="1"/>
  <c r="I6" i="1"/>
  <c r="I5" i="1"/>
  <c r="J7" i="1" l="1"/>
  <c r="Z6" i="1" s="1"/>
  <c r="W6" i="1"/>
  <c r="Y6" i="1" s="1"/>
  <c r="X6" i="1"/>
  <c r="J8" i="1"/>
  <c r="Z7" i="1" s="1"/>
  <c r="X7" i="1"/>
  <c r="W7" i="1"/>
  <c r="Y7" i="1" s="1"/>
  <c r="J9" i="1"/>
  <c r="Z8" i="1" s="1"/>
  <c r="X8" i="1"/>
  <c r="W8" i="1"/>
  <c r="Y8" i="1" s="1"/>
  <c r="J10" i="1"/>
  <c r="Z9" i="1" s="1"/>
  <c r="W9" i="1"/>
  <c r="Y9" i="1" s="1"/>
  <c r="X9" i="1"/>
  <c r="J11" i="1"/>
  <c r="Z10" i="1" s="1"/>
  <c r="W10" i="1"/>
  <c r="Y10" i="1" s="1"/>
  <c r="X10" i="1"/>
  <c r="J12" i="1"/>
  <c r="Z11" i="1" s="1"/>
  <c r="W11" i="1"/>
  <c r="Y11" i="1" s="1"/>
  <c r="X11" i="1"/>
  <c r="J13" i="1"/>
  <c r="Z12" i="1" s="1"/>
  <c r="W12" i="1"/>
  <c r="Y12" i="1" s="1"/>
  <c r="X12" i="1"/>
  <c r="J14" i="1"/>
  <c r="Z13" i="1" s="1"/>
  <c r="W13" i="1"/>
  <c r="Y13" i="1" s="1"/>
  <c r="X13" i="1"/>
  <c r="J4" i="1"/>
  <c r="Z3" i="1" s="1"/>
  <c r="W3" i="1"/>
  <c r="Y3" i="1" s="1"/>
  <c r="X3" i="1"/>
  <c r="J5" i="1"/>
  <c r="Z4" i="1" s="1"/>
  <c r="W4" i="1"/>
  <c r="Y4" i="1" s="1"/>
  <c r="X4" i="1"/>
  <c r="J16" i="1"/>
  <c r="W15" i="1"/>
  <c r="Y15" i="1" s="1"/>
  <c r="J6" i="1"/>
  <c r="Z5" i="1" s="1"/>
  <c r="W5" i="1"/>
  <c r="Y5" i="1" s="1"/>
  <c r="X5" i="1"/>
  <c r="J15" i="1"/>
  <c r="Z14" i="1" s="1"/>
  <c r="W14" i="1"/>
  <c r="Y14" i="1" s="1"/>
  <c r="X14" i="1"/>
</calcChain>
</file>

<file path=xl/sharedStrings.xml><?xml version="1.0" encoding="utf-8"?>
<sst xmlns="http://schemas.openxmlformats.org/spreadsheetml/2006/main" count="60" uniqueCount="26">
  <si>
    <t>Background</t>
  </si>
  <si>
    <t>[SsoCsx1 dimer]</t>
  </si>
  <si>
    <t>control</t>
  </si>
  <si>
    <t>[SsoCsx1]</t>
  </si>
  <si>
    <t>background adjusted count</t>
  </si>
  <si>
    <t>Area</t>
  </si>
  <si>
    <t>Mean</t>
  </si>
  <si>
    <t>Min</t>
  </si>
  <si>
    <t>Max</t>
  </si>
  <si>
    <t>Percentage bound compared to 20 uM Csx1 dimer</t>
  </si>
  <si>
    <t>Replicate 1</t>
  </si>
  <si>
    <t>Replicate 2</t>
  </si>
  <si>
    <t>Replicate 3</t>
  </si>
  <si>
    <t>Replicate 4</t>
  </si>
  <si>
    <t>Mean fraction of cA4 bound</t>
  </si>
  <si>
    <t>Percentage bound SD</t>
  </si>
  <si>
    <t>Fraction bound SD</t>
  </si>
  <si>
    <t>Fraction bound</t>
  </si>
  <si>
    <t>20 uM area adjusted mean</t>
  </si>
  <si>
    <t>R1</t>
  </si>
  <si>
    <t>R4</t>
  </si>
  <si>
    <t>R5</t>
  </si>
  <si>
    <t>Area ajusted count</t>
  </si>
  <si>
    <t>SD of area adjusted mean for 20 uM</t>
  </si>
  <si>
    <t>% error</t>
  </si>
  <si>
    <t>Mean percentage bound (R1-4)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</si>
</sst>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0" fontId="1" fillId="0" borderId="0" xfId="1" applyFill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Fraction of cA4 bound</a:t>
            </a:r>
          </a:p>
          <a:p>
            <a:pPr>
              <a:defRPr/>
            </a:pPr>
            <a:r>
              <a:rPr lang="en-US"/>
              <a:t> compared to 20 uM dimer (set as 100% bound) - 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Sheet1!$G$4:$G$16</c:f>
              <c:numCache>
                <c:formatCode>General</c:formatCode>
                <c:ptCount val="13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20</c:v>
                </c:pt>
              </c:numCache>
            </c:numRef>
          </c:xVal>
          <c:yVal>
            <c:numRef>
              <c:f>Sheet1!$J$4:$J$16</c:f>
              <c:numCache>
                <c:formatCode>0.00</c:formatCode>
                <c:ptCount val="13"/>
                <c:pt idx="0">
                  <c:v>6.5560553339556989E-3</c:v>
                </c:pt>
                <c:pt idx="1">
                  <c:v>0.14947116608673511</c:v>
                </c:pt>
                <c:pt idx="2">
                  <c:v>0.30299478061614188</c:v>
                </c:pt>
                <c:pt idx="3">
                  <c:v>0.50853719341424075</c:v>
                </c:pt>
                <c:pt idx="4">
                  <c:v>0.62401340914877357</c:v>
                </c:pt>
                <c:pt idx="5">
                  <c:v>0.65239380887719589</c:v>
                </c:pt>
                <c:pt idx="6">
                  <c:v>0.66427268098107428</c:v>
                </c:pt>
                <c:pt idx="7">
                  <c:v>0.68835398455401842</c:v>
                </c:pt>
                <c:pt idx="8">
                  <c:v>0.71954033353135871</c:v>
                </c:pt>
                <c:pt idx="9">
                  <c:v>0.78758858100653484</c:v>
                </c:pt>
                <c:pt idx="10">
                  <c:v>0.82467325808367986</c:v>
                </c:pt>
                <c:pt idx="11">
                  <c:v>0.8386844394466606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4B-FA40-A20D-64C550D3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7312"/>
        <c:axId val="418147600"/>
      </c:scatterChart>
      <c:valAx>
        <c:axId val="505417312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SsoCsx1 dimer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147600"/>
        <c:crosses val="autoZero"/>
        <c:crossBetween val="midCat"/>
        <c:majorUnit val="1"/>
      </c:valAx>
      <c:valAx>
        <c:axId val="418147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bound</a:t>
                </a:r>
              </a:p>
            </c:rich>
          </c:tx>
          <c:layout>
            <c:manualLayout>
              <c:xMode val="edge"/>
              <c:yMode val="edge"/>
              <c:x val="1.0044974594123705E-2"/>
              <c:y val="0.301102981231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54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Mean</a:t>
            </a:r>
            <a:r>
              <a:rPr lang="en-US" sz="1600" baseline="0"/>
              <a:t> fraction</a:t>
            </a:r>
            <a:r>
              <a:rPr lang="en-US" sz="1600"/>
              <a:t> of cA4 bound (</a:t>
            </a:r>
            <a:r>
              <a:rPr lang="en-US" sz="1600" b="0" i="0" u="none" strike="noStrike" baseline="0">
                <a:effectLst/>
              </a:rPr>
              <a:t>20 uM dimer </a:t>
            </a:r>
            <a:r>
              <a:rPr lang="en-US" sz="1600"/>
              <a:t>set as 100% bound)</a:t>
            </a:r>
          </a:p>
          <a:p>
            <a:pPr>
              <a:defRPr sz="1800"/>
            </a:pPr>
            <a:r>
              <a:rPr lang="en-US" sz="1600"/>
              <a:t>	Mean</a:t>
            </a:r>
            <a:r>
              <a:rPr lang="en-US" sz="1600" baseline="0"/>
              <a:t> is of four technical replicates</a:t>
            </a:r>
            <a:r>
              <a:rPr lang="en-US" sz="1800" baseline="0"/>
              <a:t>. 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Sheet1!$Z$3:$Z$15</c:f>
                <c:numCache>
                  <c:formatCode>General</c:formatCode>
                  <c:ptCount val="13"/>
                  <c:pt idx="0">
                    <c:v>3.0807465277738408E-3</c:v>
                  </c:pt>
                  <c:pt idx="1">
                    <c:v>3.2672186005194649E-2</c:v>
                  </c:pt>
                  <c:pt idx="2">
                    <c:v>4.8632242257000788E-2</c:v>
                  </c:pt>
                  <c:pt idx="3">
                    <c:v>5.9339645698342158E-2</c:v>
                  </c:pt>
                  <c:pt idx="4">
                    <c:v>4.4813641549071956E-2</c:v>
                  </c:pt>
                  <c:pt idx="5">
                    <c:v>4.5405985947858607E-2</c:v>
                  </c:pt>
                  <c:pt idx="6">
                    <c:v>3.6333873718663479E-2</c:v>
                  </c:pt>
                  <c:pt idx="7">
                    <c:v>2.9284767638816152E-2</c:v>
                  </c:pt>
                  <c:pt idx="8">
                    <c:v>4.2216723597224705E-2</c:v>
                  </c:pt>
                  <c:pt idx="9">
                    <c:v>6.0295962948456398E-2</c:v>
                  </c:pt>
                  <c:pt idx="10">
                    <c:v>3.7234446357498001E-2</c:v>
                  </c:pt>
                  <c:pt idx="11">
                    <c:v>7.0277357375526872E-2</c:v>
                  </c:pt>
                  <c:pt idx="12">
                    <c:v>0.10990115675815382</c:v>
                  </c:pt>
                </c:numCache>
              </c:numRef>
            </c:plus>
            <c:minus>
              <c:numRef>
                <c:f>Sheet1!$Z$3:$Z$15</c:f>
                <c:numCache>
                  <c:formatCode>General</c:formatCode>
                  <c:ptCount val="13"/>
                  <c:pt idx="0">
                    <c:v>3.0807465277738408E-3</c:v>
                  </c:pt>
                  <c:pt idx="1">
                    <c:v>3.2672186005194649E-2</c:v>
                  </c:pt>
                  <c:pt idx="2">
                    <c:v>4.8632242257000788E-2</c:v>
                  </c:pt>
                  <c:pt idx="3">
                    <c:v>5.9339645698342158E-2</c:v>
                  </c:pt>
                  <c:pt idx="4">
                    <c:v>4.4813641549071956E-2</c:v>
                  </c:pt>
                  <c:pt idx="5">
                    <c:v>4.5405985947858607E-2</c:v>
                  </c:pt>
                  <c:pt idx="6">
                    <c:v>3.6333873718663479E-2</c:v>
                  </c:pt>
                  <c:pt idx="7">
                    <c:v>2.9284767638816152E-2</c:v>
                  </c:pt>
                  <c:pt idx="8">
                    <c:v>4.2216723597224705E-2</c:v>
                  </c:pt>
                  <c:pt idx="9">
                    <c:v>6.0295962948456398E-2</c:v>
                  </c:pt>
                  <c:pt idx="10">
                    <c:v>3.7234446357498001E-2</c:v>
                  </c:pt>
                  <c:pt idx="11">
                    <c:v>7.0277357375526872E-2</c:v>
                  </c:pt>
                  <c:pt idx="12">
                    <c:v>0.10990115675815382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Sheet1!$V$3:$V$15</c:f>
              <c:numCache>
                <c:formatCode>General</c:formatCode>
                <c:ptCount val="13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20</c:v>
                </c:pt>
              </c:numCache>
            </c:numRef>
          </c:xVal>
          <c:yVal>
            <c:numRef>
              <c:f>Sheet1!$Y$3:$Y$15</c:f>
              <c:numCache>
                <c:formatCode>General</c:formatCode>
                <c:ptCount val="13"/>
                <c:pt idx="0">
                  <c:v>2.6600731257595427E-3</c:v>
                </c:pt>
                <c:pt idx="1">
                  <c:v>0.10623647191643636</c:v>
                </c:pt>
                <c:pt idx="2">
                  <c:v>0.25123510260916943</c:v>
                </c:pt>
                <c:pt idx="3">
                  <c:v>0.42988348221799538</c:v>
                </c:pt>
                <c:pt idx="4">
                  <c:v>0.56621005814869951</c:v>
                </c:pt>
                <c:pt idx="5">
                  <c:v>0.60401834028254153</c:v>
                </c:pt>
                <c:pt idx="6">
                  <c:v>0.63092517632396228</c:v>
                </c:pt>
                <c:pt idx="7">
                  <c:v>0.65547500758233057</c:v>
                </c:pt>
                <c:pt idx="8">
                  <c:v>0.69251699853661752</c:v>
                </c:pt>
                <c:pt idx="9">
                  <c:v>0.75406050215201248</c:v>
                </c:pt>
                <c:pt idx="10">
                  <c:v>0.82816297574649478</c:v>
                </c:pt>
                <c:pt idx="11">
                  <c:v>0.91747518604485845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03-C844-9275-4DEFE0F2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7312"/>
        <c:axId val="418147600"/>
      </c:scatterChart>
      <c:valAx>
        <c:axId val="505417312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SsoCsx1 dimer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147600"/>
        <c:crosses val="autoZero"/>
        <c:crossBetween val="midCat"/>
        <c:majorUnit val="1"/>
      </c:valAx>
      <c:valAx>
        <c:axId val="418147600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Fraction of cA4 bound</a:t>
                </a:r>
              </a:p>
            </c:rich>
          </c:tx>
          <c:layout>
            <c:manualLayout>
              <c:xMode val="edge"/>
              <c:yMode val="edge"/>
              <c:x val="1.0044974594123705E-2"/>
              <c:y val="0.301102981231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54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Fraction of cA4 bound</a:t>
            </a:r>
          </a:p>
          <a:p>
            <a:pPr>
              <a:defRPr/>
            </a:pPr>
            <a:r>
              <a:rPr lang="en-US"/>
              <a:t> compared to 20 uM dimer (set as 100% bound) </a:t>
            </a:r>
            <a:r>
              <a:rPr lang="en-US" sz="1400" b="0" i="0" u="none" strike="noStrike" baseline="0">
                <a:effectLst/>
              </a:rPr>
              <a:t>- R2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Sheet1!$G$25:$G$37</c:f>
              <c:numCache>
                <c:formatCode>General</c:formatCode>
                <c:ptCount val="13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20</c:v>
                </c:pt>
              </c:numCache>
            </c:numRef>
          </c:xVal>
          <c:yVal>
            <c:numRef>
              <c:f>Sheet1!$J$25:$J$37</c:f>
              <c:numCache>
                <c:formatCode>General</c:formatCode>
                <c:ptCount val="13"/>
                <c:pt idx="0">
                  <c:v>-3.3387096378236549E-4</c:v>
                </c:pt>
                <c:pt idx="1">
                  <c:v>0.10559160216328746</c:v>
                </c:pt>
                <c:pt idx="2">
                  <c:v>0.26417785502635366</c:v>
                </c:pt>
                <c:pt idx="3">
                  <c:v>0.39429915329341603</c:v>
                </c:pt>
                <c:pt idx="4">
                  <c:v>0.56058898765904897</c:v>
                </c:pt>
                <c:pt idx="5">
                  <c:v>0.5998900189766363</c:v>
                </c:pt>
                <c:pt idx="6">
                  <c:v>0.65009832008896662</c:v>
                </c:pt>
                <c:pt idx="7">
                  <c:v>0.65970938496549592</c:v>
                </c:pt>
                <c:pt idx="8">
                  <c:v>0.72638292544612282</c:v>
                </c:pt>
                <c:pt idx="9">
                  <c:v>0.80506109102157142</c:v>
                </c:pt>
                <c:pt idx="10">
                  <c:v>0.86906857365905377</c:v>
                </c:pt>
                <c:pt idx="11">
                  <c:v>0.9934870612726866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D6-8246-AEA7-F889A71A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7312"/>
        <c:axId val="418147600"/>
      </c:scatterChart>
      <c:valAx>
        <c:axId val="505417312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SsoCsx1 dimer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147600"/>
        <c:crosses val="autoZero"/>
        <c:crossBetween val="midCat"/>
        <c:majorUnit val="1"/>
      </c:valAx>
      <c:valAx>
        <c:axId val="418147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bound</a:t>
                </a:r>
              </a:p>
            </c:rich>
          </c:tx>
          <c:layout>
            <c:manualLayout>
              <c:xMode val="edge"/>
              <c:yMode val="edge"/>
              <c:x val="1.0044974594123705E-2"/>
              <c:y val="0.301102981231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54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Fraction of cA4 bound</a:t>
            </a:r>
          </a:p>
          <a:p>
            <a:pPr>
              <a:defRPr/>
            </a:pPr>
            <a:r>
              <a:rPr lang="en-US"/>
              <a:t> compared to 20 uM dimer (set as 100% bound)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- R3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Sheet1!$G$45:$G$57</c:f>
              <c:numCache>
                <c:formatCode>General</c:formatCode>
                <c:ptCount val="13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20</c:v>
                </c:pt>
              </c:numCache>
            </c:numRef>
          </c:xVal>
          <c:yVal>
            <c:numRef>
              <c:f>Sheet1!$J$45:$J$57</c:f>
              <c:numCache>
                <c:formatCode>General</c:formatCode>
                <c:ptCount val="13"/>
                <c:pt idx="0">
                  <c:v>8.083787750934238E-4</c:v>
                </c:pt>
                <c:pt idx="1">
                  <c:v>7.0350226558788281E-2</c:v>
                </c:pt>
                <c:pt idx="2">
                  <c:v>0.18605475702544974</c:v>
                </c:pt>
                <c:pt idx="3">
                  <c:v>0.37530757394183939</c:v>
                </c:pt>
                <c:pt idx="4">
                  <c:v>0.51471745743602115</c:v>
                </c:pt>
                <c:pt idx="5">
                  <c:v>0.54415237230806324</c:v>
                </c:pt>
                <c:pt idx="6">
                  <c:v>0.58119597512462506</c:v>
                </c:pt>
                <c:pt idx="7">
                  <c:v>0.61710501123930139</c:v>
                </c:pt>
                <c:pt idx="8">
                  <c:v>0.63364841196116939</c:v>
                </c:pt>
                <c:pt idx="9">
                  <c:v>0.66931635265169509</c:v>
                </c:pt>
                <c:pt idx="10">
                  <c:v>0.77967423753572118</c:v>
                </c:pt>
                <c:pt idx="11">
                  <c:v>0.88126759464768156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B0-9C43-B89B-68746431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7312"/>
        <c:axId val="418147600"/>
      </c:scatterChart>
      <c:valAx>
        <c:axId val="505417312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SsoCsx1 dimer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147600"/>
        <c:crosses val="autoZero"/>
        <c:crossBetween val="midCat"/>
        <c:majorUnit val="1"/>
      </c:valAx>
      <c:valAx>
        <c:axId val="418147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bound</a:t>
                </a:r>
              </a:p>
            </c:rich>
          </c:tx>
          <c:layout>
            <c:manualLayout>
              <c:xMode val="edge"/>
              <c:yMode val="edge"/>
              <c:x val="1.0044974594123705E-2"/>
              <c:y val="0.301102981231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54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Fraction of cA4 bound</a:t>
            </a:r>
          </a:p>
          <a:p>
            <a:pPr>
              <a:defRPr/>
            </a:pPr>
            <a:r>
              <a:rPr lang="en-US"/>
              <a:t> compared to 20 uM dimer (set as 100% bound) </a:t>
            </a:r>
            <a:r>
              <a:rPr lang="en-US" sz="1400" b="0" i="0" u="none" strike="noStrike" baseline="0">
                <a:effectLst/>
              </a:rPr>
              <a:t>- R4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Sheet1!$G$65:$G$77</c:f>
              <c:numCache>
                <c:formatCode>General</c:formatCode>
                <c:ptCount val="13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20</c:v>
                </c:pt>
              </c:numCache>
            </c:numRef>
          </c:xVal>
          <c:yVal>
            <c:numRef>
              <c:f>Sheet1!$J$65:$J$77</c:f>
              <c:numCache>
                <c:formatCode>General</c:formatCode>
                <c:ptCount val="13"/>
                <c:pt idx="0">
                  <c:v>3.6097293577714135E-3</c:v>
                </c:pt>
                <c:pt idx="1">
                  <c:v>9.9532892856934604E-2</c:v>
                </c:pt>
                <c:pt idx="2">
                  <c:v>0.25171301776873239</c:v>
                </c:pt>
                <c:pt idx="3">
                  <c:v>0.44139000822248531</c:v>
                </c:pt>
                <c:pt idx="4">
                  <c:v>0.56552037835095437</c:v>
                </c:pt>
                <c:pt idx="5">
                  <c:v>0.61963716096827059</c:v>
                </c:pt>
                <c:pt idx="6">
                  <c:v>0.62813372910118326</c:v>
                </c:pt>
                <c:pt idx="7">
                  <c:v>0.65673164957050645</c:v>
                </c:pt>
                <c:pt idx="8">
                  <c:v>0.69049632320781895</c:v>
                </c:pt>
                <c:pt idx="9">
                  <c:v>0.75427598392824857</c:v>
                </c:pt>
                <c:pt idx="10">
                  <c:v>0.83923583370752453</c:v>
                </c:pt>
                <c:pt idx="11">
                  <c:v>0.95646164881240514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63-0A46-A330-FA6B93933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17312"/>
        <c:axId val="418147600"/>
      </c:scatterChart>
      <c:valAx>
        <c:axId val="505417312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SsoCsx1 dimer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147600"/>
        <c:crosses val="autoZero"/>
        <c:crossBetween val="midCat"/>
        <c:majorUnit val="1"/>
      </c:valAx>
      <c:valAx>
        <c:axId val="418147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bound</a:t>
                </a:r>
              </a:p>
            </c:rich>
          </c:tx>
          <c:layout>
            <c:manualLayout>
              <c:xMode val="edge"/>
              <c:yMode val="edge"/>
              <c:x val="1.0044974594123705E-2"/>
              <c:y val="0.301102981231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54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821928</xdr:colOff>
      <xdr:row>1</xdr:row>
      <xdr:rowOff>432383</xdr:rowOff>
    </xdr:from>
    <xdr:to>
      <xdr:col>18</xdr:col>
      <xdr:colOff>50800</xdr:colOff>
      <xdr:row>20</xdr:row>
      <xdr:rowOff>50801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46BFCC-67FF-ED41-B69C-3393F8832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783593</xdr:colOff>
      <xdr:row>1</xdr:row>
      <xdr:rowOff>100225</xdr:rowOff>
    </xdr:from>
    <xdr:to>
      <xdr:col>35</xdr:col>
      <xdr:colOff>102184</xdr:colOff>
      <xdr:row>21</xdr:row>
      <xdr:rowOff>72989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F2E861-DCB2-E54C-A877-06E0A8F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</xdr:colOff>
      <xdr:row>22</xdr:row>
      <xdr:rowOff>16933</xdr:rowOff>
    </xdr:from>
    <xdr:to>
      <xdr:col>18</xdr:col>
      <xdr:colOff>58606</xdr:colOff>
      <xdr:row>39</xdr:row>
      <xdr:rowOff>177218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AD2322-BD21-5E45-946C-E544F59D7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18</xdr:col>
      <xdr:colOff>58605</xdr:colOff>
      <xdr:row>59</xdr:row>
      <xdr:rowOff>194151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1E96E7A-CF34-324C-9991-F75FF3FC3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62</xdr:row>
      <xdr:rowOff>0</xdr:rowOff>
    </xdr:from>
    <xdr:to>
      <xdr:col>18</xdr:col>
      <xdr:colOff>58605</xdr:colOff>
      <xdr:row>79</xdr:row>
      <xdr:rowOff>160285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36B763-BA4B-C347-9B80-961CBC2BF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B126-DA43-534A-AB29-534C02359FBE}">
  <dimension ref="A1:Z82"/>
  <sheetViews>
    <sheetView tabSelected="1" zoomScale="25" zoomScaleNormal="48" workbookViewId="0">
      <selection activeCell="X23" sqref="X23"/>
    </sheetView>
  </sheetViews>
  <sheetFormatPr baseColWidth="10" defaultRowHeight="16" x14ac:dyDescent="0.2"/>
  <cols>
    <col min="9" max="10" width="11.6640625" bestFit="1" customWidth="1"/>
    <col min="23" max="23" width="11.6640625" bestFit="1" customWidth="1"/>
    <col min="24" max="24" width="12.1640625" bestFit="1" customWidth="1"/>
  </cols>
  <sheetData>
    <row r="1" spans="1:26" x14ac:dyDescent="0.2">
      <c r="A1" s="4" t="s">
        <v>10</v>
      </c>
    </row>
    <row r="2" spans="1:26" ht="112" customHeight="1" x14ac:dyDescent="0.2">
      <c r="A2" s="8" t="s">
        <v>1</v>
      </c>
      <c r="B2" s="4" t="s">
        <v>5</v>
      </c>
      <c r="C2" s="4" t="s">
        <v>6</v>
      </c>
      <c r="D2" s="4" t="s">
        <v>7</v>
      </c>
      <c r="E2" s="4" t="s">
        <v>8</v>
      </c>
      <c r="G2" s="4" t="s">
        <v>3</v>
      </c>
      <c r="H2" s="8" t="s">
        <v>4</v>
      </c>
      <c r="I2" s="8" t="s">
        <v>9</v>
      </c>
      <c r="J2" s="8" t="s">
        <v>17</v>
      </c>
      <c r="V2" s="9" t="s">
        <v>3</v>
      </c>
      <c r="W2" s="10" t="s">
        <v>25</v>
      </c>
      <c r="X2" s="10" t="s">
        <v>15</v>
      </c>
      <c r="Y2" s="10" t="s">
        <v>14</v>
      </c>
      <c r="Z2" s="10" t="s">
        <v>16</v>
      </c>
    </row>
    <row r="3" spans="1:26" x14ac:dyDescent="0.2">
      <c r="A3" s="4" t="s">
        <v>0</v>
      </c>
      <c r="B3" s="1">
        <v>1.8349999999999999E-5</v>
      </c>
      <c r="C3">
        <v>5.9889999999999999</v>
      </c>
      <c r="D3" s="1">
        <v>2.3280000000000001E-5</v>
      </c>
      <c r="E3">
        <v>238.726</v>
      </c>
      <c r="G3">
        <v>0</v>
      </c>
      <c r="H3" s="2">
        <f t="shared" ref="H3:H16" si="0">C4-$C$3</f>
        <v>0.21499999999999986</v>
      </c>
      <c r="I3" s="3">
        <f t="shared" ref="I3:I14" si="1">((H3/$H$16)*100)</f>
        <v>5.7020707799371934E-2</v>
      </c>
      <c r="J3" s="3">
        <f>I3/100</f>
        <v>5.7020707799371932E-4</v>
      </c>
      <c r="V3" s="11">
        <v>0.01</v>
      </c>
      <c r="W3" s="11">
        <f>(I4+I25+I45+I65)/4</f>
        <v>0.26600731257595428</v>
      </c>
      <c r="X3" s="11">
        <f>STDEV(I4,I25,I45,I65)</f>
        <v>0.30807465277738405</v>
      </c>
      <c r="Y3" s="11">
        <f>W3/100</f>
        <v>2.6600731257595427E-3</v>
      </c>
      <c r="Z3" s="11">
        <f>STDEV(J4,J25,J45,J65)</f>
        <v>3.0807465277738408E-3</v>
      </c>
    </row>
    <row r="4" spans="1:26" x14ac:dyDescent="0.2">
      <c r="A4" s="4" t="s">
        <v>2</v>
      </c>
      <c r="B4" s="1">
        <v>1.8349999999999999E-5</v>
      </c>
      <c r="C4">
        <v>6.2039999999999997</v>
      </c>
      <c r="D4" s="1">
        <v>2.3280000000000001E-5</v>
      </c>
      <c r="E4">
        <v>484.15800000000002</v>
      </c>
      <c r="G4">
        <v>0.01</v>
      </c>
      <c r="H4" s="2">
        <f t="shared" si="0"/>
        <v>2.4720000000000004</v>
      </c>
      <c r="I4" s="3">
        <f t="shared" si="1"/>
        <v>0.65560553339556993</v>
      </c>
      <c r="J4" s="3">
        <f t="shared" ref="J4:J16" si="2">I4/100</f>
        <v>6.5560553339556989E-3</v>
      </c>
      <c r="V4" s="11">
        <v>0.05</v>
      </c>
      <c r="W4" s="11">
        <f>(I5+I26+I46+I66)/4</f>
        <v>10.623647191643636</v>
      </c>
      <c r="X4" s="11">
        <f>STDEV(I5,I26,I46,I66)</f>
        <v>3.2672186005194606</v>
      </c>
      <c r="Y4" s="11">
        <f t="shared" ref="Y4:Y15" si="3">W4/100</f>
        <v>0.10623647191643636</v>
      </c>
      <c r="Z4" s="11">
        <f>STDEV(J5,J26,J46,J66)</f>
        <v>3.2672186005194649E-2</v>
      </c>
    </row>
    <row r="5" spans="1:26" x14ac:dyDescent="0.2">
      <c r="A5" s="4">
        <v>0.01</v>
      </c>
      <c r="B5" s="1">
        <v>1.8349999999999999E-5</v>
      </c>
      <c r="C5">
        <v>8.4610000000000003</v>
      </c>
      <c r="D5" s="1">
        <v>2.3280000000000001E-5</v>
      </c>
      <c r="E5">
        <v>985.56500000000005</v>
      </c>
      <c r="G5">
        <v>0.05</v>
      </c>
      <c r="H5" s="2">
        <f t="shared" si="0"/>
        <v>56.359000000000002</v>
      </c>
      <c r="I5" s="3">
        <f t="shared" si="1"/>
        <v>14.947116608673511</v>
      </c>
      <c r="J5" s="3">
        <f t="shared" si="2"/>
        <v>0.14947116608673511</v>
      </c>
      <c r="V5" s="11">
        <v>0.1</v>
      </c>
      <c r="W5" s="11">
        <f>(I6+I27+I47+I67)/4</f>
        <v>25.123510260916941</v>
      </c>
      <c r="X5" s="11">
        <f>STDEV(I6,I27,I47,I67)</f>
        <v>4.8632242257000984</v>
      </c>
      <c r="Y5" s="11">
        <f t="shared" si="3"/>
        <v>0.25123510260916943</v>
      </c>
      <c r="Z5" s="11">
        <f>STDEV(J6,J27,J47,J67)</f>
        <v>4.8632242257000788E-2</v>
      </c>
    </row>
    <row r="6" spans="1:26" x14ac:dyDescent="0.2">
      <c r="A6" s="4">
        <v>0.05</v>
      </c>
      <c r="B6" s="1">
        <v>1.8349999999999999E-5</v>
      </c>
      <c r="C6">
        <v>62.347999999999999</v>
      </c>
      <c r="D6" s="1">
        <v>2.3280000000000001E-5</v>
      </c>
      <c r="E6">
        <v>962.07500000000005</v>
      </c>
      <c r="G6">
        <v>0.1</v>
      </c>
      <c r="H6" s="2">
        <f t="shared" si="0"/>
        <v>114.246</v>
      </c>
      <c r="I6" s="3">
        <f t="shared" si="1"/>
        <v>30.299478061614188</v>
      </c>
      <c r="J6" s="3">
        <f t="shared" si="2"/>
        <v>0.30299478061614188</v>
      </c>
      <c r="V6" s="11">
        <v>0.2</v>
      </c>
      <c r="W6" s="11">
        <f>(I7+I28+I48+I68)/4</f>
        <v>42.988348221799541</v>
      </c>
      <c r="X6" s="11">
        <f>STDEV(I7,I28,I48,I68)</f>
        <v>5.9339645698341981</v>
      </c>
      <c r="Y6" s="11">
        <f t="shared" si="3"/>
        <v>0.42988348221799538</v>
      </c>
      <c r="Z6" s="11">
        <f>STDEV(J7,J28,J48,J68)</f>
        <v>5.9339645698342158E-2</v>
      </c>
    </row>
    <row r="7" spans="1:26" x14ac:dyDescent="0.2">
      <c r="A7" s="4">
        <v>0.1</v>
      </c>
      <c r="B7" s="1">
        <v>1.8349999999999999E-5</v>
      </c>
      <c r="C7">
        <v>120.235</v>
      </c>
      <c r="D7" s="1">
        <v>2.3280000000000001E-5</v>
      </c>
      <c r="E7">
        <v>1825.308</v>
      </c>
      <c r="G7">
        <v>0.2</v>
      </c>
      <c r="H7" s="2">
        <f t="shared" si="0"/>
        <v>191.74699999999999</v>
      </c>
      <c r="I7" s="3">
        <f t="shared" si="1"/>
        <v>50.853719341424075</v>
      </c>
      <c r="J7" s="3">
        <f t="shared" si="2"/>
        <v>0.50853719341424075</v>
      </c>
      <c r="V7" s="11">
        <v>0.4</v>
      </c>
      <c r="W7" s="11">
        <f>(I8+I29+I49+I69)/4</f>
        <v>56.621005814869953</v>
      </c>
      <c r="X7" s="11">
        <f>STDEV(I8,I29,I49,I69)</f>
        <v>4.4813641549071965</v>
      </c>
      <c r="Y7" s="11">
        <f t="shared" si="3"/>
        <v>0.56621005814869951</v>
      </c>
      <c r="Z7" s="11">
        <f>STDEV(J8,J29,J49,J69)</f>
        <v>4.4813641549071956E-2</v>
      </c>
    </row>
    <row r="8" spans="1:26" x14ac:dyDescent="0.2">
      <c r="A8" s="4">
        <v>0.2</v>
      </c>
      <c r="B8" s="1">
        <v>1.8349999999999999E-5</v>
      </c>
      <c r="C8">
        <v>197.73599999999999</v>
      </c>
      <c r="D8" s="1">
        <v>2.3280000000000001E-5</v>
      </c>
      <c r="E8">
        <v>1918.8340000000001</v>
      </c>
      <c r="G8">
        <v>0.4</v>
      </c>
      <c r="H8" s="2">
        <f t="shared" si="0"/>
        <v>235.28799999999998</v>
      </c>
      <c r="I8" s="3">
        <f t="shared" si="1"/>
        <v>62.401340914877359</v>
      </c>
      <c r="J8" s="3">
        <f t="shared" si="2"/>
        <v>0.62401340914877357</v>
      </c>
      <c r="V8" s="11">
        <v>0.6</v>
      </c>
      <c r="W8" s="11">
        <f>(I9+I30+I50+I70)/4</f>
        <v>60.40183402825415</v>
      </c>
      <c r="X8" s="11">
        <f>STDEV(I9,I30,I50,I70)</f>
        <v>4.5405985947858598</v>
      </c>
      <c r="Y8" s="11">
        <f t="shared" si="3"/>
        <v>0.60401834028254153</v>
      </c>
      <c r="Z8" s="11">
        <f>STDEV(J9,J30,J50,J70)</f>
        <v>4.5405985947858607E-2</v>
      </c>
    </row>
    <row r="9" spans="1:26" x14ac:dyDescent="0.2">
      <c r="A9" s="4">
        <v>0.4</v>
      </c>
      <c r="B9" s="1">
        <v>1.8349999999999999E-5</v>
      </c>
      <c r="C9">
        <v>241.27699999999999</v>
      </c>
      <c r="D9" s="1">
        <v>2.3280000000000001E-5</v>
      </c>
      <c r="E9">
        <v>2750.15</v>
      </c>
      <c r="G9">
        <v>0.6</v>
      </c>
      <c r="H9" s="2">
        <f t="shared" si="0"/>
        <v>245.989</v>
      </c>
      <c r="I9" s="3">
        <f t="shared" si="1"/>
        <v>65.239380887719591</v>
      </c>
      <c r="J9" s="3">
        <f t="shared" si="2"/>
        <v>0.65239380887719589</v>
      </c>
      <c r="V9" s="11">
        <v>0.8</v>
      </c>
      <c r="W9" s="11">
        <f>(I10+I31+I51+I71)/4</f>
        <v>63.09251763239623</v>
      </c>
      <c r="X9" s="11">
        <f>STDEV(I10,I31,I51,I71)</f>
        <v>3.633387371866351</v>
      </c>
      <c r="Y9" s="11">
        <f t="shared" si="3"/>
        <v>0.63092517632396228</v>
      </c>
      <c r="Z9" s="11">
        <f>STDEV(J10,J31,J51,J71)</f>
        <v>3.6333873718663479E-2</v>
      </c>
    </row>
    <row r="10" spans="1:26" x14ac:dyDescent="0.2">
      <c r="A10" s="4">
        <v>0.6</v>
      </c>
      <c r="B10" s="1">
        <v>1.8349999999999999E-5</v>
      </c>
      <c r="C10">
        <v>251.97800000000001</v>
      </c>
      <c r="D10" s="1">
        <v>2.3280000000000001E-5</v>
      </c>
      <c r="E10">
        <v>2332.1239999999998</v>
      </c>
      <c r="G10">
        <v>0.8</v>
      </c>
      <c r="H10" s="2">
        <f t="shared" si="0"/>
        <v>250.46799999999999</v>
      </c>
      <c r="I10" s="3">
        <f t="shared" si="1"/>
        <v>66.427268098107433</v>
      </c>
      <c r="J10" s="3">
        <f t="shared" si="2"/>
        <v>0.66427268098107428</v>
      </c>
      <c r="V10" s="11">
        <v>1</v>
      </c>
      <c r="W10" s="11">
        <f>(I11+I32+I52+I72)/4</f>
        <v>65.547500758233056</v>
      </c>
      <c r="X10" s="11">
        <f>STDEV(I11,I32,I52,I72)</f>
        <v>2.9284767638816174</v>
      </c>
      <c r="Y10" s="11">
        <f t="shared" si="3"/>
        <v>0.65547500758233057</v>
      </c>
      <c r="Z10" s="11">
        <f>STDEV(J11,J32,J52,J72)</f>
        <v>2.9284767638816152E-2</v>
      </c>
    </row>
    <row r="11" spans="1:26" x14ac:dyDescent="0.2">
      <c r="A11" s="4">
        <v>0.8</v>
      </c>
      <c r="B11" s="1">
        <v>1.8349999999999999E-5</v>
      </c>
      <c r="C11">
        <v>256.45699999999999</v>
      </c>
      <c r="D11" s="1">
        <v>2.3280000000000001E-5</v>
      </c>
      <c r="E11">
        <v>2404.922</v>
      </c>
      <c r="G11">
        <v>1</v>
      </c>
      <c r="H11" s="2">
        <f t="shared" si="0"/>
        <v>259.548</v>
      </c>
      <c r="I11" s="3">
        <f t="shared" si="1"/>
        <v>68.835398455401844</v>
      </c>
      <c r="J11" s="3">
        <f t="shared" si="2"/>
        <v>0.68835398455401842</v>
      </c>
      <c r="V11" s="11">
        <v>2</v>
      </c>
      <c r="W11" s="11">
        <f>(I12+I33+I53+I73)/4</f>
        <v>69.251699853661748</v>
      </c>
      <c r="X11" s="11">
        <f>STDEV(I12,I33,I53,I73)</f>
        <v>4.2216723597224695</v>
      </c>
      <c r="Y11" s="11">
        <f t="shared" si="3"/>
        <v>0.69251699853661752</v>
      </c>
      <c r="Z11" s="11">
        <f>STDEV(J12,J33,J53,J73)</f>
        <v>4.2216723597224705E-2</v>
      </c>
    </row>
    <row r="12" spans="1:26" x14ac:dyDescent="0.2">
      <c r="A12" s="4">
        <v>1</v>
      </c>
      <c r="B12" s="1">
        <v>1.8349999999999999E-5</v>
      </c>
      <c r="C12">
        <v>265.53699999999998</v>
      </c>
      <c r="D12" s="1">
        <v>2.3280000000000001E-5</v>
      </c>
      <c r="E12">
        <v>2715.8429999999998</v>
      </c>
      <c r="G12">
        <v>2</v>
      </c>
      <c r="H12" s="2">
        <f>C13-$C$3</f>
        <v>271.30700000000002</v>
      </c>
      <c r="I12" s="3">
        <f t="shared" si="1"/>
        <v>71.95403335313587</v>
      </c>
      <c r="J12" s="3">
        <f t="shared" si="2"/>
        <v>0.71954033353135871</v>
      </c>
      <c r="V12" s="11">
        <v>4</v>
      </c>
      <c r="W12" s="11">
        <f>(I13+I34+I54+I74)/4</f>
        <v>75.406050215201248</v>
      </c>
      <c r="X12" s="11">
        <f>STDEV(I13,I34,I54,I74)</f>
        <v>6.0295962948456427</v>
      </c>
      <c r="Y12" s="11">
        <f t="shared" si="3"/>
        <v>0.75406050215201248</v>
      </c>
      <c r="Z12" s="11">
        <f>STDEV(J13,J34,J54,J74)</f>
        <v>6.0295962948456398E-2</v>
      </c>
    </row>
    <row r="13" spans="1:26" x14ac:dyDescent="0.2">
      <c r="A13" s="4">
        <v>2</v>
      </c>
      <c r="B13" s="1">
        <v>1.8349999999999999E-5</v>
      </c>
      <c r="C13">
        <v>277.29599999999999</v>
      </c>
      <c r="D13" s="1">
        <v>2.3280000000000001E-5</v>
      </c>
      <c r="E13">
        <v>2881.7550000000001</v>
      </c>
      <c r="G13">
        <v>4</v>
      </c>
      <c r="H13" s="2">
        <f>C14-$C$3</f>
        <v>296.96500000000003</v>
      </c>
      <c r="I13" s="3">
        <f t="shared" si="1"/>
        <v>78.758858100653484</v>
      </c>
      <c r="J13" s="3">
        <f t="shared" si="2"/>
        <v>0.78758858100653484</v>
      </c>
      <c r="V13" s="11">
        <v>8</v>
      </c>
      <c r="W13" s="11">
        <f>(I14+I35+I55+I75)/4</f>
        <v>82.816297574649482</v>
      </c>
      <c r="X13" s="11">
        <f>STDEV(I14,I35,I55,I75)</f>
        <v>3.7234446357498006</v>
      </c>
      <c r="Y13" s="11">
        <f t="shared" si="3"/>
        <v>0.82816297574649478</v>
      </c>
      <c r="Z13" s="11">
        <f>STDEV(J14,J35,J55,J75)</f>
        <v>3.7234446357498001E-2</v>
      </c>
    </row>
    <row r="14" spans="1:26" x14ac:dyDescent="0.2">
      <c r="A14" s="4">
        <v>4</v>
      </c>
      <c r="B14" s="1">
        <v>1.8349999999999999E-5</v>
      </c>
      <c r="C14">
        <v>302.95400000000001</v>
      </c>
      <c r="D14" s="1">
        <v>2.3280000000000001E-5</v>
      </c>
      <c r="E14">
        <v>3335.0340000000001</v>
      </c>
      <c r="G14">
        <v>8</v>
      </c>
      <c r="H14" s="2">
        <f>C15-$C$3</f>
        <v>310.94800000000004</v>
      </c>
      <c r="I14" s="3">
        <f t="shared" si="1"/>
        <v>82.467325808367988</v>
      </c>
      <c r="J14" s="3">
        <f t="shared" si="2"/>
        <v>0.82467325808367986</v>
      </c>
      <c r="V14" s="11">
        <v>10</v>
      </c>
      <c r="W14" s="11">
        <f>(I15+I36+I56+I76)/4</f>
        <v>91.747518604485848</v>
      </c>
      <c r="X14" s="11">
        <f>STDEV(I15,I36,I56,I76)</f>
        <v>7.0277357375526863</v>
      </c>
      <c r="Y14" s="11">
        <f t="shared" si="3"/>
        <v>0.91747518604485845</v>
      </c>
      <c r="Z14" s="11">
        <f>STDEV(J15,J36,J56,J76)</f>
        <v>7.0277357375526872E-2</v>
      </c>
    </row>
    <row r="15" spans="1:26" x14ac:dyDescent="0.2">
      <c r="A15" s="4">
        <v>8</v>
      </c>
      <c r="B15" s="1">
        <v>1.8349999999999999E-5</v>
      </c>
      <c r="C15">
        <v>316.93700000000001</v>
      </c>
      <c r="D15" s="1">
        <v>2.3280000000000001E-5</v>
      </c>
      <c r="E15">
        <v>3841.1179999999999</v>
      </c>
      <c r="G15">
        <v>10</v>
      </c>
      <c r="H15" s="2">
        <f>C16-$C$3</f>
        <v>316.23100000000005</v>
      </c>
      <c r="I15" s="3">
        <f>((H15/$H$16)*100)</f>
        <v>83.868443944666055</v>
      </c>
      <c r="J15" s="3">
        <f t="shared" si="2"/>
        <v>0.8386844394466606</v>
      </c>
      <c r="V15" s="11">
        <v>20</v>
      </c>
      <c r="W15" s="11">
        <f>(I16+I37+I57+I77)/4</f>
        <v>100</v>
      </c>
      <c r="X15" s="11">
        <f>X24</f>
        <v>10.990115675815382</v>
      </c>
      <c r="Y15" s="11">
        <f t="shared" si="3"/>
        <v>1</v>
      </c>
      <c r="Z15" s="11">
        <f>X15/100</f>
        <v>0.10990115675815382</v>
      </c>
    </row>
    <row r="16" spans="1:26" x14ac:dyDescent="0.2">
      <c r="A16" s="4">
        <v>10</v>
      </c>
      <c r="B16" s="1">
        <v>1.8349999999999999E-5</v>
      </c>
      <c r="C16">
        <v>322.22000000000003</v>
      </c>
      <c r="D16" s="1">
        <v>2.3280000000000001E-5</v>
      </c>
      <c r="E16">
        <v>3148.7759999999998</v>
      </c>
      <c r="G16">
        <v>20</v>
      </c>
      <c r="H16" s="2">
        <f t="shared" si="0"/>
        <v>377.05600000000004</v>
      </c>
      <c r="I16">
        <f>((H16/H16)*100)</f>
        <v>100</v>
      </c>
      <c r="J16" s="3">
        <f t="shared" si="2"/>
        <v>1</v>
      </c>
    </row>
    <row r="17" spans="1:24" ht="51" x14ac:dyDescent="0.2">
      <c r="A17" s="4">
        <v>20</v>
      </c>
      <c r="B17" s="1">
        <v>1.8349999999999999E-5</v>
      </c>
      <c r="C17">
        <v>383.04500000000002</v>
      </c>
      <c r="D17" s="1">
        <v>2.3280000000000001E-5</v>
      </c>
      <c r="E17">
        <v>4867.8100000000004</v>
      </c>
      <c r="V17" s="2" t="s">
        <v>22</v>
      </c>
    </row>
    <row r="18" spans="1:24" x14ac:dyDescent="0.2">
      <c r="V18" t="s">
        <v>19</v>
      </c>
      <c r="W18" s="13">
        <f>C17/B17</f>
        <v>20874386.92098093</v>
      </c>
    </row>
    <row r="19" spans="1:24" x14ac:dyDescent="0.2">
      <c r="V19" t="s">
        <v>20</v>
      </c>
      <c r="W19" s="13">
        <f>C58/B58</f>
        <v>9311249.1824722029</v>
      </c>
    </row>
    <row r="20" spans="1:24" x14ac:dyDescent="0.2">
      <c r="V20" t="s">
        <v>21</v>
      </c>
      <c r="W20" s="13">
        <f>C78/B78</f>
        <v>9874140.8450704217</v>
      </c>
    </row>
    <row r="21" spans="1:24" x14ac:dyDescent="0.2">
      <c r="A21" s="14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24" ht="112" customHeight="1" x14ac:dyDescent="0.2">
      <c r="A22" s="4" t="s">
        <v>11</v>
      </c>
      <c r="X22" s="2" t="s">
        <v>24</v>
      </c>
    </row>
    <row r="23" spans="1:24" ht="85" x14ac:dyDescent="0.2">
      <c r="A23" s="8" t="s">
        <v>1</v>
      </c>
      <c r="B23" s="4" t="s">
        <v>5</v>
      </c>
      <c r="C23" s="4" t="s">
        <v>6</v>
      </c>
      <c r="D23" s="4" t="s">
        <v>7</v>
      </c>
      <c r="E23" s="4" t="s">
        <v>8</v>
      </c>
      <c r="G23" s="4" t="s">
        <v>3</v>
      </c>
      <c r="H23" s="8" t="s">
        <v>4</v>
      </c>
      <c r="I23" s="8" t="s">
        <v>9</v>
      </c>
      <c r="J23" s="8" t="s">
        <v>17</v>
      </c>
      <c r="O23" s="1"/>
      <c r="Q23" s="1"/>
      <c r="S23" s="1"/>
      <c r="V23" s="12" t="s">
        <v>18</v>
      </c>
      <c r="W23" s="3">
        <f>((C17/B17)+(C38/B38)+(C58/B58)+(C78/B78)/4)</f>
        <v>59322083.685854763</v>
      </c>
      <c r="X23" s="3"/>
    </row>
    <row r="24" spans="1:24" ht="68" x14ac:dyDescent="0.2">
      <c r="A24" s="4" t="s">
        <v>0</v>
      </c>
      <c r="B24" s="1">
        <v>1.552E-5</v>
      </c>
      <c r="C24">
        <v>6.5430000000000001</v>
      </c>
      <c r="D24" s="1">
        <v>2.3280000000000001E-5</v>
      </c>
      <c r="E24">
        <v>371.79899999999998</v>
      </c>
      <c r="G24">
        <v>0</v>
      </c>
      <c r="H24" s="2">
        <f>C25-$C$24</f>
        <v>-0.92900000000000027</v>
      </c>
      <c r="I24" s="3">
        <f>((H24/$H$37)*100)</f>
        <v>-0.22806332746604219</v>
      </c>
      <c r="J24">
        <f>I24/100</f>
        <v>-2.2806332746604218E-3</v>
      </c>
      <c r="O24" s="1"/>
      <c r="Q24" s="1"/>
      <c r="S24" s="1"/>
      <c r="V24" s="13" t="s">
        <v>23</v>
      </c>
      <c r="W24">
        <f>STDEV(W18:W20)</f>
        <v>6519565.6183794439</v>
      </c>
      <c r="X24" s="5">
        <f>((W24/W23)*100)</f>
        <v>10.990115675815382</v>
      </c>
    </row>
    <row r="25" spans="1:24" x14ac:dyDescent="0.2">
      <c r="A25" s="4" t="s">
        <v>2</v>
      </c>
      <c r="B25" s="1">
        <v>1.552E-5</v>
      </c>
      <c r="C25">
        <v>5.6139999999999999</v>
      </c>
      <c r="D25" s="1">
        <v>2.3280000000000001E-5</v>
      </c>
      <c r="E25">
        <v>364.76100000000002</v>
      </c>
      <c r="G25">
        <v>0.01</v>
      </c>
      <c r="H25" s="2">
        <f>C26-$C$24</f>
        <v>-0.13600000000000012</v>
      </c>
      <c r="I25" s="3">
        <f>((H25/$H$37)*100)</f>
        <v>-3.3387096378236551E-2</v>
      </c>
      <c r="J25">
        <f t="shared" ref="J25:J37" si="4">I25/100</f>
        <v>-3.3387096378236549E-4</v>
      </c>
      <c r="O25" s="1"/>
      <c r="Q25" s="1"/>
      <c r="S25" s="1"/>
      <c r="V25" s="6"/>
      <c r="W25" s="7"/>
      <c r="X25" s="6"/>
    </row>
    <row r="26" spans="1:24" x14ac:dyDescent="0.2">
      <c r="A26" s="4">
        <v>0.01</v>
      </c>
      <c r="B26" s="1">
        <v>1.552E-5</v>
      </c>
      <c r="C26">
        <v>6.407</v>
      </c>
      <c r="D26" s="1">
        <v>2.3280000000000001E-5</v>
      </c>
      <c r="E26">
        <v>362.185</v>
      </c>
      <c r="G26">
        <v>0.05</v>
      </c>
      <c r="H26" s="2">
        <f>C27-$C$24</f>
        <v>43.012</v>
      </c>
      <c r="I26" s="3">
        <f>((H26/$H$37)*100)</f>
        <v>10.559160216328745</v>
      </c>
      <c r="J26">
        <f t="shared" si="4"/>
        <v>0.10559160216328746</v>
      </c>
      <c r="O26" s="1"/>
      <c r="Q26" s="1"/>
      <c r="S26" s="1"/>
      <c r="V26" s="5"/>
      <c r="W26" s="5"/>
      <c r="X26" s="5"/>
    </row>
    <row r="27" spans="1:24" x14ac:dyDescent="0.2">
      <c r="A27" s="4">
        <v>0.05</v>
      </c>
      <c r="B27" s="1">
        <v>1.552E-5</v>
      </c>
      <c r="C27">
        <v>49.555</v>
      </c>
      <c r="D27" s="1">
        <v>2.3280000000000001E-5</v>
      </c>
      <c r="E27">
        <v>751.726</v>
      </c>
      <c r="G27">
        <v>0.1</v>
      </c>
      <c r="H27" s="2">
        <f>C28-$C$24</f>
        <v>107.61099999999999</v>
      </c>
      <c r="I27" s="3">
        <f>((H27/$H$37)*100)</f>
        <v>26.417785502635365</v>
      </c>
      <c r="J27">
        <f t="shared" si="4"/>
        <v>0.26417785502635366</v>
      </c>
      <c r="O27" s="1"/>
      <c r="Q27" s="1"/>
      <c r="S27" s="1"/>
      <c r="V27" s="5"/>
      <c r="W27" s="5"/>
      <c r="X27" s="5"/>
    </row>
    <row r="28" spans="1:24" x14ac:dyDescent="0.2">
      <c r="A28" s="4">
        <v>0.1</v>
      </c>
      <c r="B28" s="1">
        <v>1.552E-5</v>
      </c>
      <c r="C28">
        <v>114.154</v>
      </c>
      <c r="D28" s="1">
        <v>2.3280000000000001E-5</v>
      </c>
      <c r="E28">
        <v>1484.963</v>
      </c>
      <c r="G28">
        <v>0.2</v>
      </c>
      <c r="H28" s="2">
        <f>C29-$C$24</f>
        <v>160.61499999999998</v>
      </c>
      <c r="I28" s="3">
        <f>((H28/$H$37)*100)</f>
        <v>39.429915329341604</v>
      </c>
      <c r="J28">
        <f t="shared" si="4"/>
        <v>0.39429915329341603</v>
      </c>
      <c r="O28" s="1"/>
      <c r="Q28" s="1"/>
      <c r="S28" s="1"/>
      <c r="V28" s="5"/>
      <c r="W28" s="5"/>
      <c r="X28" s="5"/>
    </row>
    <row r="29" spans="1:24" x14ac:dyDescent="0.2">
      <c r="A29" s="4">
        <v>0.2</v>
      </c>
      <c r="B29" s="1">
        <v>1.552E-5</v>
      </c>
      <c r="C29">
        <v>167.15799999999999</v>
      </c>
      <c r="D29" s="1">
        <v>2.3280000000000001E-5</v>
      </c>
      <c r="E29">
        <v>1818.3050000000001</v>
      </c>
      <c r="G29">
        <v>0.4</v>
      </c>
      <c r="H29" s="2">
        <f>C30-$C$24</f>
        <v>228.352</v>
      </c>
      <c r="I29" s="3">
        <f>((H29/$H$37)*100)</f>
        <v>56.0588987659049</v>
      </c>
      <c r="J29">
        <f t="shared" si="4"/>
        <v>0.56058898765904897</v>
      </c>
      <c r="O29" s="1"/>
      <c r="Q29" s="1"/>
      <c r="S29" s="1"/>
      <c r="V29" s="5"/>
      <c r="W29" s="5"/>
      <c r="X29" s="5"/>
    </row>
    <row r="30" spans="1:24" x14ac:dyDescent="0.2">
      <c r="A30" s="4">
        <v>0.4</v>
      </c>
      <c r="B30" s="1">
        <v>1.552E-5</v>
      </c>
      <c r="C30">
        <v>234.89500000000001</v>
      </c>
      <c r="D30" s="1">
        <v>2.3280000000000001E-5</v>
      </c>
      <c r="E30">
        <v>1725.288</v>
      </c>
      <c r="G30">
        <v>0.6</v>
      </c>
      <c r="H30" s="2">
        <f>C31-$C$24</f>
        <v>244.36099999999999</v>
      </c>
      <c r="I30" s="3">
        <f>((H30/$H$37)*100)</f>
        <v>59.989001897663627</v>
      </c>
      <c r="J30">
        <f t="shared" si="4"/>
        <v>0.5998900189766363</v>
      </c>
      <c r="O30" s="1"/>
      <c r="Q30" s="1"/>
      <c r="S30" s="1"/>
      <c r="V30" s="5"/>
      <c r="W30" s="5"/>
      <c r="X30" s="5"/>
    </row>
    <row r="31" spans="1:24" x14ac:dyDescent="0.2">
      <c r="A31" s="4">
        <v>0.6</v>
      </c>
      <c r="B31" s="1">
        <v>1.552E-5</v>
      </c>
      <c r="C31">
        <v>250.904</v>
      </c>
      <c r="D31" s="1">
        <v>2.3280000000000001E-5</v>
      </c>
      <c r="E31">
        <v>2013.3979999999999</v>
      </c>
      <c r="G31">
        <v>0.8</v>
      </c>
      <c r="H31" s="2">
        <f>C32-$C$24</f>
        <v>264.81299999999999</v>
      </c>
      <c r="I31" s="3">
        <f>((H31/$H$37)*100)</f>
        <v>65.009832008896666</v>
      </c>
      <c r="J31">
        <f t="shared" si="4"/>
        <v>0.65009832008896662</v>
      </c>
      <c r="O31" s="1"/>
      <c r="Q31" s="1"/>
      <c r="V31" s="5"/>
      <c r="W31" s="5"/>
      <c r="X31" s="5"/>
    </row>
    <row r="32" spans="1:24" x14ac:dyDescent="0.2">
      <c r="A32" s="4">
        <v>0.8</v>
      </c>
      <c r="B32" s="1">
        <v>1.552E-5</v>
      </c>
      <c r="C32">
        <v>271.35599999999999</v>
      </c>
      <c r="D32" s="1">
        <v>2.3280000000000001E-5</v>
      </c>
      <c r="E32">
        <v>1961.3409999999999</v>
      </c>
      <c r="G32">
        <v>1</v>
      </c>
      <c r="H32" s="2">
        <f>C33-$C$24</f>
        <v>268.72800000000001</v>
      </c>
      <c r="I32" s="3">
        <f>((H32/$H$37)*100)</f>
        <v>65.970938496549593</v>
      </c>
      <c r="J32">
        <f t="shared" si="4"/>
        <v>0.65970938496549592</v>
      </c>
      <c r="O32" s="1"/>
      <c r="Q32" s="1"/>
      <c r="V32" s="5"/>
      <c r="W32" s="5"/>
      <c r="X32" s="5"/>
    </row>
    <row r="33" spans="1:24" x14ac:dyDescent="0.2">
      <c r="A33" s="4">
        <v>1</v>
      </c>
      <c r="B33" s="1">
        <v>1.552E-5</v>
      </c>
      <c r="C33">
        <v>275.27100000000002</v>
      </c>
      <c r="D33" s="1">
        <v>2.3280000000000001E-5</v>
      </c>
      <c r="E33">
        <v>2164.6680000000001</v>
      </c>
      <c r="G33">
        <v>2</v>
      </c>
      <c r="H33" s="2">
        <f>C34-$C$24</f>
        <v>295.887</v>
      </c>
      <c r="I33" s="3">
        <f>((H33/$H$37)*100)</f>
        <v>72.638292544612284</v>
      </c>
      <c r="J33">
        <f t="shared" si="4"/>
        <v>0.72638292544612282</v>
      </c>
      <c r="O33" s="1"/>
      <c r="Q33" s="1"/>
      <c r="V33" s="5"/>
      <c r="W33" s="5"/>
      <c r="X33" s="5"/>
    </row>
    <row r="34" spans="1:24" x14ac:dyDescent="0.2">
      <c r="A34" s="4">
        <v>2</v>
      </c>
      <c r="B34" s="1">
        <v>1.552E-5</v>
      </c>
      <c r="C34">
        <v>302.43</v>
      </c>
      <c r="D34" s="1">
        <v>2.3280000000000001E-5</v>
      </c>
      <c r="E34">
        <v>2302.855</v>
      </c>
      <c r="G34">
        <v>4</v>
      </c>
      <c r="H34" s="2">
        <f>C35-$C$24</f>
        <v>327.93599999999998</v>
      </c>
      <c r="I34" s="3">
        <f>((H34/$H$37)*100)</f>
        <v>80.50610910215714</v>
      </c>
      <c r="J34">
        <f t="shared" si="4"/>
        <v>0.80506109102157142</v>
      </c>
      <c r="O34" s="1"/>
      <c r="Q34" s="1"/>
      <c r="V34" s="5"/>
      <c r="W34" s="5"/>
      <c r="X34" s="5"/>
    </row>
    <row r="35" spans="1:24" x14ac:dyDescent="0.2">
      <c r="A35" s="4">
        <v>4</v>
      </c>
      <c r="B35" s="1">
        <v>1.552E-5</v>
      </c>
      <c r="C35">
        <v>334.47899999999998</v>
      </c>
      <c r="D35" s="1">
        <v>2.3280000000000001E-5</v>
      </c>
      <c r="E35">
        <v>2238.0189999999998</v>
      </c>
      <c r="G35">
        <v>8</v>
      </c>
      <c r="H35" s="2">
        <f>C36-$C$24</f>
        <v>354.00900000000001</v>
      </c>
      <c r="I35" s="3">
        <f>((H35/$H$37)*100)</f>
        <v>86.906857365905381</v>
      </c>
      <c r="J35">
        <f t="shared" si="4"/>
        <v>0.86906857365905377</v>
      </c>
      <c r="O35" s="1"/>
      <c r="Q35" s="1"/>
      <c r="V35" s="5"/>
      <c r="W35" s="5"/>
      <c r="X35" s="5"/>
    </row>
    <row r="36" spans="1:24" x14ac:dyDescent="0.2">
      <c r="A36" s="4">
        <v>8</v>
      </c>
      <c r="B36" s="1">
        <v>1.552E-5</v>
      </c>
      <c r="C36">
        <v>360.55200000000002</v>
      </c>
      <c r="D36" s="1">
        <v>2.3280000000000001E-5</v>
      </c>
      <c r="E36">
        <v>2523.7249999999999</v>
      </c>
      <c r="G36">
        <v>10</v>
      </c>
      <c r="H36" s="2">
        <f>C37-$C$24</f>
        <v>404.69</v>
      </c>
      <c r="I36" s="3">
        <f>((H36/$H$37)*100)</f>
        <v>99.348706127268656</v>
      </c>
      <c r="J36">
        <f t="shared" si="4"/>
        <v>0.9934870612726866</v>
      </c>
      <c r="O36" s="1"/>
      <c r="Q36" s="1"/>
      <c r="V36" s="5"/>
      <c r="W36" s="5"/>
      <c r="X36" s="5"/>
    </row>
    <row r="37" spans="1:24" x14ac:dyDescent="0.2">
      <c r="A37" s="4">
        <v>10</v>
      </c>
      <c r="B37" s="1">
        <v>1.552E-5</v>
      </c>
      <c r="C37">
        <v>411.233</v>
      </c>
      <c r="D37" s="1">
        <v>2.3280000000000001E-5</v>
      </c>
      <c r="E37">
        <v>2673.261</v>
      </c>
      <c r="G37">
        <v>20</v>
      </c>
      <c r="H37" s="2">
        <f>C38-$C$24</f>
        <v>407.34300000000002</v>
      </c>
      <c r="I37" s="3">
        <f>((H37/$H$37)*100)</f>
        <v>100</v>
      </c>
      <c r="J37">
        <f t="shared" si="4"/>
        <v>1</v>
      </c>
      <c r="O37" s="1"/>
      <c r="Q37" s="1"/>
      <c r="V37" s="5"/>
      <c r="W37" s="5"/>
      <c r="X37" s="5"/>
    </row>
    <row r="38" spans="1:24" x14ac:dyDescent="0.2">
      <c r="A38" s="4">
        <v>20</v>
      </c>
      <c r="B38" s="1">
        <v>1.552E-5</v>
      </c>
      <c r="C38">
        <v>413.88600000000002</v>
      </c>
      <c r="D38" s="1">
        <v>2.3280000000000001E-5</v>
      </c>
      <c r="E38">
        <v>2776.0210000000002</v>
      </c>
      <c r="V38" s="5"/>
      <c r="W38" s="5"/>
      <c r="X38" s="5"/>
    </row>
    <row r="42" spans="1:24" ht="101" customHeight="1" x14ac:dyDescent="0.2">
      <c r="A42" s="4" t="s">
        <v>12</v>
      </c>
    </row>
    <row r="43" spans="1:24" ht="85" x14ac:dyDescent="0.2">
      <c r="A43" s="8" t="s">
        <v>1</v>
      </c>
      <c r="B43" s="4" t="s">
        <v>5</v>
      </c>
      <c r="C43" s="4" t="s">
        <v>6</v>
      </c>
      <c r="D43" s="4" t="s">
        <v>7</v>
      </c>
      <c r="E43" s="4" t="s">
        <v>8</v>
      </c>
      <c r="G43" s="4" t="s">
        <v>3</v>
      </c>
      <c r="H43" s="8" t="s">
        <v>4</v>
      </c>
      <c r="I43" s="8" t="s">
        <v>9</v>
      </c>
      <c r="J43" s="8" t="s">
        <v>17</v>
      </c>
    </row>
    <row r="44" spans="1:24" x14ac:dyDescent="0.2">
      <c r="A44" s="4" t="s">
        <v>0</v>
      </c>
      <c r="B44" s="1">
        <v>1.5290000000000001E-5</v>
      </c>
      <c r="C44">
        <v>1.3460000000000001</v>
      </c>
      <c r="D44" s="1">
        <v>2.3280000000000001E-5</v>
      </c>
      <c r="E44">
        <v>144.363</v>
      </c>
      <c r="G44">
        <v>0</v>
      </c>
      <c r="H44" s="2">
        <f>C45-$C$44</f>
        <v>0.19799999999999995</v>
      </c>
      <c r="I44" s="3">
        <f>((H44/$H$57)*100)</f>
        <v>0.14040262935833159</v>
      </c>
      <c r="J44">
        <f>I44/100</f>
        <v>1.4040262935833159E-3</v>
      </c>
    </row>
    <row r="45" spans="1:24" x14ac:dyDescent="0.2">
      <c r="A45" s="4" t="s">
        <v>2</v>
      </c>
      <c r="B45" s="1">
        <v>1.5290000000000001E-5</v>
      </c>
      <c r="C45">
        <v>1.544</v>
      </c>
      <c r="D45" s="1">
        <v>2.3280000000000001E-5</v>
      </c>
      <c r="E45">
        <v>134.339</v>
      </c>
      <c r="G45">
        <v>0.01</v>
      </c>
      <c r="H45" s="2">
        <f>C46-$C$44</f>
        <v>0.11399999999999988</v>
      </c>
      <c r="I45" s="3">
        <f>((H45/$H$57)*100)</f>
        <v>8.0837877509342376E-2</v>
      </c>
      <c r="J45">
        <f t="shared" ref="J45:J57" si="5">I45/100</f>
        <v>8.083787750934238E-4</v>
      </c>
    </row>
    <row r="46" spans="1:24" x14ac:dyDescent="0.2">
      <c r="A46" s="4">
        <v>0.01</v>
      </c>
      <c r="B46" s="1">
        <v>1.5290000000000001E-5</v>
      </c>
      <c r="C46">
        <v>1.46</v>
      </c>
      <c r="D46" s="1">
        <v>2.3280000000000001E-5</v>
      </c>
      <c r="E46">
        <v>182.80699999999999</v>
      </c>
      <c r="G46">
        <v>0.05</v>
      </c>
      <c r="H46" s="2">
        <f>C47-$C$44</f>
        <v>9.9209999999999994</v>
      </c>
      <c r="I46" s="3">
        <f>((H46/$H$57)*100)</f>
        <v>7.0350226558788282</v>
      </c>
      <c r="J46">
        <f t="shared" si="5"/>
        <v>7.0350226558788281E-2</v>
      </c>
    </row>
    <row r="47" spans="1:24" x14ac:dyDescent="0.2">
      <c r="A47" s="4">
        <v>0.05</v>
      </c>
      <c r="B47" s="1">
        <v>1.5290000000000001E-5</v>
      </c>
      <c r="C47">
        <v>11.266999999999999</v>
      </c>
      <c r="D47" s="1">
        <v>2.3280000000000001E-5</v>
      </c>
      <c r="E47">
        <v>475.07</v>
      </c>
      <c r="G47">
        <v>0.1</v>
      </c>
      <c r="H47" s="2">
        <f>C48-$C$44</f>
        <v>26.238</v>
      </c>
      <c r="I47" s="3">
        <f>((H47/$H$57)*100)</f>
        <v>18.605475702544975</v>
      </c>
      <c r="J47">
        <f t="shared" si="5"/>
        <v>0.18605475702544974</v>
      </c>
    </row>
    <row r="48" spans="1:24" x14ac:dyDescent="0.2">
      <c r="A48" s="4">
        <v>0.1</v>
      </c>
      <c r="B48" s="1">
        <v>1.5290000000000001E-5</v>
      </c>
      <c r="C48">
        <v>27.584</v>
      </c>
      <c r="D48" s="1">
        <v>2.3280000000000001E-5</v>
      </c>
      <c r="E48">
        <v>611.56799999999998</v>
      </c>
      <c r="G48">
        <v>0.2</v>
      </c>
      <c r="H48" s="2">
        <f>C49-$C$44</f>
        <v>52.927000000000007</v>
      </c>
      <c r="I48" s="3">
        <f>((H48/$H$57)*100)</f>
        <v>37.530757394183937</v>
      </c>
      <c r="J48">
        <f t="shared" si="5"/>
        <v>0.37530757394183939</v>
      </c>
    </row>
    <row r="49" spans="1:10" x14ac:dyDescent="0.2">
      <c r="A49" s="4">
        <v>0.2</v>
      </c>
      <c r="B49" s="1">
        <v>1.5290000000000001E-5</v>
      </c>
      <c r="C49">
        <v>54.273000000000003</v>
      </c>
      <c r="D49" s="1">
        <v>2.3280000000000001E-5</v>
      </c>
      <c r="E49">
        <v>811.06500000000005</v>
      </c>
      <c r="G49">
        <v>0.4</v>
      </c>
      <c r="H49" s="2">
        <f>C50-$C$44</f>
        <v>72.587000000000003</v>
      </c>
      <c r="I49" s="3">
        <f>((H49/$H$57)*100)</f>
        <v>51.471745743602114</v>
      </c>
      <c r="J49">
        <f t="shared" si="5"/>
        <v>0.51471745743602115</v>
      </c>
    </row>
    <row r="50" spans="1:10" x14ac:dyDescent="0.2">
      <c r="A50" s="4">
        <v>0.4</v>
      </c>
      <c r="B50" s="1">
        <v>1.5290000000000001E-5</v>
      </c>
      <c r="C50">
        <v>73.933000000000007</v>
      </c>
      <c r="D50" s="1">
        <v>2.3280000000000001E-5</v>
      </c>
      <c r="E50">
        <v>1124.998</v>
      </c>
      <c r="G50">
        <v>0.6</v>
      </c>
      <c r="H50" s="2">
        <f>C51-$C$44</f>
        <v>76.738</v>
      </c>
      <c r="I50" s="3">
        <f>((H50/$H$57)*100)</f>
        <v>54.415237230806326</v>
      </c>
      <c r="J50">
        <f t="shared" si="5"/>
        <v>0.54415237230806324</v>
      </c>
    </row>
    <row r="51" spans="1:10" x14ac:dyDescent="0.2">
      <c r="A51" s="4">
        <v>0.6</v>
      </c>
      <c r="B51" s="1">
        <v>1.5290000000000001E-5</v>
      </c>
      <c r="C51">
        <v>78.084000000000003</v>
      </c>
      <c r="D51" s="1">
        <v>2.3280000000000001E-5</v>
      </c>
      <c r="E51">
        <v>1256.8320000000001</v>
      </c>
      <c r="G51">
        <v>0.8</v>
      </c>
      <c r="H51" s="2">
        <f>C52-$C$44</f>
        <v>81.962000000000003</v>
      </c>
      <c r="I51" s="3">
        <f>((H51/$H$57)*100)</f>
        <v>58.119597512462505</v>
      </c>
      <c r="J51">
        <f t="shared" si="5"/>
        <v>0.58119597512462506</v>
      </c>
    </row>
    <row r="52" spans="1:10" x14ac:dyDescent="0.2">
      <c r="A52" s="4">
        <v>0.8</v>
      </c>
      <c r="B52" s="1">
        <v>1.5290000000000001E-5</v>
      </c>
      <c r="C52">
        <v>83.308000000000007</v>
      </c>
      <c r="D52" s="1">
        <v>2.3280000000000001E-5</v>
      </c>
      <c r="E52">
        <v>1002.91</v>
      </c>
      <c r="G52">
        <v>1</v>
      </c>
      <c r="H52" s="2">
        <f>C53-$C$44</f>
        <v>87.025999999999996</v>
      </c>
      <c r="I52" s="3">
        <f>((H52/$H$57)*100)</f>
        <v>61.710501123930136</v>
      </c>
      <c r="J52">
        <f t="shared" si="5"/>
        <v>0.61710501123930139</v>
      </c>
    </row>
    <row r="53" spans="1:10" x14ac:dyDescent="0.2">
      <c r="A53" s="4">
        <v>1</v>
      </c>
      <c r="B53" s="1">
        <v>1.5290000000000001E-5</v>
      </c>
      <c r="C53">
        <v>88.372</v>
      </c>
      <c r="D53" s="1">
        <v>2.3280000000000001E-5</v>
      </c>
      <c r="E53">
        <v>1263.3409999999999</v>
      </c>
      <c r="G53">
        <v>2</v>
      </c>
      <c r="H53" s="2">
        <f>C54-$C$44</f>
        <v>89.358999999999995</v>
      </c>
      <c r="I53" s="3">
        <f>((H53/$H$57)*100)</f>
        <v>63.364841196116942</v>
      </c>
      <c r="J53">
        <f t="shared" si="5"/>
        <v>0.63364841196116939</v>
      </c>
    </row>
    <row r="54" spans="1:10" x14ac:dyDescent="0.2">
      <c r="A54" s="4">
        <v>2</v>
      </c>
      <c r="B54" s="1">
        <v>1.5290000000000001E-5</v>
      </c>
      <c r="C54">
        <v>90.704999999999998</v>
      </c>
      <c r="D54" s="1">
        <v>2.3280000000000001E-5</v>
      </c>
      <c r="E54">
        <v>1338.1659999999999</v>
      </c>
      <c r="G54">
        <v>4</v>
      </c>
      <c r="H54" s="2">
        <f>C55-$C$44</f>
        <v>94.388999999999996</v>
      </c>
      <c r="I54" s="3">
        <f>((H54/$H$57)*100)</f>
        <v>66.931635265169504</v>
      </c>
      <c r="J54">
        <f t="shared" si="5"/>
        <v>0.66931635265169509</v>
      </c>
    </row>
    <row r="55" spans="1:10" x14ac:dyDescent="0.2">
      <c r="A55" s="4">
        <v>4</v>
      </c>
      <c r="B55" s="1">
        <v>1.5290000000000001E-5</v>
      </c>
      <c r="C55">
        <v>95.734999999999999</v>
      </c>
      <c r="D55" s="1">
        <v>2.3280000000000001E-5</v>
      </c>
      <c r="E55">
        <v>1379.79</v>
      </c>
      <c r="G55">
        <v>8</v>
      </c>
      <c r="H55" s="2">
        <f>C56-$C$44</f>
        <v>109.952</v>
      </c>
      <c r="I55" s="3">
        <f>((H55/$H$57)*100)</f>
        <v>77.96742375357212</v>
      </c>
      <c r="J55">
        <f t="shared" si="5"/>
        <v>0.77967423753572118</v>
      </c>
    </row>
    <row r="56" spans="1:10" x14ac:dyDescent="0.2">
      <c r="A56" s="4">
        <v>8</v>
      </c>
      <c r="B56" s="1">
        <v>1.5290000000000001E-5</v>
      </c>
      <c r="C56">
        <v>111.298</v>
      </c>
      <c r="D56" s="1">
        <v>2.3280000000000001E-5</v>
      </c>
      <c r="E56">
        <v>1339.579</v>
      </c>
      <c r="G56">
        <v>10</v>
      </c>
      <c r="H56" s="2">
        <f>C57-$C$44</f>
        <v>124.279</v>
      </c>
      <c r="I56" s="3">
        <f>((H56/$H$57)*100)</f>
        <v>88.126759464768156</v>
      </c>
      <c r="J56">
        <f t="shared" si="5"/>
        <v>0.88126759464768156</v>
      </c>
    </row>
    <row r="57" spans="1:10" x14ac:dyDescent="0.2">
      <c r="A57" s="4">
        <v>10</v>
      </c>
      <c r="B57" s="1">
        <v>1.5290000000000001E-5</v>
      </c>
      <c r="C57">
        <v>125.625</v>
      </c>
      <c r="D57" s="1">
        <v>2.3280000000000001E-5</v>
      </c>
      <c r="E57">
        <v>1597.4690000000001</v>
      </c>
      <c r="G57">
        <v>20</v>
      </c>
      <c r="H57" s="2">
        <f>C58-$C$44</f>
        <v>141.023</v>
      </c>
      <c r="I57" s="3">
        <f>((H57/$H$57)*100)</f>
        <v>100</v>
      </c>
      <c r="J57">
        <f t="shared" si="5"/>
        <v>1</v>
      </c>
    </row>
    <row r="58" spans="1:10" x14ac:dyDescent="0.2">
      <c r="A58" s="4">
        <v>20</v>
      </c>
      <c r="B58" s="1">
        <v>1.5290000000000001E-5</v>
      </c>
      <c r="C58">
        <v>142.369</v>
      </c>
      <c r="D58" s="1">
        <v>2.3280000000000001E-5</v>
      </c>
      <c r="E58">
        <v>1855.115</v>
      </c>
    </row>
    <row r="62" spans="1:10" ht="99" customHeight="1" x14ac:dyDescent="0.2">
      <c r="A62" s="4" t="s">
        <v>13</v>
      </c>
    </row>
    <row r="63" spans="1:10" ht="85" x14ac:dyDescent="0.2">
      <c r="A63" s="8" t="s">
        <v>1</v>
      </c>
      <c r="B63" s="4" t="s">
        <v>5</v>
      </c>
      <c r="C63" s="4" t="s">
        <v>6</v>
      </c>
      <c r="D63" s="4" t="s">
        <v>7</v>
      </c>
      <c r="E63" s="4" t="s">
        <v>8</v>
      </c>
      <c r="G63" s="4" t="s">
        <v>3</v>
      </c>
      <c r="H63" s="8" t="s">
        <v>4</v>
      </c>
      <c r="I63" s="8" t="s">
        <v>9</v>
      </c>
      <c r="J63" s="8" t="s">
        <v>17</v>
      </c>
    </row>
    <row r="64" spans="1:10" x14ac:dyDescent="0.2">
      <c r="A64" s="4" t="s">
        <v>0</v>
      </c>
      <c r="B64" s="1">
        <v>1.7750000000000001E-5</v>
      </c>
      <c r="C64">
        <v>3.7850000000000001</v>
      </c>
      <c r="D64" s="1">
        <v>2.3280000000000001E-5</v>
      </c>
      <c r="E64">
        <v>419.38</v>
      </c>
      <c r="G64">
        <v>0</v>
      </c>
      <c r="H64" s="2">
        <f>C65-$C$64</f>
        <v>0.3149999999999995</v>
      </c>
      <c r="I64" s="3">
        <f>((H64/$H$77)*100)</f>
        <v>0.18369382030662262</v>
      </c>
      <c r="J64">
        <f>I64/100</f>
        <v>1.8369382030662261E-3</v>
      </c>
    </row>
    <row r="65" spans="1:23" x14ac:dyDescent="0.2">
      <c r="A65" s="4" t="s">
        <v>2</v>
      </c>
      <c r="B65" s="1">
        <v>1.7750000000000001E-5</v>
      </c>
      <c r="C65">
        <v>4.0999999999999996</v>
      </c>
      <c r="D65" s="1">
        <v>2.3280000000000001E-5</v>
      </c>
      <c r="E65">
        <v>376.65300000000002</v>
      </c>
      <c r="G65">
        <v>0.01</v>
      </c>
      <c r="H65" s="2">
        <f>C66-$C$64</f>
        <v>0.61899999999999977</v>
      </c>
      <c r="I65" s="3">
        <f>((H65/$H$77)*100)</f>
        <v>0.36097293577714135</v>
      </c>
      <c r="J65">
        <f t="shared" ref="J65:J77" si="6">I65/100</f>
        <v>3.6097293577714135E-3</v>
      </c>
      <c r="S65" s="1"/>
    </row>
    <row r="66" spans="1:23" x14ac:dyDescent="0.2">
      <c r="A66" s="4">
        <v>0.01</v>
      </c>
      <c r="B66" s="1">
        <v>1.7750000000000001E-5</v>
      </c>
      <c r="C66">
        <v>4.4039999999999999</v>
      </c>
      <c r="D66" s="1">
        <v>2.3280000000000001E-5</v>
      </c>
      <c r="E66">
        <v>1298.223</v>
      </c>
      <c r="G66">
        <v>0.05</v>
      </c>
      <c r="H66" s="2">
        <f>C67-$C$64</f>
        <v>17.068000000000001</v>
      </c>
      <c r="I66" s="3">
        <f>((H66/$H$77)*100)</f>
        <v>9.9532892856934598</v>
      </c>
      <c r="J66">
        <f t="shared" si="6"/>
        <v>9.9532892856934604E-2</v>
      </c>
      <c r="S66" s="1"/>
    </row>
    <row r="67" spans="1:23" x14ac:dyDescent="0.2">
      <c r="A67" s="4">
        <v>0.05</v>
      </c>
      <c r="B67" s="1">
        <v>1.7750000000000001E-5</v>
      </c>
      <c r="C67">
        <v>20.853000000000002</v>
      </c>
      <c r="D67" s="1">
        <v>2.3280000000000001E-5</v>
      </c>
      <c r="E67">
        <v>1142.2190000000001</v>
      </c>
      <c r="G67">
        <v>0.1</v>
      </c>
      <c r="H67" s="2">
        <f>C68-$C$64</f>
        <v>43.164000000000001</v>
      </c>
      <c r="I67" s="3">
        <f>((H67/$H$77)*100)</f>
        <v>25.171301776873239</v>
      </c>
      <c r="J67">
        <f t="shared" si="6"/>
        <v>0.25171301776873239</v>
      </c>
      <c r="S67" s="1"/>
    </row>
    <row r="68" spans="1:23" x14ac:dyDescent="0.2">
      <c r="A68" s="4">
        <v>0.1</v>
      </c>
      <c r="B68" s="1">
        <v>1.7750000000000001E-5</v>
      </c>
      <c r="C68">
        <v>46.948999999999998</v>
      </c>
      <c r="D68" s="1">
        <v>2.3280000000000001E-5</v>
      </c>
      <c r="E68">
        <v>819.05499999999995</v>
      </c>
      <c r="G68">
        <v>0.2</v>
      </c>
      <c r="H68" s="2">
        <f>C69-$C$64</f>
        <v>75.69</v>
      </c>
      <c r="I68" s="3">
        <f>((H68/$H$77)*100)</f>
        <v>44.139000822248533</v>
      </c>
      <c r="J68">
        <f t="shared" si="6"/>
        <v>0.44139000822248531</v>
      </c>
      <c r="S68" s="1"/>
    </row>
    <row r="69" spans="1:23" x14ac:dyDescent="0.2">
      <c r="A69" s="4">
        <v>0.2</v>
      </c>
      <c r="B69" s="1">
        <v>1.7750000000000001E-5</v>
      </c>
      <c r="C69">
        <v>79.474999999999994</v>
      </c>
      <c r="D69" s="1">
        <v>2.3280000000000001E-5</v>
      </c>
      <c r="E69">
        <v>1397.05</v>
      </c>
      <c r="G69">
        <v>0.4</v>
      </c>
      <c r="H69" s="2">
        <f>C70-$C$64</f>
        <v>96.975999999999999</v>
      </c>
      <c r="I69" s="3">
        <f>((H69/$H$77)*100)</f>
        <v>56.552037835095433</v>
      </c>
      <c r="J69">
        <f t="shared" si="6"/>
        <v>0.56552037835095437</v>
      </c>
      <c r="S69" s="1"/>
    </row>
    <row r="70" spans="1:23" x14ac:dyDescent="0.2">
      <c r="A70" s="4">
        <v>0.4</v>
      </c>
      <c r="B70" s="1">
        <v>1.7750000000000001E-5</v>
      </c>
      <c r="C70">
        <v>100.761</v>
      </c>
      <c r="D70" s="1">
        <v>2.3280000000000001E-5</v>
      </c>
      <c r="E70">
        <v>1211.74</v>
      </c>
      <c r="G70">
        <v>0.6</v>
      </c>
      <c r="H70" s="2">
        <f>C71-$C$64</f>
        <v>106.256</v>
      </c>
      <c r="I70" s="3">
        <f>((H70/$H$77)*100)</f>
        <v>61.963716096827056</v>
      </c>
      <c r="J70">
        <f t="shared" si="6"/>
        <v>0.61963716096827059</v>
      </c>
    </row>
    <row r="71" spans="1:23" x14ac:dyDescent="0.2">
      <c r="A71" s="4">
        <v>0.6</v>
      </c>
      <c r="B71" s="1">
        <v>1.7750000000000001E-5</v>
      </c>
      <c r="C71">
        <v>110.041</v>
      </c>
      <c r="D71" s="1">
        <v>2.3280000000000001E-5</v>
      </c>
      <c r="E71">
        <v>1489.4290000000001</v>
      </c>
      <c r="G71">
        <v>0.8</v>
      </c>
      <c r="H71" s="2">
        <f>C72-$C$64</f>
        <v>107.71300000000001</v>
      </c>
      <c r="I71" s="3">
        <f>((H71/$H$77)*100)</f>
        <v>62.813372910118325</v>
      </c>
      <c r="J71">
        <f t="shared" si="6"/>
        <v>0.62813372910118326</v>
      </c>
    </row>
    <row r="72" spans="1:23" x14ac:dyDescent="0.2">
      <c r="A72" s="4">
        <v>0.8</v>
      </c>
      <c r="B72" s="1">
        <v>1.7750000000000001E-5</v>
      </c>
      <c r="C72">
        <v>111.498</v>
      </c>
      <c r="D72" s="1">
        <v>2.3280000000000001E-5</v>
      </c>
      <c r="E72">
        <v>1337.46</v>
      </c>
      <c r="G72">
        <v>1</v>
      </c>
      <c r="H72" s="2">
        <f>C73-$C$64</f>
        <v>112.617</v>
      </c>
      <c r="I72" s="3">
        <f>((H72/$H$77)*100)</f>
        <v>65.673164957050645</v>
      </c>
      <c r="J72">
        <f t="shared" si="6"/>
        <v>0.65673164957050645</v>
      </c>
    </row>
    <row r="73" spans="1:23" x14ac:dyDescent="0.2">
      <c r="A73" s="4">
        <v>1</v>
      </c>
      <c r="B73" s="1">
        <v>1.7750000000000001E-5</v>
      </c>
      <c r="C73">
        <v>116.402</v>
      </c>
      <c r="D73" s="1">
        <v>2.3280000000000001E-5</v>
      </c>
      <c r="E73">
        <v>1748.212</v>
      </c>
      <c r="G73">
        <v>2</v>
      </c>
      <c r="H73" s="2">
        <f>C74-$C$64</f>
        <v>118.407</v>
      </c>
      <c r="I73" s="3">
        <f>((H73/$H$77)*100)</f>
        <v>69.049632320781896</v>
      </c>
      <c r="J73">
        <f t="shared" si="6"/>
        <v>0.69049632320781895</v>
      </c>
    </row>
    <row r="74" spans="1:23" x14ac:dyDescent="0.2">
      <c r="A74" s="4">
        <v>2</v>
      </c>
      <c r="B74" s="1">
        <v>1.7750000000000001E-5</v>
      </c>
      <c r="C74">
        <v>122.19199999999999</v>
      </c>
      <c r="D74" s="1">
        <v>2.3280000000000001E-5</v>
      </c>
      <c r="E74">
        <v>1500.25</v>
      </c>
      <c r="G74">
        <v>4</v>
      </c>
      <c r="H74" s="2">
        <f>C75-$C$64</f>
        <v>129.34399999999999</v>
      </c>
      <c r="I74" s="3">
        <f>((H74/$H$77)*100)</f>
        <v>75.427598392824862</v>
      </c>
      <c r="J74">
        <f t="shared" si="6"/>
        <v>0.75427598392824857</v>
      </c>
      <c r="W74" s="1"/>
    </row>
    <row r="75" spans="1:23" x14ac:dyDescent="0.2">
      <c r="A75" s="4">
        <v>4</v>
      </c>
      <c r="B75" s="1">
        <v>1.7750000000000001E-5</v>
      </c>
      <c r="C75">
        <v>133.12899999999999</v>
      </c>
      <c r="D75" s="1">
        <v>2.3280000000000001E-5</v>
      </c>
      <c r="E75">
        <v>1858.442</v>
      </c>
      <c r="G75">
        <v>8</v>
      </c>
      <c r="H75" s="2">
        <f>C76-$C$64</f>
        <v>143.91300000000001</v>
      </c>
      <c r="I75" s="3">
        <f>((H75/$H$77)*100)</f>
        <v>83.923583370752453</v>
      </c>
      <c r="J75">
        <f t="shared" si="6"/>
        <v>0.83923583370752453</v>
      </c>
      <c r="W75" s="1"/>
    </row>
    <row r="76" spans="1:23" x14ac:dyDescent="0.2">
      <c r="A76" s="4">
        <v>8</v>
      </c>
      <c r="B76" s="1">
        <v>1.7750000000000001E-5</v>
      </c>
      <c r="C76">
        <v>147.69800000000001</v>
      </c>
      <c r="D76" s="1">
        <v>2.3280000000000001E-5</v>
      </c>
      <c r="E76">
        <v>1746.1949999999999</v>
      </c>
      <c r="G76">
        <v>10</v>
      </c>
      <c r="H76" s="2">
        <f>C77-$C$64</f>
        <v>164.01500000000001</v>
      </c>
      <c r="I76" s="3">
        <f>((H76/$H$77)*100)</f>
        <v>95.646164881240509</v>
      </c>
      <c r="J76">
        <f t="shared" si="6"/>
        <v>0.95646164881240514</v>
      </c>
      <c r="W76" s="1"/>
    </row>
    <row r="77" spans="1:23" x14ac:dyDescent="0.2">
      <c r="A77" s="4">
        <v>10</v>
      </c>
      <c r="B77" s="1">
        <v>1.7750000000000001E-5</v>
      </c>
      <c r="C77">
        <v>167.8</v>
      </c>
      <c r="D77" s="1">
        <v>2.3280000000000001E-5</v>
      </c>
      <c r="E77">
        <v>1963.9059999999999</v>
      </c>
      <c r="G77">
        <v>20</v>
      </c>
      <c r="H77" s="2">
        <f>C78-$C$64</f>
        <v>171.48099999999999</v>
      </c>
      <c r="I77" s="3">
        <f>((H77/$H$77)*100)</f>
        <v>100</v>
      </c>
      <c r="J77">
        <f t="shared" si="6"/>
        <v>1</v>
      </c>
      <c r="W77" s="1"/>
    </row>
    <row r="78" spans="1:23" x14ac:dyDescent="0.2">
      <c r="A78" s="4">
        <v>20</v>
      </c>
      <c r="B78" s="1">
        <v>1.7750000000000001E-5</v>
      </c>
      <c r="C78">
        <v>175.26599999999999</v>
      </c>
      <c r="D78" s="1">
        <v>2.3280000000000001E-5</v>
      </c>
      <c r="E78">
        <v>2203.002</v>
      </c>
      <c r="W78" s="1"/>
    </row>
    <row r="79" spans="1:23" x14ac:dyDescent="0.2">
      <c r="W79" s="1"/>
    </row>
    <row r="82" ht="101" customHeight="1" x14ac:dyDescent="0.2"/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2019-04-27T22:54:01Z</dcterms:created>
  <dcterms:modified xsi:type="dcterms:W3CDTF">2020-02-04T21:25:15Z</dcterms:modified>
</cp:coreProperties>
</file>