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8125"/>
  <workbookPr date1904="1" showInkAnnotation="0" autoCompressPictures="0"/>
  <bookViews>
    <workbookView xWindow="8040" yWindow="400" windowWidth="24100" windowHeight="17140" tabRatio="500"/>
  </bookViews>
  <sheets>
    <sheet name="Figure 4D" sheetId="1" r:id="rId1"/>
    <sheet name="Figure 4G" sheetId="2" r:id="rId2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30" i="2" l="1"/>
  <c r="C29" i="2"/>
  <c r="C28" i="2"/>
  <c r="G14" i="2"/>
  <c r="G15" i="2"/>
  <c r="F14" i="2"/>
  <c r="F15" i="2"/>
  <c r="E14" i="2"/>
  <c r="E15" i="2"/>
  <c r="G13" i="2"/>
  <c r="F13" i="2"/>
  <c r="E13" i="2"/>
  <c r="D14" i="2"/>
  <c r="D15" i="2"/>
  <c r="D13" i="2"/>
  <c r="C15" i="2"/>
  <c r="C14" i="2"/>
  <c r="C13" i="2"/>
  <c r="C23" i="1"/>
  <c r="D23" i="1"/>
  <c r="E23" i="1"/>
  <c r="G23" i="1"/>
  <c r="H23" i="1"/>
  <c r="F23" i="1"/>
  <c r="C22" i="1"/>
  <c r="D22" i="1"/>
  <c r="E22" i="1"/>
  <c r="G22" i="1"/>
  <c r="H22" i="1"/>
  <c r="F22" i="1"/>
  <c r="C21" i="1"/>
  <c r="D21" i="1"/>
  <c r="E21" i="1"/>
  <c r="G21" i="1"/>
  <c r="H21" i="1"/>
  <c r="F21" i="1"/>
  <c r="C20" i="1"/>
  <c r="D20" i="1"/>
  <c r="E20" i="1"/>
  <c r="G20" i="1"/>
  <c r="H20" i="1"/>
  <c r="F20" i="1"/>
  <c r="C19" i="1"/>
  <c r="D19" i="1"/>
  <c r="E19" i="1"/>
  <c r="G19" i="1"/>
  <c r="H19" i="1"/>
  <c r="F19" i="1"/>
</calcChain>
</file>

<file path=xl/sharedStrings.xml><?xml version="1.0" encoding="utf-8"?>
<sst xmlns="http://schemas.openxmlformats.org/spreadsheetml/2006/main" count="65" uniqueCount="47">
  <si>
    <t>K1-S</t>
    <phoneticPr fontId="1"/>
  </si>
  <si>
    <t>K1-P</t>
    <phoneticPr fontId="1"/>
  </si>
  <si>
    <t>161-S</t>
    <phoneticPr fontId="1"/>
  </si>
  <si>
    <t>161-P</t>
    <phoneticPr fontId="1"/>
  </si>
  <si>
    <t>WT-6-P</t>
    <phoneticPr fontId="1"/>
  </si>
  <si>
    <t>SA-13-P</t>
    <phoneticPr fontId="1"/>
  </si>
  <si>
    <t>SD-30-29-S</t>
    <phoneticPr fontId="1"/>
  </si>
  <si>
    <t>WT-6-S</t>
    <phoneticPr fontId="1"/>
  </si>
  <si>
    <t>SA-13-S</t>
    <phoneticPr fontId="1"/>
  </si>
  <si>
    <t>SD-30-29-P</t>
    <phoneticPr fontId="1"/>
  </si>
  <si>
    <t>1st</t>
    <phoneticPr fontId="1"/>
  </si>
  <si>
    <t>2nd</t>
    <phoneticPr fontId="1"/>
  </si>
  <si>
    <t>3rd</t>
    <phoneticPr fontId="1"/>
  </si>
  <si>
    <t>Average</t>
    <phoneticPr fontId="1"/>
  </si>
  <si>
    <t>SD</t>
    <phoneticPr fontId="1"/>
  </si>
  <si>
    <t>SE</t>
    <phoneticPr fontId="1"/>
  </si>
  <si>
    <t>S/S+P</t>
    <phoneticPr fontId="1"/>
  </si>
  <si>
    <t>K1</t>
    <phoneticPr fontId="1"/>
  </si>
  <si>
    <t>ZP161</t>
    <phoneticPr fontId="1"/>
  </si>
  <si>
    <t>WT-6</t>
    <phoneticPr fontId="1"/>
  </si>
  <si>
    <t>SA-13</t>
    <phoneticPr fontId="1"/>
  </si>
  <si>
    <t>SD-30</t>
    <phoneticPr fontId="1"/>
  </si>
  <si>
    <t>S/S+P</t>
    <phoneticPr fontId="1"/>
  </si>
  <si>
    <t>1st</t>
    <phoneticPr fontId="1"/>
  </si>
  <si>
    <t>2nd</t>
    <phoneticPr fontId="1"/>
  </si>
  <si>
    <t>RawIntDen-BG</t>
    <phoneticPr fontId="1"/>
  </si>
  <si>
    <t>RawIntDen-BG</t>
    <phoneticPr fontId="1"/>
  </si>
  <si>
    <t>S/S+P</t>
    <phoneticPr fontId="1"/>
  </si>
  <si>
    <t>Name</t>
  </si>
  <si>
    <t>0 h-S</t>
    <phoneticPr fontId="1"/>
  </si>
  <si>
    <t>0 h-P</t>
    <phoneticPr fontId="1"/>
  </si>
  <si>
    <t>1 h (-)-S</t>
    <phoneticPr fontId="1"/>
  </si>
  <si>
    <t>1 h (-)-P</t>
    <phoneticPr fontId="1"/>
  </si>
  <si>
    <t>1 h (H2O2)-S</t>
    <phoneticPr fontId="1"/>
  </si>
  <si>
    <t>1 h (H2O2)-P</t>
    <phoneticPr fontId="1"/>
  </si>
  <si>
    <t>Catalase</t>
    <phoneticPr fontId="1"/>
  </si>
  <si>
    <t xml:space="preserve">Volume </t>
    <phoneticPr fontId="1"/>
  </si>
  <si>
    <t xml:space="preserve">Volume </t>
    <phoneticPr fontId="1"/>
  </si>
  <si>
    <t>P/(S+P) ratio</t>
  </si>
  <si>
    <t>P/(S+P) ratio</t>
    <phoneticPr fontId="1"/>
  </si>
  <si>
    <t>0 h</t>
    <phoneticPr fontId="1"/>
  </si>
  <si>
    <t>1 h (-)</t>
    <phoneticPr fontId="1"/>
  </si>
  <si>
    <t>1 h (H2O2)</t>
    <phoneticPr fontId="1"/>
  </si>
  <si>
    <t>Avg</t>
    <phoneticPr fontId="1"/>
  </si>
  <si>
    <t>DHAPAT</t>
    <phoneticPr fontId="1"/>
  </si>
  <si>
    <t>Figure 4G. 35S-labelled bands in Figure 4F were quantified.</t>
    <phoneticPr fontId="1"/>
  </si>
  <si>
    <t>Figure 4D. Catalase in cytosolic fraction was increased in Pex14-S232D-expressing cells.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</si>
</sst>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2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u/>
      <sz val="12"/>
      <color theme="10"/>
      <name val="ＭＳ Ｐゴシック"/>
      <family val="2"/>
      <charset val="128"/>
      <scheme val="minor"/>
    </font>
    <font>
      <u/>
      <sz val="12"/>
      <color theme="11"/>
      <name val="ＭＳ Ｐゴシック"/>
      <family val="2"/>
      <charset val="128"/>
      <scheme val="minor"/>
    </font>
    <font>
      <b/>
      <sz val="12"/>
      <color theme="1"/>
      <name val="ＭＳ Ｐゴシック"/>
      <family val="2"/>
      <charset val="128"/>
      <scheme val="minor"/>
    </font>
    <font>
      <sz val="12"/>
      <color rgb="FF000000"/>
      <name val="ＭＳ Ｐゴシック"/>
      <charset val="128"/>
      <scheme val="maj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17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6">
    <xf numFmtId="0" fontId="0" fillId="0" borderId="0" xfId="0"/>
    <xf numFmtId="0" fontId="0" fillId="0" borderId="0" xfId="0" applyAlignment="1">
      <alignment vertical="center"/>
    </xf>
    <xf numFmtId="0" fontId="0" fillId="0" borderId="0" xfId="0" applyFill="1"/>
    <xf numFmtId="0" fontId="4" fillId="0" borderId="0" xfId="0" applyFont="1"/>
    <xf numFmtId="0" fontId="5" fillId="0" borderId="0" xfId="0" applyFont="1" applyAlignment="1">
      <alignment vertical="center"/>
    </xf>
    <xf numFmtId="0" fontId="0" fillId="0" borderId="0" xfId="0" applyFill="1" applyAlignment="1">
      <alignment vertical="center"/>
    </xf>
  </cellXfs>
  <cellStyles count="117">
    <cellStyle name="ハイパーリンク" xfId="1" builtinId="8" hidden="1"/>
    <cellStyle name="ハイパーリンク" xfId="3" builtinId="8" hidden="1"/>
    <cellStyle name="ハイパーリンク" xfId="5" builtinId="8" hidden="1"/>
    <cellStyle name="ハイパーリンク" xfId="7" builtinId="8" hidden="1"/>
    <cellStyle name="ハイパーリンク" xfId="9" builtinId="8" hidden="1"/>
    <cellStyle name="ハイパーリンク" xfId="11" builtinId="8" hidden="1"/>
    <cellStyle name="ハイパーリンク" xfId="13" builtinId="8" hidden="1"/>
    <cellStyle name="ハイパーリンク" xfId="15" builtinId="8" hidden="1"/>
    <cellStyle name="ハイパーリンク" xfId="17" builtinId="8" hidden="1"/>
    <cellStyle name="ハイパーリンク" xfId="19" builtinId="8" hidden="1"/>
    <cellStyle name="ハイパーリンク" xfId="21" builtinId="8" hidden="1"/>
    <cellStyle name="ハイパーリンク" xfId="23" builtinId="8" hidden="1"/>
    <cellStyle name="ハイパーリンク" xfId="25" builtinId="8" hidden="1"/>
    <cellStyle name="ハイパーリンク" xfId="27" builtinId="8" hidden="1"/>
    <cellStyle name="ハイパーリンク" xfId="29" builtinId="8" hidden="1"/>
    <cellStyle name="ハイパーリンク" xfId="31" builtinId="8" hidden="1"/>
    <cellStyle name="ハイパーリンク" xfId="33" builtinId="8" hidden="1"/>
    <cellStyle name="ハイパーリンク" xfId="35" builtinId="8" hidden="1"/>
    <cellStyle name="ハイパーリンク" xfId="37" builtinId="8" hidden="1"/>
    <cellStyle name="ハイパーリンク" xfId="39" builtinId="8" hidden="1"/>
    <cellStyle name="ハイパーリンク" xfId="41" builtinId="8" hidden="1"/>
    <cellStyle name="ハイパーリンク" xfId="43" builtinId="8" hidden="1"/>
    <cellStyle name="ハイパーリンク" xfId="45" builtinId="8" hidden="1"/>
    <cellStyle name="ハイパーリンク" xfId="47" builtinId="8" hidden="1"/>
    <cellStyle name="ハイパーリンク" xfId="49" builtinId="8" hidden="1"/>
    <cellStyle name="ハイパーリンク" xfId="51" builtinId="8" hidden="1"/>
    <cellStyle name="ハイパーリンク" xfId="53" builtinId="8" hidden="1"/>
    <cellStyle name="ハイパーリンク" xfId="55" builtinId="8" hidden="1"/>
    <cellStyle name="ハイパーリンク" xfId="57" builtinId="8" hidden="1"/>
    <cellStyle name="ハイパーリンク" xfId="59" builtinId="8" hidden="1"/>
    <cellStyle name="ハイパーリンク" xfId="61" builtinId="8" hidden="1"/>
    <cellStyle name="ハイパーリンク" xfId="63" builtinId="8" hidden="1"/>
    <cellStyle name="ハイパーリンク" xfId="65" builtinId="8" hidden="1"/>
    <cellStyle name="ハイパーリンク" xfId="67" builtinId="8" hidden="1"/>
    <cellStyle name="ハイパーリンク" xfId="69" builtinId="8" hidden="1"/>
    <cellStyle name="ハイパーリンク" xfId="71" builtinId="8" hidden="1"/>
    <cellStyle name="ハイパーリンク" xfId="73" builtinId="8" hidden="1"/>
    <cellStyle name="ハイパーリンク" xfId="75" builtinId="8" hidden="1"/>
    <cellStyle name="ハイパーリンク" xfId="77" builtinId="8" hidden="1"/>
    <cellStyle name="ハイパーリンク" xfId="79" builtinId="8" hidden="1"/>
    <cellStyle name="ハイパーリンク" xfId="81" builtinId="8" hidden="1"/>
    <cellStyle name="ハイパーリンク" xfId="83" builtinId="8" hidden="1"/>
    <cellStyle name="ハイパーリンク" xfId="85" builtinId="8" hidden="1"/>
    <cellStyle name="ハイパーリンク" xfId="87" builtinId="8" hidden="1"/>
    <cellStyle name="ハイパーリンク" xfId="89" builtinId="8" hidden="1"/>
    <cellStyle name="ハイパーリンク" xfId="91" builtinId="8" hidden="1"/>
    <cellStyle name="ハイパーリンク" xfId="93" builtinId="8" hidden="1"/>
    <cellStyle name="ハイパーリンク" xfId="95" builtinId="8" hidden="1"/>
    <cellStyle name="ハイパーリンク" xfId="97" builtinId="8" hidden="1"/>
    <cellStyle name="ハイパーリンク" xfId="99" builtinId="8" hidden="1"/>
    <cellStyle name="ハイパーリンク" xfId="101" builtinId="8" hidden="1"/>
    <cellStyle name="ハイパーリンク" xfId="103" builtinId="8" hidden="1"/>
    <cellStyle name="ハイパーリンク" xfId="105" builtinId="8" hidden="1"/>
    <cellStyle name="ハイパーリンク" xfId="107" builtinId="8" hidden="1"/>
    <cellStyle name="ハイパーリンク" xfId="109" builtinId="8" hidden="1"/>
    <cellStyle name="ハイパーリンク" xfId="111" builtinId="8" hidden="1"/>
    <cellStyle name="ハイパーリンク" xfId="113" builtinId="8" hidden="1"/>
    <cellStyle name="ハイパーリンク" xfId="115" builtinId="8" hidden="1"/>
    <cellStyle name="標準" xfId="0" builtinId="0"/>
    <cellStyle name="表示済みのハイパーリンク" xfId="2" builtinId="9" hidden="1"/>
    <cellStyle name="表示済みのハイパーリンク" xfId="4" builtinId="9" hidden="1"/>
    <cellStyle name="表示済みのハイパーリンク" xfId="6" builtinId="9" hidden="1"/>
    <cellStyle name="表示済みのハイパーリンク" xfId="8" builtinId="9" hidden="1"/>
    <cellStyle name="表示済みのハイパーリンク" xfId="10" builtinId="9" hidden="1"/>
    <cellStyle name="表示済みのハイパーリンク" xfId="12" builtinId="9" hidden="1"/>
    <cellStyle name="表示済みのハイパーリンク" xfId="14" builtinId="9" hidden="1"/>
    <cellStyle name="表示済みのハイパーリンク" xfId="16" builtinId="9" hidden="1"/>
    <cellStyle name="表示済みのハイパーリンク" xfId="18" builtinId="9" hidden="1"/>
    <cellStyle name="表示済みのハイパーリンク" xfId="20" builtinId="9" hidden="1"/>
    <cellStyle name="表示済みのハイパーリンク" xfId="22" builtinId="9" hidden="1"/>
    <cellStyle name="表示済みのハイパーリンク" xfId="24" builtinId="9" hidden="1"/>
    <cellStyle name="表示済みのハイパーリンク" xfId="26" builtinId="9" hidden="1"/>
    <cellStyle name="表示済みのハイパーリンク" xfId="28" builtinId="9" hidden="1"/>
    <cellStyle name="表示済みのハイパーリンク" xfId="30" builtinId="9" hidden="1"/>
    <cellStyle name="表示済みのハイパーリンク" xfId="32" builtinId="9" hidden="1"/>
    <cellStyle name="表示済みのハイパーリンク" xfId="34" builtinId="9" hidden="1"/>
    <cellStyle name="表示済みのハイパーリンク" xfId="36" builtinId="9" hidden="1"/>
    <cellStyle name="表示済みのハイパーリンク" xfId="38" builtinId="9" hidden="1"/>
    <cellStyle name="表示済みのハイパーリンク" xfId="40" builtinId="9" hidden="1"/>
    <cellStyle name="表示済みのハイパーリンク" xfId="42" builtinId="9" hidden="1"/>
    <cellStyle name="表示済みのハイパーリンク" xfId="44" builtinId="9" hidden="1"/>
    <cellStyle name="表示済みのハイパーリンク" xfId="46" builtinId="9" hidden="1"/>
    <cellStyle name="表示済みのハイパーリンク" xfId="48" builtinId="9" hidden="1"/>
    <cellStyle name="表示済みのハイパーリンク" xfId="50" builtinId="9" hidden="1"/>
    <cellStyle name="表示済みのハイパーリンク" xfId="52" builtinId="9" hidden="1"/>
    <cellStyle name="表示済みのハイパーリンク" xfId="54" builtinId="9" hidden="1"/>
    <cellStyle name="表示済みのハイパーリンク" xfId="56" builtinId="9" hidden="1"/>
    <cellStyle name="表示済みのハイパーリンク" xfId="58" builtinId="9" hidden="1"/>
    <cellStyle name="表示済みのハイパーリンク" xfId="60" builtinId="9" hidden="1"/>
    <cellStyle name="表示済みのハイパーリンク" xfId="62" builtinId="9" hidden="1"/>
    <cellStyle name="表示済みのハイパーリンク" xfId="64" builtinId="9" hidden="1"/>
    <cellStyle name="表示済みのハイパーリンク" xfId="66" builtinId="9" hidden="1"/>
    <cellStyle name="表示済みのハイパーリンク" xfId="68" builtinId="9" hidden="1"/>
    <cellStyle name="表示済みのハイパーリンク" xfId="70" builtinId="9" hidden="1"/>
    <cellStyle name="表示済みのハイパーリンク" xfId="72" builtinId="9" hidden="1"/>
    <cellStyle name="表示済みのハイパーリンク" xfId="74" builtinId="9" hidden="1"/>
    <cellStyle name="表示済みのハイパーリンク" xfId="76" builtinId="9" hidden="1"/>
    <cellStyle name="表示済みのハイパーリンク" xfId="78" builtinId="9" hidden="1"/>
    <cellStyle name="表示済みのハイパーリンク" xfId="80" builtinId="9" hidden="1"/>
    <cellStyle name="表示済みのハイパーリンク" xfId="82" builtinId="9" hidden="1"/>
    <cellStyle name="表示済みのハイパーリンク" xfId="84" builtinId="9" hidden="1"/>
    <cellStyle name="表示済みのハイパーリンク" xfId="86" builtinId="9" hidden="1"/>
    <cellStyle name="表示済みのハイパーリンク" xfId="88" builtinId="9" hidden="1"/>
    <cellStyle name="表示済みのハイパーリンク" xfId="90" builtinId="9" hidden="1"/>
    <cellStyle name="表示済みのハイパーリンク" xfId="92" builtinId="9" hidden="1"/>
    <cellStyle name="表示済みのハイパーリンク" xfId="94" builtinId="9" hidden="1"/>
    <cellStyle name="表示済みのハイパーリンク" xfId="96" builtinId="9" hidden="1"/>
    <cellStyle name="表示済みのハイパーリンク" xfId="98" builtinId="9" hidden="1"/>
    <cellStyle name="表示済みのハイパーリンク" xfId="100" builtinId="9" hidden="1"/>
    <cellStyle name="表示済みのハイパーリンク" xfId="102" builtinId="9" hidden="1"/>
    <cellStyle name="表示済みのハイパーリンク" xfId="104" builtinId="9" hidden="1"/>
    <cellStyle name="表示済みのハイパーリンク" xfId="106" builtinId="9" hidden="1"/>
    <cellStyle name="表示済みのハイパーリンク" xfId="108" builtinId="9" hidden="1"/>
    <cellStyle name="表示済みのハイパーリンク" xfId="110" builtinId="9" hidden="1"/>
    <cellStyle name="表示済みのハイパーリンク" xfId="112" builtinId="9" hidden="1"/>
    <cellStyle name="表示済みのハイパーリンク" xfId="114" builtinId="9" hidden="1"/>
    <cellStyle name="表示済みのハイパーリンク" xfId="116" builtinId="9" hidden="1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tabSelected="1" workbookViewId="0"/>
  </sheetViews>
  <sheetFormatPr baseColWidth="12" defaultRowHeight="18" x14ac:dyDescent="0"/>
  <cols>
    <col min="10" max="10" width="32.5" customWidth="1"/>
    <col min="11" max="11" width="11" customWidth="1"/>
    <col min="12" max="12" width="5.5" customWidth="1"/>
    <col min="13" max="13" width="5.1640625" customWidth="1"/>
    <col min="14" max="14" width="4.5" customWidth="1"/>
    <col min="15" max="15" width="5.5" customWidth="1"/>
    <col min="16" max="16" width="5" customWidth="1"/>
    <col min="17" max="17" width="6.5" customWidth="1"/>
    <col min="19" max="19" width="15.1640625" customWidth="1"/>
    <col min="20" max="20" width="14.6640625" customWidth="1"/>
    <col min="29" max="29" width="13.5" customWidth="1"/>
  </cols>
  <sheetData>
    <row r="1" spans="1:5">
      <c r="A1" s="3" t="s">
        <v>46</v>
      </c>
    </row>
    <row r="4" spans="1:5">
      <c r="B4" s="2"/>
      <c r="C4" s="2" t="s">
        <v>25</v>
      </c>
      <c r="D4" s="2" t="s">
        <v>26</v>
      </c>
      <c r="E4" s="2" t="s">
        <v>26</v>
      </c>
    </row>
    <row r="5" spans="1:5">
      <c r="B5" s="2"/>
      <c r="C5" s="2" t="s">
        <v>23</v>
      </c>
      <c r="D5" s="2" t="s">
        <v>24</v>
      </c>
      <c r="E5" s="2" t="s">
        <v>12</v>
      </c>
    </row>
    <row r="6" spans="1:5">
      <c r="B6" s="2" t="s">
        <v>0</v>
      </c>
      <c r="C6" s="2">
        <v>10159</v>
      </c>
      <c r="D6" s="2">
        <v>9895</v>
      </c>
      <c r="E6" s="2">
        <v>11827</v>
      </c>
    </row>
    <row r="7" spans="1:5">
      <c r="B7" s="2" t="s">
        <v>1</v>
      </c>
      <c r="C7" s="2">
        <v>25206</v>
      </c>
      <c r="D7" s="2">
        <v>29494</v>
      </c>
      <c r="E7" s="2">
        <v>33448</v>
      </c>
    </row>
    <row r="8" spans="1:5">
      <c r="B8" s="2" t="s">
        <v>2</v>
      </c>
      <c r="C8" s="2">
        <v>23263</v>
      </c>
      <c r="D8" s="2">
        <v>32895</v>
      </c>
      <c r="E8" s="2">
        <v>59668</v>
      </c>
    </row>
    <row r="9" spans="1:5">
      <c r="B9" s="2" t="s">
        <v>3</v>
      </c>
      <c r="C9" s="2">
        <v>7087</v>
      </c>
      <c r="D9" s="2">
        <v>5137</v>
      </c>
      <c r="E9" s="2">
        <v>7099</v>
      </c>
    </row>
    <row r="10" spans="1:5">
      <c r="B10" s="2" t="s">
        <v>7</v>
      </c>
      <c r="C10" s="2">
        <v>15447</v>
      </c>
      <c r="D10" s="2">
        <v>13225</v>
      </c>
      <c r="E10" s="2">
        <v>48883</v>
      </c>
    </row>
    <row r="11" spans="1:5">
      <c r="B11" s="2" t="s">
        <v>4</v>
      </c>
      <c r="C11" s="2">
        <v>29798</v>
      </c>
      <c r="D11" s="2">
        <v>36543</v>
      </c>
      <c r="E11" s="2">
        <v>77234</v>
      </c>
    </row>
    <row r="12" spans="1:5">
      <c r="B12" s="2" t="s">
        <v>8</v>
      </c>
      <c r="C12" s="2">
        <v>8778</v>
      </c>
      <c r="D12" s="2">
        <v>3148</v>
      </c>
      <c r="E12" s="2">
        <v>19401</v>
      </c>
    </row>
    <row r="13" spans="1:5">
      <c r="B13" s="2" t="s">
        <v>5</v>
      </c>
      <c r="C13" s="2">
        <v>26957</v>
      </c>
      <c r="D13" s="2">
        <v>29616</v>
      </c>
      <c r="E13" s="2">
        <v>75392</v>
      </c>
    </row>
    <row r="14" spans="1:5">
      <c r="B14" s="2" t="s">
        <v>6</v>
      </c>
      <c r="C14" s="2">
        <v>34151</v>
      </c>
      <c r="D14" s="2">
        <v>47119</v>
      </c>
      <c r="E14" s="2">
        <v>85049</v>
      </c>
    </row>
    <row r="15" spans="1:5">
      <c r="B15" s="2" t="s">
        <v>9</v>
      </c>
      <c r="C15" s="2">
        <v>23464</v>
      </c>
      <c r="D15" s="2">
        <v>14400</v>
      </c>
      <c r="E15" s="2">
        <v>57488</v>
      </c>
    </row>
    <row r="16" spans="1:5">
      <c r="B16" s="2"/>
      <c r="C16" s="2"/>
      <c r="D16" s="2"/>
      <c r="E16" s="2"/>
    </row>
    <row r="17" spans="2:8">
      <c r="B17" s="2"/>
      <c r="C17" s="2" t="s">
        <v>22</v>
      </c>
      <c r="D17" s="2" t="s">
        <v>16</v>
      </c>
      <c r="E17" s="2" t="s">
        <v>27</v>
      </c>
    </row>
    <row r="18" spans="2:8">
      <c r="B18" s="2"/>
      <c r="C18" s="2" t="s">
        <v>23</v>
      </c>
      <c r="D18" s="2" t="s">
        <v>24</v>
      </c>
      <c r="E18" s="2" t="s">
        <v>12</v>
      </c>
      <c r="F18" t="s">
        <v>13</v>
      </c>
      <c r="G18" t="s">
        <v>14</v>
      </c>
      <c r="H18" t="s">
        <v>15</v>
      </c>
    </row>
    <row r="19" spans="2:8">
      <c r="B19" s="2" t="s">
        <v>17</v>
      </c>
      <c r="C19" s="2">
        <f>C6/(C6+C7)</f>
        <v>0.28726141665488475</v>
      </c>
      <c r="D19" s="2">
        <f t="shared" ref="D19:E19" si="0">D6/(D6+D7)</f>
        <v>0.25121226738429508</v>
      </c>
      <c r="E19" s="2">
        <f t="shared" si="0"/>
        <v>0.26122584207620098</v>
      </c>
      <c r="F19">
        <f>AVERAGE(C19:E19)</f>
        <v>0.26656650870512694</v>
      </c>
      <c r="G19">
        <f>STDEV(C19:E19)</f>
        <v>1.8608528443009843E-2</v>
      </c>
      <c r="H19">
        <f>G19/SQRT(COUNT(C19:E19))</f>
        <v>1.0743638905794542E-2</v>
      </c>
    </row>
    <row r="20" spans="2:8">
      <c r="B20" s="2" t="s">
        <v>18</v>
      </c>
      <c r="C20" s="2">
        <f>C8/(C8+C9)</f>
        <v>0.76649093904448107</v>
      </c>
      <c r="D20" s="2">
        <f t="shared" ref="D20:E20" si="1">D8/(D8+D9)</f>
        <v>0.86492953302482123</v>
      </c>
      <c r="E20" s="2">
        <f t="shared" si="1"/>
        <v>0.89367501909626013</v>
      </c>
      <c r="F20">
        <f t="shared" ref="F20:F23" si="2">AVERAGE(C20:E20)</f>
        <v>0.8416984970551874</v>
      </c>
      <c r="G20">
        <f t="shared" ref="G20:G23" si="3">STDEV(C20:E20)</f>
        <v>6.6698638133181914E-2</v>
      </c>
      <c r="H20">
        <f t="shared" ref="H20:H23" si="4">G20/SQRT(COUNT(C20:E20))</f>
        <v>3.850847668077402E-2</v>
      </c>
    </row>
    <row r="21" spans="2:8">
      <c r="B21" s="2" t="s">
        <v>19</v>
      </c>
      <c r="C21" s="2">
        <f>C10/(C10+C11)</f>
        <v>0.34140789037462704</v>
      </c>
      <c r="D21" s="2">
        <f t="shared" ref="D21:E21" si="5">D10/(D10+D11)</f>
        <v>0.26573300112522102</v>
      </c>
      <c r="E21" s="2">
        <f t="shared" si="5"/>
        <v>0.38760040280057406</v>
      </c>
      <c r="F21">
        <f t="shared" si="2"/>
        <v>0.33158043143347404</v>
      </c>
      <c r="G21">
        <f t="shared" si="3"/>
        <v>6.152519898143758E-2</v>
      </c>
      <c r="H21">
        <f t="shared" si="4"/>
        <v>3.552159019387828E-2</v>
      </c>
    </row>
    <row r="22" spans="2:8">
      <c r="B22" s="2" t="s">
        <v>20</v>
      </c>
      <c r="C22" s="2">
        <f>C12/(C12+C13)</f>
        <v>0.24564152791381</v>
      </c>
      <c r="D22" s="2">
        <f t="shared" ref="D22:E22" si="6">D12/(D12+D13)</f>
        <v>9.6081064583078996E-2</v>
      </c>
      <c r="E22" s="2">
        <f t="shared" si="6"/>
        <v>0.20466701127720402</v>
      </c>
      <c r="F22">
        <f t="shared" si="2"/>
        <v>0.18212986792469765</v>
      </c>
      <c r="G22">
        <f t="shared" si="3"/>
        <v>7.7285349004803675E-2</v>
      </c>
      <c r="H22">
        <f t="shared" si="4"/>
        <v>4.4620717052337583E-2</v>
      </c>
    </row>
    <row r="23" spans="2:8">
      <c r="B23" s="2" t="s">
        <v>21</v>
      </c>
      <c r="C23" s="2">
        <f>C14/(C14+C15)</f>
        <v>0.59274494489282303</v>
      </c>
      <c r="D23" s="2">
        <f t="shared" ref="D23:E23" si="7">D14/(D14+D15)</f>
        <v>0.76592597408930574</v>
      </c>
      <c r="E23" s="2">
        <f t="shared" si="7"/>
        <v>0.59668016023909587</v>
      </c>
      <c r="F23">
        <f t="shared" si="2"/>
        <v>0.65178369307374151</v>
      </c>
      <c r="G23">
        <f t="shared" si="3"/>
        <v>9.8869695642965272E-2</v>
      </c>
      <c r="H23">
        <f t="shared" si="4"/>
        <v>5.7082445394162372E-2</v>
      </c>
    </row>
  </sheetData>
  <phoneticPr fontId="1"/>
  <pageMargins left="0.7" right="0.7" top="0.75" bottom="0.75" header="0.3" footer="0.3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workbookViewId="0"/>
  </sheetViews>
  <sheetFormatPr baseColWidth="12" defaultRowHeight="18" x14ac:dyDescent="0"/>
  <sheetData>
    <row r="1" spans="1:7">
      <c r="A1" s="3" t="s">
        <v>45</v>
      </c>
    </row>
    <row r="3" spans="1:7">
      <c r="A3" t="s">
        <v>35</v>
      </c>
      <c r="C3" t="s">
        <v>10</v>
      </c>
      <c r="D3" t="s">
        <v>11</v>
      </c>
    </row>
    <row r="4" spans="1:7">
      <c r="B4" t="s">
        <v>28</v>
      </c>
      <c r="C4" t="s">
        <v>36</v>
      </c>
      <c r="D4" t="s">
        <v>37</v>
      </c>
    </row>
    <row r="5" spans="1:7">
      <c r="A5">
        <v>1</v>
      </c>
      <c r="B5" t="s">
        <v>29</v>
      </c>
      <c r="C5">
        <v>782582.44</v>
      </c>
      <c r="D5">
        <v>538259.81000000006</v>
      </c>
    </row>
    <row r="6" spans="1:7">
      <c r="A6">
        <v>2</v>
      </c>
      <c r="B6" t="s">
        <v>30</v>
      </c>
      <c r="C6">
        <v>502007.52</v>
      </c>
      <c r="D6">
        <v>445370.19</v>
      </c>
    </row>
    <row r="7" spans="1:7">
      <c r="A7">
        <v>3</v>
      </c>
      <c r="B7" t="s">
        <v>31</v>
      </c>
      <c r="C7">
        <v>792333.89</v>
      </c>
      <c r="D7">
        <v>364129.76</v>
      </c>
    </row>
    <row r="8" spans="1:7">
      <c r="A8">
        <v>4</v>
      </c>
      <c r="B8" t="s">
        <v>32</v>
      </c>
      <c r="C8">
        <v>911347.77</v>
      </c>
      <c r="D8">
        <v>570509.29</v>
      </c>
    </row>
    <row r="9" spans="1:7">
      <c r="A9">
        <v>5</v>
      </c>
      <c r="B9" t="s">
        <v>33</v>
      </c>
      <c r="C9">
        <v>705182.36</v>
      </c>
      <c r="D9" s="5">
        <v>575569.32999999996</v>
      </c>
    </row>
    <row r="10" spans="1:7">
      <c r="A10">
        <v>6</v>
      </c>
      <c r="B10" t="s">
        <v>34</v>
      </c>
      <c r="C10">
        <v>455914.84</v>
      </c>
      <c r="D10" s="5">
        <v>593179.84</v>
      </c>
    </row>
    <row r="12" spans="1:7">
      <c r="C12" t="s">
        <v>39</v>
      </c>
      <c r="D12" t="s">
        <v>38</v>
      </c>
      <c r="E12" s="1" t="s">
        <v>43</v>
      </c>
      <c r="F12" s="1" t="s">
        <v>15</v>
      </c>
      <c r="G12" s="1" t="s">
        <v>14</v>
      </c>
    </row>
    <row r="13" spans="1:7">
      <c r="B13" t="s">
        <v>40</v>
      </c>
      <c r="C13" s="1">
        <f>C6/(C5+C6)</f>
        <v>0.39079203141210916</v>
      </c>
      <c r="D13" s="1">
        <f>D6/(D5+D6)</f>
        <v>0.45278223519006133</v>
      </c>
      <c r="E13" s="1">
        <f>AVERAGE(C13:D13)</f>
        <v>0.42178713330108525</v>
      </c>
      <c r="F13" s="1">
        <f>STDEV(C13:D13)/SQRT(COUNT(C13:D13))</f>
        <v>3.0995101888976084E-2</v>
      </c>
      <c r="G13" s="1">
        <f>STDEV(C13:D13)</f>
        <v>4.3833693458525919E-2</v>
      </c>
    </row>
    <row r="14" spans="1:7">
      <c r="B14" t="s">
        <v>41</v>
      </c>
      <c r="C14" s="1">
        <f>C8/(C7+C8)</f>
        <v>0.53492843845017379</v>
      </c>
      <c r="D14" s="1">
        <f>D8/(D7+D8)</f>
        <v>0.61040600646848642</v>
      </c>
      <c r="E14" s="1">
        <f t="shared" ref="E14:E15" si="0">AVERAGE(C14:D14)</f>
        <v>0.57266722245933011</v>
      </c>
      <c r="F14" s="1">
        <f t="shared" ref="F14:F15" si="1">STDEV(C14:D14)/SQRT(COUNT(C14:D14))</f>
        <v>3.7738784009156312E-2</v>
      </c>
      <c r="G14" s="1">
        <f t="shared" ref="G14:G15" si="2">STDEV(C14:D14)</f>
        <v>5.3370700173217746E-2</v>
      </c>
    </row>
    <row r="15" spans="1:7">
      <c r="B15" t="s">
        <v>42</v>
      </c>
      <c r="C15" s="1">
        <f>C10/(C9+C10)</f>
        <v>0.39265863357520803</v>
      </c>
      <c r="D15" s="1">
        <f>D10/(D9+D10)</f>
        <v>0.50753391337167753</v>
      </c>
      <c r="E15" s="1">
        <f t="shared" si="0"/>
        <v>0.45009627347344278</v>
      </c>
      <c r="F15" s="1">
        <f t="shared" si="1"/>
        <v>5.7437639898234617E-2</v>
      </c>
      <c r="G15" s="1">
        <f t="shared" si="2"/>
        <v>8.1229089334785398E-2</v>
      </c>
    </row>
    <row r="18" spans="1:3">
      <c r="A18" t="s">
        <v>44</v>
      </c>
      <c r="C18" t="s">
        <v>36</v>
      </c>
    </row>
    <row r="19" spans="1:3">
      <c r="B19" t="s">
        <v>28</v>
      </c>
    </row>
    <row r="20" spans="1:3">
      <c r="A20">
        <v>1</v>
      </c>
      <c r="B20" t="s">
        <v>29</v>
      </c>
      <c r="C20" s="1">
        <v>308396.37</v>
      </c>
    </row>
    <row r="21" spans="1:3">
      <c r="A21">
        <v>2</v>
      </c>
      <c r="B21" t="s">
        <v>30</v>
      </c>
      <c r="C21" s="1">
        <v>104845.45</v>
      </c>
    </row>
    <row r="22" spans="1:3">
      <c r="A22">
        <v>3</v>
      </c>
      <c r="B22" t="s">
        <v>31</v>
      </c>
      <c r="C22" s="4">
        <v>388404.78</v>
      </c>
    </row>
    <row r="23" spans="1:3">
      <c r="A23">
        <v>4</v>
      </c>
      <c r="B23" t="s">
        <v>32</v>
      </c>
      <c r="C23" s="1">
        <v>207582.09</v>
      </c>
    </row>
    <row r="24" spans="1:3">
      <c r="A24">
        <v>5</v>
      </c>
      <c r="B24" t="s">
        <v>33</v>
      </c>
      <c r="C24" s="1">
        <v>375671.83</v>
      </c>
    </row>
    <row r="25" spans="1:3">
      <c r="A25">
        <v>6</v>
      </c>
      <c r="B25" t="s">
        <v>34</v>
      </c>
      <c r="C25" s="1">
        <v>246945.39</v>
      </c>
    </row>
    <row r="27" spans="1:3">
      <c r="C27" t="s">
        <v>39</v>
      </c>
    </row>
    <row r="28" spans="1:3">
      <c r="B28" t="s">
        <v>40</v>
      </c>
      <c r="C28" s="1">
        <f>C21/(C20+C21)</f>
        <v>0.25371451998735267</v>
      </c>
    </row>
    <row r="29" spans="1:3">
      <c r="B29" t="s">
        <v>41</v>
      </c>
      <c r="C29" s="1">
        <f>C23/(C22+C23)</f>
        <v>0.34829977042950627</v>
      </c>
    </row>
    <row r="30" spans="1:3">
      <c r="B30" t="s">
        <v>42</v>
      </c>
      <c r="C30" s="1">
        <f>C25/(C24+C25)</f>
        <v>0.39662473517838137</v>
      </c>
    </row>
  </sheetData>
  <phoneticPr fontId="1"/>
  <pageMargins left="0.7" right="0.7" top="0.75" bottom="0.75" header="0.3" footer="0.3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Figure 4D</vt:lpstr>
      <vt:lpstr>Figure 4G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Okumoto Kanji</dc:creator>
  <cp:lastModifiedBy>Okumoto Kanji</cp:lastModifiedBy>
  <dcterms:created xsi:type="dcterms:W3CDTF">2019-07-05T11:12:10Z</dcterms:created>
  <dcterms:modified xsi:type="dcterms:W3CDTF">2020-08-14T21:16:10Z</dcterms:modified>
</cp:coreProperties>
</file>