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rslangemeyer/Desktop/Revision/2020_04_03_Data Eric_MC1 membrane association with Ypt10pren/"/>
    </mc:Choice>
  </mc:AlternateContent>
  <xr:revisionPtr revIDLastSave="0" documentId="8_{58B1060D-1803-3D47-AC21-0ACC502D6311}" xr6:coauthVersionLast="36" xr6:coauthVersionMax="36" xr10:uidLastSave="{00000000-0000-0000-0000-000000000000}"/>
  <bookViews>
    <workbookView xWindow="3040" yWindow="720" windowWidth="21400" windowHeight="13640" activeTab="2" xr2:uid="{1AAA3CB8-A8DC-44D5-BF2B-0B72C81F92F8}"/>
  </bookViews>
  <sheets>
    <sheet name="raw Data Vps21" sheetId="6" r:id="rId1"/>
    <sheet name="raw data Ypt10" sheetId="2" r:id="rId2"/>
    <sheet name="evaluation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6" i="6" l="1"/>
  <c r="N16" i="6"/>
  <c r="J16" i="6"/>
  <c r="D16" i="6"/>
  <c r="S15" i="6"/>
  <c r="M15" i="6"/>
  <c r="G15" i="6"/>
  <c r="C15" i="6"/>
  <c r="R14" i="6"/>
  <c r="L14" i="6"/>
  <c r="F14" i="6"/>
  <c r="U13" i="6"/>
  <c r="U16" i="6" s="1"/>
  <c r="T13" i="6"/>
  <c r="S13" i="6"/>
  <c r="S16" i="6" s="1"/>
  <c r="R13" i="6"/>
  <c r="R16" i="6" s="1"/>
  <c r="Q13" i="6"/>
  <c r="Q16" i="6" s="1"/>
  <c r="N13" i="6"/>
  <c r="M13" i="6"/>
  <c r="M16" i="6" s="1"/>
  <c r="L13" i="6"/>
  <c r="L16" i="6" s="1"/>
  <c r="K13" i="6"/>
  <c r="K16" i="6" s="1"/>
  <c r="J13" i="6"/>
  <c r="G13" i="6"/>
  <c r="G16" i="6" s="1"/>
  <c r="F13" i="6"/>
  <c r="F16" i="6" s="1"/>
  <c r="E13" i="6"/>
  <c r="E16" i="6" s="1"/>
  <c r="D13" i="6"/>
  <c r="C13" i="6"/>
  <c r="C16" i="6" s="1"/>
  <c r="U12" i="6"/>
  <c r="U15" i="6" s="1"/>
  <c r="T12" i="6"/>
  <c r="T15" i="6" s="1"/>
  <c r="S12" i="6"/>
  <c r="R12" i="6"/>
  <c r="R15" i="6" s="1"/>
  <c r="Q12" i="6"/>
  <c r="Q15" i="6" s="1"/>
  <c r="N12" i="6"/>
  <c r="N15" i="6" s="1"/>
  <c r="M12" i="6"/>
  <c r="L12" i="6"/>
  <c r="L15" i="6" s="1"/>
  <c r="K12" i="6"/>
  <c r="K15" i="6" s="1"/>
  <c r="J12" i="6"/>
  <c r="J15" i="6" s="1"/>
  <c r="G12" i="6"/>
  <c r="F12" i="6"/>
  <c r="F15" i="6" s="1"/>
  <c r="E12" i="6"/>
  <c r="E15" i="6" s="1"/>
  <c r="D12" i="6"/>
  <c r="D15" i="6" s="1"/>
  <c r="C12" i="6"/>
  <c r="U11" i="6"/>
  <c r="U14" i="6" s="1"/>
  <c r="T11" i="6"/>
  <c r="T14" i="6" s="1"/>
  <c r="S11" i="6"/>
  <c r="S14" i="6" s="1"/>
  <c r="R11" i="6"/>
  <c r="Q11" i="6"/>
  <c r="Q14" i="6" s="1"/>
  <c r="N11" i="6"/>
  <c r="N14" i="6" s="1"/>
  <c r="M11" i="6"/>
  <c r="M14" i="6" s="1"/>
  <c r="L11" i="6"/>
  <c r="K11" i="6"/>
  <c r="K14" i="6" s="1"/>
  <c r="J11" i="6"/>
  <c r="J14" i="6" s="1"/>
  <c r="G11" i="6"/>
  <c r="G14" i="6" s="1"/>
  <c r="F11" i="6"/>
  <c r="E11" i="6"/>
  <c r="E14" i="6" s="1"/>
  <c r="D11" i="6"/>
  <c r="D14" i="6" s="1"/>
  <c r="C11" i="6"/>
  <c r="C14" i="6" s="1"/>
  <c r="I3" i="3" l="1"/>
  <c r="G17" i="6"/>
  <c r="G18" i="6"/>
  <c r="J17" i="6"/>
  <c r="J18" i="6"/>
  <c r="F18" i="6"/>
  <c r="C17" i="6"/>
  <c r="C18" i="6"/>
  <c r="S17" i="6"/>
  <c r="S18" i="6"/>
  <c r="D17" i="6"/>
  <c r="D18" i="6"/>
  <c r="T17" i="6"/>
  <c r="T18" i="6"/>
  <c r="E18" i="6"/>
  <c r="E17" i="6"/>
  <c r="Q18" i="6"/>
  <c r="Q17" i="6"/>
  <c r="U18" i="6"/>
  <c r="U17" i="6"/>
  <c r="L18" i="6"/>
  <c r="M17" i="6"/>
  <c r="M18" i="6"/>
  <c r="N17" i="6"/>
  <c r="N18" i="6"/>
  <c r="K18" i="6"/>
  <c r="K17" i="6"/>
  <c r="R17" i="6"/>
  <c r="R18" i="6"/>
  <c r="F17" i="6"/>
  <c r="L17" i="6"/>
  <c r="C8" i="3" l="1"/>
  <c r="D8" i="3"/>
  <c r="L11" i="2"/>
  <c r="L14" i="2" s="1"/>
  <c r="L13" i="2"/>
  <c r="L16" i="2" s="1"/>
  <c r="K13" i="2"/>
  <c r="K16" i="2" s="1"/>
  <c r="L12" i="2"/>
  <c r="L15" i="2" s="1"/>
  <c r="K12" i="2"/>
  <c r="K15" i="2" s="1"/>
  <c r="K11" i="2"/>
  <c r="K14" i="2" s="1"/>
  <c r="H13" i="2"/>
  <c r="H16" i="2" s="1"/>
  <c r="G13" i="2"/>
  <c r="G16" i="2" s="1"/>
  <c r="H12" i="2"/>
  <c r="H15" i="2" s="1"/>
  <c r="G12" i="2"/>
  <c r="G15" i="2" s="1"/>
  <c r="H11" i="2"/>
  <c r="H14" i="2" s="1"/>
  <c r="G11" i="2"/>
  <c r="G14" i="2" s="1"/>
  <c r="G18" i="2" l="1"/>
  <c r="H18" i="2"/>
  <c r="K18" i="2"/>
  <c r="K17" i="2"/>
  <c r="L18" i="2"/>
  <c r="L17" i="2"/>
  <c r="G17" i="2"/>
  <c r="H17" i="2"/>
  <c r="C7" i="3"/>
  <c r="D7" i="3"/>
  <c r="E8" i="3"/>
  <c r="E7" i="3"/>
  <c r="C12" i="2"/>
  <c r="C15" i="2" s="1"/>
  <c r="C13" i="2"/>
  <c r="C16" i="2" s="1"/>
  <c r="D13" i="2"/>
  <c r="D16" i="2" s="1"/>
  <c r="D12" i="2"/>
  <c r="D15" i="2" s="1"/>
  <c r="D11" i="2"/>
  <c r="D14" i="2" s="1"/>
  <c r="C11" i="2"/>
  <c r="C14" i="2" s="1"/>
  <c r="D18" i="2" l="1"/>
  <c r="D17" i="2"/>
  <c r="C17" i="2"/>
  <c r="C18" i="2"/>
</calcChain>
</file>

<file path=xl/sharedStrings.xml><?xml version="1.0" encoding="utf-8"?>
<sst xmlns="http://schemas.openxmlformats.org/spreadsheetml/2006/main" count="122" uniqueCount="32">
  <si>
    <t>1 Repeat</t>
  </si>
  <si>
    <t>PO</t>
  </si>
  <si>
    <t>PO-Ypt10</t>
  </si>
  <si>
    <t>PO-PIP-Ypt10</t>
  </si>
  <si>
    <t>Pellet 1</t>
  </si>
  <si>
    <t>SN 1</t>
  </si>
  <si>
    <t>Pellet 2</t>
  </si>
  <si>
    <t>SN 2</t>
  </si>
  <si>
    <t>Pellet 3</t>
  </si>
  <si>
    <t>SN 3</t>
  </si>
  <si>
    <t>Sum 1</t>
  </si>
  <si>
    <t>Sum 2</t>
  </si>
  <si>
    <t>Sum 3</t>
  </si>
  <si>
    <t>% pellet 1</t>
  </si>
  <si>
    <t>% pellet 2</t>
  </si>
  <si>
    <t>% pellet 3</t>
  </si>
  <si>
    <t>mean %</t>
  </si>
  <si>
    <t>stdev</t>
  </si>
  <si>
    <t>PO-PIP</t>
  </si>
  <si>
    <t>PO-Vps21</t>
  </si>
  <si>
    <t>PO-PIP-Vps21</t>
  </si>
  <si>
    <t>Ctrl.</t>
  </si>
  <si>
    <t>1 repeat</t>
  </si>
  <si>
    <t>2 repeat</t>
  </si>
  <si>
    <t>3 repeat</t>
  </si>
  <si>
    <t>mean</t>
  </si>
  <si>
    <t>n</t>
  </si>
  <si>
    <t>1 repeat biologic</t>
  </si>
  <si>
    <t>2 repeat biologic</t>
  </si>
  <si>
    <t>3 repeat semi-biologic</t>
  </si>
  <si>
    <t>t.test</t>
  </si>
  <si>
    <t>PO-Ypt10 zu PO-PIP-Ypt10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</si>
</sst>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4" fontId="0" fillId="0" borderId="0" xfId="0" applyNumberFormat="1"/>
    <xf numFmtId="0" fontId="0" fillId="2" borderId="0" xfId="0" applyFill="1"/>
    <xf numFmtId="9" fontId="0" fillId="0" borderId="0" xfId="0" applyNumberFormat="1"/>
    <xf numFmtId="0" fontId="0" fillId="0" borderId="1" xfId="0" applyBorder="1"/>
    <xf numFmtId="4" fontId="0" fillId="0" borderId="0" xfId="0" applyNumberFormat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E21DC-FF71-4F2D-813F-BB9D2820505D}">
  <dimension ref="B2:U18"/>
  <sheetViews>
    <sheetView workbookViewId="0">
      <selection activeCell="D19" sqref="D19"/>
    </sheetView>
  </sheetViews>
  <sheetFormatPr baseColWidth="10" defaultColWidth="9.1640625" defaultRowHeight="15" x14ac:dyDescent="0.2"/>
  <cols>
    <col min="2" max="2" width="14.6640625" bestFit="1" customWidth="1"/>
    <col min="3" max="4" width="12" bestFit="1" customWidth="1"/>
    <col min="5" max="5" width="12.6640625" bestFit="1" customWidth="1"/>
    <col min="6" max="6" width="13.1640625" bestFit="1" customWidth="1"/>
    <col min="7" max="7" width="12" bestFit="1" customWidth="1"/>
    <col min="9" max="9" width="19.33203125" bestFit="1" customWidth="1"/>
    <col min="10" max="12" width="12" bestFit="1" customWidth="1"/>
    <col min="13" max="13" width="13.1640625" bestFit="1" customWidth="1"/>
    <col min="14" max="14" width="12" bestFit="1" customWidth="1"/>
    <col min="16" max="16" width="14.6640625" bestFit="1" customWidth="1"/>
    <col min="17" max="17" width="12" bestFit="1" customWidth="1"/>
    <col min="18" max="18" width="20.5" bestFit="1" customWidth="1"/>
    <col min="19" max="19" width="12" bestFit="1" customWidth="1"/>
    <col min="20" max="20" width="13.1640625" bestFit="1" customWidth="1"/>
    <col min="21" max="21" width="12" bestFit="1" customWidth="1"/>
  </cols>
  <sheetData>
    <row r="2" spans="2:21" x14ac:dyDescent="0.2">
      <c r="B2">
        <v>20190724</v>
      </c>
      <c r="I2">
        <v>20191001</v>
      </c>
      <c r="M2">
        <v>20191119</v>
      </c>
      <c r="P2">
        <v>20191010</v>
      </c>
      <c r="T2">
        <v>20191115</v>
      </c>
    </row>
    <row r="3" spans="2:21" x14ac:dyDescent="0.2">
      <c r="B3" s="2" t="s">
        <v>27</v>
      </c>
      <c r="I3" s="2" t="s">
        <v>28</v>
      </c>
      <c r="P3" s="2" t="s">
        <v>29</v>
      </c>
    </row>
    <row r="4" spans="2:21" x14ac:dyDescent="0.2">
      <c r="C4" t="s">
        <v>1</v>
      </c>
      <c r="D4" t="s">
        <v>18</v>
      </c>
      <c r="E4" t="s">
        <v>19</v>
      </c>
      <c r="F4" t="s">
        <v>20</v>
      </c>
      <c r="G4" t="s">
        <v>21</v>
      </c>
      <c r="J4" t="s">
        <v>1</v>
      </c>
      <c r="K4" t="s">
        <v>18</v>
      </c>
      <c r="L4" t="s">
        <v>19</v>
      </c>
      <c r="M4" t="s">
        <v>20</v>
      </c>
      <c r="N4" t="s">
        <v>21</v>
      </c>
      <c r="Q4" t="s">
        <v>1</v>
      </c>
      <c r="R4" t="s">
        <v>18</v>
      </c>
      <c r="S4" t="s">
        <v>19</v>
      </c>
      <c r="T4" t="s">
        <v>20</v>
      </c>
      <c r="U4" t="s">
        <v>21</v>
      </c>
    </row>
    <row r="5" spans="2:21" x14ac:dyDescent="0.2">
      <c r="B5" t="s">
        <v>4</v>
      </c>
      <c r="C5">
        <v>66930.544343000001</v>
      </c>
      <c r="D5">
        <v>153958</v>
      </c>
      <c r="E5">
        <v>-116518.029412</v>
      </c>
      <c r="F5">
        <v>98132.209205000006</v>
      </c>
      <c r="G5" s="5">
        <v>39305.089705999999</v>
      </c>
      <c r="I5" t="s">
        <v>4</v>
      </c>
      <c r="J5">
        <v>56790.813559000002</v>
      </c>
      <c r="K5">
        <v>110171.830189</v>
      </c>
      <c r="L5">
        <v>100700.11673199999</v>
      </c>
      <c r="M5">
        <v>206360.94661899999</v>
      </c>
      <c r="N5" s="5">
        <v>27304.070351999999</v>
      </c>
      <c r="P5" t="s">
        <v>4</v>
      </c>
      <c r="Q5">
        <v>49033.712375000003</v>
      </c>
      <c r="R5">
        <v>76203.769868000003</v>
      </c>
      <c r="S5">
        <v>116821.440816</v>
      </c>
      <c r="T5">
        <v>183791.22463800001</v>
      </c>
      <c r="U5" s="5">
        <v>31225.571429</v>
      </c>
    </row>
    <row r="6" spans="2:21" x14ac:dyDescent="0.2">
      <c r="B6" t="s">
        <v>5</v>
      </c>
      <c r="C6">
        <v>248330.51987799999</v>
      </c>
      <c r="D6">
        <v>224741.38297899999</v>
      </c>
      <c r="E6">
        <v>-272215.70588199998</v>
      </c>
      <c r="F6">
        <v>120071.380753</v>
      </c>
      <c r="G6" s="5">
        <v>208455.90882400001</v>
      </c>
      <c r="I6" t="s">
        <v>5</v>
      </c>
      <c r="J6">
        <v>216518.50847500001</v>
      </c>
      <c r="K6">
        <v>181392.03396199999</v>
      </c>
      <c r="L6">
        <v>231159.75486399999</v>
      </c>
      <c r="M6">
        <v>175649.380783</v>
      </c>
      <c r="N6" s="5">
        <v>153567.58291500001</v>
      </c>
      <c r="P6" t="s">
        <v>5</v>
      </c>
      <c r="Q6">
        <v>249259.77257500001</v>
      </c>
      <c r="R6">
        <v>228611.167219</v>
      </c>
      <c r="S6">
        <v>232080.37142899999</v>
      </c>
      <c r="T6">
        <v>215429.068841</v>
      </c>
      <c r="U6" s="5">
        <v>173022</v>
      </c>
    </row>
    <row r="7" spans="2:21" x14ac:dyDescent="0.2">
      <c r="B7" t="s">
        <v>6</v>
      </c>
      <c r="C7">
        <v>74471.422017999997</v>
      </c>
      <c r="D7">
        <v>123389.744681</v>
      </c>
      <c r="E7">
        <v>-126873.897059</v>
      </c>
      <c r="F7">
        <v>103340.033473</v>
      </c>
      <c r="G7" s="5">
        <v>45667.708824000001</v>
      </c>
      <c r="I7" t="s">
        <v>6</v>
      </c>
      <c r="J7">
        <v>66003.508474999995</v>
      </c>
      <c r="K7">
        <v>104392.298113</v>
      </c>
      <c r="L7">
        <v>88950.583658000003</v>
      </c>
      <c r="M7">
        <v>162421.10676200001</v>
      </c>
      <c r="N7" s="5">
        <v>29462.919598</v>
      </c>
      <c r="P7" t="s">
        <v>6</v>
      </c>
      <c r="Q7">
        <v>56201.274247000001</v>
      </c>
      <c r="R7">
        <v>95698.650662</v>
      </c>
      <c r="S7">
        <v>152672.84081600001</v>
      </c>
      <c r="T7">
        <v>144512.60688400001</v>
      </c>
      <c r="U7" s="5">
        <v>32485.142856999999</v>
      </c>
    </row>
    <row r="8" spans="2:21" x14ac:dyDescent="0.2">
      <c r="B8" t="s">
        <v>7</v>
      </c>
      <c r="C8">
        <v>239114.00917400001</v>
      </c>
      <c r="D8">
        <v>219924.21276600001</v>
      </c>
      <c r="E8">
        <v>-266569.95588199998</v>
      </c>
      <c r="F8">
        <v>126391.937238</v>
      </c>
      <c r="G8" s="5">
        <v>254607.04264699999</v>
      </c>
      <c r="I8" t="s">
        <v>7</v>
      </c>
      <c r="J8">
        <v>223467.10169499999</v>
      </c>
      <c r="K8">
        <v>175900.883019</v>
      </c>
      <c r="L8">
        <v>253686.64980499999</v>
      </c>
      <c r="M8">
        <v>161317.55515999999</v>
      </c>
      <c r="N8" s="5">
        <v>162902.46231199999</v>
      </c>
      <c r="P8" t="s">
        <v>7</v>
      </c>
      <c r="Q8">
        <v>250059.49163900001</v>
      </c>
      <c r="R8">
        <v>216643.49834399999</v>
      </c>
      <c r="S8">
        <v>242220.22857100001</v>
      </c>
      <c r="T8">
        <v>184489.692029</v>
      </c>
      <c r="U8" s="5">
        <v>221236.428571</v>
      </c>
    </row>
    <row r="9" spans="2:21" x14ac:dyDescent="0.2">
      <c r="B9" t="s">
        <v>8</v>
      </c>
      <c r="C9">
        <v>70440.770642000003</v>
      </c>
      <c r="D9">
        <v>136601</v>
      </c>
      <c r="E9">
        <v>-127602.04411800001</v>
      </c>
      <c r="F9">
        <v>115265.497908</v>
      </c>
      <c r="G9" s="5">
        <v>55454.769117999997</v>
      </c>
      <c r="I9" t="s">
        <v>8</v>
      </c>
      <c r="J9">
        <v>82042.101695000005</v>
      </c>
      <c r="K9">
        <v>104435.45660400001</v>
      </c>
      <c r="L9">
        <v>96705.272373999993</v>
      </c>
      <c r="M9">
        <v>153946.911032</v>
      </c>
      <c r="N9" s="5">
        <v>25832.639999999999</v>
      </c>
      <c r="P9" t="s">
        <v>8</v>
      </c>
      <c r="Q9">
        <v>54011.665551999999</v>
      </c>
      <c r="R9">
        <v>89444.761589000002</v>
      </c>
      <c r="S9">
        <v>142693.63265300001</v>
      </c>
      <c r="T9">
        <v>165244.38587</v>
      </c>
      <c r="U9" s="5">
        <v>39625</v>
      </c>
    </row>
    <row r="10" spans="2:21" x14ac:dyDescent="0.2">
      <c r="B10" t="s">
        <v>9</v>
      </c>
      <c r="C10">
        <v>318366.35473999998</v>
      </c>
      <c r="D10">
        <v>260052.14893600001</v>
      </c>
      <c r="E10">
        <v>-210992.911765</v>
      </c>
      <c r="F10">
        <v>160383.246862</v>
      </c>
      <c r="G10" s="5">
        <v>272214.85294100002</v>
      </c>
      <c r="I10" t="s">
        <v>9</v>
      </c>
      <c r="J10">
        <v>226398.59322000001</v>
      </c>
      <c r="K10">
        <v>179533.60377399999</v>
      </c>
      <c r="L10">
        <v>231309.89883300001</v>
      </c>
      <c r="M10">
        <v>146513.73665499999</v>
      </c>
      <c r="N10" s="5">
        <v>145923.39000000001</v>
      </c>
      <c r="P10" t="s">
        <v>9</v>
      </c>
      <c r="Q10">
        <v>205374.67224099999</v>
      </c>
      <c r="R10">
        <v>217877.00827799999</v>
      </c>
      <c r="S10">
        <v>239624.57959199999</v>
      </c>
      <c r="T10">
        <v>223923.422101</v>
      </c>
      <c r="U10" s="5">
        <v>223552.142857</v>
      </c>
    </row>
    <row r="11" spans="2:21" x14ac:dyDescent="0.2">
      <c r="B11" t="s">
        <v>10</v>
      </c>
      <c r="C11" s="1">
        <f t="shared" ref="C11:F11" si="0">SUM(C5:C6)</f>
        <v>315261.06422100001</v>
      </c>
      <c r="D11" s="1">
        <f t="shared" si="0"/>
        <v>378699.38297899999</v>
      </c>
      <c r="E11" s="1">
        <f t="shared" si="0"/>
        <v>-388733.73529400001</v>
      </c>
      <c r="F11" s="1">
        <f t="shared" si="0"/>
        <v>218203.589958</v>
      </c>
      <c r="G11" s="1">
        <f>SUM(G5:G6)</f>
        <v>247760.99853000001</v>
      </c>
      <c r="I11" t="s">
        <v>10</v>
      </c>
      <c r="J11" s="1">
        <f t="shared" ref="J11:M11" si="1">SUM(J5:J6)</f>
        <v>273309.32203400001</v>
      </c>
      <c r="K11" s="1">
        <f t="shared" si="1"/>
        <v>291563.86415099999</v>
      </c>
      <c r="L11" s="1">
        <f t="shared" si="1"/>
        <v>331859.87159599998</v>
      </c>
      <c r="M11" s="1">
        <f t="shared" si="1"/>
        <v>382010.32740199997</v>
      </c>
      <c r="N11" s="1">
        <f>SUM(N5:N6)</f>
        <v>180871.65326700002</v>
      </c>
      <c r="P11" t="s">
        <v>10</v>
      </c>
      <c r="Q11" s="1">
        <f t="shared" ref="Q11:T11" si="2">SUM(Q5:Q6)</f>
        <v>298293.48495000001</v>
      </c>
      <c r="R11" s="1">
        <f t="shared" si="2"/>
        <v>304814.937087</v>
      </c>
      <c r="S11" s="1">
        <f t="shared" si="2"/>
        <v>348901.81224499998</v>
      </c>
      <c r="T11" s="1">
        <f t="shared" si="2"/>
        <v>399220.29347899999</v>
      </c>
      <c r="U11" s="1">
        <f>SUM(U5:U6)</f>
        <v>204247.571429</v>
      </c>
    </row>
    <row r="12" spans="2:21" x14ac:dyDescent="0.2">
      <c r="B12" t="s">
        <v>11</v>
      </c>
      <c r="C12" s="1">
        <f t="shared" ref="C12:F12" si="3">SUM(C7:C8)</f>
        <v>313585.43119199999</v>
      </c>
      <c r="D12" s="1">
        <f t="shared" si="3"/>
        <v>343313.95744700002</v>
      </c>
      <c r="E12" s="1">
        <f t="shared" si="3"/>
        <v>-393443.85294099996</v>
      </c>
      <c r="F12" s="1">
        <f t="shared" si="3"/>
        <v>229731.970711</v>
      </c>
      <c r="G12" s="1">
        <f>SUM(G7:G8)</f>
        <v>300274.75147100003</v>
      </c>
      <c r="I12" t="s">
        <v>11</v>
      </c>
      <c r="J12" s="1">
        <f t="shared" ref="J12:M12" si="4">SUM(J7:J8)</f>
        <v>289470.61017</v>
      </c>
      <c r="K12" s="1">
        <f t="shared" si="4"/>
        <v>280293.181132</v>
      </c>
      <c r="L12" s="1">
        <f t="shared" si="4"/>
        <v>342637.23346299998</v>
      </c>
      <c r="M12" s="1">
        <f t="shared" si="4"/>
        <v>323738.661922</v>
      </c>
      <c r="N12" s="1">
        <f>SUM(N7:N8)</f>
        <v>192365.38191</v>
      </c>
      <c r="P12" t="s">
        <v>11</v>
      </c>
      <c r="Q12" s="1">
        <f t="shared" ref="Q12:T12" si="5">SUM(Q7:Q8)</f>
        <v>306260.76588600001</v>
      </c>
      <c r="R12" s="1">
        <f t="shared" si="5"/>
        <v>312342.14900600002</v>
      </c>
      <c r="S12" s="1">
        <f t="shared" si="5"/>
        <v>394893.06938700005</v>
      </c>
      <c r="T12" s="1">
        <f t="shared" si="5"/>
        <v>329002.29891300004</v>
      </c>
      <c r="U12" s="1">
        <f>SUM(U7:U8)</f>
        <v>253721.571428</v>
      </c>
    </row>
    <row r="13" spans="2:21" x14ac:dyDescent="0.2">
      <c r="B13" t="s">
        <v>12</v>
      </c>
      <c r="C13" s="1">
        <f t="shared" ref="C13:F13" si="6">SUM(C9:C10)</f>
        <v>388807.125382</v>
      </c>
      <c r="D13" s="1">
        <f t="shared" si="6"/>
        <v>396653.14893600001</v>
      </c>
      <c r="E13" s="1">
        <f t="shared" si="6"/>
        <v>-338594.95588299999</v>
      </c>
      <c r="F13" s="1">
        <f t="shared" si="6"/>
        <v>275648.74476999999</v>
      </c>
      <c r="G13" s="1">
        <f>SUM(G9:G10)</f>
        <v>327669.62205900002</v>
      </c>
      <c r="I13" t="s">
        <v>12</v>
      </c>
      <c r="J13" s="1">
        <f t="shared" ref="J13:M13" si="7">SUM(J9:J10)</f>
        <v>308440.694915</v>
      </c>
      <c r="K13" s="1">
        <f t="shared" si="7"/>
        <v>283969.06037800002</v>
      </c>
      <c r="L13" s="1">
        <f t="shared" si="7"/>
        <v>328015.17120700004</v>
      </c>
      <c r="M13" s="1">
        <f t="shared" si="7"/>
        <v>300460.64768699999</v>
      </c>
      <c r="N13" s="1">
        <f>SUM(N9:N10)</f>
        <v>171756.03000000003</v>
      </c>
      <c r="P13" t="s">
        <v>12</v>
      </c>
      <c r="Q13" s="1">
        <f t="shared" ref="Q13:T13" si="8">SUM(Q9:Q10)</f>
        <v>259386.33779299998</v>
      </c>
      <c r="R13" s="1">
        <f t="shared" si="8"/>
        <v>307321.769867</v>
      </c>
      <c r="S13" s="1">
        <f t="shared" si="8"/>
        <v>382318.212245</v>
      </c>
      <c r="T13" s="1">
        <f t="shared" si="8"/>
        <v>389167.80797099997</v>
      </c>
      <c r="U13" s="1">
        <f>SUM(U9:U10)</f>
        <v>263177.142857</v>
      </c>
    </row>
    <row r="14" spans="2:21" x14ac:dyDescent="0.2">
      <c r="B14" s="3" t="s">
        <v>13</v>
      </c>
      <c r="C14">
        <f t="shared" ref="C14:F14" si="9">(100/C11)*C5</f>
        <v>21.230196792104106</v>
      </c>
      <c r="D14">
        <f t="shared" si="9"/>
        <v>40.654410046540114</v>
      </c>
      <c r="E14">
        <f t="shared" si="9"/>
        <v>29.973737505410281</v>
      </c>
      <c r="F14">
        <f t="shared" si="9"/>
        <v>44.972774840179561</v>
      </c>
      <c r="G14">
        <f>(100/G11)*G5</f>
        <v>15.8641149895272</v>
      </c>
      <c r="I14" s="3" t="s">
        <v>13</v>
      </c>
      <c r="J14">
        <f t="shared" ref="J14:M14" si="10">(100/J11)*J5</f>
        <v>20.778952264180418</v>
      </c>
      <c r="K14">
        <f t="shared" si="10"/>
        <v>37.786517375809765</v>
      </c>
      <c r="L14">
        <f t="shared" si="10"/>
        <v>30.344167930791716</v>
      </c>
      <c r="M14">
        <f t="shared" si="10"/>
        <v>54.019729786477917</v>
      </c>
      <c r="N14">
        <f>(100/N11)*N5</f>
        <v>15.095826161158676</v>
      </c>
      <c r="P14" s="3" t="s">
        <v>13</v>
      </c>
      <c r="Q14">
        <f t="shared" ref="Q14:T14" si="11">(100/Q11)*Q5</f>
        <v>16.438076876945214</v>
      </c>
      <c r="R14">
        <f>(100/R11)*R5</f>
        <v>25.000011677987416</v>
      </c>
      <c r="S14">
        <f t="shared" si="11"/>
        <v>33.482612218123876</v>
      </c>
      <c r="T14">
        <f t="shared" si="11"/>
        <v>46.037545595779669</v>
      </c>
      <c r="U14">
        <f>(100/U11)*U5</f>
        <v>15.288099246680421</v>
      </c>
    </row>
    <row r="15" spans="2:21" x14ac:dyDescent="0.2">
      <c r="B15" t="s">
        <v>14</v>
      </c>
      <c r="C15">
        <f t="shared" ref="C15:F15" si="12">(100/C12)*C7</f>
        <v>23.748367943918652</v>
      </c>
      <c r="D15">
        <f t="shared" si="12"/>
        <v>35.940788891476579</v>
      </c>
      <c r="E15">
        <f t="shared" si="12"/>
        <v>32.247014691070987</v>
      </c>
      <c r="F15">
        <f t="shared" si="12"/>
        <v>44.982869886664794</v>
      </c>
      <c r="G15">
        <f>(100/G12)*G7</f>
        <v>15.208640953087428</v>
      </c>
      <c r="I15" t="s">
        <v>14</v>
      </c>
      <c r="J15">
        <f t="shared" ref="J15:M15" si="13">(100/J12)*J7</f>
        <v>22.801454156688834</v>
      </c>
      <c r="K15">
        <f t="shared" si="13"/>
        <v>37.243966368142921</v>
      </c>
      <c r="L15">
        <f t="shared" si="13"/>
        <v>25.960571406377941</v>
      </c>
      <c r="M15">
        <f t="shared" si="13"/>
        <v>50.170438648792889</v>
      </c>
      <c r="N15">
        <f>(100/N12)*N7</f>
        <v>15.316123569356421</v>
      </c>
      <c r="P15" t="s">
        <v>14</v>
      </c>
      <c r="Q15">
        <f t="shared" ref="Q15:T15" si="14">(100/Q12)*Q7</f>
        <v>18.350791386683824</v>
      </c>
      <c r="R15">
        <f t="shared" si="14"/>
        <v>30.639044703557332</v>
      </c>
      <c r="S15">
        <f t="shared" si="14"/>
        <v>38.661818262092304</v>
      </c>
      <c r="T15">
        <f t="shared" si="14"/>
        <v>43.924497598180707</v>
      </c>
      <c r="U15">
        <f>(100/U12)*U7</f>
        <v>12.80346116184232</v>
      </c>
    </row>
    <row r="16" spans="2:21" ht="16" thickBot="1" x14ac:dyDescent="0.25">
      <c r="B16" s="4" t="s">
        <v>15</v>
      </c>
      <c r="C16" s="4">
        <f t="shared" ref="C16:F16" si="15">(100/C13)*C9</f>
        <v>18.117150135248288</v>
      </c>
      <c r="D16" s="4">
        <f t="shared" si="15"/>
        <v>34.43840049333393</v>
      </c>
      <c r="E16" s="4">
        <f t="shared" si="15"/>
        <v>37.685748680229111</v>
      </c>
      <c r="F16" s="4">
        <f t="shared" si="15"/>
        <v>41.81607937455945</v>
      </c>
      <c r="G16" s="4">
        <f>(100/G13)*G9</f>
        <v>16.92398848862921</v>
      </c>
      <c r="I16" s="4" t="s">
        <v>15</v>
      </c>
      <c r="J16" s="4">
        <f t="shared" ref="J16:M16" si="16">(100/J13)*J9</f>
        <v>26.598987438285064</v>
      </c>
      <c r="K16" s="4">
        <f t="shared" si="16"/>
        <v>36.777054678063422</v>
      </c>
      <c r="L16" s="4">
        <f t="shared" si="16"/>
        <v>29.481951099442391</v>
      </c>
      <c r="M16" s="4">
        <f t="shared" si="16"/>
        <v>51.236963048942009</v>
      </c>
      <c r="N16" s="4">
        <f>(100/N13)*N9</f>
        <v>15.040310375129184</v>
      </c>
      <c r="P16" s="4" t="s">
        <v>15</v>
      </c>
      <c r="Q16" s="4">
        <f t="shared" ref="Q16:T16" si="17">(100/Q13)*Q9</f>
        <v>20.822864462161199</v>
      </c>
      <c r="R16" s="4">
        <f t="shared" si="17"/>
        <v>29.104596666779944</v>
      </c>
      <c r="S16" s="4">
        <f t="shared" si="17"/>
        <v>37.32326320922374</v>
      </c>
      <c r="T16" s="4">
        <f t="shared" si="17"/>
        <v>42.460959638859364</v>
      </c>
      <c r="U16" s="4">
        <f>(100/U13)*U9</f>
        <v>15.056398731986635</v>
      </c>
    </row>
    <row r="17" spans="2:21" ht="16" thickTop="1" x14ac:dyDescent="0.2">
      <c r="B17" t="s">
        <v>16</v>
      </c>
      <c r="C17">
        <f t="shared" ref="C17:F17" si="18">AVERAGE(C14:C16)</f>
        <v>21.031904957090351</v>
      </c>
      <c r="D17">
        <f t="shared" si="18"/>
        <v>37.011199810450208</v>
      </c>
      <c r="E17">
        <f t="shared" si="18"/>
        <v>33.302166958903463</v>
      </c>
      <c r="F17">
        <f t="shared" si="18"/>
        <v>43.923908033801268</v>
      </c>
      <c r="G17">
        <f>AVERAGE(G14:G16)</f>
        <v>15.998914810414613</v>
      </c>
      <c r="I17" t="s">
        <v>16</v>
      </c>
      <c r="J17">
        <f t="shared" ref="J17:M17" si="19">AVERAGE(J14:J16)</f>
        <v>23.393131286384772</v>
      </c>
      <c r="K17">
        <f t="shared" si="19"/>
        <v>37.269179474005369</v>
      </c>
      <c r="L17">
        <f t="shared" si="19"/>
        <v>28.595563478870684</v>
      </c>
      <c r="M17">
        <f t="shared" si="19"/>
        <v>51.809043828070941</v>
      </c>
      <c r="N17">
        <f>AVERAGE(N14:N16)</f>
        <v>15.150753368548095</v>
      </c>
      <c r="P17" t="s">
        <v>16</v>
      </c>
      <c r="Q17">
        <f t="shared" ref="Q17:T17" si="20">AVERAGE(Q14:Q16)</f>
        <v>18.537244241930079</v>
      </c>
      <c r="R17">
        <f t="shared" si="20"/>
        <v>28.247884349441563</v>
      </c>
      <c r="S17">
        <f t="shared" si="20"/>
        <v>36.489231229813306</v>
      </c>
      <c r="T17">
        <f t="shared" si="20"/>
        <v>44.141000944273252</v>
      </c>
      <c r="U17">
        <f>AVERAGE(U14:U16)</f>
        <v>14.382653046836458</v>
      </c>
    </row>
    <row r="18" spans="2:21" x14ac:dyDescent="0.2">
      <c r="B18" t="s">
        <v>17</v>
      </c>
      <c r="C18">
        <f t="shared" ref="C18:F18" si="21">_xlfn.STDEV.P(C14:C16)</f>
        <v>2.3032069296304156</v>
      </c>
      <c r="D18">
        <f t="shared" si="21"/>
        <v>2.6481475717919136</v>
      </c>
      <c r="E18">
        <f t="shared" si="21"/>
        <v>3.2356131640815402</v>
      </c>
      <c r="F18">
        <f t="shared" si="21"/>
        <v>1.490465636421888</v>
      </c>
      <c r="G18">
        <f>_xlfn.STDEV.P(G14:G16)</f>
        <v>0.70674490244867194</v>
      </c>
      <c r="I18" t="s">
        <v>17</v>
      </c>
      <c r="J18">
        <f t="shared" ref="J18:M18" si="22">_xlfn.STDEV.P(J14:J16)</f>
        <v>2.4125731389684044</v>
      </c>
      <c r="K18">
        <f t="shared" si="22"/>
        <v>0.41249687680898844</v>
      </c>
      <c r="L18">
        <f t="shared" si="22"/>
        <v>1.8961789441998373</v>
      </c>
      <c r="M18">
        <f t="shared" si="22"/>
        <v>1.6226969072199318</v>
      </c>
      <c r="N18">
        <f>_xlfn.STDEV.P(N14:N16)</f>
        <v>0.11911053161149064</v>
      </c>
      <c r="P18" t="s">
        <v>17</v>
      </c>
      <c r="Q18">
        <f t="shared" ref="Q18:T18" si="23">_xlfn.STDEV.P(Q14:Q16)</f>
        <v>1.7949306471816988</v>
      </c>
      <c r="R18">
        <f t="shared" si="23"/>
        <v>2.3804957973605023</v>
      </c>
      <c r="S18">
        <f t="shared" si="23"/>
        <v>2.1951083220772558</v>
      </c>
      <c r="T18">
        <f t="shared" si="23"/>
        <v>1.4681387425267027</v>
      </c>
      <c r="U18">
        <f>_xlfn.STDEV.P(U14:U16)</f>
        <v>1.1206565157236621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A4A3E-EF16-4432-AC1E-7EC2ABF4D1A4}">
  <dimension ref="B2:L18"/>
  <sheetViews>
    <sheetView workbookViewId="0">
      <selection activeCell="H17" sqref="H17"/>
    </sheetView>
  </sheetViews>
  <sheetFormatPr baseColWidth="10" defaultColWidth="8.83203125" defaultRowHeight="15" x14ac:dyDescent="0.2"/>
  <cols>
    <col min="2" max="2" width="15.5" bestFit="1" customWidth="1"/>
    <col min="4" max="4" width="11.83203125" bestFit="1" customWidth="1"/>
    <col min="6" max="6" width="9" bestFit="1" customWidth="1"/>
    <col min="7" max="8" width="12" bestFit="1" customWidth="1"/>
    <col min="11" max="12" width="12" bestFit="1" customWidth="1"/>
  </cols>
  <sheetData>
    <row r="2" spans="2:12" x14ac:dyDescent="0.2">
      <c r="B2">
        <v>20200331</v>
      </c>
      <c r="F2">
        <v>20200401</v>
      </c>
      <c r="J2">
        <v>20200402</v>
      </c>
    </row>
    <row r="3" spans="2:12" x14ac:dyDescent="0.2">
      <c r="B3" s="2" t="s">
        <v>0</v>
      </c>
      <c r="F3" s="2" t="s">
        <v>0</v>
      </c>
      <c r="J3" s="2" t="s">
        <v>0</v>
      </c>
    </row>
    <row r="4" spans="2:12" x14ac:dyDescent="0.2">
      <c r="C4" t="s">
        <v>2</v>
      </c>
      <c r="D4" t="s">
        <v>3</v>
      </c>
      <c r="G4" t="s">
        <v>2</v>
      </c>
      <c r="H4" t="s">
        <v>3</v>
      </c>
      <c r="K4" t="s">
        <v>2</v>
      </c>
      <c r="L4" t="s">
        <v>3</v>
      </c>
    </row>
    <row r="5" spans="2:12" x14ac:dyDescent="0.2">
      <c r="B5" t="s">
        <v>4</v>
      </c>
      <c r="C5">
        <v>17059.029018000001</v>
      </c>
      <c r="D5">
        <v>24975.482143000001</v>
      </c>
      <c r="F5" t="s">
        <v>4</v>
      </c>
      <c r="G5">
        <v>8599.1233479999992</v>
      </c>
      <c r="H5">
        <v>7833.5814979999996</v>
      </c>
      <c r="J5" t="s">
        <v>4</v>
      </c>
      <c r="K5">
        <v>2442.232673</v>
      </c>
      <c r="L5">
        <v>3478.2524749999998</v>
      </c>
    </row>
    <row r="6" spans="2:12" x14ac:dyDescent="0.2">
      <c r="B6" t="s">
        <v>5</v>
      </c>
      <c r="C6">
        <v>25806.799106999999</v>
      </c>
      <c r="D6">
        <v>24967.582589000001</v>
      </c>
      <c r="F6" t="s">
        <v>5</v>
      </c>
      <c r="G6">
        <v>21896.541850000001</v>
      </c>
      <c r="H6">
        <v>9373.9559470000004</v>
      </c>
      <c r="J6" t="s">
        <v>5</v>
      </c>
      <c r="K6">
        <v>5100.0321780000004</v>
      </c>
      <c r="L6">
        <v>4668.4480199999998</v>
      </c>
    </row>
    <row r="7" spans="2:12" x14ac:dyDescent="0.2">
      <c r="B7" t="s">
        <v>6</v>
      </c>
      <c r="C7">
        <v>17516.669643000001</v>
      </c>
      <c r="D7">
        <v>23920.75</v>
      </c>
      <c r="F7" t="s">
        <v>6</v>
      </c>
      <c r="G7">
        <v>4964.0044049999997</v>
      </c>
      <c r="H7">
        <v>7188.6740090000003</v>
      </c>
      <c r="J7" t="s">
        <v>6</v>
      </c>
      <c r="K7">
        <v>3998.2970300000002</v>
      </c>
      <c r="L7">
        <v>3073.9653469999998</v>
      </c>
    </row>
    <row r="8" spans="2:12" x14ac:dyDescent="0.2">
      <c r="B8" t="s">
        <v>7</v>
      </c>
      <c r="C8">
        <v>27361.089285999999</v>
      </c>
      <c r="D8">
        <v>21617.477679</v>
      </c>
      <c r="F8" t="s">
        <v>7</v>
      </c>
      <c r="G8">
        <v>14443.233480000001</v>
      </c>
      <c r="H8">
        <v>9769.3612329999996</v>
      </c>
      <c r="J8" t="s">
        <v>7</v>
      </c>
      <c r="K8">
        <v>10103.19802</v>
      </c>
      <c r="L8">
        <v>3298.155941</v>
      </c>
    </row>
    <row r="9" spans="2:12" x14ac:dyDescent="0.2">
      <c r="B9" t="s">
        <v>8</v>
      </c>
      <c r="C9">
        <v>18715.006696</v>
      </c>
      <c r="D9">
        <v>21275.698660999999</v>
      </c>
      <c r="F9" t="s">
        <v>8</v>
      </c>
      <c r="G9">
        <v>7826.2510899999997</v>
      </c>
      <c r="H9">
        <v>8133.92515</v>
      </c>
      <c r="J9" t="s">
        <v>8</v>
      </c>
      <c r="K9">
        <v>3117.1930689999999</v>
      </c>
      <c r="L9">
        <v>1819.9381189999999</v>
      </c>
    </row>
    <row r="10" spans="2:12" x14ac:dyDescent="0.2">
      <c r="B10" t="s">
        <v>9</v>
      </c>
      <c r="C10">
        <v>30383.522321</v>
      </c>
      <c r="D10">
        <v>18265.408481999999</v>
      </c>
      <c r="F10" t="s">
        <v>9</v>
      </c>
      <c r="G10">
        <v>13739.02677</v>
      </c>
      <c r="H10">
        <v>11273.99712</v>
      </c>
      <c r="J10" t="s">
        <v>9</v>
      </c>
      <c r="K10">
        <v>8252.1732670000001</v>
      </c>
      <c r="L10">
        <v>2242.6287130000001</v>
      </c>
    </row>
    <row r="11" spans="2:12" x14ac:dyDescent="0.2">
      <c r="B11" t="s">
        <v>10</v>
      </c>
      <c r="C11" s="1">
        <f t="shared" ref="C11:D11" si="0">SUM(C5:C6)</f>
        <v>42865.828125</v>
      </c>
      <c r="D11" s="1">
        <f t="shared" si="0"/>
        <v>49943.064731999999</v>
      </c>
      <c r="F11" t="s">
        <v>10</v>
      </c>
      <c r="G11" s="1">
        <f t="shared" ref="G11:H11" si="1">SUM(G5:G6)</f>
        <v>30495.665198000002</v>
      </c>
      <c r="H11" s="1">
        <f t="shared" si="1"/>
        <v>17207.537445000002</v>
      </c>
      <c r="J11" t="s">
        <v>10</v>
      </c>
      <c r="K11" s="1">
        <f t="shared" ref="K11:L11" si="2">SUM(K5:K6)</f>
        <v>7542.2648509999999</v>
      </c>
      <c r="L11" s="1">
        <f t="shared" si="2"/>
        <v>8146.7004949999991</v>
      </c>
    </row>
    <row r="12" spans="2:12" x14ac:dyDescent="0.2">
      <c r="B12" t="s">
        <v>11</v>
      </c>
      <c r="C12" s="1">
        <f t="shared" ref="C12:D12" si="3">SUM(C7:C8)</f>
        <v>44877.758929000003</v>
      </c>
      <c r="D12" s="1">
        <f t="shared" si="3"/>
        <v>45538.227679000003</v>
      </c>
      <c r="F12" t="s">
        <v>11</v>
      </c>
      <c r="G12" s="1">
        <f t="shared" ref="G12:H12" si="4">SUM(G7:G8)</f>
        <v>19407.237885000002</v>
      </c>
      <c r="H12" s="1">
        <f t="shared" si="4"/>
        <v>16958.035241999998</v>
      </c>
      <c r="J12" t="s">
        <v>11</v>
      </c>
      <c r="K12" s="1">
        <f t="shared" ref="K12:L12" si="5">SUM(K7:K8)</f>
        <v>14101.49505</v>
      </c>
      <c r="L12" s="1">
        <f t="shared" si="5"/>
        <v>6372.1212880000003</v>
      </c>
    </row>
    <row r="13" spans="2:12" x14ac:dyDescent="0.2">
      <c r="B13" t="s">
        <v>12</v>
      </c>
      <c r="C13" s="1">
        <f>SUM(C9:C10)</f>
        <v>49098.529017000001</v>
      </c>
      <c r="D13" s="1">
        <f t="shared" ref="D13" si="6">SUM(D9:D10)</f>
        <v>39541.107143000001</v>
      </c>
      <c r="F13" t="s">
        <v>12</v>
      </c>
      <c r="G13" s="1">
        <f>SUM(G9:G10)</f>
        <v>21565.277860000002</v>
      </c>
      <c r="H13" s="1">
        <f t="shared" ref="H13" si="7">SUM(H9:H10)</f>
        <v>19407.922269999999</v>
      </c>
      <c r="J13" t="s">
        <v>12</v>
      </c>
      <c r="K13" s="1">
        <f>SUM(K9:K10)</f>
        <v>11369.366335999999</v>
      </c>
      <c r="L13" s="1">
        <f t="shared" ref="L13" si="8">SUM(L9:L10)</f>
        <v>4062.566832</v>
      </c>
    </row>
    <row r="14" spans="2:12" x14ac:dyDescent="0.2">
      <c r="B14" s="3" t="s">
        <v>13</v>
      </c>
      <c r="C14">
        <f t="shared" ref="C14:D14" si="9">(100/C11)*C5</f>
        <v>39.796336065769168</v>
      </c>
      <c r="D14">
        <f t="shared" si="9"/>
        <v>50.007908559519123</v>
      </c>
      <c r="F14" s="3" t="s">
        <v>13</v>
      </c>
      <c r="G14">
        <f t="shared" ref="G14:H14" si="10">(100/G11)*G5</f>
        <v>28.197854653008047</v>
      </c>
      <c r="H14">
        <f t="shared" si="10"/>
        <v>45.524128731599568</v>
      </c>
      <c r="J14" s="3" t="s">
        <v>13</v>
      </c>
      <c r="K14">
        <f t="shared" ref="K14:L14" si="11">(100/K11)*K5</f>
        <v>32.38062732146291</v>
      </c>
      <c r="L14">
        <f t="shared" si="11"/>
        <v>42.695229524330266</v>
      </c>
    </row>
    <row r="15" spans="2:12" x14ac:dyDescent="0.2">
      <c r="B15" t="s">
        <v>14</v>
      </c>
      <c r="C15">
        <f t="shared" ref="C15:D15" si="12">(100/C12)*C7</f>
        <v>39.031961624270707</v>
      </c>
      <c r="D15">
        <f t="shared" si="12"/>
        <v>52.528943745061639</v>
      </c>
      <c r="F15" t="s">
        <v>14</v>
      </c>
      <c r="G15">
        <f t="shared" ref="G15:H15" si="13">(100/G12)*G7</f>
        <v>25.578108716010103</v>
      </c>
      <c r="H15">
        <f t="shared" si="13"/>
        <v>42.390960429164565</v>
      </c>
      <c r="J15" t="s">
        <v>14</v>
      </c>
      <c r="K15">
        <f t="shared" ref="K15:L15" si="14">(100/K12)*K7</f>
        <v>28.35371012664363</v>
      </c>
      <c r="L15">
        <f t="shared" si="14"/>
        <v>48.240848032646539</v>
      </c>
    </row>
    <row r="16" spans="2:12" ht="16" thickBot="1" x14ac:dyDescent="0.25">
      <c r="B16" s="4" t="s">
        <v>15</v>
      </c>
      <c r="C16" s="4">
        <f t="shared" ref="C16:D16" si="15">(100/C13)*C9</f>
        <v>38.117245202030531</v>
      </c>
      <c r="D16" s="4">
        <f t="shared" si="15"/>
        <v>53.806532487966656</v>
      </c>
      <c r="F16" s="4" t="s">
        <v>15</v>
      </c>
      <c r="G16" s="4">
        <f t="shared" ref="G16:H16" si="16">(100/G13)*G9</f>
        <v>36.290981923847092</v>
      </c>
      <c r="H16" s="4">
        <f t="shared" si="16"/>
        <v>41.910334536804591</v>
      </c>
      <c r="J16" s="4" t="s">
        <v>15</v>
      </c>
      <c r="K16" s="4">
        <f t="shared" ref="K16:L16" si="17">(100/K13)*K9</f>
        <v>27.417474086745798</v>
      </c>
      <c r="L16" s="4">
        <f t="shared" si="17"/>
        <v>44.797739809834596</v>
      </c>
    </row>
    <row r="17" spans="2:12" ht="16" thickTop="1" x14ac:dyDescent="0.2">
      <c r="B17" t="s">
        <v>16</v>
      </c>
      <c r="C17">
        <f t="shared" ref="C17:D17" si="18">AVERAGE(C14:C16)</f>
        <v>38.981847630690133</v>
      </c>
      <c r="D17">
        <f t="shared" si="18"/>
        <v>52.114461597515806</v>
      </c>
      <c r="F17" t="s">
        <v>16</v>
      </c>
      <c r="G17">
        <f t="shared" ref="G17:H17" si="19">AVERAGE(G14:G16)</f>
        <v>30.022315097621746</v>
      </c>
      <c r="H17">
        <f t="shared" si="19"/>
        <v>43.275141232522905</v>
      </c>
      <c r="J17" t="s">
        <v>16</v>
      </c>
      <c r="K17">
        <f t="shared" ref="K17:L17" si="20">AVERAGE(K14:K16)</f>
        <v>29.383937178284114</v>
      </c>
      <c r="L17">
        <f t="shared" si="20"/>
        <v>45.244605788937143</v>
      </c>
    </row>
    <row r="18" spans="2:12" x14ac:dyDescent="0.2">
      <c r="B18" t="s">
        <v>17</v>
      </c>
      <c r="C18">
        <f t="shared" ref="C18:D18" si="21">_xlfn.STDEV.P(C14:C16)</f>
        <v>0.68640128760421437</v>
      </c>
      <c r="D18">
        <f t="shared" si="21"/>
        <v>1.5782337227460317</v>
      </c>
      <c r="F18" t="s">
        <v>17</v>
      </c>
      <c r="G18">
        <f t="shared" ref="G18:H18" si="22">_xlfn.STDEV.P(G14:G16)</f>
        <v>4.5598176153049357</v>
      </c>
      <c r="H18">
        <f t="shared" si="22"/>
        <v>1.6023334838819754</v>
      </c>
      <c r="J18" t="s">
        <v>17</v>
      </c>
      <c r="K18">
        <f t="shared" ref="K18:L18" si="23">_xlfn.STDEV.P(K14:K16)</f>
        <v>2.1531756920526499</v>
      </c>
      <c r="L18">
        <f t="shared" si="23"/>
        <v>2.2859335164442056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3E80A-D4B4-4A2A-8D3C-BFD719590B2B}">
  <dimension ref="B2:I9"/>
  <sheetViews>
    <sheetView tabSelected="1" workbookViewId="0">
      <selection activeCell="I2" sqref="I2:J4"/>
    </sheetView>
  </sheetViews>
  <sheetFormatPr baseColWidth="10" defaultColWidth="8.83203125" defaultRowHeight="15" x14ac:dyDescent="0.2"/>
  <cols>
    <col min="3" max="4" width="12" bestFit="1" customWidth="1"/>
    <col min="8" max="8" width="11.5" bestFit="1" customWidth="1"/>
    <col min="9" max="9" width="14" bestFit="1" customWidth="1"/>
    <col min="10" max="10" width="20.5" bestFit="1" customWidth="1"/>
    <col min="11" max="11" width="23" bestFit="1" customWidth="1"/>
    <col min="12" max="12" width="12" bestFit="1" customWidth="1"/>
  </cols>
  <sheetData>
    <row r="2" spans="2:9" x14ac:dyDescent="0.2">
      <c r="C2" t="s">
        <v>2</v>
      </c>
      <c r="D2" t="s">
        <v>3</v>
      </c>
      <c r="E2" t="s">
        <v>21</v>
      </c>
      <c r="G2" t="s">
        <v>30</v>
      </c>
      <c r="I2" t="s">
        <v>31</v>
      </c>
    </row>
    <row r="3" spans="2:9" x14ac:dyDescent="0.2">
      <c r="B3" t="s">
        <v>22</v>
      </c>
      <c r="C3">
        <v>38.981847630690133</v>
      </c>
      <c r="D3">
        <v>52.114461597515806</v>
      </c>
      <c r="E3">
        <v>15.998914810414613</v>
      </c>
      <c r="I3">
        <f>_xlfn.T.TEST(C3:C5,D3:D5,2,3)</f>
        <v>2.7218240639079693E-2</v>
      </c>
    </row>
    <row r="4" spans="2:9" x14ac:dyDescent="0.2">
      <c r="B4" t="s">
        <v>23</v>
      </c>
      <c r="C4">
        <v>30.022315097621746</v>
      </c>
      <c r="D4">
        <v>43.275141232522905</v>
      </c>
      <c r="E4">
        <v>15.150753368548095</v>
      </c>
    </row>
    <row r="5" spans="2:9" x14ac:dyDescent="0.2">
      <c r="B5" t="s">
        <v>24</v>
      </c>
      <c r="C5">
        <v>29.383937178284114</v>
      </c>
      <c r="D5">
        <v>45.244605788937143</v>
      </c>
      <c r="E5">
        <v>14.382653046836458</v>
      </c>
    </row>
    <row r="7" spans="2:9" x14ac:dyDescent="0.2">
      <c r="B7" t="s">
        <v>25</v>
      </c>
      <c r="C7">
        <f t="shared" ref="C7:D7" si="0">AVERAGE(C3:C5)</f>
        <v>32.796033302198666</v>
      </c>
      <c r="D7">
        <f t="shared" si="0"/>
        <v>46.878069539658618</v>
      </c>
      <c r="E7">
        <f t="shared" ref="E7" si="1">AVERAGE(E3:E5)</f>
        <v>15.177440408599722</v>
      </c>
    </row>
    <row r="8" spans="2:9" x14ac:dyDescent="0.2">
      <c r="B8" t="s">
        <v>17</v>
      </c>
      <c r="C8">
        <f t="shared" ref="C8:D8" si="2">_xlfn.STDEV.P(C3:C5)</f>
        <v>4.38178850637515</v>
      </c>
      <c r="D8">
        <f t="shared" si="2"/>
        <v>3.7889795457735373</v>
      </c>
      <c r="E8">
        <f t="shared" ref="E8" si="3">_xlfn.STDEV.P(E3:E5)</f>
        <v>0.66010588578966123</v>
      </c>
    </row>
    <row r="9" spans="2:9" x14ac:dyDescent="0.2">
      <c r="B9" t="s">
        <v>26</v>
      </c>
      <c r="C9">
        <v>3</v>
      </c>
      <c r="D9">
        <v>3</v>
      </c>
      <c r="E9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raw Data Vps21</vt:lpstr>
      <vt:lpstr>raw data Ypt10</vt:lpstr>
      <vt:lpstr>evaluation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Lars Langemeyer</cp:lastModifiedBy>
  <dcterms:created xsi:type="dcterms:W3CDTF">2020-03-31T08:47:47Z</dcterms:created>
  <dcterms:modified xsi:type="dcterms:W3CDTF">2020-04-09T17:39:40Z</dcterms:modified>
</cp:coreProperties>
</file>