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bc-common$/2) Literature Master/1) Manuscripts/1) In preparation/7) Langemeyer, MC1 recruitment by membrane and Rab5/Quantification files/"/>
    </mc:Choice>
  </mc:AlternateContent>
  <xr:revisionPtr revIDLastSave="0" documentId="13_ncr:1_{E4CE661A-A7F2-3E4D-84D0-C543AC138179}" xr6:coauthVersionLast="36" xr6:coauthVersionMax="36" xr10:uidLastSave="{00000000-0000-0000-0000-000000000000}"/>
  <bookViews>
    <workbookView xWindow="29980" yWindow="1400" windowWidth="25600" windowHeight="15540" xr2:uid="{00000000-000D-0000-FFFF-FFFF00000000}"/>
  </bookViews>
  <sheets>
    <sheet name="Tabelle1" sheetId="1" r:id="rId1"/>
  </sheets>
  <definedNames>
    <definedName name="_xlnm.Print_Area" localSheetId="0">Tabelle1!$W$1:$AO$22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J10" i="1"/>
  <c r="J6" i="1"/>
  <c r="K5" i="1"/>
  <c r="K4" i="1"/>
  <c r="D4" i="1"/>
  <c r="D5" i="1"/>
  <c r="E5" i="1"/>
  <c r="D6" i="1"/>
  <c r="E6" i="1"/>
  <c r="D8" i="1"/>
  <c r="E8" i="1"/>
  <c r="D9" i="1"/>
  <c r="E9" i="1"/>
  <c r="D10" i="1"/>
  <c r="E10" i="1"/>
  <c r="J8" i="1"/>
  <c r="K8" i="1"/>
  <c r="J9" i="1"/>
  <c r="K9" i="1"/>
  <c r="J5" i="1"/>
  <c r="J4" i="1"/>
  <c r="C10" i="1"/>
  <c r="C9" i="1"/>
  <c r="C8" i="1"/>
  <c r="C4" i="1"/>
  <c r="C5" i="1"/>
  <c r="C6" i="1"/>
  <c r="V6" i="1"/>
  <c r="V5" i="1"/>
  <c r="U6" i="1"/>
  <c r="U5" i="1"/>
</calcChain>
</file>

<file path=xl/sharedStrings.xml><?xml version="1.0" encoding="utf-8"?>
<sst xmlns="http://schemas.openxmlformats.org/spreadsheetml/2006/main" count="21" uniqueCount="17">
  <si>
    <t>Exp1</t>
  </si>
  <si>
    <t>Exp2</t>
  </si>
  <si>
    <t>pmole</t>
  </si>
  <si>
    <t>µM</t>
  </si>
  <si>
    <t>M</t>
  </si>
  <si>
    <t>t1</t>
  </si>
  <si>
    <t>STDV</t>
  </si>
  <si>
    <t>(as derived from linear fit)</t>
  </si>
  <si>
    <t>k obs (=1/t1)</t>
  </si>
  <si>
    <t>Titration GEF</t>
  </si>
  <si>
    <t>Vol in µl</t>
  </si>
  <si>
    <t>Dimer</t>
  </si>
  <si>
    <t>Trimer</t>
  </si>
  <si>
    <t>Mon1-Ccz1</t>
  </si>
  <si>
    <t>CG8270-Mon1-Ccz1</t>
  </si>
  <si>
    <t xml:space="preserve">kcat/Km (sec-1M-1) 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</si>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</sst>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</font>
    <font>
      <sz val="14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11" fontId="4" fillId="0" borderId="0" xfId="0" applyNumberFormat="1" applyFont="1"/>
    <xf numFmtId="0" fontId="0" fillId="3" borderId="0" xfId="0" applyFill="1"/>
    <xf numFmtId="11" fontId="0" fillId="3" borderId="0" xfId="0" applyNumberFormat="1" applyFill="1"/>
    <xf numFmtId="11" fontId="4" fillId="3" borderId="0" xfId="0" applyNumberFormat="1" applyFont="1" applyFill="1"/>
    <xf numFmtId="0" fontId="0" fillId="4" borderId="0" xfId="0" applyFill="1"/>
    <xf numFmtId="11" fontId="4" fillId="4" borderId="0" xfId="0" applyNumberFormat="1" applyFont="1" applyFill="1"/>
    <xf numFmtId="11" fontId="0" fillId="0" borderId="0" xfId="0" applyNumberFormat="1" applyFill="1"/>
    <xf numFmtId="0" fontId="0" fillId="0" borderId="0" xfId="0" applyFill="1" applyAlignment="1">
      <alignment horizontal="center"/>
    </xf>
    <xf numFmtId="11" fontId="4" fillId="2" borderId="1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4" fillId="2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11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6" fillId="0" borderId="0" xfId="0" applyFont="1"/>
    <xf numFmtId="3" fontId="0" fillId="0" borderId="0" xfId="0" applyNumberFormat="1"/>
    <xf numFmtId="0" fontId="6" fillId="0" borderId="0" xfId="0" applyFont="1" applyFill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Alignment="1">
      <alignment horizontal="center"/>
    </xf>
    <xf numFmtId="11" fontId="4" fillId="0" borderId="0" xfId="0" applyNumberFormat="1" applyFont="1" applyFill="1"/>
    <xf numFmtId="0" fontId="0" fillId="0" borderId="7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10" xfId="0" applyBorder="1"/>
    <xf numFmtId="0" fontId="0" fillId="0" borderId="10" xfId="0" applyFill="1" applyBorder="1"/>
    <xf numFmtId="0" fontId="0" fillId="5" borderId="10" xfId="0" applyFill="1" applyBorder="1"/>
    <xf numFmtId="0" fontId="0" fillId="0" borderId="11" xfId="0" applyBorder="1"/>
    <xf numFmtId="0" fontId="0" fillId="0" borderId="11" xfId="0" applyFill="1" applyBorder="1"/>
    <xf numFmtId="0" fontId="6" fillId="0" borderId="11" xfId="0" applyFont="1" applyBorder="1"/>
    <xf numFmtId="0" fontId="0" fillId="5" borderId="11" xfId="0" applyFill="1" applyBorder="1"/>
    <xf numFmtId="11" fontId="0" fillId="0" borderId="10" xfId="0" applyNumberFormat="1" applyFill="1" applyBorder="1"/>
    <xf numFmtId="11" fontId="0" fillId="5" borderId="10" xfId="0" applyNumberFormat="1" applyFill="1" applyBorder="1"/>
    <xf numFmtId="0" fontId="6" fillId="5" borderId="10" xfId="0" applyFont="1" applyFill="1" applyBorder="1"/>
    <xf numFmtId="3" fontId="0" fillId="0" borderId="10" xfId="0" applyNumberFormat="1" applyBorder="1"/>
    <xf numFmtId="11" fontId="8" fillId="5" borderId="10" xfId="0" applyNumberFormat="1" applyFont="1" applyFill="1" applyBorder="1"/>
    <xf numFmtId="0" fontId="0" fillId="5" borderId="10" xfId="0" applyFill="1" applyBorder="1" applyAlignment="1">
      <alignment horizontal="center"/>
    </xf>
    <xf numFmtId="0" fontId="0" fillId="0" borderId="12" xfId="0" applyBorder="1"/>
    <xf numFmtId="0" fontId="0" fillId="5" borderId="10" xfId="0" applyFill="1" applyBorder="1" applyAlignment="1"/>
    <xf numFmtId="0" fontId="0" fillId="5" borderId="0" xfId="0" applyFill="1" applyAlignment="1"/>
    <xf numFmtId="0" fontId="0" fillId="0" borderId="14" xfId="0" applyBorder="1"/>
    <xf numFmtId="0" fontId="0" fillId="0" borderId="12" xfId="0" applyFill="1" applyBorder="1"/>
    <xf numFmtId="0" fontId="0" fillId="0" borderId="15" xfId="0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5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Titration GEF Dimer</c:v>
          </c:tx>
          <c:spPr>
            <a:ln w="4762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trendline>
            <c:spPr>
              <a:ln w="19050">
                <a:solidFill>
                  <a:schemeClr val="accent5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0.16583106559058908"/>
                  <c:y val="-0.4992848299798191"/>
                </c:manualLayout>
              </c:layout>
              <c:numFmt formatCode="General" sourceLinked="0"/>
            </c:trendlineLbl>
          </c:trendline>
          <c:xVal>
            <c:numRef>
              <c:f>Tabelle1!$E$4:$E$6</c:f>
              <c:numCache>
                <c:formatCode>0.00E+00</c:formatCode>
                <c:ptCount val="3"/>
                <c:pt idx="0">
                  <c:v>4.9999999999999998E-8</c:v>
                </c:pt>
                <c:pt idx="1">
                  <c:v>1.2499999999999999E-8</c:v>
                </c:pt>
                <c:pt idx="2">
                  <c:v>3.1249999999999999E-9</c:v>
                </c:pt>
              </c:numCache>
            </c:numRef>
          </c:xVal>
          <c:yVal>
            <c:numRef>
              <c:f>Tabelle1!$J$4:$J$6</c:f>
              <c:numCache>
                <c:formatCode>General</c:formatCode>
                <c:ptCount val="3"/>
                <c:pt idx="0">
                  <c:v>4.7378545099637081E-3</c:v>
                </c:pt>
                <c:pt idx="1">
                  <c:v>4.1050903119868639E-3</c:v>
                </c:pt>
                <c:pt idx="2">
                  <c:v>3.7224676982865481E-3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44D-4494-9DA7-439DBAFB0B51}"/>
            </c:ext>
          </c:extLst>
        </c:ser>
        <c:ser>
          <c:idx val="2"/>
          <c:order val="1"/>
          <c:tx>
            <c:v>Titration GEF Dimer 2</c:v>
          </c:tx>
          <c:spPr>
            <a:ln w="47625">
              <a:noFill/>
            </a:ln>
          </c:spPr>
          <c:trendline>
            <c:spPr>
              <a:ln w="19050">
                <a:solidFill>
                  <a:schemeClr val="accent3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14575927007169112"/>
                  <c:y val="-0.50085563118808618"/>
                </c:manualLayout>
              </c:layout>
              <c:numFmt formatCode="General" sourceLinked="0"/>
            </c:trendlineLbl>
          </c:trendline>
          <c:xVal>
            <c:numRef>
              <c:f>Tabelle1!$E$4:$E$5</c:f>
              <c:numCache>
                <c:formatCode>0.00E+00</c:formatCode>
                <c:ptCount val="2"/>
                <c:pt idx="0">
                  <c:v>4.9999999999999998E-8</c:v>
                </c:pt>
                <c:pt idx="1">
                  <c:v>1.2499999999999999E-8</c:v>
                </c:pt>
              </c:numCache>
            </c:numRef>
          </c:xVal>
          <c:yVal>
            <c:numRef>
              <c:f>Tabelle1!$K$4:$K$5</c:f>
              <c:numCache>
                <c:formatCode>General</c:formatCode>
                <c:ptCount val="2"/>
                <c:pt idx="0">
                  <c:v>7.1277361597183123E-3</c:v>
                </c:pt>
                <c:pt idx="1">
                  <c:v>6.3723491027732468E-3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44D-4494-9DA7-439DBAFB0B51}"/>
            </c:ext>
          </c:extLst>
        </c:ser>
        <c:ser>
          <c:idx val="1"/>
          <c:order val="2"/>
          <c:tx>
            <c:v>Titration GEF Trimer</c:v>
          </c:tx>
          <c:spPr>
            <a:ln w="47625">
              <a:noFill/>
            </a:ln>
          </c:spPr>
          <c:marker>
            <c:spPr>
              <a:solidFill>
                <a:schemeClr val="accent2"/>
              </a:solidFill>
            </c:spPr>
          </c:marke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15341008080460986"/>
                  <c:y val="-0.43541815954882124"/>
                </c:manualLayout>
              </c:layout>
              <c:numFmt formatCode="General" sourceLinked="0"/>
            </c:trendlineLbl>
          </c:trendline>
          <c:xVal>
            <c:numRef>
              <c:f>Tabelle1!$E$8:$E$10</c:f>
              <c:numCache>
                <c:formatCode>0.00E+00</c:formatCode>
                <c:ptCount val="3"/>
                <c:pt idx="0">
                  <c:v>4.9999999999999998E-8</c:v>
                </c:pt>
                <c:pt idx="1">
                  <c:v>1.2499999999999999E-8</c:v>
                </c:pt>
                <c:pt idx="2">
                  <c:v>3.1249999999999999E-9</c:v>
                </c:pt>
              </c:numCache>
            </c:numRef>
          </c:xVal>
          <c:yVal>
            <c:numRef>
              <c:f>Tabelle1!$J$8:$J$10</c:f>
              <c:numCache>
                <c:formatCode>General</c:formatCode>
                <c:ptCount val="3"/>
                <c:pt idx="0">
                  <c:v>4.707078504655301E-3</c:v>
                </c:pt>
                <c:pt idx="1">
                  <c:v>5.1214815421805216E-3</c:v>
                </c:pt>
                <c:pt idx="2">
                  <c:v>2.9143133586295731E-3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44D-4494-9DA7-439DBAFB0B51}"/>
            </c:ext>
          </c:extLst>
        </c:ser>
        <c:ser>
          <c:idx val="3"/>
          <c:order val="3"/>
          <c:tx>
            <c:v>Titration GEF Trimer 2</c:v>
          </c:tx>
          <c:spPr>
            <a:ln w="47625">
              <a:noFill/>
            </a:ln>
          </c:spPr>
          <c:trendline>
            <c:spPr>
              <a:ln w="19050">
                <a:solidFill>
                  <a:schemeClr val="accent4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0.16462441903368971"/>
                  <c:y val="-0.37025972243665622"/>
                </c:manualLayout>
              </c:layout>
              <c:numFmt formatCode="General" sourceLinked="0"/>
            </c:trendlineLbl>
          </c:trendline>
          <c:xVal>
            <c:numRef>
              <c:f>Tabelle1!$E$8:$E$9</c:f>
              <c:numCache>
                <c:formatCode>0.00E+00</c:formatCode>
                <c:ptCount val="2"/>
                <c:pt idx="0">
                  <c:v>4.9999999999999998E-8</c:v>
                </c:pt>
                <c:pt idx="1">
                  <c:v>1.2499999999999999E-8</c:v>
                </c:pt>
              </c:numCache>
            </c:numRef>
          </c:xVal>
          <c:yVal>
            <c:numRef>
              <c:f>Tabelle1!$K$8:$K$9</c:f>
              <c:numCache>
                <c:formatCode>General</c:formatCode>
                <c:ptCount val="2"/>
                <c:pt idx="0">
                  <c:v>6.0231892787230836E-3</c:v>
                </c:pt>
                <c:pt idx="1">
                  <c:v>4.4066063842913301E-3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44D-4494-9DA7-439DBAFB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292568"/>
        <c:axId val="2107390904"/>
      </c:scatterChart>
      <c:valAx>
        <c:axId val="2107292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 GEF [M]</a:t>
                </a:r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2107390904"/>
        <c:crosses val="autoZero"/>
        <c:crossBetween val="midCat"/>
      </c:valAx>
      <c:valAx>
        <c:axId val="2107390904"/>
        <c:scaling>
          <c:orientation val="minMax"/>
          <c:max val="3.0000000000000006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 obs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7292568"/>
        <c:crosses val="autoZero"/>
        <c:crossBetween val="midCat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8402699085"/>
          <c:y val="5.1796443226717503E-2"/>
          <c:w val="0.61827853203271599"/>
          <c:h val="0.73672694506191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Tabelle1!$V$5:$V$21</c:f>
                <c:numCache>
                  <c:formatCode>General</c:formatCode>
                  <c:ptCount val="17"/>
                  <c:pt idx="0">
                    <c:v>74.246212024587493</c:v>
                  </c:pt>
                  <c:pt idx="1">
                    <c:v>13398.259289922702</c:v>
                  </c:pt>
                </c:numCache>
              </c:numRef>
            </c:plus>
            <c:minus>
              <c:numRef>
                <c:f>Tabelle1!$V$5:$V$21</c:f>
                <c:numCache>
                  <c:formatCode>General</c:formatCode>
                  <c:ptCount val="17"/>
                  <c:pt idx="0">
                    <c:v>74.246212024587493</c:v>
                  </c:pt>
                  <c:pt idx="1">
                    <c:v>13398.259289922702</c:v>
                  </c:pt>
                </c:numCache>
              </c:numRef>
            </c:minus>
          </c:errBars>
          <c:cat>
            <c:strRef>
              <c:f>Tabelle1!$Q$5:$Q$6</c:f>
              <c:strCache>
                <c:ptCount val="2"/>
                <c:pt idx="0">
                  <c:v>Mon1-Ccz1</c:v>
                </c:pt>
                <c:pt idx="1">
                  <c:v>CG8270-Mon1-Ccz1</c:v>
                </c:pt>
              </c:strCache>
            </c:strRef>
          </c:cat>
          <c:val>
            <c:numRef>
              <c:f>Tabelle1!$U$5:$U$6</c:f>
              <c:numCache>
                <c:formatCode>0.00E+00</c:formatCode>
                <c:ptCount val="2"/>
                <c:pt idx="0">
                  <c:v>20196.5</c:v>
                </c:pt>
                <c:pt idx="1">
                  <c:v>33635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0-4941-9ED6-0AC7862A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07340968"/>
        <c:axId val="2107343912"/>
      </c:barChart>
      <c:catAx>
        <c:axId val="2107340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107343912"/>
        <c:crosses val="autoZero"/>
        <c:auto val="1"/>
        <c:lblAlgn val="ctr"/>
        <c:lblOffset val="100"/>
        <c:noMultiLvlLbl val="0"/>
      </c:catAx>
      <c:valAx>
        <c:axId val="2107343912"/>
        <c:scaling>
          <c:orientation val="minMax"/>
          <c:max val="100000"/>
        </c:scaling>
        <c:delete val="0"/>
        <c:axPos val="l"/>
        <c:numFmt formatCode="0.00E+00" sourceLinked="1"/>
        <c:majorTickMark val="out"/>
        <c:minorTickMark val="none"/>
        <c:tickLblPos val="nextTo"/>
        <c:crossAx val="2107340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522393</xdr:colOff>
      <xdr:row>26</xdr:row>
      <xdr:rowOff>91440</xdr:rowOff>
    </xdr:from>
    <xdr:to>
      <xdr:col>8</xdr:col>
      <xdr:colOff>350520</xdr:colOff>
      <xdr:row>55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187261</xdr:colOff>
      <xdr:row>0</xdr:row>
      <xdr:rowOff>149412</xdr:rowOff>
    </xdr:from>
    <xdr:to>
      <xdr:col>27</xdr:col>
      <xdr:colOff>221129</xdr:colOff>
      <xdr:row>20</xdr:row>
      <xdr:rowOff>117139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5"/>
  <sheetViews>
    <sheetView tabSelected="1" topLeftCell="E1" zoomScale="85" zoomScaleNormal="85" zoomScalePageLayoutView="125" workbookViewId="0">
      <selection activeCell="V4" sqref="V4"/>
    </sheetView>
  </sheetViews>
  <sheetFormatPr baseColWidth="10" defaultColWidth="11.5" defaultRowHeight="13" x14ac:dyDescent="0.15"/>
  <cols>
    <col min="1" max="1" width="21" customWidth="1"/>
    <col min="2" max="2" width="12.33203125" customWidth="1"/>
    <col min="4" max="4" width="11.5" style="1" customWidth="1"/>
    <col min="5" max="5" width="11.5" style="8" customWidth="1"/>
    <col min="7" max="7" width="15.6640625" customWidth="1"/>
    <col min="8" max="8" width="15.83203125" customWidth="1"/>
    <col min="9" max="9" width="15.83203125" style="1" customWidth="1"/>
    <col min="14" max="16" width="10.83203125" style="1"/>
    <col min="17" max="17" width="23.1640625" bestFit="1" customWidth="1"/>
    <col min="21" max="21" width="10.83203125" style="2"/>
    <col min="22" max="22" width="10.83203125" style="2" customWidth="1"/>
  </cols>
  <sheetData>
    <row r="1" spans="1:23" x14ac:dyDescent="0.15">
      <c r="F1" s="55" t="s">
        <v>5</v>
      </c>
      <c r="G1" s="56"/>
      <c r="H1" s="46"/>
      <c r="I1" s="9"/>
      <c r="J1" s="57" t="s">
        <v>8</v>
      </c>
      <c r="K1" s="58"/>
      <c r="L1" s="47"/>
      <c r="M1" s="44"/>
      <c r="N1" s="25"/>
      <c r="O1" s="25"/>
      <c r="P1" s="6"/>
      <c r="Q1" s="6"/>
      <c r="R1" s="6"/>
      <c r="S1" s="6"/>
      <c r="T1" s="6"/>
      <c r="U1" s="7"/>
      <c r="V1" s="7"/>
      <c r="W1" s="1"/>
    </row>
    <row r="2" spans="1:23" x14ac:dyDescent="0.15">
      <c r="C2" t="s">
        <v>10</v>
      </c>
      <c r="D2" s="1">
        <v>800</v>
      </c>
      <c r="G2" s="45"/>
      <c r="H2" s="32"/>
      <c r="K2" s="32"/>
      <c r="L2" s="48"/>
      <c r="M2" s="32"/>
      <c r="P2" s="6"/>
      <c r="Q2" s="15"/>
      <c r="R2" s="51" t="s">
        <v>15</v>
      </c>
      <c r="S2" s="52"/>
      <c r="T2" s="52"/>
      <c r="U2" s="52"/>
      <c r="V2" s="52"/>
      <c r="W2" s="1"/>
    </row>
    <row r="3" spans="1:23" x14ac:dyDescent="0.15">
      <c r="C3" t="s">
        <v>2</v>
      </c>
      <c r="D3" s="1" t="s">
        <v>3</v>
      </c>
      <c r="E3" s="8" t="s">
        <v>4</v>
      </c>
      <c r="F3" t="s">
        <v>0</v>
      </c>
      <c r="G3" t="s">
        <v>1</v>
      </c>
      <c r="J3" t="s">
        <v>0</v>
      </c>
      <c r="K3" t="s">
        <v>1</v>
      </c>
      <c r="P3" s="6"/>
      <c r="Q3" s="15"/>
      <c r="R3" s="53" t="s">
        <v>7</v>
      </c>
      <c r="S3" s="53"/>
      <c r="T3" s="53"/>
      <c r="U3" s="53"/>
      <c r="V3" s="53"/>
      <c r="W3" s="1"/>
    </row>
    <row r="4" spans="1:23" x14ac:dyDescent="0.15">
      <c r="A4" t="s">
        <v>9</v>
      </c>
      <c r="B4" t="s">
        <v>11</v>
      </c>
      <c r="C4">
        <f>D4*$D$2</f>
        <v>40</v>
      </c>
      <c r="D4" s="1">
        <f>50/1000</f>
        <v>0.05</v>
      </c>
      <c r="E4" s="8">
        <f>D4*0.000001</f>
        <v>4.9999999999999998E-8</v>
      </c>
      <c r="F4">
        <v>211.066</v>
      </c>
      <c r="G4" s="1">
        <v>140.297</v>
      </c>
      <c r="J4">
        <f>1/F4</f>
        <v>4.7378545099637081E-3</v>
      </c>
      <c r="K4" s="1">
        <f>1/G4</f>
        <v>7.1277361597183123E-3</v>
      </c>
      <c r="P4" s="6"/>
      <c r="Q4" s="15"/>
      <c r="R4" s="14" t="s">
        <v>0</v>
      </c>
      <c r="S4" s="14" t="s">
        <v>1</v>
      </c>
      <c r="T4" s="19"/>
      <c r="U4" s="10" t="s">
        <v>16</v>
      </c>
      <c r="V4" s="10" t="s">
        <v>6</v>
      </c>
      <c r="W4" s="1"/>
    </row>
    <row r="5" spans="1:23" x14ac:dyDescent="0.15">
      <c r="C5">
        <f>D5*$D$2</f>
        <v>10</v>
      </c>
      <c r="D5" s="1">
        <f>12.5/1000</f>
        <v>1.2500000000000001E-2</v>
      </c>
      <c r="E5" s="8">
        <f t="shared" ref="E5:E6" si="0">D5*0.000001</f>
        <v>1.2499999999999999E-8</v>
      </c>
      <c r="F5">
        <v>243.6</v>
      </c>
      <c r="G5" s="1">
        <v>156.928</v>
      </c>
      <c r="J5">
        <f>1/F5</f>
        <v>4.1050903119868639E-3</v>
      </c>
      <c r="K5" s="1">
        <f>1/G5</f>
        <v>6.3723491027732468E-3</v>
      </c>
      <c r="P5" s="6"/>
      <c r="Q5" s="13" t="s">
        <v>13</v>
      </c>
      <c r="R5" s="20">
        <v>20249</v>
      </c>
      <c r="S5" s="21">
        <v>20144</v>
      </c>
      <c r="T5" s="22"/>
      <c r="U5" s="10">
        <f>AVERAGE(R5:T5)</f>
        <v>20196.5</v>
      </c>
      <c r="V5" s="10">
        <f>STDEV(R5:T5)</f>
        <v>74.246212024587493</v>
      </c>
      <c r="W5" s="1"/>
    </row>
    <row r="6" spans="1:23" x14ac:dyDescent="0.15">
      <c r="C6">
        <f>D6*$D$2</f>
        <v>2.5</v>
      </c>
      <c r="D6" s="1">
        <f>3.125/1000</f>
        <v>3.1250000000000002E-3</v>
      </c>
      <c r="E6" s="8">
        <f t="shared" si="0"/>
        <v>3.1249999999999999E-9</v>
      </c>
      <c r="F6">
        <v>268.63900000000001</v>
      </c>
      <c r="J6">
        <f>1/F6</f>
        <v>3.7224676982865481E-3</v>
      </c>
      <c r="P6" s="6"/>
      <c r="Q6" s="13" t="s">
        <v>14</v>
      </c>
      <c r="R6" s="29">
        <v>43109</v>
      </c>
      <c r="S6" s="30">
        <v>24161</v>
      </c>
      <c r="T6" s="31"/>
      <c r="U6" s="10">
        <f t="shared" ref="U6" si="1">AVERAGE(R6:T6)</f>
        <v>33635</v>
      </c>
      <c r="V6" s="10">
        <f t="shared" ref="V6" si="2">STDEV(R6:T6)</f>
        <v>13398.259289922702</v>
      </c>
      <c r="W6" s="1"/>
    </row>
    <row r="7" spans="1:23" x14ac:dyDescent="0.15">
      <c r="P7" s="6"/>
      <c r="Q7" s="17"/>
      <c r="R7" s="15"/>
      <c r="S7" s="15"/>
      <c r="T7" s="15"/>
      <c r="U7" s="16"/>
      <c r="V7" s="16"/>
      <c r="W7" s="1"/>
    </row>
    <row r="8" spans="1:23" x14ac:dyDescent="0.15">
      <c r="B8" t="s">
        <v>12</v>
      </c>
      <c r="C8">
        <f>D8*$D$2</f>
        <v>40</v>
      </c>
      <c r="D8" s="1">
        <f>50/1000</f>
        <v>0.05</v>
      </c>
      <c r="E8" s="8">
        <f>D8*0.000001</f>
        <v>4.9999999999999998E-8</v>
      </c>
      <c r="F8">
        <v>212.446</v>
      </c>
      <c r="G8">
        <v>166.02500000000001</v>
      </c>
      <c r="J8">
        <f>1/F8</f>
        <v>4.707078504655301E-3</v>
      </c>
      <c r="K8">
        <f t="shared" ref="K8:K9" si="3">1/G8</f>
        <v>6.0231892787230836E-3</v>
      </c>
      <c r="P8" s="6"/>
      <c r="Q8" s="17"/>
      <c r="R8" s="15"/>
      <c r="S8" s="15"/>
      <c r="T8" s="15"/>
      <c r="U8" s="16"/>
      <c r="V8" s="16"/>
      <c r="W8" s="1"/>
    </row>
    <row r="9" spans="1:23" x14ac:dyDescent="0.15">
      <c r="C9">
        <f>D9*$D$2</f>
        <v>10</v>
      </c>
      <c r="D9" s="1">
        <f>12.5/1000</f>
        <v>1.2500000000000001E-2</v>
      </c>
      <c r="E9" s="8">
        <f t="shared" ref="E9:E10" si="4">D9*0.000001</f>
        <v>1.2499999999999999E-8</v>
      </c>
      <c r="F9">
        <v>195.256</v>
      </c>
      <c r="G9">
        <v>226.93199999999999</v>
      </c>
      <c r="J9">
        <f>1/F9</f>
        <v>5.1214815421805216E-3</v>
      </c>
      <c r="K9">
        <f t="shared" si="3"/>
        <v>4.4066063842913301E-3</v>
      </c>
      <c r="P9" s="6"/>
      <c r="Q9" s="26"/>
      <c r="R9" s="15"/>
      <c r="S9" s="15"/>
      <c r="T9" s="15"/>
      <c r="U9" s="16"/>
      <c r="V9" s="16"/>
      <c r="W9" s="1"/>
    </row>
    <row r="10" spans="1:23" x14ac:dyDescent="0.15">
      <c r="C10">
        <f>D10*$D$2</f>
        <v>2.5</v>
      </c>
      <c r="D10" s="1">
        <f>3.125/1000</f>
        <v>3.1250000000000002E-3</v>
      </c>
      <c r="E10" s="8">
        <f t="shared" si="4"/>
        <v>3.1249999999999999E-9</v>
      </c>
      <c r="F10">
        <v>343.13400000000001</v>
      </c>
      <c r="G10" s="1"/>
      <c r="J10">
        <f>1/F10</f>
        <v>2.9143133586295731E-3</v>
      </c>
      <c r="P10" s="6"/>
      <c r="Q10" s="17"/>
      <c r="R10" s="15"/>
      <c r="S10" s="15"/>
      <c r="T10" s="15"/>
      <c r="U10" s="16"/>
      <c r="V10" s="16"/>
      <c r="W10" s="1"/>
    </row>
    <row r="11" spans="1:23" x14ac:dyDescent="0.15">
      <c r="P11" s="6"/>
      <c r="Q11" s="17"/>
      <c r="R11" s="15"/>
      <c r="S11" s="15"/>
      <c r="T11" s="15"/>
      <c r="U11" s="16"/>
      <c r="V11" s="16"/>
      <c r="W11" s="1"/>
    </row>
    <row r="12" spans="1:23" x14ac:dyDescent="0.15">
      <c r="P12" s="6"/>
      <c r="Q12" s="17"/>
      <c r="R12" s="15"/>
      <c r="S12" s="15"/>
      <c r="T12" s="15"/>
      <c r="U12" s="16"/>
      <c r="V12" s="16"/>
      <c r="W12" s="1"/>
    </row>
    <row r="13" spans="1:23" x14ac:dyDescent="0.15">
      <c r="F13" s="24"/>
      <c r="P13" s="6"/>
      <c r="Q13" s="17"/>
      <c r="R13" s="15"/>
      <c r="S13" s="15"/>
      <c r="T13" s="15"/>
      <c r="U13" s="16"/>
      <c r="V13" s="16"/>
      <c r="W13" s="1"/>
    </row>
    <row r="14" spans="1:23" x14ac:dyDescent="0.15">
      <c r="F14" s="35"/>
      <c r="G14" s="35"/>
      <c r="H14" s="35"/>
      <c r="I14" s="36"/>
      <c r="J14" s="37"/>
      <c r="K14" s="35"/>
      <c r="L14" s="38"/>
      <c r="M14" s="35"/>
      <c r="P14" s="6"/>
      <c r="Q14" s="17"/>
      <c r="R14" s="18"/>
      <c r="S14" s="18"/>
      <c r="T14" s="18"/>
      <c r="U14" s="18"/>
      <c r="V14" s="18"/>
      <c r="W14" s="1"/>
    </row>
    <row r="15" spans="1:23" x14ac:dyDescent="0.15">
      <c r="E15" s="39"/>
      <c r="F15" s="40"/>
      <c r="G15" s="34"/>
      <c r="H15" s="40"/>
      <c r="I15" s="33"/>
      <c r="J15" s="34"/>
      <c r="K15" s="34"/>
      <c r="L15" s="34"/>
      <c r="M15" s="32"/>
      <c r="P15" s="6"/>
      <c r="Q15" s="17"/>
      <c r="R15" s="15"/>
      <c r="S15" s="15"/>
      <c r="T15" s="15"/>
      <c r="U15" s="16"/>
      <c r="V15" s="16"/>
      <c r="W15" s="1"/>
    </row>
    <row r="16" spans="1:23" x14ac:dyDescent="0.15">
      <c r="F16" s="32"/>
      <c r="G16" s="41"/>
      <c r="H16" s="32"/>
      <c r="I16" s="33"/>
      <c r="J16" s="32"/>
      <c r="K16" s="32"/>
      <c r="P16" s="6"/>
      <c r="Q16" s="17"/>
      <c r="R16" s="15"/>
      <c r="S16" s="15"/>
      <c r="T16" s="15"/>
      <c r="U16" s="16"/>
      <c r="V16" s="16"/>
      <c r="W16" s="1"/>
    </row>
    <row r="17" spans="2:33" x14ac:dyDescent="0.15">
      <c r="B17" s="23"/>
      <c r="F17" s="42"/>
      <c r="G17" s="32"/>
      <c r="H17" s="32"/>
      <c r="I17" s="33"/>
      <c r="J17" s="32"/>
      <c r="K17" s="32"/>
      <c r="P17" s="6"/>
      <c r="Q17" s="26"/>
      <c r="R17" s="15"/>
      <c r="S17" s="15"/>
      <c r="T17" s="15"/>
      <c r="U17" s="16"/>
      <c r="V17" s="16"/>
      <c r="W17" s="1"/>
    </row>
    <row r="18" spans="2:33" x14ac:dyDescent="0.15">
      <c r="F18" s="32"/>
      <c r="G18" s="32"/>
      <c r="H18" s="32"/>
      <c r="I18" s="33"/>
      <c r="J18" s="32"/>
      <c r="K18" s="32"/>
      <c r="P18" s="6"/>
      <c r="Q18" s="26"/>
      <c r="R18" s="15"/>
      <c r="S18" s="15"/>
      <c r="T18" s="15"/>
      <c r="U18" s="16"/>
      <c r="V18" s="16"/>
      <c r="W18" s="1"/>
    </row>
    <row r="19" spans="2:33" x14ac:dyDescent="0.15">
      <c r="F19" s="35"/>
      <c r="G19" s="35"/>
      <c r="H19" s="32"/>
      <c r="I19" s="33"/>
      <c r="J19" s="32"/>
      <c r="K19" s="32"/>
      <c r="P19" s="6"/>
      <c r="Q19" s="17"/>
      <c r="R19" s="15"/>
      <c r="S19" s="15"/>
      <c r="T19" s="15"/>
      <c r="U19" s="16"/>
      <c r="V19" s="16"/>
      <c r="W19" s="1"/>
    </row>
    <row r="20" spans="2:33" x14ac:dyDescent="0.15">
      <c r="E20" s="39"/>
      <c r="F20" s="43"/>
      <c r="G20" s="32"/>
      <c r="I20" s="49"/>
      <c r="J20" s="34"/>
      <c r="K20" s="50"/>
      <c r="P20" s="6"/>
      <c r="Q20" s="17"/>
      <c r="R20" s="15"/>
      <c r="S20" s="15"/>
      <c r="T20" s="15"/>
      <c r="U20" s="16"/>
      <c r="V20" s="16"/>
      <c r="W20" s="1"/>
    </row>
    <row r="21" spans="2:33" x14ac:dyDescent="0.15">
      <c r="E21" s="39"/>
      <c r="F21" s="32"/>
      <c r="G21" s="32"/>
      <c r="P21" s="6"/>
      <c r="Q21" s="17"/>
      <c r="R21" s="15"/>
      <c r="S21" s="15"/>
      <c r="T21" s="15"/>
      <c r="U21" s="16"/>
      <c r="V21" s="16"/>
      <c r="W21" s="1"/>
    </row>
    <row r="22" spans="2:33" s="3" customFormat="1" x14ac:dyDescent="0.15">
      <c r="E22" s="4"/>
      <c r="U22" s="5"/>
      <c r="V22" s="5"/>
    </row>
    <row r="23" spans="2:33" s="3" customFormat="1" x14ac:dyDescent="0.15">
      <c r="E23" s="4"/>
      <c r="U23" s="5"/>
      <c r="V23" s="5"/>
    </row>
    <row r="24" spans="2:33" s="3" customFormat="1" x14ac:dyDescent="0.15">
      <c r="E24" s="4"/>
      <c r="U24" s="5"/>
      <c r="V24" s="5"/>
    </row>
    <row r="25" spans="2:33" s="3" customFormat="1" x14ac:dyDescent="0.15">
      <c r="E25" s="4"/>
      <c r="U25" s="5"/>
      <c r="V25" s="5"/>
    </row>
    <row r="26" spans="2:33" ht="9" customHeight="1" x14ac:dyDescent="0.15"/>
    <row r="27" spans="2:33" ht="17.25" customHeight="1" x14ac:dyDescent="0.15"/>
    <row r="28" spans="2:33" ht="18.75" customHeight="1" x14ac:dyDescent="0.2">
      <c r="Q28" s="54"/>
      <c r="R28" s="54"/>
      <c r="S28" s="54"/>
      <c r="T28" s="54"/>
      <c r="U28" s="54"/>
      <c r="V28" s="11"/>
      <c r="W28" s="54"/>
      <c r="X28" s="54"/>
      <c r="Y28" s="54"/>
      <c r="Z28" s="54"/>
      <c r="AA28" s="54"/>
      <c r="AB28" s="1"/>
      <c r="AC28" s="54"/>
      <c r="AD28" s="54"/>
      <c r="AE28" s="54"/>
      <c r="AF28" s="54"/>
      <c r="AG28" s="54"/>
    </row>
    <row r="29" spans="2:33" ht="18.75" customHeight="1" x14ac:dyDescent="0.2">
      <c r="Q29" s="27"/>
      <c r="R29" s="27"/>
      <c r="S29" s="27"/>
      <c r="T29" s="27"/>
      <c r="U29" s="27"/>
      <c r="V29" s="11"/>
      <c r="W29" s="27"/>
      <c r="X29" s="27"/>
      <c r="Y29" s="27"/>
      <c r="Z29" s="27"/>
      <c r="AA29" s="27"/>
      <c r="AB29" s="1"/>
      <c r="AC29" s="27"/>
      <c r="AD29" s="27"/>
      <c r="AE29" s="27"/>
      <c r="AF29" s="27"/>
      <c r="AG29" s="27"/>
    </row>
    <row r="30" spans="2:33" ht="18.75" customHeight="1" x14ac:dyDescent="0.2">
      <c r="Q30" s="27"/>
      <c r="R30" s="27"/>
      <c r="S30" s="27"/>
      <c r="T30" s="27"/>
      <c r="U30" s="27"/>
      <c r="V30" s="11"/>
      <c r="W30" s="27"/>
      <c r="X30" s="27"/>
      <c r="Y30" s="27"/>
      <c r="Z30" s="27"/>
      <c r="AA30" s="27"/>
      <c r="AB30" s="1"/>
      <c r="AC30" s="27"/>
      <c r="AD30" s="27"/>
      <c r="AE30" s="27"/>
      <c r="AF30" s="27"/>
      <c r="AG30" s="27"/>
    </row>
    <row r="31" spans="2:33" ht="18.75" customHeight="1" x14ac:dyDescent="0.2">
      <c r="Q31" s="27"/>
      <c r="R31" s="27"/>
      <c r="S31" s="27"/>
      <c r="T31" s="27"/>
      <c r="U31" s="27"/>
      <c r="V31" s="11"/>
      <c r="W31" s="27"/>
      <c r="X31" s="27"/>
      <c r="Y31" s="27"/>
      <c r="Z31" s="27"/>
      <c r="AA31" s="27"/>
      <c r="AB31" s="1"/>
      <c r="AC31" s="27"/>
      <c r="AD31" s="27"/>
      <c r="AE31" s="27"/>
      <c r="AF31" s="27"/>
      <c r="AG31" s="27"/>
    </row>
    <row r="32" spans="2:33" ht="18.75" customHeight="1" x14ac:dyDescent="0.2">
      <c r="Q32" s="27"/>
      <c r="R32" s="27"/>
      <c r="S32" s="27"/>
      <c r="T32" s="27"/>
      <c r="U32" s="27"/>
      <c r="V32" s="11"/>
      <c r="W32" s="27"/>
      <c r="X32" s="27"/>
      <c r="Y32" s="27"/>
      <c r="Z32" s="27"/>
      <c r="AA32" s="27"/>
      <c r="AB32" s="1"/>
      <c r="AC32" s="27"/>
      <c r="AD32" s="27"/>
      <c r="AE32" s="27"/>
      <c r="AF32" s="27"/>
      <c r="AG32" s="27"/>
    </row>
    <row r="33" spans="17:33" ht="18.75" customHeight="1" x14ac:dyDescent="0.2">
      <c r="Q33" s="27"/>
      <c r="R33" s="27"/>
      <c r="S33" s="27"/>
      <c r="T33" s="27"/>
      <c r="U33" s="27"/>
      <c r="V33" s="11"/>
      <c r="W33" s="27"/>
      <c r="X33" s="27"/>
      <c r="Y33" s="27"/>
      <c r="Z33" s="27"/>
      <c r="AA33" s="27"/>
      <c r="AB33" s="1"/>
      <c r="AC33" s="27"/>
      <c r="AD33" s="27"/>
      <c r="AE33" s="27"/>
      <c r="AF33" s="27"/>
      <c r="AG33" s="27"/>
    </row>
    <row r="34" spans="17:33" ht="18.75" customHeight="1" x14ac:dyDescent="0.2">
      <c r="Q34" s="27"/>
      <c r="R34" s="27"/>
      <c r="S34" s="27"/>
      <c r="T34" s="27"/>
      <c r="U34" s="27"/>
      <c r="V34" s="11"/>
      <c r="W34" s="27"/>
      <c r="X34" s="27"/>
      <c r="Y34" s="27"/>
      <c r="Z34" s="27"/>
      <c r="AA34" s="27"/>
      <c r="AB34" s="1"/>
      <c r="AC34" s="27"/>
      <c r="AD34" s="27"/>
      <c r="AE34" s="27"/>
      <c r="AF34" s="27"/>
      <c r="AG34" s="27"/>
    </row>
    <row r="35" spans="17:33" ht="18.75" customHeight="1" x14ac:dyDescent="0.2">
      <c r="Q35" s="27"/>
      <c r="R35" s="27"/>
      <c r="S35" s="27"/>
      <c r="T35" s="27"/>
      <c r="U35" s="27"/>
      <c r="V35" s="11"/>
      <c r="W35" s="27"/>
      <c r="X35" s="27"/>
      <c r="Y35" s="27"/>
      <c r="Z35" s="27"/>
      <c r="AA35" s="27"/>
      <c r="AB35" s="1"/>
      <c r="AC35" s="27"/>
      <c r="AD35" s="27"/>
      <c r="AE35" s="27"/>
      <c r="AF35" s="27"/>
      <c r="AG35" s="27"/>
    </row>
    <row r="36" spans="17:33" ht="18.75" customHeight="1" x14ac:dyDescent="0.2">
      <c r="Q36" s="27"/>
      <c r="R36" s="27"/>
      <c r="S36" s="27"/>
      <c r="T36" s="27"/>
      <c r="U36" s="27"/>
      <c r="V36" s="11"/>
      <c r="W36" s="27"/>
      <c r="X36" s="27"/>
      <c r="Y36" s="27"/>
      <c r="Z36" s="27"/>
      <c r="AA36" s="27"/>
      <c r="AB36" s="1"/>
      <c r="AC36" s="27"/>
      <c r="AD36" s="27"/>
      <c r="AE36" s="27"/>
      <c r="AF36" s="27"/>
      <c r="AG36" s="27"/>
    </row>
    <row r="37" spans="17:33" ht="18.75" customHeight="1" x14ac:dyDescent="0.2">
      <c r="Q37" s="27"/>
      <c r="R37" s="27"/>
      <c r="S37" s="27"/>
      <c r="T37" s="27"/>
      <c r="U37" s="27"/>
      <c r="V37" s="11"/>
      <c r="W37" s="27"/>
      <c r="X37" s="27"/>
      <c r="Y37" s="27"/>
      <c r="Z37" s="27"/>
      <c r="AA37" s="27"/>
      <c r="AB37" s="1"/>
      <c r="AC37" s="27"/>
      <c r="AD37" s="27"/>
      <c r="AE37" s="27"/>
      <c r="AF37" s="27"/>
      <c r="AG37" s="27"/>
    </row>
    <row r="38" spans="17:33" ht="18.75" customHeight="1" x14ac:dyDescent="0.2">
      <c r="Q38" s="27"/>
      <c r="R38" s="27"/>
      <c r="S38" s="27"/>
      <c r="T38" s="27"/>
      <c r="U38" s="27"/>
      <c r="V38" s="11"/>
      <c r="W38" s="27"/>
      <c r="X38" s="27"/>
      <c r="Y38" s="27"/>
      <c r="Z38" s="27"/>
      <c r="AA38" s="27"/>
      <c r="AB38" s="1"/>
      <c r="AC38" s="27"/>
      <c r="AD38" s="27"/>
      <c r="AE38" s="27"/>
      <c r="AF38" s="27"/>
      <c r="AG38" s="27"/>
    </row>
    <row r="39" spans="17:33" ht="18.75" customHeight="1" x14ac:dyDescent="0.2">
      <c r="Q39" s="27"/>
      <c r="R39" s="27"/>
      <c r="S39" s="27"/>
      <c r="T39" s="27"/>
      <c r="U39" s="27"/>
      <c r="V39" s="11"/>
      <c r="W39" s="27"/>
      <c r="X39" s="27"/>
      <c r="Y39" s="27"/>
      <c r="Z39" s="27"/>
      <c r="AA39" s="27"/>
      <c r="AB39" s="1"/>
      <c r="AC39" s="27"/>
      <c r="AD39" s="27"/>
      <c r="AE39" s="27"/>
      <c r="AF39" s="27"/>
      <c r="AG39" s="27"/>
    </row>
    <row r="40" spans="17:33" ht="18.75" customHeight="1" x14ac:dyDescent="0.2">
      <c r="Q40" s="27"/>
      <c r="R40" s="27"/>
      <c r="S40" s="27"/>
      <c r="T40" s="27"/>
      <c r="U40" s="27"/>
      <c r="V40" s="11"/>
      <c r="W40" s="27"/>
      <c r="X40" s="27"/>
      <c r="Y40" s="27"/>
      <c r="Z40" s="27"/>
      <c r="AA40" s="27"/>
      <c r="AB40" s="1"/>
      <c r="AC40" s="27"/>
      <c r="AD40" s="27"/>
      <c r="AE40" s="27"/>
      <c r="AF40" s="27"/>
      <c r="AG40" s="27"/>
    </row>
    <row r="41" spans="17:33" ht="18.75" customHeight="1" x14ac:dyDescent="0.2">
      <c r="Q41" s="27"/>
      <c r="R41" s="27"/>
      <c r="S41" s="27"/>
      <c r="T41" s="27"/>
      <c r="U41" s="27"/>
      <c r="V41" s="11"/>
      <c r="W41" s="27"/>
      <c r="X41" s="27"/>
      <c r="Y41" s="27"/>
      <c r="Z41" s="27"/>
      <c r="AA41" s="27"/>
      <c r="AB41" s="1"/>
      <c r="AC41" s="27"/>
      <c r="AD41" s="27"/>
      <c r="AE41" s="27"/>
      <c r="AF41" s="27"/>
      <c r="AG41" s="27"/>
    </row>
    <row r="42" spans="17:33" ht="18.75" customHeight="1" x14ac:dyDescent="0.2">
      <c r="Q42" s="27"/>
      <c r="R42" s="27"/>
      <c r="S42" s="27"/>
      <c r="T42" s="27"/>
      <c r="U42" s="27"/>
      <c r="V42" s="11"/>
      <c r="W42" s="27"/>
      <c r="X42" s="27"/>
      <c r="Y42" s="27"/>
      <c r="Z42" s="27"/>
      <c r="AA42" s="27"/>
      <c r="AB42" s="1"/>
      <c r="AC42" s="27"/>
      <c r="AD42" s="27"/>
      <c r="AE42" s="27"/>
      <c r="AF42" s="27"/>
      <c r="AG42" s="27"/>
    </row>
    <row r="43" spans="17:33" x14ac:dyDescent="0.15">
      <c r="Q43" s="1"/>
      <c r="R43" s="1"/>
      <c r="S43" s="1"/>
      <c r="T43" s="1"/>
      <c r="U43" s="28"/>
      <c r="V43" s="2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7:33" x14ac:dyDescent="0.15">
      <c r="Q44" s="1"/>
      <c r="R44" s="1"/>
      <c r="S44" s="1"/>
      <c r="T44" s="1"/>
      <c r="U44" s="28"/>
      <c r="V44" s="2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7:33" x14ac:dyDescent="0.15">
      <c r="Q45" s="1"/>
      <c r="R45" s="1"/>
      <c r="S45" s="1"/>
      <c r="T45" s="1"/>
      <c r="U45" s="28"/>
      <c r="V45" s="2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7:33" x14ac:dyDescent="0.15">
      <c r="Q46" s="1"/>
      <c r="R46" s="1"/>
      <c r="S46" s="1"/>
      <c r="T46" s="1"/>
      <c r="U46" s="28"/>
      <c r="V46" s="2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7:33" x14ac:dyDescent="0.15">
      <c r="Q47" s="1"/>
      <c r="R47" s="1"/>
      <c r="S47" s="1"/>
      <c r="T47" s="1"/>
      <c r="U47" s="28"/>
      <c r="V47" s="2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7:33" x14ac:dyDescent="0.15">
      <c r="Q48" s="1"/>
      <c r="R48" s="1"/>
      <c r="S48" s="1"/>
      <c r="T48" s="1"/>
      <c r="U48" s="28"/>
      <c r="V48" s="2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7:33" x14ac:dyDescent="0.15">
      <c r="Q49" s="1"/>
      <c r="R49" s="1"/>
      <c r="S49" s="1"/>
      <c r="T49" s="1"/>
      <c r="U49" s="28"/>
      <c r="V49" s="2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7:33" x14ac:dyDescent="0.15">
      <c r="Q50" s="1"/>
      <c r="R50" s="1"/>
      <c r="S50" s="1"/>
      <c r="T50" s="1"/>
      <c r="U50" s="28"/>
      <c r="V50" s="2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7:33" x14ac:dyDescent="0.15">
      <c r="Q51" s="1"/>
      <c r="R51" s="1"/>
      <c r="S51" s="1"/>
      <c r="T51" s="1"/>
      <c r="U51" s="28"/>
      <c r="V51" s="2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7:33" x14ac:dyDescent="0.15">
      <c r="Q52" s="1"/>
      <c r="R52" s="1"/>
      <c r="S52" s="1"/>
      <c r="T52" s="1"/>
      <c r="U52" s="28"/>
      <c r="V52" s="2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7:33" x14ac:dyDescent="0.15">
      <c r="Q53" s="1"/>
      <c r="R53" s="1"/>
      <c r="S53" s="1"/>
      <c r="T53" s="1"/>
      <c r="U53" s="28"/>
      <c r="V53" s="28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7:33" x14ac:dyDescent="0.15">
      <c r="Q54" s="1"/>
      <c r="R54" s="1"/>
      <c r="S54" s="1"/>
      <c r="T54" s="1"/>
      <c r="U54" s="28"/>
      <c r="V54" s="2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7:33" x14ac:dyDescent="0.15">
      <c r="Q55" s="1"/>
      <c r="R55" s="1"/>
      <c r="S55" s="1"/>
      <c r="T55" s="1"/>
      <c r="U55" s="28"/>
      <c r="V55" s="28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7:33" x14ac:dyDescent="0.15">
      <c r="Q56" s="1"/>
      <c r="R56" s="1"/>
      <c r="S56" s="1"/>
      <c r="T56" s="1"/>
      <c r="U56" s="28"/>
      <c r="V56" s="28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7:33" x14ac:dyDescent="0.15">
      <c r="Q57" s="1"/>
      <c r="R57" s="1"/>
      <c r="S57" s="1"/>
      <c r="T57" s="1"/>
      <c r="U57" s="28"/>
      <c r="V57" s="28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7:33" x14ac:dyDescent="0.15">
      <c r="Q58" s="1"/>
      <c r="R58" s="1"/>
      <c r="S58" s="1"/>
      <c r="T58" s="1"/>
      <c r="U58" s="28"/>
      <c r="V58" s="28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7:33" x14ac:dyDescent="0.15">
      <c r="Q59" s="1"/>
      <c r="R59" s="1"/>
      <c r="S59" s="1"/>
      <c r="T59" s="1"/>
      <c r="U59" s="28"/>
      <c r="V59" s="28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7:33" x14ac:dyDescent="0.15">
      <c r="Q60" s="1"/>
      <c r="R60" s="1"/>
      <c r="S60" s="1"/>
      <c r="T60" s="1"/>
      <c r="U60" s="28"/>
      <c r="V60" s="28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7:33" ht="18" x14ac:dyDescent="0.2">
      <c r="Q61" s="54"/>
      <c r="R61" s="54"/>
      <c r="S61" s="54"/>
      <c r="T61" s="54"/>
      <c r="U61" s="54"/>
      <c r="V61" s="11"/>
      <c r="W61" s="54"/>
      <c r="X61" s="54"/>
      <c r="Y61" s="54"/>
      <c r="Z61" s="54"/>
      <c r="AA61" s="54"/>
      <c r="AB61" s="12"/>
      <c r="AC61" s="54"/>
      <c r="AD61" s="54"/>
      <c r="AE61" s="54"/>
      <c r="AF61" s="54"/>
      <c r="AG61" s="54"/>
    </row>
    <row r="62" spans="17:33" x14ac:dyDescent="0.15">
      <c r="Q62" s="1"/>
      <c r="R62" s="1"/>
      <c r="S62" s="1"/>
      <c r="T62" s="1"/>
      <c r="U62" s="28"/>
      <c r="V62" s="28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7:33" x14ac:dyDescent="0.15">
      <c r="Q63" s="1"/>
      <c r="R63" s="1"/>
      <c r="S63" s="1"/>
      <c r="T63" s="1"/>
      <c r="U63" s="28"/>
      <c r="V63" s="28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7:33" x14ac:dyDescent="0.15">
      <c r="Q64" s="1"/>
      <c r="R64" s="1"/>
      <c r="S64" s="1"/>
      <c r="T64" s="1"/>
      <c r="U64" s="28"/>
      <c r="V64" s="28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7:33" x14ac:dyDescent="0.15">
      <c r="Q65" s="1"/>
      <c r="R65" s="1"/>
      <c r="S65" s="1"/>
      <c r="T65" s="1"/>
      <c r="U65" s="28"/>
      <c r="V65" s="28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7:33" x14ac:dyDescent="0.15">
      <c r="Q66" s="1"/>
      <c r="R66" s="1"/>
      <c r="S66" s="1"/>
      <c r="T66" s="1"/>
      <c r="U66" s="28"/>
      <c r="V66" s="28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7:33" x14ac:dyDescent="0.15">
      <c r="Q67" s="1"/>
      <c r="R67" s="1"/>
      <c r="S67" s="1"/>
      <c r="T67" s="1"/>
      <c r="U67" s="28"/>
      <c r="V67" s="28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7:33" x14ac:dyDescent="0.15">
      <c r="Q68" s="1"/>
      <c r="R68" s="1"/>
      <c r="S68" s="1"/>
      <c r="T68" s="1"/>
      <c r="U68" s="28"/>
      <c r="V68" s="28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7:33" x14ac:dyDescent="0.15">
      <c r="Q69" s="1"/>
      <c r="R69" s="1"/>
      <c r="S69" s="1"/>
      <c r="T69" s="1"/>
      <c r="U69" s="28"/>
      <c r="V69" s="28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7:33" x14ac:dyDescent="0.15">
      <c r="Q70" s="1"/>
      <c r="R70" s="1"/>
      <c r="S70" s="1"/>
      <c r="T70" s="1"/>
      <c r="U70" s="28"/>
      <c r="V70" s="28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7:33" x14ac:dyDescent="0.15">
      <c r="Q71" s="1"/>
      <c r="R71" s="1"/>
      <c r="S71" s="1"/>
      <c r="T71" s="1"/>
      <c r="U71" s="28"/>
      <c r="V71" s="28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7:33" x14ac:dyDescent="0.15">
      <c r="Q72" s="1"/>
      <c r="R72" s="1"/>
      <c r="S72" s="1"/>
      <c r="T72" s="1"/>
      <c r="U72" s="28"/>
      <c r="V72" s="28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7:33" x14ac:dyDescent="0.15">
      <c r="Q73" s="1"/>
      <c r="R73" s="1"/>
      <c r="S73" s="1"/>
      <c r="T73" s="1"/>
      <c r="U73" s="28"/>
      <c r="V73" s="28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7:33" x14ac:dyDescent="0.15">
      <c r="Q74" s="1"/>
      <c r="R74" s="1"/>
      <c r="S74" s="1"/>
      <c r="T74" s="1"/>
      <c r="U74" s="28"/>
      <c r="V74" s="28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7:33" x14ac:dyDescent="0.15">
      <c r="Q75" s="1"/>
      <c r="R75" s="1"/>
      <c r="S75" s="1"/>
      <c r="T75" s="1"/>
      <c r="U75" s="28"/>
      <c r="V75" s="28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7:33" x14ac:dyDescent="0.15">
      <c r="Q76" s="1"/>
      <c r="R76" s="1"/>
      <c r="S76" s="1"/>
      <c r="T76" s="1"/>
      <c r="U76" s="28"/>
      <c r="V76" s="28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7:33" x14ac:dyDescent="0.15">
      <c r="Q77" s="1"/>
      <c r="R77" s="1"/>
      <c r="S77" s="1"/>
      <c r="T77" s="1"/>
      <c r="U77" s="28"/>
      <c r="V77" s="28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7:33" x14ac:dyDescent="0.15">
      <c r="Q78" s="1"/>
      <c r="R78" s="1"/>
      <c r="S78" s="1"/>
      <c r="T78" s="1"/>
      <c r="U78" s="28"/>
      <c r="V78" s="28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7:33" x14ac:dyDescent="0.15"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7:33" x14ac:dyDescent="0.15"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7:33" x14ac:dyDescent="0.15">
      <c r="Q81" s="1"/>
      <c r="R81" s="1"/>
      <c r="S81" s="1"/>
      <c r="T81" s="1"/>
      <c r="U81" s="28"/>
      <c r="V81" s="28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7:33" x14ac:dyDescent="0.15">
      <c r="Q82" s="59"/>
      <c r="R82" s="59"/>
      <c r="S82" s="59"/>
      <c r="T82" s="59"/>
      <c r="U82" s="59"/>
      <c r="V82" s="28"/>
      <c r="W82" s="59"/>
      <c r="X82" s="59"/>
      <c r="Y82" s="59"/>
      <c r="Z82" s="59"/>
      <c r="AA82" s="59"/>
      <c r="AB82" s="1"/>
      <c r="AC82" s="59"/>
      <c r="AD82" s="59"/>
      <c r="AE82" s="59"/>
      <c r="AF82" s="59"/>
      <c r="AG82" s="59"/>
    </row>
    <row r="83" spans="17:33" x14ac:dyDescent="0.15">
      <c r="Q83" s="1"/>
      <c r="R83" s="1"/>
      <c r="S83" s="1"/>
      <c r="T83" s="1"/>
      <c r="U83" s="28"/>
      <c r="V83" s="28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7:33" x14ac:dyDescent="0.15">
      <c r="Q84" s="1"/>
      <c r="R84" s="1"/>
      <c r="S84" s="1"/>
      <c r="T84" s="1"/>
      <c r="U84" s="28"/>
      <c r="V84" s="28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7:33" x14ac:dyDescent="0.15">
      <c r="Q85" s="1"/>
      <c r="R85" s="1"/>
      <c r="S85" s="1"/>
      <c r="T85" s="1"/>
      <c r="U85" s="28"/>
      <c r="V85" s="28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7:33" x14ac:dyDescent="0.15">
      <c r="Q86" s="1"/>
      <c r="R86" s="1"/>
      <c r="S86" s="1"/>
      <c r="T86" s="1"/>
      <c r="U86" s="28"/>
      <c r="V86" s="28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7:33" x14ac:dyDescent="0.15">
      <c r="Q87" s="1"/>
      <c r="R87" s="1"/>
      <c r="S87" s="1"/>
      <c r="T87" s="1"/>
      <c r="U87" s="28"/>
      <c r="V87" s="28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7:33" x14ac:dyDescent="0.15">
      <c r="Q88" s="1"/>
      <c r="R88" s="1"/>
      <c r="S88" s="1"/>
      <c r="T88" s="1"/>
      <c r="U88" s="28"/>
      <c r="V88" s="28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7:33" x14ac:dyDescent="0.15">
      <c r="Q89" s="1"/>
      <c r="R89" s="1"/>
      <c r="S89" s="1"/>
      <c r="T89" s="1"/>
      <c r="U89" s="28"/>
      <c r="V89" s="28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7:33" x14ac:dyDescent="0.15">
      <c r="Q90" s="1"/>
      <c r="R90" s="1"/>
      <c r="S90" s="1"/>
      <c r="T90" s="1"/>
      <c r="U90" s="28"/>
      <c r="V90" s="28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7:33" x14ac:dyDescent="0.15">
      <c r="Q91" s="1"/>
      <c r="R91" s="1"/>
      <c r="S91" s="1"/>
      <c r="T91" s="1"/>
      <c r="U91" s="28"/>
      <c r="V91" s="28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7:33" x14ac:dyDescent="0.15">
      <c r="Q92" s="1"/>
      <c r="R92" s="1"/>
      <c r="S92" s="1"/>
      <c r="T92" s="1"/>
      <c r="U92" s="28"/>
      <c r="V92" s="28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7:33" x14ac:dyDescent="0.15">
      <c r="Q93" s="1"/>
      <c r="R93" s="1"/>
      <c r="S93" s="1"/>
      <c r="T93" s="1"/>
      <c r="U93" s="28"/>
      <c r="V93" s="28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7:33" x14ac:dyDescent="0.15">
      <c r="Q94" s="1"/>
      <c r="R94" s="1"/>
      <c r="S94" s="1"/>
      <c r="T94" s="1"/>
      <c r="U94" s="28"/>
      <c r="V94" s="28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7:33" x14ac:dyDescent="0.15">
      <c r="Q95" s="1"/>
      <c r="R95" s="1"/>
      <c r="S95" s="1"/>
      <c r="T95" s="1"/>
      <c r="U95" s="28"/>
      <c r="V95" s="28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7:33" x14ac:dyDescent="0.15">
      <c r="Q96" s="1"/>
      <c r="R96" s="1"/>
      <c r="S96" s="1"/>
      <c r="T96" s="1"/>
      <c r="U96" s="28"/>
      <c r="V96" s="28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7:33" x14ac:dyDescent="0.15">
      <c r="Q97" s="1"/>
      <c r="R97" s="1"/>
      <c r="S97" s="1"/>
      <c r="T97" s="1"/>
      <c r="U97" s="28"/>
      <c r="V97" s="28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7:33" x14ac:dyDescent="0.15">
      <c r="Q98" s="1"/>
      <c r="R98" s="1"/>
      <c r="S98" s="1"/>
      <c r="T98" s="1"/>
      <c r="U98" s="28"/>
      <c r="V98" s="28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7:33" x14ac:dyDescent="0.15">
      <c r="Q99" s="1"/>
      <c r="R99" s="1"/>
      <c r="S99" s="1"/>
      <c r="T99" s="1"/>
      <c r="U99" s="28"/>
      <c r="V99" s="28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7:33" x14ac:dyDescent="0.15">
      <c r="Q100" s="1"/>
      <c r="R100" s="1"/>
      <c r="S100" s="1"/>
      <c r="T100" s="1"/>
      <c r="U100" s="28"/>
      <c r="V100" s="28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7:33" x14ac:dyDescent="0.15">
      <c r="Q101" s="1"/>
      <c r="R101" s="1"/>
      <c r="S101" s="1"/>
      <c r="T101" s="1"/>
      <c r="U101" s="28"/>
      <c r="V101" s="28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7:33" x14ac:dyDescent="0.15">
      <c r="Q102" s="1"/>
      <c r="R102" s="1"/>
      <c r="S102" s="1"/>
      <c r="T102" s="1"/>
      <c r="U102" s="28"/>
      <c r="V102" s="28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7:33" x14ac:dyDescent="0.15">
      <c r="Q103" s="59"/>
      <c r="R103" s="59"/>
      <c r="S103" s="59"/>
      <c r="T103" s="59"/>
      <c r="U103" s="59"/>
      <c r="V103" s="28"/>
      <c r="W103" s="59"/>
      <c r="X103" s="59"/>
      <c r="Y103" s="59"/>
      <c r="Z103" s="59"/>
      <c r="AA103" s="59"/>
      <c r="AB103" s="1"/>
      <c r="AC103" s="59"/>
      <c r="AD103" s="59"/>
      <c r="AE103" s="59"/>
      <c r="AF103" s="59"/>
      <c r="AG103" s="59"/>
    </row>
    <row r="104" spans="17:33" x14ac:dyDescent="0.15">
      <c r="Q104" s="1"/>
      <c r="R104" s="1"/>
      <c r="S104" s="1"/>
      <c r="T104" s="1"/>
      <c r="U104" s="28"/>
      <c r="V104" s="28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7:33" x14ac:dyDescent="0.15">
      <c r="Q105" s="1"/>
      <c r="R105" s="1"/>
      <c r="S105" s="1"/>
      <c r="T105" s="1"/>
      <c r="U105" s="28"/>
      <c r="V105" s="28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7:33" x14ac:dyDescent="0.15">
      <c r="Q106" s="1"/>
      <c r="R106" s="1"/>
      <c r="S106" s="1"/>
      <c r="T106" s="1"/>
      <c r="U106" s="28"/>
      <c r="V106" s="28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7:33" x14ac:dyDescent="0.15">
      <c r="Q107" s="1"/>
      <c r="R107" s="1"/>
      <c r="S107" s="1"/>
      <c r="T107" s="1"/>
      <c r="U107" s="28"/>
      <c r="V107" s="28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7:33" x14ac:dyDescent="0.15">
      <c r="Q108" s="1"/>
      <c r="R108" s="1"/>
      <c r="S108" s="1"/>
      <c r="T108" s="1"/>
      <c r="U108" s="28"/>
      <c r="V108" s="28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7:33" x14ac:dyDescent="0.15">
      <c r="Q109" s="1"/>
      <c r="R109" s="1"/>
      <c r="S109" s="1"/>
      <c r="T109" s="1"/>
      <c r="U109" s="28"/>
      <c r="V109" s="28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7:33" x14ac:dyDescent="0.15">
      <c r="Q110" s="1"/>
      <c r="R110" s="1"/>
      <c r="S110" s="1"/>
      <c r="T110" s="1"/>
      <c r="U110" s="28"/>
      <c r="V110" s="28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7:33" x14ac:dyDescent="0.15">
      <c r="Q111" s="1"/>
      <c r="R111" s="1"/>
      <c r="S111" s="1"/>
      <c r="T111" s="1"/>
      <c r="U111" s="28"/>
      <c r="V111" s="28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7:33" x14ac:dyDescent="0.15">
      <c r="Q112" s="1"/>
      <c r="R112" s="1"/>
      <c r="S112" s="1"/>
      <c r="T112" s="1"/>
      <c r="U112" s="28"/>
      <c r="V112" s="28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7:33" x14ac:dyDescent="0.15">
      <c r="Q113" s="1"/>
      <c r="R113" s="1"/>
      <c r="S113" s="1"/>
      <c r="T113" s="1"/>
      <c r="U113" s="28"/>
      <c r="V113" s="28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7:33" x14ac:dyDescent="0.15">
      <c r="Q114" s="1"/>
      <c r="R114" s="1"/>
      <c r="S114" s="1"/>
      <c r="T114" s="1"/>
      <c r="U114" s="28"/>
      <c r="V114" s="28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7:33" x14ac:dyDescent="0.15">
      <c r="Q115" s="1"/>
      <c r="R115" s="1"/>
      <c r="S115" s="1"/>
      <c r="T115" s="1"/>
      <c r="U115" s="28"/>
      <c r="V115" s="28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7:33" x14ac:dyDescent="0.15">
      <c r="Q116" s="1"/>
      <c r="R116" s="1"/>
      <c r="S116" s="1"/>
      <c r="T116" s="1"/>
      <c r="U116" s="28"/>
      <c r="V116" s="28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7:33" x14ac:dyDescent="0.15">
      <c r="Q117" s="1"/>
      <c r="R117" s="1"/>
      <c r="S117" s="1"/>
      <c r="T117" s="1"/>
      <c r="U117" s="28"/>
      <c r="V117" s="28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7:33" x14ac:dyDescent="0.15">
      <c r="Q118" s="1"/>
      <c r="R118" s="1"/>
      <c r="S118" s="1"/>
      <c r="T118" s="1"/>
      <c r="U118" s="28"/>
      <c r="V118" s="28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7:33" x14ac:dyDescent="0.15">
      <c r="Q119" s="1"/>
      <c r="R119" s="1"/>
      <c r="S119" s="1"/>
      <c r="T119" s="1"/>
      <c r="U119" s="28"/>
      <c r="V119" s="28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7:33" x14ac:dyDescent="0.15">
      <c r="Q120" s="1"/>
      <c r="R120" s="1"/>
      <c r="S120" s="1"/>
      <c r="T120" s="1"/>
      <c r="U120" s="28"/>
      <c r="V120" s="28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7:33" x14ac:dyDescent="0.15">
      <c r="Q121" s="1"/>
      <c r="R121" s="1"/>
      <c r="S121" s="1"/>
      <c r="T121" s="1"/>
      <c r="U121" s="28"/>
      <c r="V121" s="28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7:33" x14ac:dyDescent="0.15">
      <c r="Q122" s="1"/>
      <c r="R122" s="1"/>
      <c r="S122" s="1"/>
      <c r="T122" s="1"/>
      <c r="U122" s="28"/>
      <c r="V122" s="28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7:33" x14ac:dyDescent="0.15">
      <c r="Q123" s="1"/>
      <c r="R123" s="1"/>
      <c r="S123" s="1"/>
      <c r="T123" s="1"/>
      <c r="U123" s="28"/>
      <c r="V123" s="28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7:33" x14ac:dyDescent="0.15">
      <c r="Q124" s="1"/>
      <c r="R124" s="1"/>
      <c r="S124" s="1"/>
      <c r="T124" s="1"/>
      <c r="U124" s="28"/>
      <c r="V124" s="28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7:33" x14ac:dyDescent="0.15">
      <c r="Q125" s="1"/>
      <c r="R125" s="1"/>
      <c r="S125" s="1"/>
      <c r="T125" s="1"/>
      <c r="U125" s="28"/>
      <c r="V125" s="28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</sheetData>
  <mergeCells count="16">
    <mergeCell ref="Q82:U82"/>
    <mergeCell ref="W82:AA82"/>
    <mergeCell ref="AC82:AG82"/>
    <mergeCell ref="Q103:U103"/>
    <mergeCell ref="W103:AA103"/>
    <mergeCell ref="AC103:AG103"/>
    <mergeCell ref="AC28:AG28"/>
    <mergeCell ref="W61:AA61"/>
    <mergeCell ref="AC61:AG61"/>
    <mergeCell ref="Q28:U28"/>
    <mergeCell ref="Q61:U61"/>
    <mergeCell ref="R2:V2"/>
    <mergeCell ref="R3:V3"/>
    <mergeCell ref="W28:AA28"/>
    <mergeCell ref="F1:G1"/>
    <mergeCell ref="J1:K1"/>
  </mergeCells>
  <phoneticPr fontId="1" type="noConversion"/>
  <pageMargins left="0.75000000000000011" right="0.75000000000000011" top="1" bottom="1" header="0.49" footer="0.49"/>
  <pageSetup paperSize="9" scale="61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Ungermann</dc:creator>
  <cp:lastModifiedBy>Lars Langemeyer</cp:lastModifiedBy>
  <cp:lastPrinted>2020-02-11T09:45:42Z</cp:lastPrinted>
  <dcterms:created xsi:type="dcterms:W3CDTF">2016-06-29T08:53:35Z</dcterms:created>
  <dcterms:modified xsi:type="dcterms:W3CDTF">2020-02-14T10:28:28Z</dcterms:modified>
</cp:coreProperties>
</file>