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AF2F2A99-196A-444B-9E3E-8A2B149EEC75}" xr6:coauthVersionLast="45" xr6:coauthVersionMax="45" xr10:uidLastSave="{00000000-0000-0000-0000-000000000000}"/>
  <bookViews>
    <workbookView xWindow="0" yWindow="460" windowWidth="32700" windowHeight="23540" xr2:uid="{00000000-000D-0000-FFFF-FFFF00000000}"/>
  </bookViews>
  <sheets>
    <sheet name="erm oe" sheetId="3" r:id="rId1"/>
    <sheet name="ham o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2" i="6" l="1"/>
  <c r="U32" i="6" l="1"/>
  <c r="V31" i="6"/>
  <c r="T31" i="6"/>
  <c r="U31" i="6"/>
  <c r="V30" i="6"/>
  <c r="T30" i="6"/>
  <c r="M41" i="6"/>
  <c r="Q17" i="6" s="1"/>
  <c r="Q31" i="6"/>
  <c r="Q22" i="6"/>
  <c r="Q21" i="6"/>
  <c r="Q20" i="6"/>
  <c r="Q19" i="6"/>
  <c r="Q2" i="6"/>
  <c r="L41" i="6"/>
  <c r="P34" i="6" s="1"/>
  <c r="P8" i="6"/>
  <c r="D13" i="6"/>
  <c r="E13" i="6" s="1"/>
  <c r="D3" i="6"/>
  <c r="E3" i="6" s="1"/>
  <c r="F3" i="6" s="1"/>
  <c r="D14" i="6"/>
  <c r="E14" i="6" s="1"/>
  <c r="D15" i="6"/>
  <c r="E15" i="6" s="1"/>
  <c r="D16" i="6"/>
  <c r="E16" i="6"/>
  <c r="D17" i="6"/>
  <c r="E17" i="6"/>
  <c r="D18" i="6"/>
  <c r="E18" i="6" s="1"/>
  <c r="D19" i="6"/>
  <c r="E19" i="6"/>
  <c r="D20" i="6"/>
  <c r="E20" i="6" s="1"/>
  <c r="D24" i="6"/>
  <c r="E24" i="6" s="1"/>
  <c r="E2" i="3"/>
  <c r="D4" i="6"/>
  <c r="E4" i="6"/>
  <c r="D5" i="6"/>
  <c r="E5" i="6"/>
  <c r="D6" i="6"/>
  <c r="E6" i="6"/>
  <c r="D7" i="6"/>
  <c r="E7" i="6" s="1"/>
  <c r="D8" i="6"/>
  <c r="E8" i="6"/>
  <c r="D38" i="3"/>
  <c r="E38" i="3"/>
  <c r="F38" i="3" s="1"/>
  <c r="D37" i="3"/>
  <c r="E37" i="3" s="1"/>
  <c r="F37" i="3" s="1"/>
  <c r="D36" i="3"/>
  <c r="E36" i="3" s="1"/>
  <c r="F36" i="3" s="1"/>
  <c r="D35" i="3"/>
  <c r="E35" i="3" s="1"/>
  <c r="F35" i="3" s="1"/>
  <c r="D34" i="3"/>
  <c r="E34" i="3"/>
  <c r="F34" i="3"/>
  <c r="D33" i="3"/>
  <c r="E33" i="3" s="1"/>
  <c r="F33" i="3" s="1"/>
  <c r="D32" i="3"/>
  <c r="E32" i="3" s="1"/>
  <c r="F32" i="3" s="1"/>
  <c r="D31" i="3"/>
  <c r="E31" i="3" s="1"/>
  <c r="F31" i="3" s="1"/>
  <c r="D30" i="3"/>
  <c r="E30" i="3"/>
  <c r="F30" i="3" s="1"/>
  <c r="D26" i="3"/>
  <c r="E26" i="3" s="1"/>
  <c r="F26" i="3" s="1"/>
  <c r="D25" i="3"/>
  <c r="E25" i="3" s="1"/>
  <c r="F25" i="3" s="1"/>
  <c r="D24" i="3"/>
  <c r="E24" i="3" s="1"/>
  <c r="F24" i="3" s="1"/>
  <c r="D23" i="3"/>
  <c r="E23" i="3"/>
  <c r="F23" i="3"/>
  <c r="D22" i="3"/>
  <c r="E22" i="3" s="1"/>
  <c r="F22" i="3" s="1"/>
  <c r="D21" i="3"/>
  <c r="E21" i="3" s="1"/>
  <c r="F21" i="3" s="1"/>
  <c r="D20" i="3"/>
  <c r="E20" i="3" s="1"/>
  <c r="F20" i="3" s="1"/>
  <c r="D19" i="3"/>
  <c r="E19" i="3"/>
  <c r="F19" i="3" s="1"/>
  <c r="D18" i="3"/>
  <c r="E18" i="3" s="1"/>
  <c r="F18" i="3" s="1"/>
  <c r="D17" i="3"/>
  <c r="E17" i="3" s="1"/>
  <c r="F17" i="3" s="1"/>
  <c r="D11" i="3"/>
  <c r="E11" i="3" s="1"/>
  <c r="F11" i="3" s="1"/>
  <c r="D10" i="3"/>
  <c r="E10" i="3"/>
  <c r="F10" i="3"/>
  <c r="D9" i="3"/>
  <c r="E9" i="3" s="1"/>
  <c r="F9" i="3" s="1"/>
  <c r="D8" i="3"/>
  <c r="E8" i="3" s="1"/>
  <c r="F8" i="3" s="1"/>
  <c r="D7" i="3"/>
  <c r="E7" i="3" s="1"/>
  <c r="F7" i="3" s="1"/>
  <c r="D6" i="3"/>
  <c r="E6" i="3"/>
  <c r="F6" i="3" s="1"/>
  <c r="D5" i="3"/>
  <c r="E5" i="3" s="1"/>
  <c r="F5" i="3" s="1"/>
  <c r="D4" i="3"/>
  <c r="E4" i="3" s="1"/>
  <c r="F4" i="3" s="1"/>
  <c r="D3" i="3"/>
  <c r="E3" i="3" s="1"/>
  <c r="F3" i="3" s="1"/>
  <c r="F2" i="3"/>
  <c r="F15" i="6" l="1"/>
  <c r="F20" i="6"/>
  <c r="F8" i="6"/>
  <c r="F18" i="6"/>
  <c r="Q3" i="6"/>
  <c r="F16" i="6"/>
  <c r="Q4" i="6"/>
  <c r="Q6" i="6"/>
  <c r="F13" i="6"/>
  <c r="F21" i="6" s="1"/>
  <c r="F4" i="6"/>
  <c r="F9" i="6" s="1"/>
  <c r="Q5" i="6"/>
  <c r="Q7" i="6"/>
  <c r="F19" i="6"/>
  <c r="F7" i="6"/>
  <c r="F6" i="6"/>
  <c r="F17" i="6"/>
  <c r="F12" i="3"/>
  <c r="F5" i="6"/>
  <c r="F24" i="6"/>
  <c r="F14" i="6"/>
  <c r="Q16" i="6"/>
  <c r="Q18" i="6"/>
  <c r="H39" i="3"/>
  <c r="G12" i="3"/>
  <c r="G39" i="3"/>
  <c r="F27" i="3"/>
  <c r="G27" i="3"/>
  <c r="P9" i="6"/>
  <c r="P10" i="6"/>
  <c r="P11" i="6"/>
  <c r="M9" i="3"/>
  <c r="P15" i="6"/>
  <c r="M8" i="3"/>
  <c r="P16" i="6"/>
  <c r="H27" i="3"/>
  <c r="P2" i="6"/>
  <c r="P17" i="6"/>
  <c r="P3" i="6"/>
  <c r="P18" i="6"/>
  <c r="Q15" i="6"/>
  <c r="F39" i="3"/>
  <c r="P4" i="6"/>
  <c r="P31" i="6"/>
  <c r="P5" i="6"/>
  <c r="P32" i="6"/>
  <c r="P6" i="6"/>
  <c r="P33" i="6"/>
  <c r="P7" i="6"/>
</calcChain>
</file>

<file path=xl/sharedStrings.xml><?xml version="1.0" encoding="utf-8"?>
<sst xmlns="http://schemas.openxmlformats.org/spreadsheetml/2006/main" count="95" uniqueCount="68">
  <si>
    <t>Tll-GFP</t>
  </si>
  <si>
    <t>Dpn</t>
  </si>
  <si>
    <t>Average</t>
  </si>
  <si>
    <t>SD</t>
  </si>
  <si>
    <t>P-value</t>
  </si>
  <si>
    <t>Ase- type II NB</t>
  </si>
  <si>
    <t>017-5</t>
  </si>
  <si>
    <t>019-14</t>
  </si>
  <si>
    <t>026-10</t>
  </si>
  <si>
    <t>028-8</t>
  </si>
  <si>
    <t>030-27</t>
  </si>
  <si>
    <t>032-15-1</t>
  </si>
  <si>
    <t>032-15-2</t>
  </si>
  <si>
    <t>032-18</t>
  </si>
  <si>
    <t>34-14-1</t>
  </si>
  <si>
    <t>34-14-2</t>
  </si>
  <si>
    <t>001-11</t>
  </si>
  <si>
    <t>Ase+ type II NB</t>
  </si>
  <si>
    <t>wild-type type II NB</t>
  </si>
  <si>
    <t>erm overexpression</t>
  </si>
  <si>
    <t>001-16</t>
  </si>
  <si>
    <t>006-08</t>
  </si>
  <si>
    <t>006-11</t>
  </si>
  <si>
    <t>003-22</t>
  </si>
  <si>
    <t>003-6</t>
  </si>
  <si>
    <t>006-17</t>
  </si>
  <si>
    <t>008-5</t>
  </si>
  <si>
    <t>008-8</t>
  </si>
  <si>
    <t>008-10</t>
  </si>
  <si>
    <t>008-13</t>
  </si>
  <si>
    <t>012-5</t>
  </si>
  <si>
    <t>012-15</t>
  </si>
  <si>
    <t>014-12</t>
  </si>
  <si>
    <t>014-16</t>
  </si>
  <si>
    <t>014-18</t>
  </si>
  <si>
    <t>017-13</t>
  </si>
  <si>
    <t>Corrective value (Bx*Dx=?)</t>
  </si>
  <si>
    <t>Fold change compared to 4'-002 Dpn (C2/Cx=?)</t>
  </si>
  <si>
    <t>Fold change (E2/Ex=?)</t>
  </si>
  <si>
    <t>006-15</t>
  </si>
  <si>
    <t>Fold change (Ex/E2=?)</t>
  </si>
  <si>
    <t>control</t>
  </si>
  <si>
    <t>Ase-</t>
  </si>
  <si>
    <t>Ase+</t>
  </si>
  <si>
    <t>control Ase-</t>
  </si>
  <si>
    <t>#2</t>
  </si>
  <si>
    <t>006-27</t>
  </si>
  <si>
    <t>013-7</t>
  </si>
  <si>
    <t>013-10</t>
  </si>
  <si>
    <t>016-10</t>
  </si>
  <si>
    <t>ham oe</t>
  </si>
  <si>
    <t>006-26</t>
  </si>
  <si>
    <t>010-9</t>
  </si>
  <si>
    <t>010-15-1</t>
  </si>
  <si>
    <t>010-15-2</t>
  </si>
  <si>
    <t>012-18</t>
  </si>
  <si>
    <t>023-12</t>
  </si>
  <si>
    <t>023-16</t>
  </si>
  <si>
    <t>012-10</t>
  </si>
  <si>
    <t>7/30/2020-3</t>
  </si>
  <si>
    <t>7/30/2020-2</t>
  </si>
  <si>
    <t>7/30/2020-3a</t>
  </si>
  <si>
    <t>8/3/2020-a</t>
  </si>
  <si>
    <t xml:space="preserve"> ham oe Ase- NB</t>
  </si>
  <si>
    <t>ham oe Ase+ NB</t>
  </si>
  <si>
    <t>n=23</t>
  </si>
  <si>
    <t>n=6</t>
  </si>
  <si>
    <t>n=28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</si>
</sst>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16" fontId="0" fillId="0" borderId="0" xfId="0" applyNumberFormat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tabSelected="1" topLeftCell="E1" zoomScale="306" zoomScaleNormal="306" workbookViewId="0">
      <selection activeCell="M12" sqref="M12"/>
    </sheetView>
  </sheetViews>
  <sheetFormatPr baseColWidth="10" defaultColWidth="8.83203125" defaultRowHeight="15" x14ac:dyDescent="0.2"/>
  <cols>
    <col min="1" max="1" width="14.1640625" bestFit="1" customWidth="1"/>
  </cols>
  <sheetData>
    <row r="1" spans="1:13" x14ac:dyDescent="0.2">
      <c r="A1" t="s">
        <v>18</v>
      </c>
      <c r="B1" t="s">
        <v>0</v>
      </c>
      <c r="C1" t="s">
        <v>1</v>
      </c>
      <c r="D1" t="s">
        <v>37</v>
      </c>
      <c r="E1" t="s">
        <v>36</v>
      </c>
      <c r="F1" t="s">
        <v>40</v>
      </c>
    </row>
    <row r="2" spans="1:13" x14ac:dyDescent="0.2">
      <c r="A2" t="s">
        <v>15</v>
      </c>
      <c r="B2">
        <v>32.183999999999997</v>
      </c>
      <c r="C2">
        <v>86.525000000000006</v>
      </c>
      <c r="D2">
        <v>1</v>
      </c>
      <c r="E2">
        <f>B2*D2</f>
        <v>32.183999999999997</v>
      </c>
      <c r="F2">
        <f>E2/E2</f>
        <v>1</v>
      </c>
    </row>
    <row r="3" spans="1:13" x14ac:dyDescent="0.2">
      <c r="A3" t="s">
        <v>7</v>
      </c>
      <c r="B3">
        <v>33.630000000000003</v>
      </c>
      <c r="C3">
        <v>127</v>
      </c>
      <c r="D3">
        <f>C2/C3</f>
        <v>0.6812992125984253</v>
      </c>
      <c r="E3">
        <f>B3*D3</f>
        <v>22.912092519685043</v>
      </c>
      <c r="F3">
        <f>E3/E2</f>
        <v>0.71190941212046499</v>
      </c>
    </row>
    <row r="4" spans="1:13" x14ac:dyDescent="0.2">
      <c r="A4" t="s">
        <v>14</v>
      </c>
      <c r="B4">
        <v>29.187999999999999</v>
      </c>
      <c r="C4">
        <v>57.88</v>
      </c>
      <c r="D4">
        <f>C2/C4</f>
        <v>1.4949032480995164</v>
      </c>
      <c r="E4">
        <f>B4*D4</f>
        <v>43.63323600552868</v>
      </c>
      <c r="F4">
        <f>E4/E2</f>
        <v>1.3557431023343489</v>
      </c>
    </row>
    <row r="5" spans="1:13" x14ac:dyDescent="0.2">
      <c r="A5" t="s">
        <v>13</v>
      </c>
      <c r="B5">
        <v>26.719000000000001</v>
      </c>
      <c r="C5">
        <v>94.057000000000002</v>
      </c>
      <c r="D5">
        <f>C2/C5</f>
        <v>0.91992089902931207</v>
      </c>
      <c r="E5">
        <f t="shared" ref="E5:E11" si="0">B5*D5</f>
        <v>24.579366501164191</v>
      </c>
      <c r="F5">
        <f>E5/E2</f>
        <v>0.76371384853232016</v>
      </c>
    </row>
    <row r="6" spans="1:13" x14ac:dyDescent="0.2">
      <c r="A6" t="s">
        <v>10</v>
      </c>
      <c r="B6">
        <v>26.556000000000001</v>
      </c>
      <c r="C6">
        <v>95.811999999999998</v>
      </c>
      <c r="D6">
        <f>C2/C6</f>
        <v>0.90307059658497901</v>
      </c>
      <c r="E6">
        <f t="shared" si="0"/>
        <v>23.981942762910702</v>
      </c>
      <c r="F6">
        <f>E6/E2</f>
        <v>0.74515109255874667</v>
      </c>
      <c r="J6" s="7" t="s">
        <v>45</v>
      </c>
      <c r="K6" s="7" t="s">
        <v>2</v>
      </c>
      <c r="L6" s="7" t="s">
        <v>3</v>
      </c>
      <c r="M6" s="7" t="s">
        <v>4</v>
      </c>
    </row>
    <row r="7" spans="1:13" x14ac:dyDescent="0.2">
      <c r="A7" t="s">
        <v>11</v>
      </c>
      <c r="B7">
        <v>30.17</v>
      </c>
      <c r="C7">
        <v>109.82599999999999</v>
      </c>
      <c r="D7">
        <f>C2/C7</f>
        <v>0.7878371241782457</v>
      </c>
      <c r="E7">
        <f t="shared" si="0"/>
        <v>23.769046036457674</v>
      </c>
      <c r="F7">
        <f>E7/E2</f>
        <v>0.73853610602963193</v>
      </c>
      <c r="J7" s="7" t="s">
        <v>44</v>
      </c>
      <c r="K7" s="7">
        <v>0.91</v>
      </c>
      <c r="L7" s="7">
        <v>0.22</v>
      </c>
      <c r="M7" s="7"/>
    </row>
    <row r="8" spans="1:13" x14ac:dyDescent="0.2">
      <c r="A8" t="s">
        <v>8</v>
      </c>
      <c r="B8">
        <v>33.08</v>
      </c>
      <c r="C8">
        <v>112.75</v>
      </c>
      <c r="D8">
        <f>C2/C8</f>
        <v>0.76740576496674062</v>
      </c>
      <c r="E8">
        <f t="shared" si="0"/>
        <v>25.385782705099778</v>
      </c>
      <c r="F8">
        <f>E8/E2</f>
        <v>0.78877028042194197</v>
      </c>
      <c r="J8" s="7" t="s">
        <v>42</v>
      </c>
      <c r="K8" s="7">
        <v>0.77</v>
      </c>
      <c r="L8" s="7">
        <v>0.21</v>
      </c>
      <c r="M8" s="7">
        <f>_xlfn.T.TEST(F2:F11,F17:F26,2,2)</f>
        <v>0.18069387337348886</v>
      </c>
    </row>
    <row r="9" spans="1:13" x14ac:dyDescent="0.2">
      <c r="A9" t="s">
        <v>9</v>
      </c>
      <c r="B9">
        <v>38.917000000000002</v>
      </c>
      <c r="C9">
        <v>142.54300000000001</v>
      </c>
      <c r="D9">
        <f>C2/C9</f>
        <v>0.60700981458226644</v>
      </c>
      <c r="E9">
        <f t="shared" si="0"/>
        <v>23.623000954098064</v>
      </c>
      <c r="F9">
        <f>E9/E2</f>
        <v>0.73399828965007663</v>
      </c>
      <c r="J9" s="7" t="s">
        <v>43</v>
      </c>
      <c r="K9" s="7">
        <v>0.59</v>
      </c>
      <c r="L9" s="7">
        <v>0.18</v>
      </c>
      <c r="M9" s="7">
        <f>_xlfn.T.TEST(F2:F11,F30:F38,2,2)</f>
        <v>3.9405712246966115E-3</v>
      </c>
    </row>
    <row r="10" spans="1:13" x14ac:dyDescent="0.2">
      <c r="A10" t="s">
        <v>12</v>
      </c>
      <c r="B10">
        <v>44.332999999999998</v>
      </c>
      <c r="C10">
        <v>103.667</v>
      </c>
      <c r="D10">
        <f>C2/C10</f>
        <v>0.83464361850926527</v>
      </c>
      <c r="E10">
        <f t="shared" si="0"/>
        <v>37.002255539371255</v>
      </c>
      <c r="F10">
        <f>E10/E2</f>
        <v>1.1497096550885924</v>
      </c>
      <c r="K10" s="8">
        <v>0.99099999999999999</v>
      </c>
      <c r="L10" s="8">
        <v>0.28599999999999998</v>
      </c>
    </row>
    <row r="11" spans="1:13" x14ac:dyDescent="0.2">
      <c r="A11" t="s">
        <v>6</v>
      </c>
      <c r="B11">
        <v>48.286000000000001</v>
      </c>
      <c r="C11">
        <v>120.235</v>
      </c>
      <c r="D11">
        <f>C2/C11</f>
        <v>0.71963238657628814</v>
      </c>
      <c r="E11">
        <f t="shared" si="0"/>
        <v>34.748169418222652</v>
      </c>
      <c r="F11">
        <f>E11/E2</f>
        <v>1.0796721792885489</v>
      </c>
      <c r="K11" s="8">
        <v>1.0209999999999999</v>
      </c>
      <c r="L11" s="8">
        <v>0.27900000000000003</v>
      </c>
      <c r="M11">
        <v>0.70699999999999996</v>
      </c>
    </row>
    <row r="12" spans="1:13" x14ac:dyDescent="0.2">
      <c r="F12" s="1">
        <f>AVERAGE(F2:F11)</f>
        <v>0.90672039660246728</v>
      </c>
      <c r="G12" s="1">
        <f>_xlfn.STDEV.S(F2:F11,F2:F11)</f>
        <v>0.21904494077561598</v>
      </c>
      <c r="K12" s="8">
        <v>0.34899999999999998</v>
      </c>
      <c r="L12" s="8">
        <v>0.2</v>
      </c>
      <c r="M12" s="9">
        <v>1.34E-5</v>
      </c>
    </row>
    <row r="15" spans="1:13" x14ac:dyDescent="0.2">
      <c r="A15" s="2" t="s">
        <v>19</v>
      </c>
    </row>
    <row r="16" spans="1:13" x14ac:dyDescent="0.2">
      <c r="A16" t="s">
        <v>17</v>
      </c>
    </row>
    <row r="17" spans="1:8" x14ac:dyDescent="0.2">
      <c r="A17" t="s">
        <v>16</v>
      </c>
      <c r="B17">
        <v>26.38</v>
      </c>
      <c r="C17">
        <v>121.062</v>
      </c>
      <c r="D17">
        <f>C2/C17</f>
        <v>0.71471642629396515</v>
      </c>
      <c r="E17">
        <f>B17*D17</f>
        <v>18.854219325634801</v>
      </c>
      <c r="F17">
        <f>E17/E2</f>
        <v>0.58582585525835207</v>
      </c>
    </row>
    <row r="18" spans="1:8" x14ac:dyDescent="0.2">
      <c r="A18" t="s">
        <v>23</v>
      </c>
      <c r="B18">
        <v>39.037999999999997</v>
      </c>
      <c r="C18">
        <v>95.679000000000002</v>
      </c>
      <c r="D18">
        <f>C2/C18</f>
        <v>0.90432592313882887</v>
      </c>
      <c r="E18">
        <f>B18*D18</f>
        <v>35.3030753874936</v>
      </c>
      <c r="F18">
        <f>E18/E2</f>
        <v>1.0969138512146905</v>
      </c>
    </row>
    <row r="19" spans="1:8" x14ac:dyDescent="0.2">
      <c r="A19" t="s">
        <v>21</v>
      </c>
      <c r="B19">
        <v>34.378</v>
      </c>
      <c r="C19">
        <v>128.37700000000001</v>
      </c>
      <c r="D19">
        <f>C2/C19</f>
        <v>0.67399144706606318</v>
      </c>
      <c r="E19">
        <f>B19*D19</f>
        <v>23.170477967237119</v>
      </c>
      <c r="F19">
        <f>E19/E2</f>
        <v>0.71993779415974146</v>
      </c>
    </row>
    <row r="20" spans="1:8" x14ac:dyDescent="0.2">
      <c r="A20" t="s">
        <v>22</v>
      </c>
      <c r="B20">
        <v>22.562000000000001</v>
      </c>
      <c r="C20">
        <v>76.043000000000006</v>
      </c>
      <c r="D20">
        <f>C2/C20</f>
        <v>1.1378430624778086</v>
      </c>
      <c r="E20">
        <f t="shared" ref="E20:E26" si="1">B20*D20</f>
        <v>25.67201517562432</v>
      </c>
      <c r="F20">
        <f>E20/E2</f>
        <v>0.79766390677430776</v>
      </c>
    </row>
    <row r="21" spans="1:8" x14ac:dyDescent="0.2">
      <c r="A21" t="s">
        <v>26</v>
      </c>
      <c r="B21">
        <v>31.062000000000001</v>
      </c>
      <c r="C21">
        <v>176.23699999999999</v>
      </c>
      <c r="D21">
        <f>C2/C21</f>
        <v>0.49095819833519638</v>
      </c>
      <c r="E21">
        <f t="shared" si="1"/>
        <v>15.25014355668787</v>
      </c>
      <c r="F21">
        <f>E21/E2</f>
        <v>0.47384239239025205</v>
      </c>
    </row>
    <row r="22" spans="1:8" x14ac:dyDescent="0.2">
      <c r="A22" t="s">
        <v>29</v>
      </c>
      <c r="B22">
        <v>49.948</v>
      </c>
      <c r="C22">
        <v>157.70099999999999</v>
      </c>
      <c r="D22">
        <f>C2/C22</f>
        <v>0.54866487847255252</v>
      </c>
      <c r="E22">
        <f t="shared" si="1"/>
        <v>27.404713349947052</v>
      </c>
      <c r="F22">
        <f>E22/E2</f>
        <v>0.85150116051289626</v>
      </c>
    </row>
    <row r="23" spans="1:8" x14ac:dyDescent="0.2">
      <c r="A23" t="s">
        <v>31</v>
      </c>
      <c r="B23">
        <v>17.702999999999999</v>
      </c>
      <c r="C23">
        <v>87.519000000000005</v>
      </c>
      <c r="D23">
        <f>C2/C23</f>
        <v>0.98864246620733787</v>
      </c>
      <c r="E23">
        <f t="shared" si="1"/>
        <v>17.501937579268503</v>
      </c>
      <c r="F23">
        <f>E23/E2</f>
        <v>0.54380864961684394</v>
      </c>
    </row>
    <row r="24" spans="1:8" x14ac:dyDescent="0.2">
      <c r="A24" t="s">
        <v>33</v>
      </c>
      <c r="B24">
        <v>34.923000000000002</v>
      </c>
      <c r="C24">
        <v>109.911</v>
      </c>
      <c r="D24">
        <f>C2/C24</f>
        <v>0.78722784798609791</v>
      </c>
      <c r="E24">
        <f t="shared" si="1"/>
        <v>27.492358135218499</v>
      </c>
      <c r="F24">
        <f>E24/E2</f>
        <v>0.85422440141742795</v>
      </c>
    </row>
    <row r="25" spans="1:8" x14ac:dyDescent="0.2">
      <c r="A25" t="s">
        <v>34</v>
      </c>
      <c r="B25">
        <v>31.183</v>
      </c>
      <c r="C25">
        <v>125.717</v>
      </c>
      <c r="D25">
        <f>C2/C25</f>
        <v>0.68825218546417755</v>
      </c>
      <c r="E25">
        <f t="shared" si="1"/>
        <v>21.461767899329448</v>
      </c>
      <c r="F25">
        <f>E25/E2</f>
        <v>0.66684588302664216</v>
      </c>
    </row>
    <row r="26" spans="1:8" x14ac:dyDescent="0.2">
      <c r="A26" t="s">
        <v>35</v>
      </c>
      <c r="B26">
        <v>29.875</v>
      </c>
      <c r="C26">
        <v>72.763000000000005</v>
      </c>
      <c r="D26">
        <f>C2/C26</f>
        <v>1.1891345876338248</v>
      </c>
      <c r="E26">
        <f t="shared" si="1"/>
        <v>35.525395805560514</v>
      </c>
      <c r="F26">
        <f>E26/E2</f>
        <v>1.1038216444680746</v>
      </c>
    </row>
    <row r="27" spans="1:8" x14ac:dyDescent="0.2">
      <c r="F27" s="1">
        <f>AVERAGE(F17:F26)</f>
        <v>0.7694385538839229</v>
      </c>
      <c r="G27" s="1">
        <f>_xlfn.STDEV.S(F17:F26,F17:F26)</f>
        <v>0.20994907962541673</v>
      </c>
      <c r="H27">
        <f>_xlfn.T.TEST(F2:F11,F17:F26,2,2)</f>
        <v>0.18069387337348886</v>
      </c>
    </row>
    <row r="29" spans="1:8" x14ac:dyDescent="0.2">
      <c r="A29" t="s">
        <v>5</v>
      </c>
    </row>
    <row r="30" spans="1:8" x14ac:dyDescent="0.2">
      <c r="A30" t="s">
        <v>20</v>
      </c>
      <c r="B30">
        <v>28.693999999999999</v>
      </c>
      <c r="C30">
        <v>101.286</v>
      </c>
      <c r="D30">
        <f>C2/C30</f>
        <v>0.85426416286554907</v>
      </c>
      <c r="E30">
        <f>B30*D30</f>
        <v>24.512255889264065</v>
      </c>
      <c r="F30">
        <f>E30/E2</f>
        <v>0.76162863190604235</v>
      </c>
    </row>
    <row r="31" spans="1:8" x14ac:dyDescent="0.2">
      <c r="A31" t="s">
        <v>24</v>
      </c>
      <c r="B31">
        <v>35.229999999999997</v>
      </c>
      <c r="C31">
        <v>117.623</v>
      </c>
      <c r="D31">
        <f>C2/C31</f>
        <v>0.73561293284476681</v>
      </c>
      <c r="E31">
        <f>B31*D31</f>
        <v>25.915643624121131</v>
      </c>
      <c r="F31">
        <f>E31/E2</f>
        <v>0.80523376908156641</v>
      </c>
    </row>
    <row r="32" spans="1:8" x14ac:dyDescent="0.2">
      <c r="A32" t="s">
        <v>25</v>
      </c>
      <c r="B32">
        <v>17.433</v>
      </c>
      <c r="C32">
        <v>78.381</v>
      </c>
      <c r="D32">
        <f>C2/C32</f>
        <v>1.1039027315293248</v>
      </c>
      <c r="E32">
        <f>B32*D32</f>
        <v>19.244336318750719</v>
      </c>
      <c r="F32">
        <f>E32/E2</f>
        <v>0.59794731291171765</v>
      </c>
    </row>
    <row r="33" spans="1:8" x14ac:dyDescent="0.2">
      <c r="A33" t="s">
        <v>27</v>
      </c>
      <c r="B33">
        <v>30.007000000000001</v>
      </c>
      <c r="C33">
        <v>148.29499999999999</v>
      </c>
      <c r="D33">
        <f>C2/C33</f>
        <v>0.58346538993222974</v>
      </c>
      <c r="E33">
        <f t="shared" ref="E33:E37" si="2">B33*D33</f>
        <v>17.508045955696417</v>
      </c>
      <c r="F33">
        <f>E33/E2</f>
        <v>0.54399844505643857</v>
      </c>
    </row>
    <row r="34" spans="1:8" x14ac:dyDescent="0.2">
      <c r="A34" t="s">
        <v>28</v>
      </c>
      <c r="B34">
        <v>34.521999999999998</v>
      </c>
      <c r="C34">
        <v>132.863</v>
      </c>
      <c r="D34">
        <f>C2/C34</f>
        <v>0.65123473051188074</v>
      </c>
      <c r="E34">
        <f t="shared" si="2"/>
        <v>22.481925366731147</v>
      </c>
      <c r="F34">
        <f>E34/E2</f>
        <v>0.69854354234188254</v>
      </c>
    </row>
    <row r="35" spans="1:8" x14ac:dyDescent="0.2">
      <c r="A35" t="s">
        <v>30</v>
      </c>
      <c r="B35">
        <v>21.527000000000001</v>
      </c>
      <c r="C35">
        <v>103.312</v>
      </c>
      <c r="D35">
        <f>C2/C35</f>
        <v>0.83751161530122353</v>
      </c>
      <c r="E35">
        <f t="shared" si="2"/>
        <v>18.029112542589441</v>
      </c>
      <c r="F35">
        <f>E35/E2</f>
        <v>0.56018868203422334</v>
      </c>
    </row>
    <row r="36" spans="1:8" x14ac:dyDescent="0.2">
      <c r="A36" t="s">
        <v>32</v>
      </c>
      <c r="B36">
        <v>18.422999999999998</v>
      </c>
      <c r="C36">
        <v>119.297</v>
      </c>
      <c r="D36">
        <f>C2/C36</f>
        <v>0.72529066112307949</v>
      </c>
      <c r="E36">
        <f t="shared" si="2"/>
        <v>13.362029849870492</v>
      </c>
      <c r="F36">
        <f>E36/E2</f>
        <v>0.41517616983191935</v>
      </c>
    </row>
    <row r="37" spans="1:8" x14ac:dyDescent="0.2">
      <c r="A37" t="s">
        <v>31</v>
      </c>
      <c r="B37">
        <v>5.8079999999999998</v>
      </c>
      <c r="C37">
        <v>74.138999999999996</v>
      </c>
      <c r="D37">
        <f>C2/C37</f>
        <v>1.1670645679062304</v>
      </c>
      <c r="E37">
        <f t="shared" si="2"/>
        <v>6.7783110103993858</v>
      </c>
      <c r="F37">
        <f>E37/E2</f>
        <v>0.21061120464825336</v>
      </c>
    </row>
    <row r="38" spans="1:8" x14ac:dyDescent="0.2">
      <c r="A38" t="s">
        <v>35</v>
      </c>
      <c r="B38">
        <v>17.753</v>
      </c>
      <c r="C38">
        <v>67.825000000000003</v>
      </c>
      <c r="D38">
        <f>C2/C38</f>
        <v>1.2757095466273498</v>
      </c>
      <c r="E38">
        <f t="shared" ref="E38" si="3">B38*D38</f>
        <v>22.64767158127534</v>
      </c>
      <c r="F38">
        <f>E38/E2</f>
        <v>0.70369349929391445</v>
      </c>
    </row>
    <row r="39" spans="1:8" x14ac:dyDescent="0.2">
      <c r="F39" s="1">
        <f>AVERAGE(F30:F38)</f>
        <v>0.58855791745621744</v>
      </c>
      <c r="G39" s="1">
        <f>_xlfn.STDEV.S(F30:F38,F30:F38)</f>
        <v>0.18086016884743247</v>
      </c>
      <c r="H39">
        <f>_xlfn.T.TEST(F2:F11,F30:F38,2,2)</f>
        <v>3.9405712246966115E-3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1"/>
  <sheetViews>
    <sheetView topLeftCell="R7" zoomScale="202" zoomScaleNormal="202" workbookViewId="0">
      <selection activeCell="V32" sqref="V32"/>
    </sheetView>
  </sheetViews>
  <sheetFormatPr baseColWidth="10" defaultColWidth="8.83203125" defaultRowHeight="15" x14ac:dyDescent="0.2"/>
  <cols>
    <col min="21" max="21" width="12" bestFit="1" customWidth="1"/>
    <col min="22" max="22" width="12.33203125" bestFit="1" customWidth="1"/>
  </cols>
  <sheetData>
    <row r="1" spans="1:22" x14ac:dyDescent="0.2">
      <c r="A1" s="2" t="s">
        <v>41</v>
      </c>
      <c r="J1" t="s">
        <v>59</v>
      </c>
      <c r="K1" s="4">
        <v>44046</v>
      </c>
      <c r="L1" t="s">
        <v>60</v>
      </c>
      <c r="O1" t="s">
        <v>60</v>
      </c>
      <c r="P1" t="s">
        <v>61</v>
      </c>
      <c r="Q1" t="s">
        <v>62</v>
      </c>
      <c r="S1" s="5"/>
      <c r="T1" s="6" t="s">
        <v>41</v>
      </c>
      <c r="U1" s="6" t="s">
        <v>63</v>
      </c>
      <c r="V1" s="6" t="s">
        <v>64</v>
      </c>
    </row>
    <row r="2" spans="1:22" x14ac:dyDescent="0.2">
      <c r="A2" t="s">
        <v>18</v>
      </c>
      <c r="B2" t="s">
        <v>0</v>
      </c>
      <c r="C2" t="s">
        <v>1</v>
      </c>
      <c r="D2" t="s">
        <v>37</v>
      </c>
      <c r="E2" t="s">
        <v>36</v>
      </c>
      <c r="F2" t="s">
        <v>38</v>
      </c>
      <c r="J2">
        <v>1</v>
      </c>
      <c r="K2">
        <v>1</v>
      </c>
      <c r="L2">
        <v>1</v>
      </c>
      <c r="O2">
        <v>1</v>
      </c>
      <c r="P2">
        <f>J2*L41</f>
        <v>0.96760263169900995</v>
      </c>
      <c r="Q2">
        <f>K2*M41</f>
        <v>1.0819102432382417</v>
      </c>
      <c r="S2" s="6"/>
      <c r="T2" s="6">
        <v>1</v>
      </c>
      <c r="U2" s="6">
        <v>0.56201958127941609</v>
      </c>
      <c r="V2" s="6">
        <v>0.58996400000000004</v>
      </c>
    </row>
    <row r="3" spans="1:22" x14ac:dyDescent="0.2">
      <c r="A3" s="3" t="s">
        <v>39</v>
      </c>
      <c r="B3">
        <v>59.054000000000002</v>
      </c>
      <c r="C3">
        <v>57.037999999999997</v>
      </c>
      <c r="D3">
        <f>C3/C3</f>
        <v>1</v>
      </c>
      <c r="E3">
        <f>B3*D3</f>
        <v>59.054000000000002</v>
      </c>
      <c r="F3">
        <f>E3/E3</f>
        <v>1</v>
      </c>
      <c r="J3">
        <v>1.024726</v>
      </c>
      <c r="K3">
        <v>0.80397506337711455</v>
      </c>
      <c r="L3">
        <v>0.95568329966732812</v>
      </c>
      <c r="O3">
        <v>0.95568329966732812</v>
      </c>
      <c r="P3">
        <f>J3*L41</f>
        <v>0.99152757437039973</v>
      </c>
      <c r="Q3">
        <f>K3*M41</f>
        <v>0.86982885637581475</v>
      </c>
      <c r="S3" s="6"/>
      <c r="T3" s="6">
        <v>0.95568329966732812</v>
      </c>
      <c r="U3" s="6">
        <v>1.3109588072189244</v>
      </c>
      <c r="V3" s="6">
        <v>0.14032748822352856</v>
      </c>
    </row>
    <row r="4" spans="1:22" x14ac:dyDescent="0.2">
      <c r="A4" s="3" t="s">
        <v>46</v>
      </c>
      <c r="B4">
        <v>88.375</v>
      </c>
      <c r="C4">
        <v>106.17</v>
      </c>
      <c r="D4">
        <f>C3/C4</f>
        <v>0.53723273994537057</v>
      </c>
      <c r="E4">
        <f t="shared" ref="E4:E8" si="0">B4*D4</f>
        <v>47.477943392672124</v>
      </c>
      <c r="F4">
        <f>E4/E3</f>
        <v>0.80397506337711455</v>
      </c>
      <c r="J4">
        <v>1.0981080000000001</v>
      </c>
      <c r="K4">
        <v>1.0757415078398547</v>
      </c>
      <c r="L4">
        <v>0.92655013138736797</v>
      </c>
      <c r="O4">
        <v>0.92655013138736797</v>
      </c>
      <c r="P4">
        <f>J4*L41</f>
        <v>1.0625321906897365</v>
      </c>
      <c r="Q4">
        <f>K4*M41</f>
        <v>1.1638557564084901</v>
      </c>
      <c r="S4" s="6"/>
      <c r="T4" s="6">
        <v>0.92655013138736797</v>
      </c>
      <c r="U4" s="6">
        <v>1.2124047367644535</v>
      </c>
      <c r="V4" s="6">
        <v>0.14884184345504375</v>
      </c>
    </row>
    <row r="5" spans="1:22" x14ac:dyDescent="0.2">
      <c r="A5" s="3" t="s">
        <v>26</v>
      </c>
      <c r="B5">
        <v>100.59399999999999</v>
      </c>
      <c r="C5">
        <v>90.319000000000003</v>
      </c>
      <c r="D5">
        <f>C3/C5</f>
        <v>0.63151717800241358</v>
      </c>
      <c r="E5">
        <f t="shared" si="0"/>
        <v>63.526839003974786</v>
      </c>
      <c r="F5">
        <f>E5/E3</f>
        <v>1.0757415078398547</v>
      </c>
      <c r="J5">
        <v>1.529595</v>
      </c>
      <c r="K5">
        <v>1.1474588867351891</v>
      </c>
      <c r="L5">
        <v>0.89637219565580861</v>
      </c>
      <c r="O5">
        <v>0.89637219565580861</v>
      </c>
      <c r="P5">
        <f>J5*L41</f>
        <v>1.4800401474336471</v>
      </c>
      <c r="Q5">
        <f>K5*M41</f>
        <v>1.2414475232535505</v>
      </c>
      <c r="S5" s="6"/>
      <c r="T5" s="6">
        <v>0.89637219565580861</v>
      </c>
      <c r="U5" s="6">
        <v>1.0709521095839087</v>
      </c>
      <c r="V5" s="6">
        <v>0.24150500390117952</v>
      </c>
    </row>
    <row r="6" spans="1:22" x14ac:dyDescent="0.2">
      <c r="A6" s="3" t="s">
        <v>47</v>
      </c>
      <c r="B6">
        <v>98.635000000000005</v>
      </c>
      <c r="C6">
        <v>83.025000000000006</v>
      </c>
      <c r="D6">
        <f>C3/C6</f>
        <v>0.68699789220114416</v>
      </c>
      <c r="E6">
        <f>B6*D6</f>
        <v>67.762037097259864</v>
      </c>
      <c r="F6">
        <f>E6/E3</f>
        <v>1.1474588867351891</v>
      </c>
      <c r="J6">
        <v>0.87437699999999996</v>
      </c>
      <c r="K6">
        <v>0.71629882049602311</v>
      </c>
      <c r="L6">
        <v>0.57313770120343654</v>
      </c>
      <c r="O6">
        <v>0.57313770120343654</v>
      </c>
      <c r="P6">
        <f>J6*L41</f>
        <v>0.84604948629708521</v>
      </c>
      <c r="Q6">
        <f>K6*M41</f>
        <v>0.77497103111411803</v>
      </c>
      <c r="S6" s="6"/>
      <c r="T6" s="6">
        <v>0.57313770120343654</v>
      </c>
      <c r="U6" s="6">
        <v>1.0980304999283821</v>
      </c>
      <c r="V6" s="6">
        <v>0.60806219706639486</v>
      </c>
    </row>
    <row r="7" spans="1:22" x14ac:dyDescent="0.2">
      <c r="A7" s="3" t="s">
        <v>48</v>
      </c>
      <c r="B7">
        <v>73.376999999999995</v>
      </c>
      <c r="C7">
        <v>98.941999999999993</v>
      </c>
      <c r="D7">
        <f>C3/C7</f>
        <v>0.57647914940065903</v>
      </c>
      <c r="E7">
        <f t="shared" si="0"/>
        <v>42.300310545572152</v>
      </c>
      <c r="F7">
        <f>E7/E3</f>
        <v>0.71629882049602311</v>
      </c>
      <c r="J7">
        <v>0.51083699999999999</v>
      </c>
      <c r="K7">
        <v>0.75291069500172803</v>
      </c>
      <c r="L7">
        <v>0.67777873745844563</v>
      </c>
      <c r="O7">
        <v>0.67777873745844563</v>
      </c>
      <c r="P7">
        <f>J7*L41</f>
        <v>0.49428722556922711</v>
      </c>
      <c r="Q7">
        <f>K7*M41</f>
        <v>0.81458179316599322</v>
      </c>
      <c r="S7" s="6"/>
      <c r="T7" s="6">
        <v>0.67777873745844563</v>
      </c>
      <c r="U7" s="6">
        <v>1.4683800623209502</v>
      </c>
      <c r="V7" s="6">
        <v>0.36538480632910741</v>
      </c>
    </row>
    <row r="8" spans="1:22" x14ac:dyDescent="0.2">
      <c r="A8" s="3" t="s">
        <v>49</v>
      </c>
      <c r="B8">
        <v>82.718999999999994</v>
      </c>
      <c r="C8">
        <v>106.11499999999999</v>
      </c>
      <c r="D8">
        <f>C3/C8</f>
        <v>0.5375111906893465</v>
      </c>
      <c r="E8">
        <f t="shared" si="0"/>
        <v>44.462388182632047</v>
      </c>
      <c r="F8">
        <f>E8/E3</f>
        <v>0.75291069500172803</v>
      </c>
      <c r="J8">
        <v>0.92933299999999996</v>
      </c>
      <c r="L8">
        <v>1.4506540638611773</v>
      </c>
      <c r="O8">
        <v>1.4506540638611773</v>
      </c>
      <c r="P8">
        <f>J8*L41</f>
        <v>0.89922505652473594</v>
      </c>
      <c r="S8" s="6"/>
      <c r="T8" s="6">
        <v>1.4506540638611773</v>
      </c>
      <c r="U8" s="6">
        <v>1.3629991433576614</v>
      </c>
      <c r="V8" s="6"/>
    </row>
    <row r="9" spans="1:22" x14ac:dyDescent="0.2">
      <c r="A9" s="3"/>
      <c r="F9">
        <f>AVERAGE(F3:F8)</f>
        <v>0.91606416224165155</v>
      </c>
      <c r="J9">
        <v>1.079099</v>
      </c>
      <c r="L9">
        <v>1.7019852590614122</v>
      </c>
      <c r="O9">
        <v>1.7019852590614122</v>
      </c>
      <c r="P9">
        <f>J9*L41</f>
        <v>1.04413903226377</v>
      </c>
      <c r="S9" s="6"/>
      <c r="T9" s="6">
        <v>1.7019852590614122</v>
      </c>
      <c r="U9" s="6">
        <v>0.8205824640756948</v>
      </c>
      <c r="V9" s="6"/>
    </row>
    <row r="10" spans="1:22" x14ac:dyDescent="0.2">
      <c r="J10">
        <v>0.61492400000000003</v>
      </c>
      <c r="L10">
        <v>0.86202529611597623</v>
      </c>
      <c r="O10">
        <v>0.86202529611597623</v>
      </c>
      <c r="P10">
        <f>J10*L41</f>
        <v>0.59500208069488203</v>
      </c>
      <c r="S10" s="6"/>
      <c r="T10" s="6">
        <v>0.86202529611597623</v>
      </c>
      <c r="U10" s="6">
        <v>0.76946240882747718</v>
      </c>
      <c r="V10" s="6"/>
    </row>
    <row r="11" spans="1:22" x14ac:dyDescent="0.2">
      <c r="A11" s="3" t="s">
        <v>50</v>
      </c>
      <c r="J11">
        <v>1.581833</v>
      </c>
      <c r="L11">
        <v>0.80348289161702702</v>
      </c>
      <c r="O11">
        <v>0.80348289161702702</v>
      </c>
      <c r="P11">
        <f>J11*L41</f>
        <v>1.5305857737083401</v>
      </c>
      <c r="S11" s="6"/>
      <c r="T11" s="6">
        <v>0.80348289161702702</v>
      </c>
      <c r="U11" s="6">
        <v>0.7804629710134745</v>
      </c>
      <c r="V11" s="6"/>
    </row>
    <row r="12" spans="1:22" x14ac:dyDescent="0.2">
      <c r="A12" t="s">
        <v>5</v>
      </c>
      <c r="B12" t="s">
        <v>0</v>
      </c>
      <c r="C12" t="s">
        <v>1</v>
      </c>
      <c r="D12" t="s">
        <v>37</v>
      </c>
      <c r="E12" t="s">
        <v>36</v>
      </c>
      <c r="F12" t="s">
        <v>38</v>
      </c>
      <c r="L12">
        <v>1.1429282141967292</v>
      </c>
      <c r="O12">
        <v>1.1429282141967292</v>
      </c>
      <c r="S12" s="6"/>
      <c r="T12" s="6">
        <v>1.1429282141967292</v>
      </c>
      <c r="U12" s="6">
        <v>1.0664810202944557</v>
      </c>
      <c r="V12" s="6"/>
    </row>
    <row r="13" spans="1:22" x14ac:dyDescent="0.2">
      <c r="A13" s="3" t="s">
        <v>51</v>
      </c>
      <c r="B13">
        <v>88.161000000000001</v>
      </c>
      <c r="C13">
        <v>69.706000000000003</v>
      </c>
      <c r="D13">
        <f>C3/C13</f>
        <v>0.81826528562820988</v>
      </c>
      <c r="E13">
        <f t="shared" ref="E13:E20" si="1">B13*D13</f>
        <v>72.139085846268614</v>
      </c>
      <c r="F13">
        <f>E13/E3</f>
        <v>1.2215783155462561</v>
      </c>
      <c r="L13">
        <v>0.90259261688770842</v>
      </c>
      <c r="O13">
        <v>0.90259261688770842</v>
      </c>
      <c r="S13" s="6"/>
      <c r="T13" s="6">
        <v>0.90259261688770842</v>
      </c>
      <c r="U13" s="6">
        <v>1.3087174294257844</v>
      </c>
      <c r="V13" s="6"/>
    </row>
    <row r="14" spans="1:22" x14ac:dyDescent="0.2">
      <c r="A14" t="s">
        <v>52</v>
      </c>
      <c r="B14">
        <v>160.52600000000001</v>
      </c>
      <c r="C14">
        <v>116.29900000000001</v>
      </c>
      <c r="D14">
        <f>C3/C14</f>
        <v>0.49044273811468708</v>
      </c>
      <c r="E14">
        <f t="shared" si="1"/>
        <v>78.728810978598261</v>
      </c>
      <c r="F14">
        <f>E14/E3</f>
        <v>1.3331664405222043</v>
      </c>
      <c r="S14" s="6"/>
      <c r="T14" s="6">
        <v>0.96760263169900995</v>
      </c>
      <c r="U14" s="6">
        <v>0.97847324561037718</v>
      </c>
      <c r="V14" s="6"/>
    </row>
    <row r="15" spans="1:22" x14ac:dyDescent="0.2">
      <c r="A15" s="3" t="s">
        <v>53</v>
      </c>
      <c r="B15">
        <v>83.861000000000004</v>
      </c>
      <c r="C15">
        <v>116.643</v>
      </c>
      <c r="D15">
        <f>C3/C15</f>
        <v>0.48899633925739217</v>
      </c>
      <c r="E15">
        <f t="shared" si="1"/>
        <v>41.007722006464164</v>
      </c>
      <c r="F15">
        <f>E15/E3</f>
        <v>0.69441057348298441</v>
      </c>
      <c r="J15">
        <v>1.3525360375754789</v>
      </c>
      <c r="K15">
        <v>1.2215783155462561</v>
      </c>
      <c r="L15">
        <v>0.56201958127941609</v>
      </c>
      <c r="O15">
        <v>0.56201958127941609</v>
      </c>
      <c r="P15">
        <f>J15*L41</f>
        <v>1.3087174294257844</v>
      </c>
      <c r="Q15">
        <f>K15*M41</f>
        <v>1.3216380925072115</v>
      </c>
      <c r="S15" s="6"/>
      <c r="T15" s="6">
        <v>0.99152757437039973</v>
      </c>
      <c r="U15" s="6">
        <v>1.1724386450341864</v>
      </c>
      <c r="V15" s="6"/>
    </row>
    <row r="16" spans="1:22" x14ac:dyDescent="0.2">
      <c r="A16" t="s">
        <v>54</v>
      </c>
      <c r="B16">
        <v>92.347999999999999</v>
      </c>
      <c r="C16">
        <v>115.36499999999999</v>
      </c>
      <c r="D16">
        <f>C3/C16</f>
        <v>0.49441338360854675</v>
      </c>
      <c r="E16">
        <f t="shared" si="1"/>
        <v>45.658087149482078</v>
      </c>
      <c r="F16">
        <f>E16/E3</f>
        <v>0.77315824752738305</v>
      </c>
      <c r="J16">
        <v>1.0112345848959501</v>
      </c>
      <c r="K16">
        <v>1.3331664405222043</v>
      </c>
      <c r="L16">
        <v>1.3109588072189244</v>
      </c>
      <c r="O16">
        <v>1.3109588072189244</v>
      </c>
      <c r="P16">
        <f>J16*L41</f>
        <v>0.97847324561037718</v>
      </c>
      <c r="Q16">
        <f>K16*M41</f>
        <v>1.4423664279424391</v>
      </c>
      <c r="S16" s="6"/>
      <c r="T16" s="6">
        <v>1.0625321906897365</v>
      </c>
      <c r="U16" s="6">
        <v>0.70079580328272506</v>
      </c>
      <c r="V16" s="6"/>
    </row>
    <row r="17" spans="1:22" x14ac:dyDescent="0.2">
      <c r="A17" s="3" t="s">
        <v>55</v>
      </c>
      <c r="B17">
        <v>105.91500000000001</v>
      </c>
      <c r="C17">
        <v>89.769000000000005</v>
      </c>
      <c r="D17">
        <f>C3/C16</f>
        <v>0.49441338360854675</v>
      </c>
      <c r="E17">
        <f t="shared" si="1"/>
        <v>52.365793524899232</v>
      </c>
      <c r="F17">
        <f>E17/E3</f>
        <v>0.88674422604564007</v>
      </c>
      <c r="J17">
        <v>1.2116943532651472</v>
      </c>
      <c r="K17">
        <v>0.69441057348298441</v>
      </c>
      <c r="L17">
        <v>1.2124047367644535</v>
      </c>
      <c r="O17">
        <v>1.2124047367644535</v>
      </c>
      <c r="P17">
        <f>J17*L41</f>
        <v>1.1724386450341864</v>
      </c>
      <c r="Q17">
        <f>K17*M41</f>
        <v>0.75128991246418253</v>
      </c>
      <c r="S17" s="6"/>
      <c r="T17" s="6">
        <v>1.4800401474336471</v>
      </c>
      <c r="U17" s="6">
        <v>1.3216380925072115</v>
      </c>
      <c r="V17" s="6"/>
    </row>
    <row r="18" spans="1:22" x14ac:dyDescent="0.2">
      <c r="A18" t="s">
        <v>49</v>
      </c>
      <c r="B18">
        <v>53.622</v>
      </c>
      <c r="C18">
        <v>49.433</v>
      </c>
      <c r="D18">
        <f>C3/C17</f>
        <v>0.63538638059909314</v>
      </c>
      <c r="E18">
        <f t="shared" si="1"/>
        <v>34.070688500484572</v>
      </c>
      <c r="F18">
        <f>E18/E3</f>
        <v>0.5769412486958474</v>
      </c>
      <c r="J18">
        <v>0.72425991861163119</v>
      </c>
      <c r="K18">
        <v>0.77315824752738305</v>
      </c>
      <c r="L18">
        <v>1.0709521095839087</v>
      </c>
      <c r="O18">
        <v>1.0709521095839087</v>
      </c>
      <c r="P18">
        <f>J18*L41</f>
        <v>0.70079580328272506</v>
      </c>
      <c r="Q18">
        <f>K18*M41</f>
        <v>0.83648782764400365</v>
      </c>
      <c r="S18" s="6"/>
      <c r="T18" s="6">
        <v>0.84604948629708521</v>
      </c>
      <c r="U18" s="6">
        <v>1.4423664279424391</v>
      </c>
      <c r="V18" s="6"/>
    </row>
    <row r="19" spans="1:22" x14ac:dyDescent="0.2">
      <c r="A19" s="3" t="s">
        <v>56</v>
      </c>
      <c r="B19">
        <v>127.44199999999999</v>
      </c>
      <c r="C19">
        <v>107.979</v>
      </c>
      <c r="D19">
        <f>C3/C19</f>
        <v>0.52823234147380504</v>
      </c>
      <c r="E19">
        <f t="shared" si="1"/>
        <v>67.318986062104656</v>
      </c>
      <c r="F19">
        <f>E19/E3</f>
        <v>1.1399564138264073</v>
      </c>
      <c r="K19">
        <v>0.88674422604564007</v>
      </c>
      <c r="L19">
        <v>1.0980304999283821</v>
      </c>
      <c r="O19">
        <v>1.0980304999283821</v>
      </c>
      <c r="Q19">
        <f>K19*M41</f>
        <v>0.95937766129114488</v>
      </c>
      <c r="S19" s="6"/>
      <c r="T19" s="6">
        <v>0.49428722556922711</v>
      </c>
      <c r="U19" s="6">
        <v>0.75128991246418253</v>
      </c>
      <c r="V19" s="6"/>
    </row>
    <row r="20" spans="1:22" x14ac:dyDescent="0.2">
      <c r="A20" t="s">
        <v>57</v>
      </c>
      <c r="B20">
        <v>66.403999999999996</v>
      </c>
      <c r="C20">
        <v>89.968999999999994</v>
      </c>
      <c r="D20">
        <f>C3/C19</f>
        <v>0.52823234147380504</v>
      </c>
      <c r="E20">
        <f t="shared" si="1"/>
        <v>35.076740403226552</v>
      </c>
      <c r="F20">
        <f>E20/E3</f>
        <v>0.59397738346642992</v>
      </c>
      <c r="K20">
        <v>0.5769412486958474</v>
      </c>
      <c r="L20">
        <v>1.4683800623209502</v>
      </c>
      <c r="O20">
        <v>1.4683800623209502</v>
      </c>
      <c r="Q20">
        <f>K20*M41</f>
        <v>0.62419864671069913</v>
      </c>
      <c r="S20" s="6"/>
      <c r="T20" s="6">
        <v>0.89922505652473594</v>
      </c>
      <c r="U20" s="6">
        <v>0.83648782764400365</v>
      </c>
      <c r="V20" s="6"/>
    </row>
    <row r="21" spans="1:22" x14ac:dyDescent="0.2">
      <c r="F21">
        <f>AVERAGE(F13:F20)</f>
        <v>0.90249160613914414</v>
      </c>
      <c r="K21">
        <v>1.1399564138264073</v>
      </c>
      <c r="L21">
        <v>1.3629991433576614</v>
      </c>
      <c r="O21">
        <v>1.3629991433576614</v>
      </c>
      <c r="Q21">
        <f>K21*M41</f>
        <v>1.233330520963922</v>
      </c>
      <c r="S21" s="6"/>
      <c r="T21" s="6">
        <v>1.04413903226377</v>
      </c>
      <c r="U21" s="6">
        <v>0.95937766129114488</v>
      </c>
      <c r="V21" s="6"/>
    </row>
    <row r="22" spans="1:22" x14ac:dyDescent="0.2">
      <c r="A22" s="3" t="s">
        <v>50</v>
      </c>
      <c r="K22">
        <v>0.59397738346642992</v>
      </c>
      <c r="L22">
        <v>0.8205824640756948</v>
      </c>
      <c r="O22">
        <v>0.8205824640756948</v>
      </c>
      <c r="Q22">
        <f>K22*M41</f>
        <v>0.64263021542417953</v>
      </c>
      <c r="S22" s="6"/>
      <c r="T22" s="6">
        <v>0.59500208069488203</v>
      </c>
      <c r="U22" s="6">
        <v>0.62419864671069913</v>
      </c>
      <c r="V22" s="6"/>
    </row>
    <row r="23" spans="1:22" x14ac:dyDescent="0.2">
      <c r="A23" t="s">
        <v>17</v>
      </c>
      <c r="B23" t="s">
        <v>0</v>
      </c>
      <c r="C23" t="s">
        <v>1</v>
      </c>
      <c r="D23" t="s">
        <v>37</v>
      </c>
      <c r="E23" t="s">
        <v>36</v>
      </c>
      <c r="F23" t="s">
        <v>38</v>
      </c>
      <c r="L23">
        <v>0.76946240882747718</v>
      </c>
      <c r="O23">
        <v>0.76946240882747718</v>
      </c>
      <c r="S23" s="6"/>
      <c r="T23" s="6">
        <v>1.5305857737083401</v>
      </c>
      <c r="U23" s="6">
        <v>1.233330520963922</v>
      </c>
      <c r="V23" s="6"/>
    </row>
    <row r="24" spans="1:22" x14ac:dyDescent="0.2">
      <c r="A24" t="s">
        <v>58</v>
      </c>
      <c r="B24">
        <v>42.100999999999999</v>
      </c>
      <c r="C24">
        <v>120.40600000000001</v>
      </c>
      <c r="D24">
        <f>C3/C24</f>
        <v>0.47371393452153543</v>
      </c>
      <c r="E24">
        <f>B24*D24</f>
        <v>19.943830357291162</v>
      </c>
      <c r="F24">
        <f>E24/E3</f>
        <v>0.337721921585179</v>
      </c>
      <c r="L24">
        <v>0.7804629710134745</v>
      </c>
      <c r="O24">
        <v>0.7804629710134745</v>
      </c>
      <c r="S24" s="6"/>
      <c r="T24" s="6">
        <v>1.0819102432382417</v>
      </c>
      <c r="U24" s="6">
        <v>0.64263021542417953</v>
      </c>
      <c r="V24" s="6"/>
    </row>
    <row r="25" spans="1:22" x14ac:dyDescent="0.2">
      <c r="L25">
        <v>1.0664810202944557</v>
      </c>
      <c r="O25">
        <v>1.0664810202944557</v>
      </c>
      <c r="S25" s="6"/>
      <c r="T25" s="6">
        <v>0.86982885637581475</v>
      </c>
      <c r="U25" s="6"/>
      <c r="V25" s="6"/>
    </row>
    <row r="26" spans="1:22" x14ac:dyDescent="0.2">
      <c r="S26" s="6"/>
      <c r="T26" s="6">
        <v>1.1638557564084901</v>
      </c>
      <c r="U26" s="6"/>
      <c r="V26" s="6"/>
    </row>
    <row r="27" spans="1:22" x14ac:dyDescent="0.2">
      <c r="S27" s="6"/>
      <c r="T27" s="6">
        <v>1.2414475232535505</v>
      </c>
      <c r="U27" s="6"/>
      <c r="V27" s="6"/>
    </row>
    <row r="28" spans="1:22" x14ac:dyDescent="0.2">
      <c r="S28" s="6"/>
      <c r="T28" s="6">
        <v>0.77497103111411803</v>
      </c>
      <c r="U28" s="6"/>
      <c r="V28" s="6"/>
    </row>
    <row r="29" spans="1:22" x14ac:dyDescent="0.2">
      <c r="S29" s="6"/>
      <c r="T29" s="6">
        <v>0.81458179316599322</v>
      </c>
      <c r="U29" s="6"/>
      <c r="V29" s="6"/>
    </row>
    <row r="30" spans="1:22" x14ac:dyDescent="0.2">
      <c r="S30" s="7" t="s">
        <v>2</v>
      </c>
      <c r="T30" s="7">
        <f>AVERAGE(T2:T29)</f>
        <v>0.99109917178283791</v>
      </c>
      <c r="U30" s="7">
        <v>1.0214990536072024</v>
      </c>
      <c r="V30" s="7">
        <f>AVERAGE(V2:V29)</f>
        <v>0.34901422316254233</v>
      </c>
    </row>
    <row r="31" spans="1:22" x14ac:dyDescent="0.2">
      <c r="J31">
        <v>0.14502594724977963</v>
      </c>
      <c r="K31">
        <v>0.337721921585179</v>
      </c>
      <c r="L31">
        <v>0.58996384286227699</v>
      </c>
      <c r="O31">
        <v>0.58996400000000004</v>
      </c>
      <c r="P31">
        <f>J31*L41</f>
        <v>0.14032748822352856</v>
      </c>
      <c r="Q31">
        <f>K31*M41</f>
        <v>0.36538480632910741</v>
      </c>
      <c r="S31" s="7" t="s">
        <v>3</v>
      </c>
      <c r="T31" s="7">
        <f>_xlfn.STDEV.S(T2:T29,T2:T29)</f>
        <v>0.28614964050682529</v>
      </c>
      <c r="U31" s="7">
        <f>_xlfn.STDEV.S(U2:U29,U2:U29)</f>
        <v>0.27924878329206143</v>
      </c>
      <c r="V31" s="7">
        <f>_xlfn.STDEV.S(V2:V29,V2:V29)</f>
        <v>0.20027617790458629</v>
      </c>
    </row>
    <row r="32" spans="1:22" x14ac:dyDescent="0.2">
      <c r="J32">
        <v>0.15382538097658219</v>
      </c>
      <c r="P32">
        <f>J32*L41</f>
        <v>0.14884184345504375</v>
      </c>
      <c r="S32" s="7" t="s">
        <v>4</v>
      </c>
      <c r="T32" s="7"/>
      <c r="U32" s="7">
        <f>_xlfn.T.TEST(T2:T29,U2:U24,2,2)</f>
        <v>0.70721432918984206</v>
      </c>
      <c r="V32" s="7">
        <f>_xlfn.T.TEST(T2:T29,V2:V29,2,2)</f>
        <v>1.3424968397236216E-5</v>
      </c>
    </row>
    <row r="33" spans="10:22" x14ac:dyDescent="0.2">
      <c r="J33">
        <v>0.24959109864875187</v>
      </c>
      <c r="P33">
        <f>J33*L41</f>
        <v>0.24150500390117952</v>
      </c>
      <c r="T33" t="s">
        <v>67</v>
      </c>
      <c r="U33" t="s">
        <v>65</v>
      </c>
      <c r="V33" t="s">
        <v>66</v>
      </c>
    </row>
    <row r="34" spans="10:22" x14ac:dyDescent="0.2">
      <c r="J34">
        <v>0.6284213964969283</v>
      </c>
      <c r="P34">
        <f>J34*L41</f>
        <v>0.60806219706639486</v>
      </c>
    </row>
    <row r="40" spans="10:22" x14ac:dyDescent="0.2">
      <c r="K40" s="1">
        <v>0.9910992005927014</v>
      </c>
      <c r="L40">
        <v>1.0242832833685394</v>
      </c>
      <c r="M40">
        <v>0.91606416224165155</v>
      </c>
    </row>
    <row r="41" spans="10:22" x14ac:dyDescent="0.2">
      <c r="L41">
        <f>K40/L40</f>
        <v>0.96760263169900995</v>
      </c>
      <c r="M41">
        <f>K40/M40</f>
        <v>1.0819102432382417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erm oe</vt:lpstr>
      <vt:lpstr>ham oe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 Komori</dc:creator>
  <cp:lastModifiedBy>Microsoft Office User</cp:lastModifiedBy>
  <dcterms:created xsi:type="dcterms:W3CDTF">2020-07-16T18:29:19Z</dcterms:created>
  <dcterms:modified xsi:type="dcterms:W3CDTF">2020-11-23T02:28:34Z</dcterms:modified>
</cp:coreProperties>
</file>