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392" windowHeight="10992"/>
  </bookViews>
  <sheets>
    <sheet name="Figure 1A" sheetId="3" r:id="rId1"/>
    <sheet name="Figure 1C" sheetId="4" r:id="rId2"/>
    <sheet name="Figure 1E" sheetId="9" r:id="rId3"/>
    <sheet name="Figure 1F" sheetId="10" r:id="rId4"/>
    <sheet name="Figure 1G" sheetId="8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9" l="1"/>
  <c r="G21" i="9"/>
  <c r="S21" i="9"/>
  <c r="S20" i="9"/>
  <c r="S19" i="9"/>
  <c r="R19" i="9"/>
  <c r="S18" i="9"/>
  <c r="R18" i="9"/>
  <c r="S17" i="9"/>
  <c r="R17" i="9"/>
  <c r="O20" i="9"/>
  <c r="O19" i="9"/>
  <c r="N19" i="9"/>
  <c r="O18" i="9"/>
  <c r="N18" i="9"/>
  <c r="O17" i="9"/>
  <c r="N17" i="9"/>
  <c r="K21" i="9"/>
  <c r="K20" i="9"/>
  <c r="K19" i="9"/>
  <c r="J19" i="9"/>
  <c r="K18" i="9"/>
  <c r="J18" i="9"/>
  <c r="K17" i="9"/>
  <c r="J17" i="9"/>
  <c r="G20" i="9"/>
  <c r="G19" i="9"/>
  <c r="G18" i="9"/>
  <c r="F18" i="9"/>
  <c r="F19" i="9" s="1"/>
  <c r="G17" i="9"/>
  <c r="F17" i="9"/>
  <c r="C21" i="9"/>
  <c r="C20" i="9"/>
  <c r="C19" i="9"/>
  <c r="B19" i="9"/>
  <c r="C18" i="9"/>
  <c r="B18" i="9"/>
  <c r="C17" i="9"/>
  <c r="B17" i="9"/>
  <c r="R10" i="4"/>
  <c r="R11" i="4"/>
  <c r="R9" i="4"/>
  <c r="Q10" i="4"/>
  <c r="Q11" i="4"/>
  <c r="Q9" i="4"/>
  <c r="O11" i="4"/>
  <c r="P11" i="4" s="1"/>
  <c r="N11" i="4"/>
  <c r="P10" i="4"/>
  <c r="O10" i="4"/>
  <c r="N10" i="4"/>
  <c r="O9" i="4"/>
  <c r="P9" i="4" s="1"/>
  <c r="N9" i="4"/>
  <c r="P5" i="4"/>
  <c r="P6" i="4"/>
  <c r="P4" i="4"/>
  <c r="O5" i="4"/>
  <c r="O6" i="4"/>
  <c r="O4" i="4"/>
  <c r="N5" i="4"/>
  <c r="N6" i="4"/>
  <c r="N4" i="4"/>
  <c r="J36" i="10" l="1"/>
  <c r="J35" i="10"/>
  <c r="K34" i="10"/>
  <c r="J34" i="10"/>
  <c r="K33" i="10"/>
  <c r="J33" i="10"/>
  <c r="K32" i="10"/>
  <c r="J32" i="10"/>
  <c r="F36" i="10"/>
  <c r="F35" i="10"/>
  <c r="G34" i="10"/>
  <c r="F34" i="10"/>
  <c r="G33" i="10"/>
  <c r="F33" i="10"/>
  <c r="G32" i="10"/>
  <c r="F32" i="10"/>
  <c r="B36" i="10"/>
  <c r="B35" i="10"/>
  <c r="C33" i="10"/>
  <c r="C34" i="10" s="1"/>
  <c r="B33" i="10"/>
  <c r="B34" i="10" s="1"/>
  <c r="C32" i="10"/>
  <c r="B32" i="10"/>
  <c r="J18" i="10"/>
  <c r="J17" i="10"/>
  <c r="K16" i="10"/>
  <c r="J16" i="10"/>
  <c r="K15" i="10"/>
  <c r="J15" i="10"/>
  <c r="K14" i="10"/>
  <c r="J14" i="10"/>
  <c r="F18" i="10"/>
  <c r="F17" i="10"/>
  <c r="G15" i="10"/>
  <c r="G16" i="10" s="1"/>
  <c r="F15" i="10"/>
  <c r="F16" i="10" s="1"/>
  <c r="G14" i="10"/>
  <c r="F14" i="10"/>
  <c r="B18" i="10"/>
  <c r="B17" i="10"/>
  <c r="C16" i="10"/>
  <c r="C15" i="10"/>
  <c r="B15" i="10"/>
  <c r="B16" i="10" s="1"/>
  <c r="C14" i="10"/>
  <c r="B14" i="10"/>
  <c r="K21" i="8"/>
  <c r="K20" i="8"/>
  <c r="K18" i="8"/>
  <c r="K19" i="8" s="1"/>
  <c r="J18" i="8"/>
  <c r="J19" i="8" s="1"/>
  <c r="K17" i="8"/>
  <c r="J17" i="8"/>
  <c r="C21" i="8"/>
  <c r="G21" i="8"/>
  <c r="G20" i="8"/>
  <c r="G18" i="8"/>
  <c r="G19" i="8" s="1"/>
  <c r="F18" i="8"/>
  <c r="F19" i="8" s="1"/>
  <c r="G17" i="8"/>
  <c r="F17" i="8"/>
  <c r="C20" i="8"/>
  <c r="C18" i="8"/>
  <c r="C19" i="8" s="1"/>
  <c r="B18" i="8"/>
  <c r="B19" i="8" s="1"/>
  <c r="C17" i="8"/>
  <c r="B17" i="8"/>
  <c r="O56" i="3" l="1"/>
  <c r="P56" i="3" s="1"/>
  <c r="N56" i="3"/>
  <c r="O55" i="3"/>
  <c r="P55" i="3" s="1"/>
  <c r="N55" i="3"/>
  <c r="O54" i="3"/>
  <c r="P54" i="3" s="1"/>
  <c r="N54" i="3"/>
  <c r="O53" i="3"/>
  <c r="P53" i="3" s="1"/>
  <c r="N53" i="3"/>
  <c r="O52" i="3"/>
  <c r="P52" i="3" s="1"/>
  <c r="N52" i="3"/>
  <c r="O51" i="3"/>
  <c r="P51" i="3" s="1"/>
  <c r="N51" i="3"/>
  <c r="O50" i="3"/>
  <c r="P50" i="3" s="1"/>
  <c r="N50" i="3"/>
  <c r="O49" i="3"/>
  <c r="P49" i="3" s="1"/>
  <c r="N49" i="3"/>
  <c r="O48" i="3"/>
  <c r="P48" i="3" s="1"/>
  <c r="N48" i="3"/>
  <c r="O47" i="3"/>
  <c r="P47" i="3" s="1"/>
  <c r="N47" i="3"/>
  <c r="O46" i="3"/>
  <c r="P46" i="3" s="1"/>
  <c r="N46" i="3"/>
  <c r="O45" i="3"/>
  <c r="P45" i="3" s="1"/>
  <c r="N45" i="3"/>
  <c r="O44" i="3"/>
  <c r="P44" i="3" s="1"/>
  <c r="N44" i="3"/>
  <c r="O43" i="3"/>
  <c r="P43" i="3" s="1"/>
  <c r="N43" i="3"/>
  <c r="O42" i="3"/>
  <c r="P42" i="3" s="1"/>
  <c r="N42" i="3"/>
  <c r="O41" i="3"/>
  <c r="P41" i="3" s="1"/>
  <c r="N41" i="3"/>
  <c r="O40" i="3"/>
  <c r="P40" i="3" s="1"/>
  <c r="N40" i="3"/>
  <c r="O39" i="3"/>
  <c r="P39" i="3" s="1"/>
  <c r="N39" i="3"/>
  <c r="O38" i="3"/>
  <c r="P38" i="3" s="1"/>
  <c r="N38" i="3"/>
  <c r="O37" i="3"/>
  <c r="P37" i="3" s="1"/>
  <c r="N37" i="3"/>
  <c r="O36" i="3"/>
  <c r="P36" i="3" s="1"/>
  <c r="N36" i="3"/>
  <c r="O35" i="3"/>
  <c r="P35" i="3" s="1"/>
  <c r="N35" i="3"/>
  <c r="O34" i="3"/>
  <c r="P34" i="3" s="1"/>
  <c r="N34" i="3"/>
  <c r="O33" i="3"/>
  <c r="P33" i="3" s="1"/>
  <c r="N33" i="3"/>
  <c r="O32" i="3"/>
  <c r="P32" i="3" s="1"/>
  <c r="N32" i="3"/>
  <c r="O28" i="3"/>
  <c r="P28" i="3" s="1"/>
  <c r="N28" i="3"/>
  <c r="O27" i="3"/>
  <c r="P27" i="3" s="1"/>
  <c r="N27" i="3"/>
  <c r="O26" i="3"/>
  <c r="P26" i="3" s="1"/>
  <c r="N26" i="3"/>
  <c r="O25" i="3"/>
  <c r="P25" i="3" s="1"/>
  <c r="N25" i="3"/>
  <c r="O24" i="3"/>
  <c r="P24" i="3" s="1"/>
  <c r="N24" i="3"/>
  <c r="O23" i="3"/>
  <c r="P23" i="3" s="1"/>
  <c r="N23" i="3"/>
  <c r="O22" i="3"/>
  <c r="P22" i="3" s="1"/>
  <c r="N22" i="3"/>
  <c r="O21" i="3"/>
  <c r="P21" i="3" s="1"/>
  <c r="N21" i="3"/>
  <c r="O20" i="3"/>
  <c r="P20" i="3" s="1"/>
  <c r="N20" i="3"/>
  <c r="O19" i="3"/>
  <c r="P19" i="3" s="1"/>
  <c r="N19" i="3"/>
  <c r="P18" i="3"/>
  <c r="O18" i="3"/>
  <c r="N18" i="3"/>
  <c r="O17" i="3"/>
  <c r="P17" i="3" s="1"/>
  <c r="N17" i="3"/>
  <c r="O16" i="3"/>
  <c r="P16" i="3" s="1"/>
  <c r="N16" i="3"/>
  <c r="O15" i="3"/>
  <c r="P15" i="3" s="1"/>
  <c r="N15" i="3"/>
  <c r="O14" i="3"/>
  <c r="P14" i="3" s="1"/>
  <c r="N14" i="3"/>
  <c r="O13" i="3"/>
  <c r="P13" i="3" s="1"/>
  <c r="N13" i="3"/>
  <c r="O12" i="3"/>
  <c r="P12" i="3" s="1"/>
  <c r="N12" i="3"/>
  <c r="O11" i="3"/>
  <c r="P11" i="3" s="1"/>
  <c r="N11" i="3"/>
  <c r="P10" i="3"/>
  <c r="O10" i="3"/>
  <c r="N10" i="3"/>
  <c r="O9" i="3"/>
  <c r="P9" i="3" s="1"/>
  <c r="N9" i="3"/>
  <c r="O8" i="3"/>
  <c r="P8" i="3" s="1"/>
  <c r="N8" i="3"/>
  <c r="O7" i="3"/>
  <c r="P7" i="3" s="1"/>
  <c r="N7" i="3"/>
  <c r="O6" i="3"/>
  <c r="P6" i="3" s="1"/>
  <c r="N6" i="3"/>
  <c r="O5" i="3"/>
  <c r="P5" i="3" s="1"/>
  <c r="N5" i="3"/>
  <c r="O4" i="3"/>
  <c r="P4" i="3" s="1"/>
  <c r="N4" i="3"/>
</calcChain>
</file>

<file path=xl/sharedStrings.xml><?xml version="1.0" encoding="utf-8"?>
<sst xmlns="http://schemas.openxmlformats.org/spreadsheetml/2006/main" count="156" uniqueCount="50">
  <si>
    <t>Day</t>
    <phoneticPr fontId="0" type="noConversion"/>
  </si>
  <si>
    <t>SCORE</t>
    <phoneticPr fontId="0" type="noConversion"/>
  </si>
  <si>
    <t>SD</t>
    <phoneticPr fontId="0" type="noConversion"/>
  </si>
  <si>
    <t>SEM</t>
    <phoneticPr fontId="0" type="noConversion"/>
  </si>
  <si>
    <t>INCIDENCE(%)</t>
    <phoneticPr fontId="0" type="noConversion"/>
  </si>
  <si>
    <t>MWU-test</t>
    <phoneticPr fontId="0" type="noConversion"/>
  </si>
  <si>
    <t>WT (n = 12)</t>
  </si>
  <si>
    <t>Bad-/- (n = 12)</t>
  </si>
  <si>
    <t>WT</t>
  </si>
  <si>
    <t>Mean</t>
  </si>
  <si>
    <t>SD</t>
  </si>
  <si>
    <t>SEM</t>
  </si>
  <si>
    <t>synovitis</t>
  </si>
  <si>
    <t>pannus fromation</t>
  </si>
  <si>
    <t>cartilage/bone destruction</t>
  </si>
  <si>
    <t>F-test</t>
  </si>
  <si>
    <t>T-test</t>
  </si>
  <si>
    <t>Bad-/-</t>
  </si>
  <si>
    <t>Evaluation of synovitis, pannus and erosion of ankle joints of WT and Bad-/- mice in CIA model</t>
  </si>
  <si>
    <t>Incidence and clinical scores of WT and Bad-/- mice in CIA model</t>
  </si>
  <si>
    <t>Circulating levels of collagen II-specific antibodies in serum of WT and Bad-/- mice in CIA model</t>
  </si>
  <si>
    <t>IgG</t>
  </si>
  <si>
    <t>WT</t>
    <phoneticPr fontId="0" type="noConversion"/>
  </si>
  <si>
    <t>Mean</t>
    <phoneticPr fontId="0" type="noConversion"/>
  </si>
  <si>
    <t>SD</t>
    <phoneticPr fontId="0" type="noConversion"/>
  </si>
  <si>
    <t>SEM</t>
    <phoneticPr fontId="0" type="noConversion"/>
  </si>
  <si>
    <t>F-test</t>
    <phoneticPr fontId="0" type="noConversion"/>
  </si>
  <si>
    <t>T-test</t>
    <phoneticPr fontId="0" type="noConversion"/>
  </si>
  <si>
    <t>TNFa</t>
  </si>
  <si>
    <t>mRNA expression levels</t>
  </si>
  <si>
    <t>IgG1</t>
  </si>
  <si>
    <t>IgG2b</t>
  </si>
  <si>
    <t>IgG2c</t>
  </si>
  <si>
    <t>IgG3</t>
  </si>
  <si>
    <t>WT</t>
    <phoneticPr fontId="0" type="noConversion"/>
  </si>
  <si>
    <t>IL-6</t>
  </si>
  <si>
    <t>IL-1b</t>
  </si>
  <si>
    <t>MMP-13</t>
  </si>
  <si>
    <t>MMP-3</t>
  </si>
  <si>
    <t>Protein levels of pro-inflammatory cytokines (ELISA)</t>
  </si>
  <si>
    <t>Mean</t>
    <phoneticPr fontId="0" type="noConversion"/>
  </si>
  <si>
    <t>SD</t>
    <phoneticPr fontId="0" type="noConversion"/>
  </si>
  <si>
    <t>SEM</t>
    <phoneticPr fontId="0" type="noConversion"/>
  </si>
  <si>
    <t>F-test</t>
    <phoneticPr fontId="0" type="noConversion"/>
  </si>
  <si>
    <t>T-test</t>
    <phoneticPr fontId="0" type="noConversion"/>
  </si>
  <si>
    <t>IL-10</t>
  </si>
  <si>
    <t>TNF-a</t>
  </si>
  <si>
    <t>n=12</t>
  </si>
  <si>
    <t>WT(n=6)</t>
  </si>
  <si>
    <t>Bad-/-(n=9)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</si>
</sst>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6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 2" xfId="1"/>
    <cellStyle name="Normal 3" xfId="2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workbookViewId="0">
      <selection activeCell="B3" sqref="B3:M3"/>
    </sheetView>
  </sheetViews>
  <sheetFormatPr defaultColWidth="9.15625" defaultRowHeight="14.4"/>
  <cols>
    <col min="1" max="16" width="9.15625" style="8"/>
    <col min="17" max="17" width="12.41796875" style="8" customWidth="1"/>
    <col min="18" max="16384" width="9.15625" style="8"/>
  </cols>
  <sheetData>
    <row r="1" spans="1:17" s="4" customFormat="1">
      <c r="A1" s="14" t="s">
        <v>19</v>
      </c>
    </row>
    <row r="2" spans="1:17" s="4" customFormat="1">
      <c r="A2" s="14"/>
    </row>
    <row r="3" spans="1:17" s="4" customFormat="1">
      <c r="A3" s="6" t="s">
        <v>0</v>
      </c>
      <c r="B3" s="24" t="s">
        <v>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5" t="s">
        <v>1</v>
      </c>
      <c r="O3" s="5" t="s">
        <v>2</v>
      </c>
      <c r="P3" s="5" t="s">
        <v>3</v>
      </c>
      <c r="Q3" s="7" t="s">
        <v>4</v>
      </c>
    </row>
    <row r="4" spans="1:17" s="4" customFormat="1">
      <c r="A4" s="5">
        <v>15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f t="shared" ref="N4:N28" si="0">AVERAGE(B4:M4)</f>
        <v>0</v>
      </c>
      <c r="O4" s="5">
        <f t="shared" ref="O4:O28" si="1">STDEV(B4:M4)</f>
        <v>0</v>
      </c>
      <c r="P4" s="5">
        <f t="shared" ref="P4:P28" si="2">O4/SQRT(12)</f>
        <v>0</v>
      </c>
      <c r="Q4" s="5">
        <v>0</v>
      </c>
    </row>
    <row r="5" spans="1:17" s="4" customFormat="1">
      <c r="A5" s="5">
        <v>19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f t="shared" si="0"/>
        <v>0</v>
      </c>
      <c r="O5" s="5">
        <f t="shared" si="1"/>
        <v>0</v>
      </c>
      <c r="P5" s="5">
        <f t="shared" si="2"/>
        <v>0</v>
      </c>
      <c r="Q5" s="5">
        <v>0</v>
      </c>
    </row>
    <row r="6" spans="1:17" s="4" customFormat="1">
      <c r="A6" s="5">
        <v>19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f t="shared" si="0"/>
        <v>0</v>
      </c>
      <c r="O6" s="5">
        <f t="shared" si="1"/>
        <v>0</v>
      </c>
      <c r="P6" s="5">
        <f t="shared" si="2"/>
        <v>0</v>
      </c>
      <c r="Q6" s="5">
        <v>0</v>
      </c>
    </row>
    <row r="7" spans="1:17" s="4" customFormat="1">
      <c r="A7" s="5">
        <v>21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f t="shared" si="0"/>
        <v>0</v>
      </c>
      <c r="O7" s="5">
        <f t="shared" si="1"/>
        <v>0</v>
      </c>
      <c r="P7" s="5">
        <f t="shared" si="2"/>
        <v>0</v>
      </c>
      <c r="Q7" s="5">
        <v>0</v>
      </c>
    </row>
    <row r="8" spans="1:17" s="4" customFormat="1">
      <c r="A8" s="5">
        <v>23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f t="shared" si="0"/>
        <v>0</v>
      </c>
      <c r="O8" s="5">
        <f t="shared" si="1"/>
        <v>0</v>
      </c>
      <c r="P8" s="5">
        <f t="shared" si="2"/>
        <v>0</v>
      </c>
      <c r="Q8" s="5">
        <v>0</v>
      </c>
    </row>
    <row r="9" spans="1:17" s="4" customFormat="1">
      <c r="A9" s="5">
        <v>25</v>
      </c>
      <c r="B9" s="5">
        <v>0</v>
      </c>
      <c r="C9" s="5">
        <v>0</v>
      </c>
      <c r="D9" s="5">
        <v>0</v>
      </c>
      <c r="E9" s="5">
        <v>0</v>
      </c>
      <c r="F9" s="5">
        <v>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f t="shared" si="0"/>
        <v>0.16666666666666666</v>
      </c>
      <c r="O9" s="5">
        <f t="shared" si="1"/>
        <v>0.57735026918962573</v>
      </c>
      <c r="P9" s="5">
        <f t="shared" si="2"/>
        <v>0.16666666666666666</v>
      </c>
      <c r="Q9" s="5">
        <v>8.3000000000000007</v>
      </c>
    </row>
    <row r="10" spans="1:17" s="4" customFormat="1">
      <c r="A10" s="5">
        <v>27</v>
      </c>
      <c r="B10" s="5">
        <v>0</v>
      </c>
      <c r="C10" s="5">
        <v>0</v>
      </c>
      <c r="D10" s="5">
        <v>0</v>
      </c>
      <c r="E10" s="5">
        <v>0</v>
      </c>
      <c r="F10" s="5">
        <v>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</v>
      </c>
      <c r="N10" s="5">
        <f t="shared" si="0"/>
        <v>0.58333333333333337</v>
      </c>
      <c r="O10" s="5">
        <f t="shared" si="1"/>
        <v>1.7298624923456321</v>
      </c>
      <c r="P10" s="5">
        <f t="shared" si="2"/>
        <v>0.49936828780839382</v>
      </c>
      <c r="Q10" s="5">
        <v>16.670000000000002</v>
      </c>
    </row>
    <row r="11" spans="1:17" s="4" customFormat="1">
      <c r="A11" s="5">
        <v>29</v>
      </c>
      <c r="B11" s="5">
        <v>0</v>
      </c>
      <c r="C11" s="5">
        <v>0</v>
      </c>
      <c r="D11" s="5">
        <v>0</v>
      </c>
      <c r="E11" s="5">
        <v>0</v>
      </c>
      <c r="F11" s="5">
        <v>6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4</v>
      </c>
      <c r="N11" s="5">
        <f t="shared" si="0"/>
        <v>0.83333333333333337</v>
      </c>
      <c r="O11" s="5">
        <f t="shared" si="1"/>
        <v>1.9924098397912438</v>
      </c>
      <c r="P11" s="5">
        <f t="shared" si="2"/>
        <v>0.57515917866976685</v>
      </c>
      <c r="Q11" s="5">
        <v>16.670000000000002</v>
      </c>
    </row>
    <row r="12" spans="1:17" s="4" customFormat="1">
      <c r="A12" s="5">
        <v>31</v>
      </c>
      <c r="B12" s="5">
        <v>0</v>
      </c>
      <c r="C12" s="5">
        <v>0</v>
      </c>
      <c r="D12" s="5">
        <v>0</v>
      </c>
      <c r="E12" s="5">
        <v>0</v>
      </c>
      <c r="F12" s="5">
        <v>6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7</v>
      </c>
      <c r="N12" s="5">
        <f t="shared" si="0"/>
        <v>1.0833333333333333</v>
      </c>
      <c r="O12" s="5">
        <f t="shared" si="1"/>
        <v>2.539088359425425</v>
      </c>
      <c r="P12" s="5">
        <f t="shared" si="2"/>
        <v>0.73297167390525719</v>
      </c>
      <c r="Q12" s="5">
        <v>16.670000000000002</v>
      </c>
    </row>
    <row r="13" spans="1:17" s="4" customFormat="1">
      <c r="A13" s="5">
        <v>33</v>
      </c>
      <c r="B13" s="5">
        <v>0</v>
      </c>
      <c r="C13" s="5">
        <v>0</v>
      </c>
      <c r="D13" s="5">
        <v>0</v>
      </c>
      <c r="E13" s="5">
        <v>0</v>
      </c>
      <c r="F13" s="5">
        <v>6</v>
      </c>
      <c r="G13" s="5">
        <v>0</v>
      </c>
      <c r="H13" s="5">
        <v>0</v>
      </c>
      <c r="I13" s="5">
        <v>0</v>
      </c>
      <c r="J13" s="5">
        <v>1</v>
      </c>
      <c r="K13" s="5">
        <v>0</v>
      </c>
      <c r="L13" s="5">
        <v>0</v>
      </c>
      <c r="M13" s="5">
        <v>7</v>
      </c>
      <c r="N13" s="5">
        <f t="shared" si="0"/>
        <v>1.1666666666666667</v>
      </c>
      <c r="O13" s="5">
        <f t="shared" si="1"/>
        <v>2.5166114784235836</v>
      </c>
      <c r="P13" s="5">
        <f t="shared" si="2"/>
        <v>0.72648315725677903</v>
      </c>
      <c r="Q13" s="5">
        <v>25</v>
      </c>
    </row>
    <row r="14" spans="1:17" s="4" customFormat="1">
      <c r="A14" s="5">
        <v>35</v>
      </c>
      <c r="B14" s="5">
        <v>0</v>
      </c>
      <c r="C14" s="5">
        <v>0</v>
      </c>
      <c r="D14" s="5">
        <v>0</v>
      </c>
      <c r="E14" s="5">
        <v>0</v>
      </c>
      <c r="F14" s="5">
        <v>6</v>
      </c>
      <c r="G14" s="5">
        <v>0</v>
      </c>
      <c r="H14" s="5">
        <v>0</v>
      </c>
      <c r="I14" s="5">
        <v>0</v>
      </c>
      <c r="J14" s="5">
        <v>3</v>
      </c>
      <c r="K14" s="5">
        <v>0</v>
      </c>
      <c r="L14" s="5">
        <v>0</v>
      </c>
      <c r="M14" s="5">
        <v>9</v>
      </c>
      <c r="N14" s="5">
        <f t="shared" si="0"/>
        <v>1.5</v>
      </c>
      <c r="O14" s="5">
        <f t="shared" si="1"/>
        <v>3</v>
      </c>
      <c r="P14" s="5">
        <f t="shared" si="2"/>
        <v>0.86602540378443871</v>
      </c>
      <c r="Q14" s="5">
        <v>25</v>
      </c>
    </row>
    <row r="15" spans="1:17" s="4" customFormat="1">
      <c r="A15" s="5">
        <v>37</v>
      </c>
      <c r="B15" s="5">
        <v>0</v>
      </c>
      <c r="C15" s="5">
        <v>0</v>
      </c>
      <c r="D15" s="5">
        <v>0</v>
      </c>
      <c r="E15" s="5">
        <v>0</v>
      </c>
      <c r="F15" s="5">
        <v>6</v>
      </c>
      <c r="G15" s="5">
        <v>0</v>
      </c>
      <c r="H15" s="5">
        <v>0</v>
      </c>
      <c r="I15" s="5">
        <v>0</v>
      </c>
      <c r="J15" s="5">
        <v>3</v>
      </c>
      <c r="K15" s="5">
        <v>0</v>
      </c>
      <c r="L15" s="5">
        <v>0</v>
      </c>
      <c r="M15" s="5">
        <v>9</v>
      </c>
      <c r="N15" s="5">
        <f t="shared" si="0"/>
        <v>1.5</v>
      </c>
      <c r="O15" s="5">
        <f t="shared" si="1"/>
        <v>3</v>
      </c>
      <c r="P15" s="5">
        <f t="shared" si="2"/>
        <v>0.86602540378443871</v>
      </c>
      <c r="Q15" s="5">
        <v>25</v>
      </c>
    </row>
    <row r="16" spans="1:17" s="4" customFormat="1">
      <c r="A16" s="5">
        <v>39</v>
      </c>
      <c r="B16" s="5">
        <v>0</v>
      </c>
      <c r="C16" s="5">
        <v>0</v>
      </c>
      <c r="D16" s="5">
        <v>0</v>
      </c>
      <c r="E16" s="5">
        <v>0</v>
      </c>
      <c r="F16" s="5">
        <v>6</v>
      </c>
      <c r="G16" s="5">
        <v>0</v>
      </c>
      <c r="H16" s="5">
        <v>0</v>
      </c>
      <c r="I16" s="5">
        <v>0</v>
      </c>
      <c r="J16" s="5">
        <v>4</v>
      </c>
      <c r="K16" s="5">
        <v>0</v>
      </c>
      <c r="L16" s="5">
        <v>0</v>
      </c>
      <c r="M16" s="5">
        <v>9</v>
      </c>
      <c r="N16" s="5">
        <f t="shared" si="0"/>
        <v>1.5833333333333333</v>
      </c>
      <c r="O16" s="5">
        <f t="shared" si="1"/>
        <v>3.0587678248047214</v>
      </c>
      <c r="P16" s="5">
        <f t="shared" si="2"/>
        <v>0.88299021351978602</v>
      </c>
      <c r="Q16" s="5">
        <v>25</v>
      </c>
    </row>
    <row r="17" spans="1:18" s="4" customFormat="1">
      <c r="A17" s="5">
        <v>41</v>
      </c>
      <c r="B17" s="5">
        <v>0</v>
      </c>
      <c r="C17" s="5">
        <v>0</v>
      </c>
      <c r="D17" s="5">
        <v>0</v>
      </c>
      <c r="E17" s="5">
        <v>0</v>
      </c>
      <c r="F17" s="5">
        <v>6</v>
      </c>
      <c r="G17" s="5">
        <v>0</v>
      </c>
      <c r="H17" s="5">
        <v>0</v>
      </c>
      <c r="I17" s="5">
        <v>0</v>
      </c>
      <c r="J17" s="5">
        <v>5</v>
      </c>
      <c r="K17" s="5">
        <v>1</v>
      </c>
      <c r="L17" s="5">
        <v>0</v>
      </c>
      <c r="M17" s="5">
        <v>9</v>
      </c>
      <c r="N17" s="5">
        <f t="shared" si="0"/>
        <v>1.75</v>
      </c>
      <c r="O17" s="5">
        <f t="shared" si="1"/>
        <v>3.1079078025403053</v>
      </c>
      <c r="P17" s="5">
        <f t="shared" si="2"/>
        <v>0.89717570320659179</v>
      </c>
      <c r="Q17" s="5">
        <v>33.33</v>
      </c>
    </row>
    <row r="18" spans="1:18" s="4" customFormat="1">
      <c r="A18" s="5">
        <v>43</v>
      </c>
      <c r="B18" s="5">
        <v>0</v>
      </c>
      <c r="C18" s="5">
        <v>0</v>
      </c>
      <c r="D18" s="5">
        <v>0</v>
      </c>
      <c r="E18" s="5">
        <v>0</v>
      </c>
      <c r="F18" s="5">
        <v>6</v>
      </c>
      <c r="G18" s="5">
        <v>0</v>
      </c>
      <c r="H18" s="5">
        <v>0</v>
      </c>
      <c r="I18" s="5">
        <v>0</v>
      </c>
      <c r="J18" s="5">
        <v>5</v>
      </c>
      <c r="K18" s="5">
        <v>2</v>
      </c>
      <c r="L18" s="5">
        <v>0</v>
      </c>
      <c r="M18" s="5">
        <v>9</v>
      </c>
      <c r="N18" s="5">
        <f t="shared" si="0"/>
        <v>1.8333333333333333</v>
      </c>
      <c r="O18" s="5">
        <f t="shared" si="1"/>
        <v>3.0993645487519865</v>
      </c>
      <c r="P18" s="5">
        <f t="shared" si="2"/>
        <v>0.89470947826937131</v>
      </c>
      <c r="Q18" s="5">
        <v>33.33</v>
      </c>
    </row>
    <row r="19" spans="1:18" s="4" customFormat="1">
      <c r="A19" s="5">
        <v>45</v>
      </c>
      <c r="B19" s="5">
        <v>0</v>
      </c>
      <c r="C19" s="5">
        <v>0</v>
      </c>
      <c r="D19" s="5">
        <v>0</v>
      </c>
      <c r="E19" s="5">
        <v>0</v>
      </c>
      <c r="F19" s="5">
        <v>6</v>
      </c>
      <c r="G19" s="5">
        <v>0</v>
      </c>
      <c r="H19" s="5">
        <v>0</v>
      </c>
      <c r="I19" s="5">
        <v>0</v>
      </c>
      <c r="J19" s="5">
        <v>5</v>
      </c>
      <c r="K19" s="5">
        <v>2</v>
      </c>
      <c r="L19" s="5">
        <v>0</v>
      </c>
      <c r="M19" s="5">
        <v>9</v>
      </c>
      <c r="N19" s="5">
        <f t="shared" si="0"/>
        <v>1.8333333333333333</v>
      </c>
      <c r="O19" s="5">
        <f t="shared" si="1"/>
        <v>3.0993645487519865</v>
      </c>
      <c r="P19" s="5">
        <f t="shared" si="2"/>
        <v>0.89470947826937131</v>
      </c>
      <c r="Q19" s="5">
        <v>33.33</v>
      </c>
    </row>
    <row r="20" spans="1:18" s="4" customFormat="1">
      <c r="A20" s="5">
        <v>47</v>
      </c>
      <c r="B20" s="5">
        <v>0</v>
      </c>
      <c r="C20" s="5">
        <v>0</v>
      </c>
      <c r="D20" s="5">
        <v>0</v>
      </c>
      <c r="E20" s="5">
        <v>0</v>
      </c>
      <c r="F20" s="5">
        <v>6</v>
      </c>
      <c r="G20" s="5">
        <v>4</v>
      </c>
      <c r="H20" s="5">
        <v>0</v>
      </c>
      <c r="I20" s="5">
        <v>0</v>
      </c>
      <c r="J20" s="5">
        <v>3</v>
      </c>
      <c r="K20" s="5">
        <v>2</v>
      </c>
      <c r="L20" s="5">
        <v>0</v>
      </c>
      <c r="M20" s="5">
        <v>9</v>
      </c>
      <c r="N20" s="5">
        <f t="shared" si="0"/>
        <v>2</v>
      </c>
      <c r="O20" s="5">
        <f t="shared" si="1"/>
        <v>2.9848100289785457</v>
      </c>
      <c r="P20" s="5">
        <f t="shared" si="2"/>
        <v>0.86164043685532909</v>
      </c>
      <c r="Q20" s="5">
        <v>41.7</v>
      </c>
    </row>
    <row r="21" spans="1:18" s="4" customFormat="1">
      <c r="A21" s="5">
        <v>49</v>
      </c>
      <c r="B21" s="5">
        <v>0</v>
      </c>
      <c r="C21" s="5">
        <v>0</v>
      </c>
      <c r="D21" s="5">
        <v>0</v>
      </c>
      <c r="E21" s="5">
        <v>0</v>
      </c>
      <c r="F21" s="5">
        <v>9</v>
      </c>
      <c r="G21" s="5">
        <v>8</v>
      </c>
      <c r="H21" s="5">
        <v>0</v>
      </c>
      <c r="I21" s="5">
        <v>0</v>
      </c>
      <c r="J21" s="5">
        <v>3</v>
      </c>
      <c r="K21" s="5">
        <v>2</v>
      </c>
      <c r="L21" s="5">
        <v>0</v>
      </c>
      <c r="M21" s="5">
        <v>9</v>
      </c>
      <c r="N21" s="5">
        <f t="shared" si="0"/>
        <v>2.5833333333333335</v>
      </c>
      <c r="O21" s="5">
        <f t="shared" si="1"/>
        <v>3.8009169547583777</v>
      </c>
      <c r="P21" s="5">
        <f t="shared" si="2"/>
        <v>1.097230213498581</v>
      </c>
      <c r="Q21" s="5">
        <v>41.7</v>
      </c>
    </row>
    <row r="22" spans="1:18" s="4" customFormat="1">
      <c r="A22" s="5">
        <v>51</v>
      </c>
      <c r="B22" s="5">
        <v>0</v>
      </c>
      <c r="C22" s="5">
        <v>0</v>
      </c>
      <c r="D22" s="5">
        <v>0</v>
      </c>
      <c r="E22" s="5">
        <v>0</v>
      </c>
      <c r="F22" s="5">
        <v>9</v>
      </c>
      <c r="G22" s="5">
        <v>9</v>
      </c>
      <c r="H22" s="5">
        <v>0</v>
      </c>
      <c r="I22" s="5">
        <v>0</v>
      </c>
      <c r="J22" s="5">
        <v>2</v>
      </c>
      <c r="K22" s="5">
        <v>2</v>
      </c>
      <c r="L22" s="5">
        <v>0</v>
      </c>
      <c r="M22" s="5">
        <v>9</v>
      </c>
      <c r="N22" s="5">
        <f t="shared" si="0"/>
        <v>2.5833333333333335</v>
      </c>
      <c r="O22" s="5">
        <f t="shared" si="1"/>
        <v>3.941811612428832</v>
      </c>
      <c r="P22" s="5">
        <f t="shared" si="2"/>
        <v>1.1379029977652895</v>
      </c>
      <c r="Q22" s="5">
        <v>41.7</v>
      </c>
    </row>
    <row r="23" spans="1:18" s="4" customFormat="1">
      <c r="A23" s="5">
        <v>53</v>
      </c>
      <c r="B23" s="5">
        <v>0</v>
      </c>
      <c r="C23" s="5">
        <v>0</v>
      </c>
      <c r="D23" s="5">
        <v>0</v>
      </c>
      <c r="E23" s="5">
        <v>0</v>
      </c>
      <c r="F23" s="5">
        <v>9</v>
      </c>
      <c r="G23" s="5">
        <v>9</v>
      </c>
      <c r="H23" s="5">
        <v>0</v>
      </c>
      <c r="I23" s="5">
        <v>0</v>
      </c>
      <c r="J23" s="5">
        <v>2</v>
      </c>
      <c r="K23" s="5">
        <v>2</v>
      </c>
      <c r="L23" s="5">
        <v>0</v>
      </c>
      <c r="M23" s="5">
        <v>9</v>
      </c>
      <c r="N23" s="5">
        <f t="shared" si="0"/>
        <v>2.5833333333333335</v>
      </c>
      <c r="O23" s="5">
        <f t="shared" si="1"/>
        <v>3.941811612428832</v>
      </c>
      <c r="P23" s="5">
        <f t="shared" si="2"/>
        <v>1.1379029977652895</v>
      </c>
      <c r="Q23" s="5">
        <v>41.7</v>
      </c>
    </row>
    <row r="24" spans="1:18" s="4" customFormat="1">
      <c r="A24" s="5">
        <v>55</v>
      </c>
      <c r="B24" s="5">
        <v>0</v>
      </c>
      <c r="C24" s="5">
        <v>0</v>
      </c>
      <c r="D24" s="5">
        <v>0</v>
      </c>
      <c r="E24" s="5">
        <v>0</v>
      </c>
      <c r="F24" s="5">
        <v>9</v>
      </c>
      <c r="G24" s="5">
        <v>12</v>
      </c>
      <c r="H24" s="5">
        <v>0</v>
      </c>
      <c r="I24" s="5">
        <v>0</v>
      </c>
      <c r="J24" s="5">
        <v>2</v>
      </c>
      <c r="K24" s="5">
        <v>2</v>
      </c>
      <c r="L24" s="5">
        <v>0</v>
      </c>
      <c r="M24" s="5">
        <v>9</v>
      </c>
      <c r="N24" s="5">
        <f t="shared" si="0"/>
        <v>2.8333333333333335</v>
      </c>
      <c r="O24" s="5">
        <f t="shared" si="1"/>
        <v>4.4483568638182334</v>
      </c>
      <c r="P24" s="5">
        <f t="shared" si="2"/>
        <v>1.2841300163884883</v>
      </c>
      <c r="Q24" s="5">
        <v>41.7</v>
      </c>
    </row>
    <row r="25" spans="1:18" s="4" customFormat="1">
      <c r="A25" s="5">
        <v>57</v>
      </c>
      <c r="B25" s="5">
        <v>0</v>
      </c>
      <c r="C25" s="5">
        <v>0</v>
      </c>
      <c r="D25" s="5">
        <v>0</v>
      </c>
      <c r="E25" s="5">
        <v>0</v>
      </c>
      <c r="F25" s="5">
        <v>9</v>
      </c>
      <c r="G25" s="5">
        <v>12</v>
      </c>
      <c r="H25" s="5">
        <v>0</v>
      </c>
      <c r="I25" s="5">
        <v>0</v>
      </c>
      <c r="J25" s="5">
        <v>2</v>
      </c>
      <c r="K25" s="5">
        <v>2</v>
      </c>
      <c r="L25" s="5">
        <v>0</v>
      </c>
      <c r="M25" s="5">
        <v>9</v>
      </c>
      <c r="N25" s="5">
        <f t="shared" si="0"/>
        <v>2.8333333333333335</v>
      </c>
      <c r="O25" s="5">
        <f t="shared" si="1"/>
        <v>4.4483568638182334</v>
      </c>
      <c r="P25" s="5">
        <f t="shared" si="2"/>
        <v>1.2841300163884883</v>
      </c>
      <c r="Q25" s="5">
        <v>41.7</v>
      </c>
    </row>
    <row r="26" spans="1:18" s="4" customFormat="1">
      <c r="A26" s="5">
        <v>59</v>
      </c>
      <c r="B26" s="5">
        <v>0</v>
      </c>
      <c r="C26" s="5">
        <v>0</v>
      </c>
      <c r="D26" s="5">
        <v>0</v>
      </c>
      <c r="E26" s="5">
        <v>0</v>
      </c>
      <c r="F26" s="5">
        <v>10</v>
      </c>
      <c r="G26" s="5">
        <v>12</v>
      </c>
      <c r="H26" s="5">
        <v>0</v>
      </c>
      <c r="I26" s="5">
        <v>0</v>
      </c>
      <c r="J26" s="5">
        <v>2</v>
      </c>
      <c r="K26" s="5">
        <v>2</v>
      </c>
      <c r="L26" s="5">
        <v>0</v>
      </c>
      <c r="M26" s="5">
        <v>9</v>
      </c>
      <c r="N26" s="5">
        <f t="shared" si="0"/>
        <v>2.9166666666666665</v>
      </c>
      <c r="O26" s="5">
        <f t="shared" si="1"/>
        <v>4.5817490374773087</v>
      </c>
      <c r="P26" s="5">
        <f t="shared" si="2"/>
        <v>1.3226370200734165</v>
      </c>
      <c r="Q26" s="5">
        <v>41.7</v>
      </c>
    </row>
    <row r="27" spans="1:18" s="4" customFormat="1">
      <c r="A27" s="5">
        <v>61</v>
      </c>
      <c r="B27" s="5">
        <v>0</v>
      </c>
      <c r="C27" s="5">
        <v>0</v>
      </c>
      <c r="D27" s="5">
        <v>0</v>
      </c>
      <c r="E27" s="5">
        <v>0</v>
      </c>
      <c r="F27" s="5">
        <v>12</v>
      </c>
      <c r="G27" s="5">
        <v>12</v>
      </c>
      <c r="H27" s="5">
        <v>0</v>
      </c>
      <c r="I27" s="5">
        <v>0</v>
      </c>
      <c r="J27" s="5">
        <v>2</v>
      </c>
      <c r="K27" s="5">
        <v>1</v>
      </c>
      <c r="L27" s="5">
        <v>0</v>
      </c>
      <c r="M27" s="5">
        <v>9</v>
      </c>
      <c r="N27" s="5">
        <f t="shared" si="0"/>
        <v>3</v>
      </c>
      <c r="O27" s="5">
        <f t="shared" si="1"/>
        <v>4.9175012131994622</v>
      </c>
      <c r="P27" s="5">
        <f t="shared" si="2"/>
        <v>1.4195603245905104</v>
      </c>
      <c r="Q27" s="5">
        <v>41.7</v>
      </c>
    </row>
    <row r="28" spans="1:18" s="4" customFormat="1">
      <c r="A28" s="5">
        <v>63</v>
      </c>
      <c r="B28" s="5">
        <v>0</v>
      </c>
      <c r="C28" s="5">
        <v>0</v>
      </c>
      <c r="D28" s="5">
        <v>0</v>
      </c>
      <c r="E28" s="5">
        <v>0</v>
      </c>
      <c r="F28" s="5">
        <v>12</v>
      </c>
      <c r="G28" s="5">
        <v>12</v>
      </c>
      <c r="H28" s="5">
        <v>0</v>
      </c>
      <c r="I28" s="5">
        <v>0</v>
      </c>
      <c r="J28" s="5">
        <v>2</v>
      </c>
      <c r="K28" s="5">
        <v>1</v>
      </c>
      <c r="L28" s="5">
        <v>0</v>
      </c>
      <c r="M28" s="5">
        <v>9</v>
      </c>
      <c r="N28" s="5">
        <f t="shared" si="0"/>
        <v>3</v>
      </c>
      <c r="O28" s="5">
        <f t="shared" si="1"/>
        <v>4.9175012131994622</v>
      </c>
      <c r="P28" s="5">
        <f t="shared" si="2"/>
        <v>1.4195603245905104</v>
      </c>
      <c r="Q28" s="5">
        <v>41.7</v>
      </c>
    </row>
    <row r="29" spans="1:18" s="4" customFormat="1"/>
    <row r="30" spans="1:18" s="4" customFormat="1"/>
    <row r="31" spans="1:18" s="4" customFormat="1">
      <c r="A31" s="6" t="s">
        <v>0</v>
      </c>
      <c r="B31" s="24" t="s">
        <v>7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5" t="s">
        <v>1</v>
      </c>
      <c r="O31" s="5" t="s">
        <v>2</v>
      </c>
      <c r="P31" s="5" t="s">
        <v>3</v>
      </c>
      <c r="Q31" s="7" t="s">
        <v>4</v>
      </c>
      <c r="R31" s="5" t="s">
        <v>5</v>
      </c>
    </row>
    <row r="32" spans="1:18" s="4" customFormat="1">
      <c r="A32" s="5">
        <v>15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f t="shared" ref="N32:N56" si="3">AVERAGE(B32:M32)</f>
        <v>0</v>
      </c>
      <c r="O32" s="5">
        <f t="shared" ref="O32:O56" si="4">STDEV(B32:M32)</f>
        <v>0</v>
      </c>
      <c r="P32" s="5">
        <f t="shared" ref="P32:P56" si="5">O32/SQRT(12)</f>
        <v>0</v>
      </c>
      <c r="Q32" s="5">
        <v>0</v>
      </c>
      <c r="R32" s="5"/>
    </row>
    <row r="33" spans="1:18" s="4" customFormat="1">
      <c r="A33" s="5">
        <v>17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f t="shared" si="3"/>
        <v>0</v>
      </c>
      <c r="O33" s="5">
        <f t="shared" si="4"/>
        <v>0</v>
      </c>
      <c r="P33" s="5">
        <f t="shared" si="5"/>
        <v>0</v>
      </c>
      <c r="Q33" s="5">
        <v>0</v>
      </c>
      <c r="R33" s="5"/>
    </row>
    <row r="34" spans="1:18" s="4" customFormat="1">
      <c r="A34" s="5">
        <v>19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f t="shared" si="3"/>
        <v>0</v>
      </c>
      <c r="O34" s="5">
        <f t="shared" si="4"/>
        <v>0</v>
      </c>
      <c r="P34" s="5">
        <f t="shared" si="5"/>
        <v>0</v>
      </c>
      <c r="Q34" s="5">
        <v>0</v>
      </c>
      <c r="R34" s="5"/>
    </row>
    <row r="35" spans="1:18" s="4" customFormat="1">
      <c r="A35" s="5">
        <v>21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f t="shared" si="3"/>
        <v>0</v>
      </c>
      <c r="O35" s="5">
        <f t="shared" si="4"/>
        <v>0</v>
      </c>
      <c r="P35" s="5">
        <f t="shared" si="5"/>
        <v>0</v>
      </c>
      <c r="Q35" s="5">
        <v>0</v>
      </c>
      <c r="R35" s="5"/>
    </row>
    <row r="36" spans="1:18" s="4" customFormat="1">
      <c r="A36" s="5">
        <v>23</v>
      </c>
      <c r="B36" s="5">
        <v>0</v>
      </c>
      <c r="C36" s="5">
        <v>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f t="shared" si="3"/>
        <v>8.3333333333333329E-2</v>
      </c>
      <c r="O36" s="5">
        <f t="shared" si="4"/>
        <v>0.28867513459481287</v>
      </c>
      <c r="P36" s="5">
        <f t="shared" si="5"/>
        <v>8.3333333333333329E-2</v>
      </c>
      <c r="Q36" s="5">
        <v>8.3000000000000007</v>
      </c>
      <c r="R36" s="5">
        <v>0.74</v>
      </c>
    </row>
    <row r="37" spans="1:18" s="4" customFormat="1">
      <c r="A37" s="5">
        <v>25</v>
      </c>
      <c r="B37" s="5">
        <v>6</v>
      </c>
      <c r="C37" s="5">
        <v>5</v>
      </c>
      <c r="D37" s="5">
        <v>0</v>
      </c>
      <c r="E37" s="5">
        <v>0</v>
      </c>
      <c r="F37" s="5">
        <v>1</v>
      </c>
      <c r="G37" s="5">
        <v>0</v>
      </c>
      <c r="H37" s="5">
        <v>0</v>
      </c>
      <c r="I37" s="5">
        <v>0</v>
      </c>
      <c r="J37" s="5">
        <v>0</v>
      </c>
      <c r="K37" s="5">
        <v>4</v>
      </c>
      <c r="L37" s="5">
        <v>0</v>
      </c>
      <c r="M37" s="5">
        <v>2</v>
      </c>
      <c r="N37" s="5">
        <f t="shared" si="3"/>
        <v>1.5</v>
      </c>
      <c r="O37" s="5">
        <f t="shared" si="4"/>
        <v>2.2360679774997898</v>
      </c>
      <c r="P37" s="5">
        <f t="shared" si="5"/>
        <v>0.64549722436790291</v>
      </c>
      <c r="Q37" s="5">
        <v>41.7</v>
      </c>
      <c r="R37" s="5">
        <v>0.16</v>
      </c>
    </row>
    <row r="38" spans="1:18" s="4" customFormat="1">
      <c r="A38" s="5">
        <v>27</v>
      </c>
      <c r="B38" s="5">
        <v>9</v>
      </c>
      <c r="C38" s="5">
        <v>10</v>
      </c>
      <c r="D38" s="5">
        <v>0</v>
      </c>
      <c r="E38" s="5">
        <v>0</v>
      </c>
      <c r="F38" s="5">
        <v>2</v>
      </c>
      <c r="G38" s="5">
        <v>0</v>
      </c>
      <c r="H38" s="5">
        <v>3</v>
      </c>
      <c r="I38" s="5">
        <v>0</v>
      </c>
      <c r="J38" s="5">
        <v>3</v>
      </c>
      <c r="K38" s="5">
        <v>10</v>
      </c>
      <c r="L38" s="5">
        <v>0</v>
      </c>
      <c r="M38" s="5">
        <v>4</v>
      </c>
      <c r="N38" s="5">
        <f t="shared" si="3"/>
        <v>3.4166666666666665</v>
      </c>
      <c r="O38" s="5">
        <f t="shared" si="4"/>
        <v>4.0330077504452575</v>
      </c>
      <c r="P38" s="5">
        <f t="shared" si="5"/>
        <v>1.1642290551817083</v>
      </c>
      <c r="Q38" s="5">
        <v>58.3</v>
      </c>
      <c r="R38" s="5">
        <v>0.06</v>
      </c>
    </row>
    <row r="39" spans="1:18" s="4" customFormat="1">
      <c r="A39" s="5">
        <v>29</v>
      </c>
      <c r="B39" s="5">
        <v>12</v>
      </c>
      <c r="C39" s="5">
        <v>10</v>
      </c>
      <c r="D39" s="5">
        <v>0</v>
      </c>
      <c r="E39" s="5">
        <v>0</v>
      </c>
      <c r="F39" s="5">
        <v>2</v>
      </c>
      <c r="G39" s="5">
        <v>0</v>
      </c>
      <c r="H39" s="5">
        <v>4</v>
      </c>
      <c r="I39" s="5">
        <v>0</v>
      </c>
      <c r="J39" s="5">
        <v>3</v>
      </c>
      <c r="K39" s="5">
        <v>11</v>
      </c>
      <c r="L39" s="5">
        <v>0</v>
      </c>
      <c r="M39" s="5">
        <v>5</v>
      </c>
      <c r="N39" s="5">
        <f t="shared" si="3"/>
        <v>3.9166666666666665</v>
      </c>
      <c r="O39" s="5">
        <f t="shared" si="4"/>
        <v>4.6212617980439719</v>
      </c>
      <c r="P39" s="5">
        <f t="shared" si="5"/>
        <v>1.3340433715482107</v>
      </c>
      <c r="Q39" s="5">
        <v>58.3</v>
      </c>
      <c r="R39" s="5">
        <v>7.8E-2</v>
      </c>
    </row>
    <row r="40" spans="1:18" s="4" customFormat="1">
      <c r="A40" s="5">
        <v>31</v>
      </c>
      <c r="B40" s="5">
        <v>12</v>
      </c>
      <c r="C40" s="5">
        <v>10</v>
      </c>
      <c r="D40" s="5">
        <v>0</v>
      </c>
      <c r="E40" s="5">
        <v>0</v>
      </c>
      <c r="F40" s="5">
        <v>3</v>
      </c>
      <c r="G40" s="5">
        <v>0</v>
      </c>
      <c r="H40" s="5">
        <v>5</v>
      </c>
      <c r="I40" s="5">
        <v>0</v>
      </c>
      <c r="J40" s="5">
        <v>6</v>
      </c>
      <c r="K40" s="5">
        <v>12</v>
      </c>
      <c r="L40" s="5">
        <v>0</v>
      </c>
      <c r="M40" s="5">
        <v>6</v>
      </c>
      <c r="N40" s="5">
        <f t="shared" si="3"/>
        <v>4.5</v>
      </c>
      <c r="O40" s="5">
        <f t="shared" si="4"/>
        <v>4.7768380565162367</v>
      </c>
      <c r="P40" s="5">
        <f t="shared" si="5"/>
        <v>1.378954368902449</v>
      </c>
      <c r="Q40" s="5">
        <v>58.3</v>
      </c>
      <c r="R40" s="5">
        <v>8.8999999999999996E-2</v>
      </c>
    </row>
    <row r="41" spans="1:18" s="4" customFormat="1">
      <c r="A41" s="5">
        <v>33</v>
      </c>
      <c r="B41" s="5">
        <v>12</v>
      </c>
      <c r="C41" s="5">
        <v>12</v>
      </c>
      <c r="D41" s="5">
        <v>0</v>
      </c>
      <c r="E41" s="5">
        <v>0</v>
      </c>
      <c r="F41" s="5">
        <v>3</v>
      </c>
      <c r="G41" s="5">
        <v>0</v>
      </c>
      <c r="H41" s="5">
        <v>5</v>
      </c>
      <c r="I41" s="5">
        <v>0</v>
      </c>
      <c r="J41" s="5">
        <v>6</v>
      </c>
      <c r="K41" s="5">
        <v>12</v>
      </c>
      <c r="L41" s="5">
        <v>0</v>
      </c>
      <c r="M41" s="5">
        <v>7</v>
      </c>
      <c r="N41" s="5">
        <f t="shared" si="3"/>
        <v>4.75</v>
      </c>
      <c r="O41" s="5">
        <f t="shared" si="4"/>
        <v>5.0475016322209072</v>
      </c>
      <c r="P41" s="5">
        <f t="shared" si="5"/>
        <v>1.4570882130489082</v>
      </c>
      <c r="Q41" s="5">
        <v>58.3</v>
      </c>
      <c r="R41" s="5">
        <v>0.10100000000000001</v>
      </c>
    </row>
    <row r="42" spans="1:18" s="4" customFormat="1">
      <c r="A42" s="5">
        <v>35</v>
      </c>
      <c r="B42" s="5">
        <v>12</v>
      </c>
      <c r="C42" s="5">
        <v>12</v>
      </c>
      <c r="D42" s="5">
        <v>0</v>
      </c>
      <c r="E42" s="5">
        <v>0</v>
      </c>
      <c r="F42" s="5">
        <v>3</v>
      </c>
      <c r="G42" s="5">
        <v>0</v>
      </c>
      <c r="H42" s="5">
        <v>6</v>
      </c>
      <c r="I42" s="5">
        <v>0</v>
      </c>
      <c r="J42" s="5">
        <v>6</v>
      </c>
      <c r="K42" s="5">
        <v>12</v>
      </c>
      <c r="L42" s="5">
        <v>0</v>
      </c>
      <c r="M42" s="5">
        <v>9</v>
      </c>
      <c r="N42" s="5">
        <f t="shared" si="3"/>
        <v>5</v>
      </c>
      <c r="O42" s="5">
        <f t="shared" si="4"/>
        <v>5.1698426211319743</v>
      </c>
      <c r="P42" s="5">
        <f t="shared" si="5"/>
        <v>1.4924050144892731</v>
      </c>
      <c r="Q42" s="5">
        <v>58.3</v>
      </c>
      <c r="R42" s="5">
        <v>0.10100000000000001</v>
      </c>
    </row>
    <row r="43" spans="1:18" s="4" customFormat="1">
      <c r="A43" s="5">
        <v>37</v>
      </c>
      <c r="B43" s="5">
        <v>12</v>
      </c>
      <c r="C43" s="5">
        <v>12</v>
      </c>
      <c r="D43" s="5">
        <v>0</v>
      </c>
      <c r="E43" s="5">
        <v>0</v>
      </c>
      <c r="F43" s="5">
        <v>3</v>
      </c>
      <c r="G43" s="5">
        <v>0</v>
      </c>
      <c r="H43" s="5">
        <v>6</v>
      </c>
      <c r="I43" s="5">
        <v>0</v>
      </c>
      <c r="J43" s="5">
        <v>6</v>
      </c>
      <c r="K43" s="5">
        <v>12</v>
      </c>
      <c r="L43" s="5">
        <v>0</v>
      </c>
      <c r="M43" s="5">
        <v>9</v>
      </c>
      <c r="N43" s="5">
        <f t="shared" si="3"/>
        <v>5</v>
      </c>
      <c r="O43" s="5">
        <f t="shared" si="4"/>
        <v>5.1698426211319743</v>
      </c>
      <c r="P43" s="5">
        <f t="shared" si="5"/>
        <v>1.4924050144892731</v>
      </c>
      <c r="Q43" s="5">
        <v>58.3</v>
      </c>
      <c r="R43" s="5">
        <v>0.10100000000000001</v>
      </c>
    </row>
    <row r="44" spans="1:18" s="4" customFormat="1">
      <c r="A44" s="5">
        <v>39</v>
      </c>
      <c r="B44" s="5">
        <v>12</v>
      </c>
      <c r="C44" s="5">
        <v>12</v>
      </c>
      <c r="D44" s="5">
        <v>0</v>
      </c>
      <c r="E44" s="5">
        <v>0</v>
      </c>
      <c r="F44" s="5">
        <v>3</v>
      </c>
      <c r="G44" s="5">
        <v>0</v>
      </c>
      <c r="H44" s="5">
        <v>6</v>
      </c>
      <c r="I44" s="5">
        <v>1</v>
      </c>
      <c r="J44" s="5">
        <v>9</v>
      </c>
      <c r="K44" s="5">
        <v>12</v>
      </c>
      <c r="L44" s="5">
        <v>2</v>
      </c>
      <c r="M44" s="5">
        <v>9</v>
      </c>
      <c r="N44" s="5">
        <f t="shared" si="3"/>
        <v>5.5</v>
      </c>
      <c r="O44" s="5">
        <f t="shared" si="4"/>
        <v>5.0542511359700502</v>
      </c>
      <c r="P44" s="5">
        <f t="shared" si="5"/>
        <v>1.4590366269521402</v>
      </c>
      <c r="Q44" s="5">
        <v>75</v>
      </c>
      <c r="R44" s="5">
        <v>2.8000000000000001E-2</v>
      </c>
    </row>
    <row r="45" spans="1:18" s="4" customFormat="1">
      <c r="A45" s="5">
        <v>41</v>
      </c>
      <c r="B45" s="5">
        <v>12</v>
      </c>
      <c r="C45" s="5">
        <v>12</v>
      </c>
      <c r="D45" s="5">
        <v>0</v>
      </c>
      <c r="E45" s="5">
        <v>0</v>
      </c>
      <c r="F45" s="5">
        <v>3</v>
      </c>
      <c r="G45" s="5">
        <v>0</v>
      </c>
      <c r="H45" s="5">
        <v>6</v>
      </c>
      <c r="I45" s="5">
        <v>3</v>
      </c>
      <c r="J45" s="5">
        <v>9</v>
      </c>
      <c r="K45" s="5">
        <v>12</v>
      </c>
      <c r="L45" s="5">
        <v>4</v>
      </c>
      <c r="M45" s="5">
        <v>9</v>
      </c>
      <c r="N45" s="5">
        <f t="shared" si="3"/>
        <v>5.833333333333333</v>
      </c>
      <c r="O45" s="5">
        <f t="shared" si="4"/>
        <v>4.8210397470280464</v>
      </c>
      <c r="P45" s="5">
        <f t="shared" si="5"/>
        <v>1.3917142978602641</v>
      </c>
      <c r="Q45" s="5">
        <v>75</v>
      </c>
      <c r="R45" s="5">
        <v>3.3000000000000002E-2</v>
      </c>
    </row>
    <row r="46" spans="1:18" s="4" customFormat="1">
      <c r="A46" s="5">
        <v>43</v>
      </c>
      <c r="B46" s="5">
        <v>12</v>
      </c>
      <c r="C46" s="5">
        <v>12</v>
      </c>
      <c r="D46" s="5">
        <v>0</v>
      </c>
      <c r="E46" s="5">
        <v>0</v>
      </c>
      <c r="F46" s="5">
        <v>3</v>
      </c>
      <c r="G46" s="5">
        <v>0</v>
      </c>
      <c r="H46" s="5">
        <v>6</v>
      </c>
      <c r="I46" s="5">
        <v>3</v>
      </c>
      <c r="J46" s="5">
        <v>9</v>
      </c>
      <c r="K46" s="5">
        <v>12</v>
      </c>
      <c r="L46" s="5">
        <v>6</v>
      </c>
      <c r="M46" s="5">
        <v>9</v>
      </c>
      <c r="N46" s="5">
        <f t="shared" si="3"/>
        <v>6</v>
      </c>
      <c r="O46" s="5">
        <f t="shared" si="4"/>
        <v>4.7863442113047938</v>
      </c>
      <c r="P46" s="5">
        <f t="shared" si="5"/>
        <v>1.3816985594155149</v>
      </c>
      <c r="Q46" s="5">
        <v>75</v>
      </c>
      <c r="R46" s="5">
        <v>2.8000000000000001E-2</v>
      </c>
    </row>
    <row r="47" spans="1:18" s="4" customFormat="1">
      <c r="A47" s="5">
        <v>45</v>
      </c>
      <c r="B47" s="5">
        <v>12</v>
      </c>
      <c r="C47" s="5">
        <v>12</v>
      </c>
      <c r="D47" s="5">
        <v>0</v>
      </c>
      <c r="E47" s="5">
        <v>2</v>
      </c>
      <c r="F47" s="5">
        <v>3</v>
      </c>
      <c r="G47" s="5">
        <v>2</v>
      </c>
      <c r="H47" s="5">
        <v>6</v>
      </c>
      <c r="I47" s="5">
        <v>3</v>
      </c>
      <c r="J47" s="5">
        <v>9</v>
      </c>
      <c r="K47" s="5">
        <v>12</v>
      </c>
      <c r="L47" s="5">
        <v>7</v>
      </c>
      <c r="M47" s="5">
        <v>9</v>
      </c>
      <c r="N47" s="5">
        <f t="shared" si="3"/>
        <v>6.416666666666667</v>
      </c>
      <c r="O47" s="5">
        <f t="shared" si="4"/>
        <v>4.3788403058620924</v>
      </c>
      <c r="P47" s="5">
        <f t="shared" si="5"/>
        <v>1.2640623146639312</v>
      </c>
      <c r="Q47" s="5">
        <v>91.7</v>
      </c>
      <c r="R47" s="5">
        <v>5.0000000000000001E-3</v>
      </c>
    </row>
    <row r="48" spans="1:18" s="4" customFormat="1">
      <c r="A48" s="5">
        <v>47</v>
      </c>
      <c r="B48" s="5">
        <v>12</v>
      </c>
      <c r="C48" s="5">
        <v>12</v>
      </c>
      <c r="D48" s="5">
        <v>0</v>
      </c>
      <c r="E48" s="5">
        <v>3</v>
      </c>
      <c r="F48" s="5">
        <v>3</v>
      </c>
      <c r="G48" s="5">
        <v>3</v>
      </c>
      <c r="H48" s="5">
        <v>6</v>
      </c>
      <c r="I48" s="5">
        <v>3</v>
      </c>
      <c r="J48" s="5">
        <v>10</v>
      </c>
      <c r="K48" s="5">
        <v>12</v>
      </c>
      <c r="L48" s="5">
        <v>7</v>
      </c>
      <c r="M48" s="5">
        <v>9</v>
      </c>
      <c r="N48" s="5">
        <f t="shared" si="3"/>
        <v>6.666666666666667</v>
      </c>
      <c r="O48" s="5">
        <f t="shared" si="4"/>
        <v>4.2711151052651619</v>
      </c>
      <c r="P48" s="5">
        <f t="shared" si="5"/>
        <v>1.232964727882359</v>
      </c>
      <c r="Q48" s="5">
        <v>91.7</v>
      </c>
      <c r="R48" s="5">
        <v>6.0000000000000001E-3</v>
      </c>
    </row>
    <row r="49" spans="1:18" s="4" customFormat="1">
      <c r="A49" s="5">
        <v>49</v>
      </c>
      <c r="B49" s="5">
        <v>12</v>
      </c>
      <c r="C49" s="5">
        <v>12</v>
      </c>
      <c r="D49" s="5">
        <v>0</v>
      </c>
      <c r="E49" s="5">
        <v>3</v>
      </c>
      <c r="F49" s="5">
        <v>3</v>
      </c>
      <c r="G49" s="5">
        <v>3</v>
      </c>
      <c r="H49" s="5">
        <v>6</v>
      </c>
      <c r="I49" s="5">
        <v>4</v>
      </c>
      <c r="J49" s="5">
        <v>10</v>
      </c>
      <c r="K49" s="5">
        <v>12</v>
      </c>
      <c r="L49" s="5">
        <v>7</v>
      </c>
      <c r="M49" s="5">
        <v>9</v>
      </c>
      <c r="N49" s="5">
        <f t="shared" si="3"/>
        <v>6.75</v>
      </c>
      <c r="O49" s="5">
        <f t="shared" si="4"/>
        <v>4.2022721126898617</v>
      </c>
      <c r="P49" s="5">
        <f t="shared" si="5"/>
        <v>1.2130914677347746</v>
      </c>
      <c r="Q49" s="5">
        <v>91.7</v>
      </c>
      <c r="R49" s="5">
        <v>1.2E-2</v>
      </c>
    </row>
    <row r="50" spans="1:18" s="4" customFormat="1">
      <c r="A50" s="5">
        <v>51</v>
      </c>
      <c r="B50" s="5">
        <v>12</v>
      </c>
      <c r="C50" s="5">
        <v>12</v>
      </c>
      <c r="D50" s="5">
        <v>0</v>
      </c>
      <c r="E50" s="5">
        <v>3</v>
      </c>
      <c r="F50" s="5">
        <v>3</v>
      </c>
      <c r="G50" s="5">
        <v>4</v>
      </c>
      <c r="H50" s="5">
        <v>6</v>
      </c>
      <c r="I50" s="5">
        <v>4</v>
      </c>
      <c r="J50" s="5">
        <v>10</v>
      </c>
      <c r="K50" s="5">
        <v>12</v>
      </c>
      <c r="L50" s="5">
        <v>7</v>
      </c>
      <c r="M50" s="5">
        <v>9</v>
      </c>
      <c r="N50" s="5">
        <f t="shared" si="3"/>
        <v>6.833333333333333</v>
      </c>
      <c r="O50" s="5">
        <f t="shared" si="4"/>
        <v>4.1304486512491669</v>
      </c>
      <c r="P50" s="5">
        <f t="shared" si="5"/>
        <v>1.1923578203363168</v>
      </c>
      <c r="Q50" s="5">
        <v>91.7</v>
      </c>
      <c r="R50" s="5">
        <v>0.01</v>
      </c>
    </row>
    <row r="51" spans="1:18" s="4" customFormat="1">
      <c r="A51" s="5">
        <v>53</v>
      </c>
      <c r="B51" s="5">
        <v>12</v>
      </c>
      <c r="C51" s="5">
        <v>12</v>
      </c>
      <c r="D51" s="5">
        <v>0</v>
      </c>
      <c r="E51" s="5">
        <v>3</v>
      </c>
      <c r="F51" s="5">
        <v>3</v>
      </c>
      <c r="G51" s="5">
        <v>4</v>
      </c>
      <c r="H51" s="5">
        <v>6</v>
      </c>
      <c r="I51" s="5">
        <v>5</v>
      </c>
      <c r="J51" s="5">
        <v>10</v>
      </c>
      <c r="K51" s="5">
        <v>12</v>
      </c>
      <c r="L51" s="5">
        <v>6</v>
      </c>
      <c r="M51" s="5">
        <v>9</v>
      </c>
      <c r="N51" s="5">
        <f t="shared" si="3"/>
        <v>6.833333333333333</v>
      </c>
      <c r="O51" s="5">
        <f t="shared" si="4"/>
        <v>4.0861925672892232</v>
      </c>
      <c r="P51" s="5">
        <f t="shared" si="5"/>
        <v>1.1795821893425407</v>
      </c>
      <c r="Q51" s="5">
        <v>91.7</v>
      </c>
      <c r="R51" s="5">
        <v>0.01</v>
      </c>
    </row>
    <row r="52" spans="1:18" s="4" customFormat="1">
      <c r="A52" s="5">
        <v>55</v>
      </c>
      <c r="B52" s="5">
        <v>12</v>
      </c>
      <c r="C52" s="5">
        <v>12</v>
      </c>
      <c r="D52" s="5">
        <v>0</v>
      </c>
      <c r="E52" s="5">
        <v>3</v>
      </c>
      <c r="F52" s="5">
        <v>3</v>
      </c>
      <c r="G52" s="5">
        <v>4</v>
      </c>
      <c r="H52" s="5">
        <v>6</v>
      </c>
      <c r="I52" s="5">
        <v>5</v>
      </c>
      <c r="J52" s="5">
        <v>10</v>
      </c>
      <c r="K52" s="5">
        <v>12</v>
      </c>
      <c r="L52" s="5">
        <v>6</v>
      </c>
      <c r="M52" s="5">
        <v>9</v>
      </c>
      <c r="N52" s="5">
        <f t="shared" si="3"/>
        <v>6.833333333333333</v>
      </c>
      <c r="O52" s="5">
        <f t="shared" si="4"/>
        <v>4.0861925672892232</v>
      </c>
      <c r="P52" s="5">
        <f t="shared" si="5"/>
        <v>1.1795821893425407</v>
      </c>
      <c r="Q52" s="5">
        <v>91.7</v>
      </c>
      <c r="R52" s="5">
        <v>1.7000000000000001E-2</v>
      </c>
    </row>
    <row r="53" spans="1:18" s="4" customFormat="1">
      <c r="A53" s="5">
        <v>57</v>
      </c>
      <c r="B53" s="5">
        <v>12</v>
      </c>
      <c r="C53" s="5">
        <v>12</v>
      </c>
      <c r="D53" s="5">
        <v>0</v>
      </c>
      <c r="E53" s="5">
        <v>2</v>
      </c>
      <c r="F53" s="5">
        <v>3</v>
      </c>
      <c r="G53" s="5">
        <v>4</v>
      </c>
      <c r="H53" s="5">
        <v>6</v>
      </c>
      <c r="I53" s="5">
        <v>5</v>
      </c>
      <c r="J53" s="5">
        <v>10</v>
      </c>
      <c r="K53" s="5">
        <v>12</v>
      </c>
      <c r="L53" s="5">
        <v>6</v>
      </c>
      <c r="M53" s="5">
        <v>9</v>
      </c>
      <c r="N53" s="5">
        <f t="shared" si="3"/>
        <v>6.75</v>
      </c>
      <c r="O53" s="5">
        <f t="shared" si="4"/>
        <v>4.180582821482278</v>
      </c>
      <c r="P53" s="5">
        <f t="shared" si="5"/>
        <v>1.2068303086761594</v>
      </c>
      <c r="Q53" s="5">
        <v>91.7</v>
      </c>
      <c r="R53" s="5">
        <v>0.02</v>
      </c>
    </row>
    <row r="54" spans="1:18" s="4" customFormat="1">
      <c r="A54" s="5">
        <v>59</v>
      </c>
      <c r="B54" s="5">
        <v>12</v>
      </c>
      <c r="C54" s="5">
        <v>12</v>
      </c>
      <c r="D54" s="5">
        <v>0</v>
      </c>
      <c r="E54" s="5">
        <v>2</v>
      </c>
      <c r="F54" s="5">
        <v>2</v>
      </c>
      <c r="G54" s="5">
        <v>4</v>
      </c>
      <c r="H54" s="5">
        <v>6</v>
      </c>
      <c r="I54" s="5">
        <v>5</v>
      </c>
      <c r="J54" s="5">
        <v>10</v>
      </c>
      <c r="K54" s="5">
        <v>12</v>
      </c>
      <c r="L54" s="5">
        <v>6</v>
      </c>
      <c r="M54" s="5">
        <v>9</v>
      </c>
      <c r="N54" s="5">
        <f t="shared" si="3"/>
        <v>6.666666666666667</v>
      </c>
      <c r="O54" s="5">
        <f t="shared" si="4"/>
        <v>4.2711151052651619</v>
      </c>
      <c r="P54" s="5">
        <f t="shared" si="5"/>
        <v>1.232964727882359</v>
      </c>
      <c r="Q54" s="5">
        <v>91.7</v>
      </c>
      <c r="R54" s="5">
        <v>2.8000000000000001E-2</v>
      </c>
    </row>
    <row r="55" spans="1:18" s="4" customFormat="1">
      <c r="A55" s="5">
        <v>61</v>
      </c>
      <c r="B55" s="5">
        <v>12</v>
      </c>
      <c r="C55" s="5">
        <v>12</v>
      </c>
      <c r="D55" s="5">
        <v>0</v>
      </c>
      <c r="E55" s="5">
        <v>2</v>
      </c>
      <c r="F55" s="5">
        <v>2</v>
      </c>
      <c r="G55" s="5">
        <v>4</v>
      </c>
      <c r="H55" s="5">
        <v>6</v>
      </c>
      <c r="I55" s="5">
        <v>4</v>
      </c>
      <c r="J55" s="5">
        <v>10</v>
      </c>
      <c r="K55" s="5">
        <v>12</v>
      </c>
      <c r="L55" s="5">
        <v>6</v>
      </c>
      <c r="M55" s="5">
        <v>9</v>
      </c>
      <c r="N55" s="5">
        <f t="shared" si="3"/>
        <v>6.583333333333333</v>
      </c>
      <c r="O55" s="5">
        <f t="shared" si="4"/>
        <v>4.3161079549506027</v>
      </c>
      <c r="P55" s="5">
        <f t="shared" si="5"/>
        <v>1.2459530448211078</v>
      </c>
      <c r="Q55" s="5">
        <v>91.7</v>
      </c>
      <c r="R55" s="5">
        <v>3.3000000000000002E-2</v>
      </c>
    </row>
    <row r="56" spans="1:18" s="4" customFormat="1">
      <c r="A56" s="5">
        <v>63</v>
      </c>
      <c r="B56" s="5">
        <v>12</v>
      </c>
      <c r="C56" s="5">
        <v>12</v>
      </c>
      <c r="D56" s="5">
        <v>0</v>
      </c>
      <c r="E56" s="5">
        <v>2</v>
      </c>
      <c r="F56" s="5">
        <v>2</v>
      </c>
      <c r="G56" s="5">
        <v>4</v>
      </c>
      <c r="H56" s="5">
        <v>6</v>
      </c>
      <c r="I56" s="5">
        <v>4</v>
      </c>
      <c r="J56" s="5">
        <v>10</v>
      </c>
      <c r="K56" s="5">
        <v>12</v>
      </c>
      <c r="L56" s="5">
        <v>5</v>
      </c>
      <c r="M56" s="5">
        <v>9</v>
      </c>
      <c r="N56" s="5">
        <f t="shared" si="3"/>
        <v>6.5</v>
      </c>
      <c r="O56" s="5">
        <f t="shared" si="4"/>
        <v>4.337992832887327</v>
      </c>
      <c r="P56" s="5">
        <f t="shared" si="5"/>
        <v>1.2522706649050828</v>
      </c>
      <c r="Q56" s="5">
        <v>91.7</v>
      </c>
      <c r="R56" s="5">
        <v>3.3000000000000002E-2</v>
      </c>
    </row>
    <row r="57" spans="1:18" s="4" customFormat="1"/>
  </sheetData>
  <mergeCells count="2">
    <mergeCell ref="B3:M3"/>
    <mergeCell ref="B31:M31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R15" sqref="R15"/>
    </sheetView>
  </sheetViews>
  <sheetFormatPr defaultRowHeight="14.4"/>
  <cols>
    <col min="1" max="1" width="26.26171875" customWidth="1"/>
    <col min="15" max="18" width="11.578125" bestFit="1" customWidth="1"/>
  </cols>
  <sheetData>
    <row r="1" spans="1:19" s="1" customFormat="1" ht="17.25" customHeight="1">
      <c r="A1" s="11" t="s">
        <v>18</v>
      </c>
    </row>
    <row r="2" spans="1:19" s="1" customFormat="1" ht="17.25" customHeight="1">
      <c r="A2" s="11"/>
    </row>
    <row r="3" spans="1:19" s="1" customFormat="1">
      <c r="A3" s="9" t="s">
        <v>8</v>
      </c>
      <c r="B3" s="24" t="s">
        <v>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9" t="s">
        <v>9</v>
      </c>
      <c r="O3" s="9" t="s">
        <v>10</v>
      </c>
      <c r="P3" s="9" t="s">
        <v>11</v>
      </c>
      <c r="Q3" s="9"/>
      <c r="R3" s="9"/>
      <c r="S3" s="2"/>
    </row>
    <row r="4" spans="1:19" s="1" customFormat="1" ht="12.75" customHeight="1">
      <c r="A4" s="9" t="s">
        <v>12</v>
      </c>
      <c r="B4" s="9">
        <v>0</v>
      </c>
      <c r="C4" s="9">
        <v>0</v>
      </c>
      <c r="D4" s="9">
        <v>0</v>
      </c>
      <c r="E4" s="9">
        <v>0</v>
      </c>
      <c r="F4" s="9">
        <v>3</v>
      </c>
      <c r="G4" s="9">
        <v>3</v>
      </c>
      <c r="H4" s="9">
        <v>2</v>
      </c>
      <c r="I4" s="9">
        <v>0</v>
      </c>
      <c r="J4" s="9">
        <v>1</v>
      </c>
      <c r="K4" s="9">
        <v>0</v>
      </c>
      <c r="L4" s="9">
        <v>0</v>
      </c>
      <c r="M4" s="9">
        <v>3</v>
      </c>
      <c r="N4" s="9">
        <f>AVERAGE(B4:M4)</f>
        <v>1</v>
      </c>
      <c r="O4" s="9">
        <f>STDEV(B4:M4)</f>
        <v>1.3483997249264841</v>
      </c>
      <c r="P4" s="9">
        <f>O4/SQRT(12)</f>
        <v>0.38924947208076149</v>
      </c>
      <c r="Q4" s="9"/>
      <c r="R4" s="9"/>
      <c r="S4" s="2"/>
    </row>
    <row r="5" spans="1:19" s="1" customFormat="1" ht="12" customHeight="1">
      <c r="A5" s="9" t="s">
        <v>13</v>
      </c>
      <c r="B5" s="9">
        <v>0</v>
      </c>
      <c r="C5" s="9">
        <v>0</v>
      </c>
      <c r="D5" s="9">
        <v>0</v>
      </c>
      <c r="E5" s="9">
        <v>0</v>
      </c>
      <c r="F5" s="9">
        <v>3</v>
      </c>
      <c r="G5" s="9">
        <v>3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2</v>
      </c>
      <c r="N5" s="9">
        <f t="shared" ref="N5:N6" si="0">AVERAGE(B5:M5)</f>
        <v>0.66666666666666663</v>
      </c>
      <c r="O5" s="9">
        <f t="shared" ref="O5:O6" si="1">STDEV(B5:M5)</f>
        <v>1.2309149097933274</v>
      </c>
      <c r="P5" s="9">
        <f t="shared" ref="P5:P6" si="2">O5/SQRT(12)</f>
        <v>0.35533452725935077</v>
      </c>
      <c r="Q5" s="9"/>
      <c r="R5" s="9"/>
      <c r="S5" s="2"/>
    </row>
    <row r="6" spans="1:19" s="1" customFormat="1" ht="12.75" customHeight="1">
      <c r="A6" s="9" t="s">
        <v>14</v>
      </c>
      <c r="B6" s="9">
        <v>0</v>
      </c>
      <c r="C6" s="9">
        <v>0</v>
      </c>
      <c r="D6" s="9">
        <v>0</v>
      </c>
      <c r="E6" s="9">
        <v>0</v>
      </c>
      <c r="F6" s="9">
        <v>3</v>
      </c>
      <c r="G6" s="9">
        <v>2</v>
      </c>
      <c r="H6" s="9">
        <v>0</v>
      </c>
      <c r="I6" s="9">
        <v>0</v>
      </c>
      <c r="J6" s="9">
        <v>1</v>
      </c>
      <c r="K6" s="9">
        <v>0</v>
      </c>
      <c r="L6" s="9">
        <v>0</v>
      </c>
      <c r="M6" s="9">
        <v>3</v>
      </c>
      <c r="N6" s="9">
        <f t="shared" si="0"/>
        <v>0.75</v>
      </c>
      <c r="O6" s="9">
        <f t="shared" si="1"/>
        <v>1.2154310870109943</v>
      </c>
      <c r="P6" s="9">
        <f t="shared" si="2"/>
        <v>0.35086473263361856</v>
      </c>
      <c r="Q6" s="9"/>
      <c r="R6" s="9"/>
      <c r="S6" s="2"/>
    </row>
    <row r="7" spans="1:19" s="1" customForma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2"/>
    </row>
    <row r="8" spans="1:19" s="1" customFormat="1">
      <c r="A8" s="9" t="s">
        <v>17</v>
      </c>
      <c r="B8" s="24" t="s">
        <v>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9" t="s">
        <v>9</v>
      </c>
      <c r="O8" s="9" t="s">
        <v>10</v>
      </c>
      <c r="P8" s="9" t="s">
        <v>11</v>
      </c>
      <c r="Q8" s="9" t="s">
        <v>15</v>
      </c>
      <c r="R8" s="9" t="s">
        <v>16</v>
      </c>
      <c r="S8" s="2"/>
    </row>
    <row r="9" spans="1:19" s="1" customFormat="1" ht="12.75" customHeight="1">
      <c r="A9" s="9" t="s">
        <v>12</v>
      </c>
      <c r="B9" s="9">
        <v>3</v>
      </c>
      <c r="C9" s="9">
        <v>3</v>
      </c>
      <c r="D9" s="9">
        <v>3</v>
      </c>
      <c r="E9" s="9">
        <v>2</v>
      </c>
      <c r="F9" s="9">
        <v>0</v>
      </c>
      <c r="G9" s="9">
        <v>4</v>
      </c>
      <c r="H9" s="9">
        <v>3</v>
      </c>
      <c r="I9" s="9">
        <v>2</v>
      </c>
      <c r="J9" s="9">
        <v>2</v>
      </c>
      <c r="K9" s="9">
        <v>1</v>
      </c>
      <c r="L9" s="9">
        <v>3</v>
      </c>
      <c r="M9" s="9">
        <v>3</v>
      </c>
      <c r="N9" s="9">
        <f>AVERAGE(B9:M9)</f>
        <v>2.4166666666666665</v>
      </c>
      <c r="O9" s="9">
        <f>STDEV(B9:M9)</f>
        <v>1.083624669450832</v>
      </c>
      <c r="P9" s="9">
        <f>O9/SQRT(12)</f>
        <v>0.31281549730397856</v>
      </c>
      <c r="Q9" s="9">
        <f>FTEST(B4:M4,B9:M9)</f>
        <v>0.48016314827793183</v>
      </c>
      <c r="R9" s="9">
        <f>_xlfn.T.TEST(B4:M4,B9:M9,2,2)</f>
        <v>9.5947653100413241E-3</v>
      </c>
      <c r="S9" s="2"/>
    </row>
    <row r="10" spans="1:19" s="1" customFormat="1" ht="12.75" customHeight="1">
      <c r="A10" s="9" t="s">
        <v>13</v>
      </c>
      <c r="B10" s="9">
        <v>3</v>
      </c>
      <c r="C10" s="9">
        <v>3</v>
      </c>
      <c r="D10" s="9">
        <v>3</v>
      </c>
      <c r="E10" s="9">
        <v>2</v>
      </c>
      <c r="F10" s="9">
        <v>0</v>
      </c>
      <c r="G10" s="9">
        <v>4</v>
      </c>
      <c r="H10" s="9">
        <v>3</v>
      </c>
      <c r="I10" s="9">
        <v>2</v>
      </c>
      <c r="J10" s="9">
        <v>1</v>
      </c>
      <c r="K10" s="9">
        <v>0</v>
      </c>
      <c r="L10" s="9">
        <v>3</v>
      </c>
      <c r="M10" s="9">
        <v>3</v>
      </c>
      <c r="N10" s="9">
        <f t="shared" ref="N10:N11" si="3">AVERAGE(B10:M10)</f>
        <v>2.25</v>
      </c>
      <c r="O10" s="9">
        <f t="shared" ref="O10:O11" si="4">STDEV(B10:M10)</f>
        <v>1.2880570286640687</v>
      </c>
      <c r="P10" s="9">
        <f t="shared" ref="P10:P11" si="5">O10/SQRT(12)</f>
        <v>0.37183003611539478</v>
      </c>
      <c r="Q10" s="9">
        <f t="shared" ref="Q10:Q11" si="6">FTEST(B5:M5,B10:M10)</f>
        <v>0.8830553368577766</v>
      </c>
      <c r="R10" s="9">
        <f t="shared" ref="R10:R11" si="7">_xlfn.T.TEST(B5:M5,B10:M10,2,2)</f>
        <v>5.4938576326499563E-3</v>
      </c>
      <c r="S10" s="2"/>
    </row>
    <row r="11" spans="1:19" s="1" customFormat="1" ht="12.75" customHeight="1">
      <c r="A11" s="9" t="s">
        <v>14</v>
      </c>
      <c r="B11" s="9">
        <v>3</v>
      </c>
      <c r="C11" s="9">
        <v>3</v>
      </c>
      <c r="D11" s="9">
        <v>2</v>
      </c>
      <c r="E11" s="9">
        <v>2</v>
      </c>
      <c r="F11" s="9">
        <v>0</v>
      </c>
      <c r="G11" s="9">
        <v>4</v>
      </c>
      <c r="H11" s="9">
        <v>2</v>
      </c>
      <c r="I11" s="9">
        <v>2</v>
      </c>
      <c r="J11" s="9">
        <v>1</v>
      </c>
      <c r="K11" s="9">
        <v>1</v>
      </c>
      <c r="L11" s="9">
        <v>3</v>
      </c>
      <c r="M11" s="9">
        <v>3</v>
      </c>
      <c r="N11" s="9">
        <f t="shared" si="3"/>
        <v>2.1666666666666665</v>
      </c>
      <c r="O11" s="9">
        <f t="shared" si="4"/>
        <v>1.1146408580454255</v>
      </c>
      <c r="P11" s="9">
        <f t="shared" si="5"/>
        <v>0.32176909972114093</v>
      </c>
      <c r="Q11" s="9">
        <f t="shared" si="6"/>
        <v>0.7790977015711118</v>
      </c>
      <c r="R11" s="9">
        <f t="shared" si="7"/>
        <v>6.9752279806973988E-3</v>
      </c>
      <c r="S11" s="2"/>
    </row>
    <row r="12" spans="1:19" s="1" customForma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2"/>
    </row>
  </sheetData>
  <mergeCells count="2">
    <mergeCell ref="B3:M3"/>
    <mergeCell ref="B8:M8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topLeftCell="B1" workbookViewId="0">
      <selection activeCell="I24" sqref="I24"/>
    </sheetView>
  </sheetViews>
  <sheetFormatPr defaultRowHeight="14.4"/>
  <sheetData>
    <row r="1" spans="1:19">
      <c r="A1" s="15" t="s">
        <v>20</v>
      </c>
    </row>
    <row r="2" spans="1:19">
      <c r="A2" s="15"/>
    </row>
    <row r="3" spans="1:19" s="10" customFormat="1">
      <c r="A3" s="26" t="s">
        <v>21</v>
      </c>
      <c r="B3" s="26"/>
      <c r="C3" s="26"/>
      <c r="E3" s="26" t="s">
        <v>30</v>
      </c>
      <c r="F3" s="26"/>
      <c r="G3" s="26"/>
      <c r="I3" s="26" t="s">
        <v>31</v>
      </c>
      <c r="J3" s="26"/>
      <c r="K3" s="26"/>
      <c r="M3" s="26" t="s">
        <v>32</v>
      </c>
      <c r="N3" s="26"/>
      <c r="O3" s="26"/>
      <c r="Q3" s="26" t="s">
        <v>33</v>
      </c>
      <c r="R3" s="26"/>
      <c r="S3" s="26"/>
    </row>
    <row r="4" spans="1:19" s="10" customFormat="1">
      <c r="B4" s="10" t="s">
        <v>8</v>
      </c>
      <c r="C4" s="10" t="s">
        <v>17</v>
      </c>
      <c r="F4" s="10" t="s">
        <v>8</v>
      </c>
      <c r="G4" s="10" t="s">
        <v>17</v>
      </c>
      <c r="J4" s="10" t="s">
        <v>8</v>
      </c>
      <c r="K4" s="10" t="s">
        <v>17</v>
      </c>
      <c r="N4" s="10" t="s">
        <v>8</v>
      </c>
      <c r="O4" s="10" t="s">
        <v>17</v>
      </c>
      <c r="R4" s="10" t="s">
        <v>8</v>
      </c>
      <c r="S4" s="10" t="s">
        <v>17</v>
      </c>
    </row>
    <row r="5" spans="1:19" s="10" customFormat="1">
      <c r="A5" s="25" t="s">
        <v>47</v>
      </c>
      <c r="B5" s="10">
        <v>0.39150000000000001</v>
      </c>
      <c r="C5" s="10">
        <v>0.53399999999999981</v>
      </c>
      <c r="E5" s="25" t="s">
        <v>47</v>
      </c>
      <c r="F5" s="10">
        <v>0.12200000000000005</v>
      </c>
      <c r="G5" s="10">
        <v>8.3500000000000019E-2</v>
      </c>
      <c r="I5" s="25" t="s">
        <v>47</v>
      </c>
      <c r="J5" s="10">
        <v>0.48650000000000004</v>
      </c>
      <c r="K5" s="10">
        <v>0.27100000000000002</v>
      </c>
      <c r="M5" s="25" t="s">
        <v>47</v>
      </c>
      <c r="N5" s="10">
        <v>0.1305</v>
      </c>
      <c r="O5" s="10">
        <v>0.10000000000000003</v>
      </c>
      <c r="Q5" s="25" t="s">
        <v>47</v>
      </c>
      <c r="R5" s="10">
        <v>0.433</v>
      </c>
      <c r="S5" s="10">
        <v>0.15999999999999998</v>
      </c>
    </row>
    <row r="6" spans="1:19" s="10" customFormat="1">
      <c r="A6" s="25"/>
      <c r="B6" s="10">
        <v>0.41749999999999993</v>
      </c>
      <c r="C6" s="10">
        <v>0.33300000000000002</v>
      </c>
      <c r="E6" s="25"/>
      <c r="F6" s="10">
        <v>-4.1000000000000009E-2</v>
      </c>
      <c r="G6" s="10">
        <v>-1.9000000000000017E-2</v>
      </c>
      <c r="I6" s="25"/>
      <c r="J6" s="10">
        <v>9.9500000000000061E-2</v>
      </c>
      <c r="K6" s="10">
        <v>0.251</v>
      </c>
      <c r="M6" s="25"/>
      <c r="N6" s="10">
        <v>5.7499999999999996E-2</v>
      </c>
      <c r="O6" s="10">
        <v>3.949999999999998E-2</v>
      </c>
      <c r="Q6" s="25"/>
      <c r="R6" s="10">
        <v>0.27500000000000002</v>
      </c>
      <c r="S6" s="10">
        <v>8.1500000000000017E-2</v>
      </c>
    </row>
    <row r="7" spans="1:19" s="10" customFormat="1">
      <c r="A7" s="25"/>
      <c r="B7" s="10">
        <v>0.45649999999999996</v>
      </c>
      <c r="C7" s="10">
        <v>0.77649999999999997</v>
      </c>
      <c r="E7" s="25"/>
      <c r="F7" s="10">
        <v>0.14150000000000001</v>
      </c>
      <c r="G7" s="10">
        <v>0.43700000000000006</v>
      </c>
      <c r="I7" s="25"/>
      <c r="J7" s="10">
        <v>0.18950000000000003</v>
      </c>
      <c r="K7" s="10">
        <v>0.2145</v>
      </c>
      <c r="M7" s="25"/>
      <c r="N7" s="10">
        <v>3.1500000000000028E-2</v>
      </c>
      <c r="O7" s="10">
        <v>0.19600000000000001</v>
      </c>
      <c r="Q7" s="25"/>
      <c r="R7" s="10">
        <v>9.5000000000000029E-2</v>
      </c>
      <c r="S7" s="10">
        <v>0.15600000000000003</v>
      </c>
    </row>
    <row r="8" spans="1:19" s="10" customFormat="1">
      <c r="A8" s="25"/>
      <c r="B8" s="10">
        <v>0.12499999999999999</v>
      </c>
      <c r="C8" s="10">
        <v>0.316</v>
      </c>
      <c r="E8" s="25"/>
      <c r="F8" s="10">
        <v>-3.15E-2</v>
      </c>
      <c r="G8" s="10">
        <v>2.8499999999999998E-2</v>
      </c>
      <c r="I8" s="25"/>
      <c r="J8" s="10">
        <v>1.5000000000000013E-3</v>
      </c>
      <c r="K8" s="10">
        <v>5.8000000000000024E-2</v>
      </c>
      <c r="M8" s="25"/>
      <c r="N8" s="10">
        <v>1.7500000000000016E-2</v>
      </c>
      <c r="O8" s="10">
        <v>3.3000000000000029E-2</v>
      </c>
      <c r="Q8" s="25"/>
      <c r="R8" s="10">
        <v>0</v>
      </c>
      <c r="S8" s="10">
        <v>0.38499999999999995</v>
      </c>
    </row>
    <row r="9" spans="1:19" s="10" customFormat="1">
      <c r="A9" s="25"/>
      <c r="B9" s="10">
        <v>0.21200000000000002</v>
      </c>
      <c r="C9" s="10">
        <v>0.57899999999999996</v>
      </c>
      <c r="E9" s="25"/>
      <c r="F9" s="10">
        <v>4.7499999999999987E-2</v>
      </c>
      <c r="G9" s="10">
        <v>0.63400000000000001</v>
      </c>
      <c r="I9" s="25"/>
      <c r="J9" s="10">
        <v>8.7499999999999994E-2</v>
      </c>
      <c r="K9" s="10">
        <v>0.35650000000000004</v>
      </c>
      <c r="M9" s="25"/>
      <c r="N9" s="10">
        <v>0.16600000000000004</v>
      </c>
      <c r="O9" s="10">
        <v>4.1000000000000036E-2</v>
      </c>
      <c r="Q9" s="25"/>
      <c r="R9" s="10">
        <v>8.4999999999999992E-2</v>
      </c>
      <c r="S9" s="10">
        <v>6.4500000000000002E-2</v>
      </c>
    </row>
    <row r="10" spans="1:19" s="10" customFormat="1">
      <c r="A10" s="25"/>
      <c r="B10" s="10">
        <v>0.12499999999999999</v>
      </c>
      <c r="C10" s="10">
        <v>0.74249999999999994</v>
      </c>
      <c r="E10" s="25"/>
      <c r="F10" s="10">
        <v>-3.7500000000000006E-2</v>
      </c>
      <c r="G10" s="10">
        <v>4.4999999999999762E-3</v>
      </c>
      <c r="I10" s="25"/>
      <c r="J10" s="10">
        <v>3.9500000000000007E-2</v>
      </c>
      <c r="K10" s="10">
        <v>0.29400000000000004</v>
      </c>
      <c r="M10" s="25"/>
      <c r="N10" s="10">
        <v>2.9000000000000026E-2</v>
      </c>
      <c r="O10" s="10">
        <v>0.16649999999999998</v>
      </c>
      <c r="Q10" s="25"/>
      <c r="R10" s="10">
        <v>3.0499999999999972E-2</v>
      </c>
      <c r="S10" s="10">
        <v>0.14650000000000002</v>
      </c>
    </row>
    <row r="11" spans="1:19" s="10" customFormat="1">
      <c r="A11" s="25"/>
      <c r="B11" s="10">
        <v>0.58599999999999997</v>
      </c>
      <c r="C11" s="10">
        <v>0.61899999999999988</v>
      </c>
      <c r="E11" s="25"/>
      <c r="F11" s="10">
        <v>0.16000000000000003</v>
      </c>
      <c r="G11" s="10">
        <v>0.36599999999999999</v>
      </c>
      <c r="I11" s="25"/>
      <c r="J11" s="10">
        <v>-2.9000000000000026E-2</v>
      </c>
      <c r="K11" s="10">
        <v>0.12550000000000003</v>
      </c>
      <c r="M11" s="25"/>
      <c r="N11" s="10">
        <v>0.16700000000000004</v>
      </c>
      <c r="O11" s="10">
        <v>0.20400000000000001</v>
      </c>
      <c r="Q11" s="25"/>
      <c r="R11" s="10">
        <v>0.51600000000000001</v>
      </c>
      <c r="S11" s="10">
        <v>0.45649999999999996</v>
      </c>
    </row>
    <row r="12" spans="1:19" s="10" customFormat="1">
      <c r="A12" s="25"/>
      <c r="B12" s="10">
        <v>0.11200000000000003</v>
      </c>
      <c r="C12" s="10">
        <v>0.49049999999999999</v>
      </c>
      <c r="E12" s="25"/>
      <c r="F12" s="10">
        <v>-4.5999999999999999E-2</v>
      </c>
      <c r="G12" s="10">
        <v>0.22999999999999998</v>
      </c>
      <c r="I12" s="25"/>
      <c r="J12" s="10">
        <v>-2.5000000000000022E-2</v>
      </c>
      <c r="K12" s="10">
        <v>0.69550000000000012</v>
      </c>
      <c r="M12" s="25"/>
      <c r="N12" s="10">
        <v>-3.0000000000000027E-3</v>
      </c>
      <c r="O12" s="10">
        <v>0.45699999999999991</v>
      </c>
      <c r="Q12" s="25"/>
      <c r="R12" s="10">
        <v>3.4500000000000031E-2</v>
      </c>
      <c r="S12" s="10">
        <v>0.52699999999999991</v>
      </c>
    </row>
    <row r="13" spans="1:19" s="10" customFormat="1">
      <c r="A13" s="25"/>
      <c r="B13" s="10">
        <v>7.3499999999999996E-2</v>
      </c>
      <c r="C13" s="10">
        <v>0.83100000000000007</v>
      </c>
      <c r="E13" s="25"/>
      <c r="F13" s="10">
        <v>-3.5000000000000003E-2</v>
      </c>
      <c r="G13" s="10">
        <v>0.68499999999999994</v>
      </c>
      <c r="I13" s="25"/>
      <c r="J13" s="10">
        <v>9.2999999999999999E-2</v>
      </c>
      <c r="K13" s="10">
        <v>0.64650000000000007</v>
      </c>
      <c r="M13" s="25"/>
      <c r="N13" s="10">
        <v>-2.6000000000000023E-2</v>
      </c>
      <c r="O13" s="10">
        <v>0.10949999999999999</v>
      </c>
      <c r="Q13" s="25"/>
      <c r="R13" s="10">
        <v>5.3999999999999992E-2</v>
      </c>
      <c r="S13" s="10">
        <v>0.14200000000000002</v>
      </c>
    </row>
    <row r="14" spans="1:19" s="10" customFormat="1">
      <c r="A14" s="25"/>
      <c r="B14" s="10">
        <v>0.54149999999999998</v>
      </c>
      <c r="C14" s="10">
        <v>0.318</v>
      </c>
      <c r="E14" s="25"/>
      <c r="F14" s="10">
        <v>3.4999999999999976E-2</v>
      </c>
      <c r="G14" s="10">
        <v>0.69700000000000006</v>
      </c>
      <c r="I14" s="25"/>
      <c r="J14" s="10">
        <v>0.53500000000000003</v>
      </c>
      <c r="K14" s="10">
        <v>4.5500000000000013E-2</v>
      </c>
      <c r="M14" s="25"/>
      <c r="N14" s="10">
        <v>0.13950000000000001</v>
      </c>
      <c r="O14" s="10">
        <v>2.200000000000002E-2</v>
      </c>
      <c r="Q14" s="25"/>
      <c r="R14" s="10">
        <v>2.2499999999999992E-2</v>
      </c>
      <c r="S14" s="10">
        <v>0.56299999999999994</v>
      </c>
    </row>
    <row r="15" spans="1:19" s="10" customFormat="1">
      <c r="A15" s="25"/>
      <c r="B15" s="10">
        <v>0.318</v>
      </c>
      <c r="C15" s="10">
        <v>0.6845</v>
      </c>
      <c r="E15" s="25"/>
      <c r="F15" s="10">
        <v>6.3500000000000001E-2</v>
      </c>
      <c r="G15" s="10">
        <v>1.1439999999999999</v>
      </c>
      <c r="I15" s="25"/>
      <c r="J15" s="10">
        <v>0.156</v>
      </c>
      <c r="K15" s="10">
        <v>0.45850000000000013</v>
      </c>
      <c r="M15" s="25"/>
      <c r="N15" s="10">
        <v>3.6500000000000032E-2</v>
      </c>
      <c r="O15" s="10">
        <v>0.28050000000000003</v>
      </c>
      <c r="Q15" s="25"/>
      <c r="R15" s="10">
        <v>3.949999999999998E-2</v>
      </c>
      <c r="S15" s="10">
        <v>0.30599999999999999</v>
      </c>
    </row>
    <row r="16" spans="1:19" s="10" customFormat="1">
      <c r="A16" s="25"/>
      <c r="B16" s="10">
        <v>0.30400000000000005</v>
      </c>
      <c r="C16" s="10">
        <v>0.50099999999999989</v>
      </c>
      <c r="E16" s="25"/>
      <c r="F16" s="10">
        <v>7.4999999999999789E-3</v>
      </c>
      <c r="G16" s="10">
        <v>0.25</v>
      </c>
      <c r="I16" s="25"/>
      <c r="J16" s="10">
        <v>3.9000000000000007E-2</v>
      </c>
      <c r="K16" s="10">
        <v>0.55049999999999999</v>
      </c>
      <c r="M16" s="25"/>
      <c r="N16" s="10">
        <v>5.149999999999999E-2</v>
      </c>
      <c r="O16" s="10">
        <v>0.51</v>
      </c>
      <c r="Q16" s="25"/>
      <c r="R16" s="10">
        <v>0</v>
      </c>
      <c r="S16" s="10">
        <v>0.61049999999999982</v>
      </c>
    </row>
    <row r="17" spans="1:19" s="10" customFormat="1">
      <c r="A17" s="10" t="s">
        <v>9</v>
      </c>
      <c r="B17" s="10">
        <f>AVERAGE(B5:B16)</f>
        <v>0.30520833333333336</v>
      </c>
      <c r="C17" s="16">
        <f>AVERAGE(C5:C16)</f>
        <v>0.56041666666666667</v>
      </c>
      <c r="E17" s="16" t="s">
        <v>9</v>
      </c>
      <c r="F17" s="16">
        <f>AVERAGE(F5:F16)</f>
        <v>3.2166666666666677E-2</v>
      </c>
      <c r="G17" s="16">
        <f>AVERAGE(G5:G16)</f>
        <v>0.37837499999999996</v>
      </c>
      <c r="I17" s="16" t="s">
        <v>9</v>
      </c>
      <c r="J17" s="16">
        <f>AVERAGE(J5:J16)</f>
        <v>0.13941666666666666</v>
      </c>
      <c r="K17" s="16">
        <f>AVERAGE(K5:K16)</f>
        <v>0.3305833333333334</v>
      </c>
      <c r="M17" s="16" t="s">
        <v>9</v>
      </c>
      <c r="N17" s="16">
        <f>AVERAGE(N5:N16)</f>
        <v>6.6458333333333355E-2</v>
      </c>
      <c r="O17" s="16">
        <f>AVERAGE(O5:O16)</f>
        <v>0.17991666666666664</v>
      </c>
      <c r="Q17" s="16" t="s">
        <v>9</v>
      </c>
      <c r="R17" s="16">
        <f>AVERAGE(R5:R16)</f>
        <v>0.13208333333333333</v>
      </c>
      <c r="S17" s="16">
        <f>AVERAGE(S5:S16)</f>
        <v>0.29987499999999995</v>
      </c>
    </row>
    <row r="18" spans="1:19" s="10" customFormat="1">
      <c r="A18" s="10" t="s">
        <v>10</v>
      </c>
      <c r="B18" s="10">
        <f>STDEV(B5:B16)</f>
        <v>0.17644049451886198</v>
      </c>
      <c r="C18" s="16">
        <f>STDEV(C5:C16)</f>
        <v>0.17877764672826665</v>
      </c>
      <c r="E18" s="16" t="s">
        <v>10</v>
      </c>
      <c r="F18" s="16">
        <f>STDEV(F5:F16)</f>
        <v>7.5726881660745857E-2</v>
      </c>
      <c r="G18" s="16">
        <f>STDEV(G5:G16)</f>
        <v>0.35626918608623093</v>
      </c>
      <c r="I18" s="16" t="s">
        <v>10</v>
      </c>
      <c r="J18" s="16">
        <f>STDEV(J5:J16)</f>
        <v>0.18602649289981807</v>
      </c>
      <c r="K18" s="16">
        <f>STDEV(K5:K16)</f>
        <v>0.21756836264549684</v>
      </c>
      <c r="M18" s="16" t="s">
        <v>10</v>
      </c>
      <c r="N18" s="16">
        <f>STDEV(N5:N16)</f>
        <v>6.6776580793151144E-2</v>
      </c>
      <c r="O18" s="16">
        <f>STDEV(O5:O16)</f>
        <v>0.16341467516904978</v>
      </c>
      <c r="Q18" s="16" t="s">
        <v>10</v>
      </c>
      <c r="R18" s="16">
        <f>STDEV(R5:R16)</f>
        <v>0.17667919481022062</v>
      </c>
      <c r="S18" s="16">
        <f>STDEV(S5:S16)</f>
        <v>0.20021035812364948</v>
      </c>
    </row>
    <row r="19" spans="1:19" s="10" customFormat="1">
      <c r="A19" s="10" t="s">
        <v>11</v>
      </c>
      <c r="B19" s="10">
        <f>B18/SQRT(12)</f>
        <v>5.0933983503207832E-2</v>
      </c>
      <c r="C19" s="16">
        <f>C18/SQRT(12)</f>
        <v>5.1608661231826287E-2</v>
      </c>
      <c r="E19" s="16" t="s">
        <v>11</v>
      </c>
      <c r="F19" s="16">
        <f>F18/SQRT(12)</f>
        <v>2.1860467755861278E-2</v>
      </c>
      <c r="G19" s="16">
        <f>G18/SQRT(12)</f>
        <v>0.10284605524542716</v>
      </c>
      <c r="I19" s="16" t="s">
        <v>11</v>
      </c>
      <c r="J19" s="16">
        <f>J18/SQRT(12)</f>
        <v>5.3701222876055985E-2</v>
      </c>
      <c r="K19" s="16">
        <f>K18/SQRT(12)</f>
        <v>6.2806576370261866E-2</v>
      </c>
      <c r="M19" s="16" t="s">
        <v>11</v>
      </c>
      <c r="N19" s="16">
        <f>N18/SQRT(12)</f>
        <v>1.9276738448244304E-2</v>
      </c>
      <c r="O19" s="16">
        <f>O18/SQRT(12)</f>
        <v>4.7173753349193076E-2</v>
      </c>
      <c r="Q19" s="16" t="s">
        <v>11</v>
      </c>
      <c r="R19" s="16">
        <f>R18/SQRT(12)</f>
        <v>5.1002890341943607E-2</v>
      </c>
      <c r="S19" s="16">
        <f>S18/SQRT(12)</f>
        <v>5.7795752078620206E-2</v>
      </c>
    </row>
    <row r="20" spans="1:19" s="10" customFormat="1">
      <c r="A20" s="10" t="s">
        <v>15</v>
      </c>
      <c r="C20" s="10">
        <f>FTEST(B5:B16,C5:C16)</f>
        <v>0.96596938425606838</v>
      </c>
      <c r="E20" s="16" t="s">
        <v>15</v>
      </c>
      <c r="F20" s="16"/>
      <c r="G20" s="16">
        <f>FTEST(F5:F16,G5:G16)</f>
        <v>1.2783629203742781E-5</v>
      </c>
      <c r="I20" s="16" t="s">
        <v>15</v>
      </c>
      <c r="J20" s="16"/>
      <c r="K20" s="16">
        <f>FTEST(J5:J16,K5:K16)</f>
        <v>0.61229653014408891</v>
      </c>
      <c r="M20" s="16" t="s">
        <v>15</v>
      </c>
      <c r="N20" s="16"/>
      <c r="O20" s="16">
        <f>FTEST(N5:N16,O5:O16)</f>
        <v>6.136515641419365E-3</v>
      </c>
      <c r="Q20" s="16" t="s">
        <v>15</v>
      </c>
      <c r="R20" s="16"/>
      <c r="S20" s="16">
        <f>FTEST(R5:R16,S5:S16)</f>
        <v>0.68557468767484886</v>
      </c>
    </row>
    <row r="21" spans="1:19" s="10" customFormat="1">
      <c r="A21" s="10" t="s">
        <v>16</v>
      </c>
      <c r="C21" s="10">
        <f>_xlfn.T.TEST(B5:B16,C5:C16,2,2)</f>
        <v>1.9309847229602903E-3</v>
      </c>
      <c r="E21" s="16" t="s">
        <v>16</v>
      </c>
      <c r="F21" s="16"/>
      <c r="G21" s="16">
        <f>_xlfn.T.TEST(F5:F16,G5:G16,2,3)</f>
        <v>6.4322407608854637E-3</v>
      </c>
      <c r="I21" s="16" t="s">
        <v>16</v>
      </c>
      <c r="J21" s="16"/>
      <c r="K21" s="16">
        <f>_xlfn.T.TEST(J5:J16,K5:K16,2,2)</f>
        <v>3.0433384667123243E-2</v>
      </c>
      <c r="M21" s="16" t="s">
        <v>16</v>
      </c>
      <c r="N21" s="16"/>
      <c r="O21" s="16">
        <f>_xlfn.T.TEST(N5:N16,O5:O16,2,3)</f>
        <v>4.221866528987548E-2</v>
      </c>
      <c r="Q21" s="16" t="s">
        <v>16</v>
      </c>
      <c r="R21" s="16"/>
      <c r="S21" s="16">
        <f>_xlfn.T.TEST(R5:R16,S5:S16,2,2)</f>
        <v>4.0507748347705673E-2</v>
      </c>
    </row>
    <row r="22" spans="1:19" s="10" customFormat="1"/>
    <row r="23" spans="1:19" s="10" customFormat="1"/>
    <row r="24" spans="1:19" s="10" customFormat="1"/>
    <row r="25" spans="1:19" s="10" customFormat="1"/>
    <row r="26" spans="1:19" s="10" customFormat="1"/>
    <row r="27" spans="1:19" s="10" customFormat="1"/>
    <row r="28" spans="1:19" s="10" customFormat="1"/>
    <row r="29" spans="1:19" s="10" customFormat="1"/>
    <row r="30" spans="1:19" s="10" customFormat="1"/>
    <row r="31" spans="1:19" s="10" customFormat="1"/>
    <row r="32" spans="1:19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</sheetData>
  <mergeCells count="10">
    <mergeCell ref="A3:C3"/>
    <mergeCell ref="E3:G3"/>
    <mergeCell ref="I3:K3"/>
    <mergeCell ref="M3:O3"/>
    <mergeCell ref="Q3:S3"/>
    <mergeCell ref="A5:A16"/>
    <mergeCell ref="E5:E16"/>
    <mergeCell ref="I5:I16"/>
    <mergeCell ref="M5:M16"/>
    <mergeCell ref="Q5:Q16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K38" sqref="K38"/>
    </sheetView>
  </sheetViews>
  <sheetFormatPr defaultColWidth="9.15625" defaultRowHeight="14.4"/>
  <cols>
    <col min="1" max="16384" width="9.15625" style="18"/>
  </cols>
  <sheetData>
    <row r="1" spans="1:11">
      <c r="A1" s="17" t="s">
        <v>29</v>
      </c>
    </row>
    <row r="2" spans="1:11">
      <c r="A2" s="17"/>
    </row>
    <row r="3" spans="1:11">
      <c r="A3" s="27" t="s">
        <v>46</v>
      </c>
      <c r="B3" s="27"/>
      <c r="C3" s="27"/>
      <c r="E3" s="27" t="s">
        <v>35</v>
      </c>
      <c r="F3" s="27"/>
      <c r="G3" s="27"/>
      <c r="I3" s="27" t="s">
        <v>36</v>
      </c>
      <c r="J3" s="27"/>
      <c r="K3" s="27"/>
    </row>
    <row r="4" spans="1:11">
      <c r="B4" s="18" t="s">
        <v>48</v>
      </c>
      <c r="C4" s="17" t="s">
        <v>49</v>
      </c>
      <c r="F4" s="18" t="s">
        <v>48</v>
      </c>
      <c r="G4" s="17" t="s">
        <v>49</v>
      </c>
      <c r="J4" s="18" t="s">
        <v>48</v>
      </c>
      <c r="K4" s="17" t="s">
        <v>49</v>
      </c>
    </row>
    <row r="5" spans="1:11">
      <c r="B5" s="18">
        <v>1.7022426091331226</v>
      </c>
      <c r="C5" s="18">
        <v>8.3219721577775108</v>
      </c>
      <c r="F5" s="18">
        <v>0.29291109999999998</v>
      </c>
      <c r="G5" s="18">
        <v>1</v>
      </c>
      <c r="J5" s="18">
        <v>0.75089870000000003</v>
      </c>
      <c r="K5" s="18">
        <v>5.1670550000000004</v>
      </c>
    </row>
    <row r="6" spans="1:11">
      <c r="B6" s="18">
        <v>0.53623757025507202</v>
      </c>
      <c r="C6" s="18">
        <v>2.8260511305752414</v>
      </c>
      <c r="F6" s="18">
        <v>0.1270097</v>
      </c>
      <c r="G6" s="18">
        <v>0.67917799999999995</v>
      </c>
      <c r="J6" s="18">
        <v>4.2404500000000001</v>
      </c>
      <c r="K6" s="18">
        <v>5.2673620000000003</v>
      </c>
    </row>
    <row r="7" spans="1:11">
      <c r="B7" s="18">
        <v>1.3652796643323359</v>
      </c>
      <c r="C7" s="18">
        <v>0.65926144097243056</v>
      </c>
      <c r="F7" s="18">
        <v>1.1541790000000001</v>
      </c>
      <c r="G7" s="18">
        <v>2.2435179999999999</v>
      </c>
      <c r="J7" s="18">
        <v>1.8379270000000001</v>
      </c>
      <c r="K7" s="18">
        <v>3.6153390000000001</v>
      </c>
    </row>
    <row r="8" spans="1:11">
      <c r="B8" s="18">
        <v>1.4453734814663939</v>
      </c>
      <c r="C8" s="18">
        <v>9.4144530054112039</v>
      </c>
      <c r="F8" s="18">
        <v>0.15742680000000001</v>
      </c>
      <c r="G8" s="18">
        <v>6.9619249999999999</v>
      </c>
      <c r="J8" s="18">
        <v>0.67676099999999995</v>
      </c>
      <c r="K8" s="18">
        <v>5.8544330000000002</v>
      </c>
    </row>
    <row r="9" spans="1:11">
      <c r="B9" s="18">
        <v>0.9999997837722866</v>
      </c>
      <c r="C9" s="18">
        <v>2.6130508500646306</v>
      </c>
      <c r="F9" s="18">
        <v>7.7934409999999996E-2</v>
      </c>
      <c r="G9" s="18">
        <v>0.37122899999999998</v>
      </c>
      <c r="J9" s="18">
        <v>0.84479110000000002</v>
      </c>
      <c r="K9" s="18">
        <v>7.0901839999999998</v>
      </c>
    </row>
    <row r="10" spans="1:11">
      <c r="B10" s="18">
        <v>0.96804156585635348</v>
      </c>
      <c r="C10" s="18">
        <v>0.39165212323759679</v>
      </c>
      <c r="F10" s="18">
        <v>0.56637130000000002</v>
      </c>
      <c r="G10" s="18">
        <v>0.71686899999999998</v>
      </c>
      <c r="J10" s="18">
        <v>1</v>
      </c>
      <c r="K10" s="18">
        <v>6.1264190000000003</v>
      </c>
    </row>
    <row r="11" spans="1:11">
      <c r="C11" s="18">
        <v>1.94279460545645</v>
      </c>
      <c r="G11" s="18">
        <v>6.340274</v>
      </c>
      <c r="K11" s="18">
        <v>17.431239999999999</v>
      </c>
    </row>
    <row r="12" spans="1:11">
      <c r="C12" s="18">
        <v>2.504584519608926</v>
      </c>
      <c r="G12" s="18">
        <v>7.8966839999999996</v>
      </c>
      <c r="K12" s="18">
        <v>19.03246</v>
      </c>
    </row>
    <row r="13" spans="1:11">
      <c r="C13" s="18">
        <v>12.406324637863468</v>
      </c>
      <c r="G13" s="18">
        <v>3.7271610000000002</v>
      </c>
      <c r="K13" s="18">
        <v>8.3307990000000007</v>
      </c>
    </row>
    <row r="14" spans="1:11">
      <c r="A14" s="19" t="s">
        <v>40</v>
      </c>
      <c r="B14" s="18">
        <f>AVERAGE(B5:B10)</f>
        <v>1.1695291124692606</v>
      </c>
      <c r="C14" s="18">
        <f>AVERAGE(C5:C13)</f>
        <v>4.5644604967741627</v>
      </c>
      <c r="E14" s="19" t="s">
        <v>40</v>
      </c>
      <c r="F14" s="18">
        <f>AVERAGE(F5:F10)</f>
        <v>0.39597205166666666</v>
      </c>
      <c r="G14" s="18">
        <f>AVERAGE(G5:G13)</f>
        <v>3.3263153333333331</v>
      </c>
      <c r="I14" s="19" t="s">
        <v>40</v>
      </c>
      <c r="J14" s="18">
        <f>AVERAGE(J5:J10)</f>
        <v>1.5584712999999999</v>
      </c>
      <c r="K14" s="18">
        <f>AVERAGE(K5:K13)</f>
        <v>8.6572545555555553</v>
      </c>
    </row>
    <row r="15" spans="1:11">
      <c r="A15" s="19" t="s">
        <v>41</v>
      </c>
      <c r="B15" s="18">
        <f>STDEV(B5:B10)</f>
        <v>0.4167943536466216</v>
      </c>
      <c r="C15" s="18">
        <f>STDEV(C5:C13)</f>
        <v>4.3264499250564219</v>
      </c>
      <c r="E15" s="19" t="s">
        <v>41</v>
      </c>
      <c r="F15" s="18">
        <f>STDEV(F5:F10)</f>
        <v>0.41107852420568564</v>
      </c>
      <c r="G15" s="18">
        <f>STDEV(G5:G13)</f>
        <v>3.0100628326326517</v>
      </c>
      <c r="I15" s="19" t="s">
        <v>41</v>
      </c>
      <c r="J15" s="18">
        <f>STDEV(J5:J10)</f>
        <v>1.379994305329465</v>
      </c>
      <c r="K15" s="18">
        <f>STDEV(K5:K13)</f>
        <v>5.5962566302876775</v>
      </c>
    </row>
    <row r="16" spans="1:11">
      <c r="A16" s="19" t="s">
        <v>42</v>
      </c>
      <c r="B16" s="18">
        <f>B15/SQRT(6)</f>
        <v>0.17015558235122402</v>
      </c>
      <c r="C16" s="18">
        <f>C15/SQRT(9)</f>
        <v>1.4421499750188074</v>
      </c>
      <c r="E16" s="19" t="s">
        <v>42</v>
      </c>
      <c r="F16" s="18">
        <f>F15/SQRT(6)</f>
        <v>0.16782210475337891</v>
      </c>
      <c r="G16" s="18">
        <f>G15/SQRT(9)</f>
        <v>1.0033542775442172</v>
      </c>
      <c r="I16" s="19" t="s">
        <v>42</v>
      </c>
      <c r="J16" s="18">
        <f>J15/SQRT(6)</f>
        <v>0.56338031600062033</v>
      </c>
      <c r="K16" s="18">
        <f>K15/SQRT(9)</f>
        <v>1.8654188767625592</v>
      </c>
    </row>
    <row r="17" spans="1:11">
      <c r="A17" s="19" t="s">
        <v>43</v>
      </c>
      <c r="B17" s="18">
        <f>_xlfn.F.TEST(B5:B10,C5:C13)</f>
        <v>7.2030625437830757E-5</v>
      </c>
      <c r="E17" s="19" t="s">
        <v>43</v>
      </c>
      <c r="F17" s="18">
        <f>_xlfn.F.TEST(F5:F10,G5:G13)</f>
        <v>4.0144461334497923E-4</v>
      </c>
      <c r="I17" s="19" t="s">
        <v>43</v>
      </c>
      <c r="J17" s="18">
        <f>_xlfn.F.TEST(J5:J10,K5:K13)</f>
        <v>6.8419287949488703E-3</v>
      </c>
    </row>
    <row r="18" spans="1:11">
      <c r="A18" s="19" t="s">
        <v>44</v>
      </c>
      <c r="B18" s="23">
        <f>_xlfn.T.TEST(B5:B10,C5:C13,2,3)</f>
        <v>4.6744964887772994E-2</v>
      </c>
      <c r="E18" s="19" t="s">
        <v>44</v>
      </c>
      <c r="F18" s="23">
        <f>_xlfn.T.TEST(F5:F10,G5:G13,2,3)</f>
        <v>1.9380173673840952E-2</v>
      </c>
      <c r="I18" s="19" t="s">
        <v>44</v>
      </c>
      <c r="J18" s="23">
        <f>_xlfn.T.TEST(J5:J10,K5:K13,2,3)</f>
        <v>4.9993754936399869E-3</v>
      </c>
    </row>
    <row r="21" spans="1:11">
      <c r="A21" s="27" t="s">
        <v>38</v>
      </c>
      <c r="B21" s="27"/>
      <c r="C21" s="27"/>
      <c r="E21" s="27" t="s">
        <v>37</v>
      </c>
      <c r="F21" s="27"/>
      <c r="G21" s="27"/>
      <c r="I21" s="27" t="s">
        <v>45</v>
      </c>
      <c r="J21" s="27"/>
      <c r="K21" s="27"/>
    </row>
    <row r="22" spans="1:11">
      <c r="A22" s="20"/>
      <c r="B22" s="18" t="s">
        <v>48</v>
      </c>
      <c r="C22" s="17" t="s">
        <v>49</v>
      </c>
      <c r="E22" s="20"/>
      <c r="F22" s="18" t="s">
        <v>48</v>
      </c>
      <c r="G22" s="17" t="s">
        <v>49</v>
      </c>
      <c r="I22" s="20"/>
      <c r="J22" s="18" t="s">
        <v>48</v>
      </c>
      <c r="K22" s="17" t="s">
        <v>49</v>
      </c>
    </row>
    <row r="23" spans="1:11">
      <c r="B23" s="21">
        <v>0.153201</v>
      </c>
      <c r="C23" s="21">
        <v>1.1484110000000001</v>
      </c>
      <c r="F23" s="18">
        <v>0.87121300000000002</v>
      </c>
      <c r="G23" s="18">
        <v>1.456018</v>
      </c>
      <c r="J23" s="18">
        <v>1.500534</v>
      </c>
      <c r="K23" s="18">
        <v>0.43871500000000002</v>
      </c>
    </row>
    <row r="24" spans="1:11">
      <c r="B24" s="21">
        <v>0.16433300000000001</v>
      </c>
      <c r="C24" s="21">
        <v>2.0673550000000001</v>
      </c>
      <c r="F24" s="18">
        <v>1.7263839999999999</v>
      </c>
      <c r="G24" s="18">
        <v>4.0000039999999997</v>
      </c>
      <c r="J24" s="18">
        <v>1.1112109999999999</v>
      </c>
      <c r="K24" s="18">
        <v>0.30180600000000002</v>
      </c>
    </row>
    <row r="25" spans="1:11">
      <c r="B25" s="21">
        <v>1.24404</v>
      </c>
      <c r="C25" s="21">
        <v>2.6514950000000002</v>
      </c>
      <c r="F25" s="18">
        <v>1</v>
      </c>
      <c r="G25" s="18">
        <v>3.130868</v>
      </c>
      <c r="J25" s="18">
        <v>0.99999990000000005</v>
      </c>
      <c r="K25" s="18">
        <v>0.29926799999999998</v>
      </c>
    </row>
    <row r="26" spans="1:11">
      <c r="B26" s="21">
        <v>0.27756500000000001</v>
      </c>
      <c r="C26" s="21">
        <v>2.0801059999999998</v>
      </c>
      <c r="F26" s="18">
        <v>1.686194</v>
      </c>
      <c r="G26" s="18">
        <v>3.718629</v>
      </c>
      <c r="J26" s="18">
        <v>0.51172090000000003</v>
      </c>
      <c r="K26" s="18">
        <v>0.347163</v>
      </c>
    </row>
    <row r="27" spans="1:11">
      <c r="B27" s="21">
        <v>0.24759800000000001</v>
      </c>
      <c r="C27" s="21">
        <v>1.4585410000000001</v>
      </c>
      <c r="F27" s="18">
        <v>1.5677179999999999</v>
      </c>
      <c r="G27" s="18">
        <v>1.935397</v>
      </c>
      <c r="J27" s="18">
        <v>0.97065539999999995</v>
      </c>
      <c r="K27" s="18">
        <v>0.22635</v>
      </c>
    </row>
    <row r="28" spans="1:11">
      <c r="B28" s="21">
        <v>0.22408500000000001</v>
      </c>
      <c r="C28" s="21">
        <v>1</v>
      </c>
      <c r="F28" s="18">
        <v>0.89441899999999996</v>
      </c>
      <c r="G28" s="18">
        <v>2.5271170000000001</v>
      </c>
      <c r="J28" s="18">
        <v>2.2865350000000002</v>
      </c>
      <c r="K28" s="18">
        <v>0.56322000000000005</v>
      </c>
    </row>
    <row r="29" spans="1:11">
      <c r="B29" s="21"/>
      <c r="C29" s="21">
        <v>1.388949</v>
      </c>
      <c r="G29" s="18">
        <v>1.8315239999999999</v>
      </c>
      <c r="K29" s="18">
        <v>0.46203300000000003</v>
      </c>
    </row>
    <row r="30" spans="1:11">
      <c r="B30" s="21"/>
      <c r="C30" s="21">
        <v>3.9368259999999999</v>
      </c>
      <c r="G30" s="18">
        <v>4.3592620000000002</v>
      </c>
      <c r="K30" s="18">
        <v>0.54635400000000001</v>
      </c>
    </row>
    <row r="31" spans="1:11">
      <c r="B31" s="21"/>
      <c r="C31" s="21">
        <v>1.715579</v>
      </c>
      <c r="G31" s="18">
        <v>3.882361</v>
      </c>
      <c r="K31" s="18">
        <v>0.14089099999999999</v>
      </c>
    </row>
    <row r="32" spans="1:11">
      <c r="A32" s="19" t="s">
        <v>40</v>
      </c>
      <c r="B32" s="18">
        <f>AVERAGE(B23:B28)</f>
        <v>0.38513700000000006</v>
      </c>
      <c r="C32" s="18">
        <f>AVERAGE(C23:C31)</f>
        <v>1.9385846666666668</v>
      </c>
      <c r="E32" s="19" t="s">
        <v>40</v>
      </c>
      <c r="F32" s="18">
        <f>AVERAGE(F23:F28)</f>
        <v>1.290988</v>
      </c>
      <c r="G32" s="18">
        <f>AVERAGE(G23:G31)</f>
        <v>2.9823533333333332</v>
      </c>
      <c r="I32" s="19" t="s">
        <v>40</v>
      </c>
      <c r="J32" s="18">
        <f>AVERAGE(J23:J28)</f>
        <v>1.2301093666666667</v>
      </c>
      <c r="K32" s="18">
        <f>AVERAGE(K23:K31)</f>
        <v>0.36953333333333332</v>
      </c>
    </row>
    <row r="33" spans="1:11">
      <c r="A33" s="19" t="s">
        <v>41</v>
      </c>
      <c r="B33" s="18">
        <f>STDEV(B23:B28)</f>
        <v>0.42348306609119568</v>
      </c>
      <c r="C33" s="18">
        <f>STDEV(C23:C31)</f>
        <v>0.91004176219349908</v>
      </c>
      <c r="E33" s="19" t="s">
        <v>41</v>
      </c>
      <c r="F33" s="18">
        <f>STDEV(F23:F28)</f>
        <v>0.40999731479169454</v>
      </c>
      <c r="G33" s="18">
        <f>STDEV(G23:G31)</f>
        <v>1.0760534377206836</v>
      </c>
      <c r="I33" s="19" t="s">
        <v>41</v>
      </c>
      <c r="J33" s="18">
        <f>STDEV(J23:J28)</f>
        <v>0.60657235993433989</v>
      </c>
      <c r="K33" s="18">
        <f>STDEV(K23:K31)</f>
        <v>0.14358176609514184</v>
      </c>
    </row>
    <row r="34" spans="1:11">
      <c r="A34" s="19" t="s">
        <v>42</v>
      </c>
      <c r="B34" s="18">
        <f>B33/SQRT(6)</f>
        <v>0.17288623777212578</v>
      </c>
      <c r="C34" s="18">
        <f>C33/SQRT(9)</f>
        <v>0.30334725406449969</v>
      </c>
      <c r="E34" s="19" t="s">
        <v>42</v>
      </c>
      <c r="F34" s="18">
        <f>F33/SQRT(6)</f>
        <v>0.16738070285848361</v>
      </c>
      <c r="G34" s="18">
        <f>G33/SQRT(9)</f>
        <v>0.35868447924022789</v>
      </c>
      <c r="I34" s="19" t="s">
        <v>42</v>
      </c>
      <c r="J34" s="18">
        <f>J33/SQRT(6)</f>
        <v>0.24763212898582529</v>
      </c>
      <c r="K34" s="18">
        <f>K33/SQRT(9)</f>
        <v>4.7860588698380613E-2</v>
      </c>
    </row>
    <row r="35" spans="1:11">
      <c r="A35" s="19" t="s">
        <v>43</v>
      </c>
      <c r="B35" s="18">
        <f>_xlfn.F.TEST(B23:B28,C23:C31)</f>
        <v>0.10872790777203409</v>
      </c>
      <c r="E35" s="19" t="s">
        <v>43</v>
      </c>
      <c r="F35" s="18">
        <f>_xlfn.F.TEST(F23:F28,G23:G31)</f>
        <v>4.8007844354576029E-2</v>
      </c>
      <c r="I35" s="19" t="s">
        <v>43</v>
      </c>
      <c r="J35" s="18">
        <f>_xlfn.F.TEST(J23:J28,K23:K31)</f>
        <v>7.4669954459141588E-4</v>
      </c>
    </row>
    <row r="36" spans="1:11">
      <c r="A36" s="19" t="s">
        <v>44</v>
      </c>
      <c r="B36" s="23">
        <f>_xlfn.T.TEST(B23:B28,C23:C31,2,3)</f>
        <v>7.9193358172231819E-4</v>
      </c>
      <c r="E36" s="19" t="s">
        <v>44</v>
      </c>
      <c r="F36" s="23">
        <f>_xlfn.T.TEST(F23:F28,G23:G31,2,3)</f>
        <v>1.3066321234417283E-3</v>
      </c>
      <c r="I36" s="19" t="s">
        <v>44</v>
      </c>
      <c r="J36" s="23">
        <f>_xlfn.T.TEST(J23:J28,K23:K31,2,3)</f>
        <v>1.6957086942005751E-2</v>
      </c>
    </row>
    <row r="37" spans="1:11">
      <c r="A37" s="22"/>
      <c r="B37" s="21"/>
      <c r="C37" s="21"/>
    </row>
    <row r="38" spans="1:11">
      <c r="A38" s="22"/>
      <c r="B38" s="21"/>
      <c r="C38" s="21"/>
    </row>
    <row r="39" spans="1:11">
      <c r="A39" s="22"/>
      <c r="B39" s="21"/>
      <c r="C39" s="21"/>
    </row>
  </sheetData>
  <mergeCells count="6">
    <mergeCell ref="A3:C3"/>
    <mergeCell ref="E3:G3"/>
    <mergeCell ref="I3:K3"/>
    <mergeCell ref="A21:C21"/>
    <mergeCell ref="E21:G21"/>
    <mergeCell ref="I21:K2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4" sqref="C24"/>
    </sheetView>
  </sheetViews>
  <sheetFormatPr defaultRowHeight="14.4"/>
  <sheetData>
    <row r="1" spans="1:11">
      <c r="A1" s="11" t="s">
        <v>39</v>
      </c>
    </row>
    <row r="2" spans="1:11">
      <c r="A2" s="11"/>
    </row>
    <row r="3" spans="1:11">
      <c r="A3" s="26" t="s">
        <v>28</v>
      </c>
      <c r="B3" s="26"/>
      <c r="C3" s="26"/>
      <c r="E3" s="26" t="s">
        <v>35</v>
      </c>
      <c r="F3" s="26"/>
      <c r="G3" s="26"/>
      <c r="I3" s="26" t="s">
        <v>36</v>
      </c>
      <c r="J3" s="26"/>
      <c r="K3" s="26"/>
    </row>
    <row r="4" spans="1:11">
      <c r="A4" s="2"/>
      <c r="B4" s="2" t="s">
        <v>22</v>
      </c>
      <c r="C4" s="2" t="s">
        <v>17</v>
      </c>
      <c r="E4" s="2"/>
      <c r="F4" s="2" t="s">
        <v>34</v>
      </c>
      <c r="G4" s="2" t="s">
        <v>17</v>
      </c>
      <c r="I4" s="2"/>
      <c r="J4" s="2" t="s">
        <v>22</v>
      </c>
      <c r="K4" s="2" t="s">
        <v>17</v>
      </c>
    </row>
    <row r="5" spans="1:11">
      <c r="A5" s="25" t="s">
        <v>47</v>
      </c>
      <c r="B5" s="2">
        <v>4.7500000000000009</v>
      </c>
      <c r="C5" s="2">
        <v>4.5</v>
      </c>
      <c r="E5" s="25" t="s">
        <v>47</v>
      </c>
      <c r="F5" s="2">
        <v>30.357142857142854</v>
      </c>
      <c r="G5" s="2">
        <v>4.1071428571428559</v>
      </c>
      <c r="I5" s="25" t="s">
        <v>47</v>
      </c>
      <c r="J5" s="2">
        <v>4.7500000000000009</v>
      </c>
      <c r="K5" s="2">
        <v>4.166666666666667</v>
      </c>
    </row>
    <row r="6" spans="1:11">
      <c r="A6" s="25"/>
      <c r="B6" s="2">
        <v>3.75</v>
      </c>
      <c r="C6" s="2">
        <v>5.2500000000000009</v>
      </c>
      <c r="E6" s="25"/>
      <c r="F6" s="2">
        <v>12.678571428571425</v>
      </c>
      <c r="G6" s="2">
        <v>2.4999999999999973</v>
      </c>
      <c r="I6" s="25"/>
      <c r="J6" s="2">
        <v>2.5000000000000004</v>
      </c>
      <c r="K6" s="2">
        <v>3.3333333333333326</v>
      </c>
    </row>
    <row r="7" spans="1:11">
      <c r="A7" s="25"/>
      <c r="B7" s="2">
        <v>5.7500000000000018</v>
      </c>
      <c r="C7" s="2">
        <v>6.0000000000000018</v>
      </c>
      <c r="E7" s="25"/>
      <c r="F7" s="2">
        <v>17.142857142857142</v>
      </c>
      <c r="G7" s="2">
        <v>22.678571428571431</v>
      </c>
      <c r="I7" s="25"/>
      <c r="J7" s="2">
        <v>3.8888888888888884</v>
      </c>
      <c r="K7" s="2">
        <v>3.8888888888888884</v>
      </c>
    </row>
    <row r="8" spans="1:11">
      <c r="A8" s="25"/>
      <c r="B8" s="2">
        <v>4</v>
      </c>
      <c r="C8" s="2">
        <v>5.2500000000000009</v>
      </c>
      <c r="E8" s="25"/>
      <c r="F8" s="2">
        <v>4.1071428571428559</v>
      </c>
      <c r="G8" s="2">
        <v>18.571428571428569</v>
      </c>
      <c r="I8" s="25"/>
      <c r="J8" s="2">
        <v>1.3888888888888882</v>
      </c>
      <c r="K8" s="2">
        <v>3.0555555555555545</v>
      </c>
    </row>
    <row r="9" spans="1:11">
      <c r="A9" s="25"/>
      <c r="B9" s="2">
        <v>5.2500000000000009</v>
      </c>
      <c r="C9" s="2">
        <v>6.0000000000000018</v>
      </c>
      <c r="E9" s="25"/>
      <c r="F9" s="2">
        <v>3.0357142857142834</v>
      </c>
      <c r="G9" s="2">
        <v>86.964285714285708</v>
      </c>
      <c r="I9" s="25"/>
      <c r="J9" s="2">
        <v>2.7777777777777763</v>
      </c>
      <c r="K9" s="2">
        <v>11.111111111111109</v>
      </c>
    </row>
    <row r="10" spans="1:11">
      <c r="A10" s="25"/>
      <c r="B10" s="2">
        <v>5.5000000000000009</v>
      </c>
      <c r="C10" s="2">
        <v>7.75</v>
      </c>
      <c r="E10" s="25"/>
      <c r="F10" s="2">
        <v>5.1785714285714279</v>
      </c>
      <c r="G10" s="2">
        <v>9.1071428571428559</v>
      </c>
      <c r="I10" s="25"/>
      <c r="J10" s="2">
        <v>2.7777777777777763</v>
      </c>
      <c r="K10" s="2">
        <v>3.8888888888888884</v>
      </c>
    </row>
    <row r="11" spans="1:11">
      <c r="A11" s="25"/>
      <c r="B11" s="2">
        <v>6.0000000000000018</v>
      </c>
      <c r="C11" s="2">
        <v>9.9999999999999982</v>
      </c>
      <c r="E11" s="25"/>
      <c r="F11" s="2">
        <v>6.785714285714282</v>
      </c>
      <c r="G11" s="2">
        <v>57.142857142857146</v>
      </c>
      <c r="I11" s="25"/>
      <c r="J11" s="2">
        <v>3.3333333333333326</v>
      </c>
      <c r="K11" s="2">
        <v>17.777777777777779</v>
      </c>
    </row>
    <row r="12" spans="1:11">
      <c r="A12" s="25"/>
      <c r="B12" s="2">
        <v>4.25</v>
      </c>
      <c r="C12" s="2">
        <v>2.7500000000000004</v>
      </c>
      <c r="E12" s="25"/>
      <c r="F12" s="2">
        <v>4.6428571428571423</v>
      </c>
      <c r="G12" s="2">
        <v>8.5714285714285694</v>
      </c>
      <c r="I12" s="25"/>
      <c r="J12" s="2">
        <v>1.9444444444444442</v>
      </c>
      <c r="K12" s="2">
        <v>3.8888888888888884</v>
      </c>
    </row>
    <row r="13" spans="1:11">
      <c r="A13" s="25"/>
      <c r="B13" s="2">
        <v>3.0000000000000009</v>
      </c>
      <c r="C13" s="2">
        <v>3.0000000000000009</v>
      </c>
      <c r="E13" s="25"/>
      <c r="F13" s="2">
        <v>5.5357142857142856</v>
      </c>
      <c r="G13" s="2">
        <v>2.3214285714285685</v>
      </c>
      <c r="I13" s="25"/>
      <c r="J13" s="2">
        <v>5.5555555555555571</v>
      </c>
      <c r="K13" s="2">
        <v>2.5000000000000004</v>
      </c>
    </row>
    <row r="14" spans="1:11">
      <c r="A14" s="25"/>
      <c r="B14" s="2">
        <v>3.2499999999999996</v>
      </c>
      <c r="C14" s="2">
        <v>4</v>
      </c>
      <c r="E14" s="25"/>
      <c r="F14" s="2">
        <v>1.9642857142857111</v>
      </c>
      <c r="G14" s="2">
        <v>10.178571428571427</v>
      </c>
      <c r="I14" s="25"/>
      <c r="J14" s="2">
        <v>2.5000000000000004</v>
      </c>
      <c r="K14" s="2">
        <v>4.4444444444444446</v>
      </c>
    </row>
    <row r="15" spans="1:11">
      <c r="A15" s="25"/>
      <c r="B15" s="2">
        <v>4</v>
      </c>
      <c r="C15" s="2">
        <v>8.75</v>
      </c>
      <c r="E15" s="25"/>
      <c r="F15" s="2">
        <v>0</v>
      </c>
      <c r="G15" s="2">
        <v>41.964285714285715</v>
      </c>
      <c r="I15" s="25"/>
      <c r="J15" s="2">
        <v>3.6111111111111107</v>
      </c>
      <c r="K15" s="2">
        <v>11.666666666666666</v>
      </c>
    </row>
    <row r="16" spans="1:11">
      <c r="A16" s="25"/>
      <c r="B16" s="2">
        <v>3.2499999999999996</v>
      </c>
      <c r="C16" s="2">
        <v>9.7500000000000018</v>
      </c>
      <c r="E16" s="25"/>
      <c r="F16" s="2">
        <v>6.9642857142857109</v>
      </c>
      <c r="G16" s="2">
        <v>69.107142857142861</v>
      </c>
      <c r="I16" s="25"/>
      <c r="J16" s="2">
        <v>4.7222222222222223</v>
      </c>
      <c r="K16" s="2">
        <v>7.4999999999999991</v>
      </c>
    </row>
    <row r="17" spans="1:11">
      <c r="A17" s="3" t="s">
        <v>23</v>
      </c>
      <c r="B17" s="2">
        <f>AVERAGE(B5:B16)</f>
        <v>4.395833333333333</v>
      </c>
      <c r="C17" s="2">
        <f>AVERAGE(C5:C16)</f>
        <v>6.0833333333333348</v>
      </c>
      <c r="E17" s="3" t="s">
        <v>23</v>
      </c>
      <c r="F17" s="1">
        <f>AVERAGE(F5:F16)</f>
        <v>8.1994047619047592</v>
      </c>
      <c r="G17" s="1">
        <f>AVERAGE(G5:G16)</f>
        <v>27.767857142857139</v>
      </c>
      <c r="I17" s="3" t="s">
        <v>23</v>
      </c>
      <c r="J17" s="2">
        <f>AVERAGE(J5:J16)</f>
        <v>3.3124999999999996</v>
      </c>
      <c r="K17" s="2">
        <f>AVERAGE(K5:K16)</f>
        <v>6.4351851851851842</v>
      </c>
    </row>
    <row r="18" spans="1:11">
      <c r="A18" s="3" t="s">
        <v>24</v>
      </c>
      <c r="B18" s="2">
        <f>STDEV(B5:B16)</f>
        <v>1.0360454389239684</v>
      </c>
      <c r="C18" s="2">
        <f>STDEV(C5:C16)</f>
        <v>2.4779329117535651</v>
      </c>
      <c r="E18" s="3" t="s">
        <v>24</v>
      </c>
      <c r="F18" s="1">
        <f>STDEV(F5:F16)</f>
        <v>8.3824743505040562</v>
      </c>
      <c r="G18" s="1">
        <f>STDEV(G5:G16)</f>
        <v>29.014073179856794</v>
      </c>
      <c r="I18" s="3" t="s">
        <v>24</v>
      </c>
      <c r="J18" s="2">
        <f>STDEV(J5:J16)</f>
        <v>1.242097636097182</v>
      </c>
      <c r="K18" s="2">
        <f>STDEV(K5:K16)</f>
        <v>4.7108200627966985</v>
      </c>
    </row>
    <row r="19" spans="1:11">
      <c r="A19" s="3" t="s">
        <v>25</v>
      </c>
      <c r="B19" s="2">
        <f>B18/SQRT(12)</f>
        <v>0.29908055652771859</v>
      </c>
      <c r="C19" s="2">
        <f>C18/SQRT(12)</f>
        <v>0.71531761681737704</v>
      </c>
      <c r="E19" s="3" t="s">
        <v>25</v>
      </c>
      <c r="F19" s="1">
        <f>F18/SQRT(12)</f>
        <v>2.4198119113693251</v>
      </c>
      <c r="G19" s="1">
        <f>G18/SQRT(12)</f>
        <v>8.3756414803389116</v>
      </c>
      <c r="I19" s="3" t="s">
        <v>25</v>
      </c>
      <c r="J19" s="2">
        <f>J18/SQRT(12)</f>
        <v>0.35856270228025294</v>
      </c>
      <c r="K19" s="2">
        <f>K18/SQRT(12)</f>
        <v>1.3598966156797818</v>
      </c>
    </row>
    <row r="20" spans="1:11">
      <c r="A20" s="3" t="s">
        <v>26</v>
      </c>
      <c r="B20" s="2"/>
      <c r="C20" s="2">
        <f>_xlfn.F.TEST(B5:B16,C5:C16)</f>
        <v>7.4272535834628518E-3</v>
      </c>
      <c r="E20" s="3" t="s">
        <v>26</v>
      </c>
      <c r="F20" s="1"/>
      <c r="G20" s="1">
        <f>_xlfn.F.TEST(F5:F16,G5:G16)</f>
        <v>2.680979224002712E-4</v>
      </c>
      <c r="I20" s="3" t="s">
        <v>26</v>
      </c>
      <c r="J20" s="2"/>
      <c r="K20" s="2">
        <f>_xlfn.F.TEST(J5:J16,K5:K16)</f>
        <v>1.1054741525177785E-4</v>
      </c>
    </row>
    <row r="21" spans="1:11">
      <c r="A21" s="3" t="s">
        <v>27</v>
      </c>
      <c r="B21" s="2"/>
      <c r="C21" s="12">
        <f>_xlfn.T.TEST(B5:B16,C5:C16,2,3)</f>
        <v>4.6216108057369421E-2</v>
      </c>
      <c r="E21" s="3" t="s">
        <v>27</v>
      </c>
      <c r="F21" s="1"/>
      <c r="G21" s="13">
        <f>_xlfn.T.TEST(F5:F16,G5:G16,2,3)</f>
        <v>4.3098398632327742E-2</v>
      </c>
      <c r="I21" s="3" t="s">
        <v>27</v>
      </c>
      <c r="J21" s="2"/>
      <c r="K21" s="12">
        <f>_xlfn.T.TEST(J5:J16,K5:K16,2,3)</f>
        <v>4.5527656385421417E-2</v>
      </c>
    </row>
  </sheetData>
  <mergeCells count="6">
    <mergeCell ref="A3:C3"/>
    <mergeCell ref="E3:G3"/>
    <mergeCell ref="I3:K3"/>
    <mergeCell ref="A5:A16"/>
    <mergeCell ref="E5:E16"/>
    <mergeCell ref="I5:I1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Figure 1A</vt:lpstr>
      <vt:lpstr>Figure 1C</vt:lpstr>
      <vt:lpstr>Figure 1E</vt:lpstr>
      <vt:lpstr>Figure 1F</vt:lpstr>
      <vt:lpstr>Figure 1G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2020-10-28T12:43:57Z</dcterms:modified>
</cp:coreProperties>
</file>