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392" windowHeight="10992"/>
  </bookViews>
  <sheets>
    <sheet name="Figure1-figure supplement 1A" sheetId="1" r:id="rId1"/>
    <sheet name="Figure1-figure supplement 1B" sheetId="2" r:id="rId2"/>
    <sheet name="Figure 1-figure supplement 1C" sheetId="3" r:id="rId3"/>
    <sheet name="Figure 1-figure supplement 1D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F16" i="2"/>
  <c r="C16" i="2"/>
  <c r="B16" i="2"/>
  <c r="M11" i="4" l="1"/>
  <c r="J11" i="4"/>
  <c r="M10" i="4"/>
  <c r="J10" i="4"/>
  <c r="M9" i="4"/>
  <c r="L9" i="4"/>
  <c r="J9" i="4"/>
  <c r="I9" i="4"/>
  <c r="M8" i="4"/>
  <c r="L8" i="4"/>
  <c r="J8" i="4"/>
  <c r="I8" i="4"/>
  <c r="F11" i="4"/>
  <c r="F10" i="4"/>
  <c r="F9" i="4"/>
  <c r="E9" i="4"/>
  <c r="F8" i="4"/>
  <c r="E8" i="4"/>
  <c r="C11" i="4"/>
  <c r="C10" i="4"/>
  <c r="C9" i="4"/>
  <c r="B9" i="4"/>
  <c r="C8" i="4"/>
  <c r="B8" i="4"/>
  <c r="J9" i="3" l="1"/>
  <c r="I9" i="3"/>
  <c r="H9" i="3"/>
  <c r="G9" i="3"/>
  <c r="J8" i="3"/>
  <c r="I8" i="3"/>
  <c r="H8" i="3"/>
  <c r="G8" i="3"/>
  <c r="H5" i="3"/>
  <c r="G5" i="3"/>
  <c r="H4" i="3"/>
  <c r="G4" i="3"/>
  <c r="F18" i="2" l="1"/>
  <c r="F17" i="2"/>
  <c r="G15" i="2"/>
  <c r="F15" i="2"/>
  <c r="G14" i="2"/>
  <c r="F14" i="2"/>
  <c r="B18" i="2" l="1"/>
  <c r="B17" i="2"/>
  <c r="C15" i="2"/>
  <c r="B15" i="2"/>
  <c r="C14" i="2"/>
  <c r="B14" i="2"/>
  <c r="B14" i="1"/>
  <c r="B13" i="1"/>
  <c r="C11" i="1"/>
  <c r="C12" i="1" s="1"/>
  <c r="B11" i="1"/>
  <c r="B12" i="1" s="1"/>
  <c r="C10" i="1"/>
  <c r="B10" i="1"/>
</calcChain>
</file>

<file path=xl/sharedStrings.xml><?xml version="1.0" encoding="utf-8"?>
<sst xmlns="http://schemas.openxmlformats.org/spreadsheetml/2006/main" count="75" uniqueCount="37">
  <si>
    <t>WT</t>
  </si>
  <si>
    <t>Bad-/-</t>
  </si>
  <si>
    <t>TRAP staining of WT and Bad-/- mice in CIA</t>
  </si>
  <si>
    <t>Mean</t>
  </si>
  <si>
    <t>SD</t>
  </si>
  <si>
    <t>SEM</t>
  </si>
  <si>
    <t>F-test</t>
  </si>
  <si>
    <t>T-test</t>
  </si>
  <si>
    <t>mRNA expression levels</t>
  </si>
  <si>
    <t>Mean</t>
    <phoneticPr fontId="0" type="noConversion"/>
  </si>
  <si>
    <t>SD</t>
    <phoneticPr fontId="0" type="noConversion"/>
  </si>
  <si>
    <t>SEM</t>
    <phoneticPr fontId="0" type="noConversion"/>
  </si>
  <si>
    <t>F-test</t>
    <phoneticPr fontId="0" type="noConversion"/>
  </si>
  <si>
    <t>T-test</t>
    <phoneticPr fontId="0" type="noConversion"/>
  </si>
  <si>
    <t>TRAP</t>
  </si>
  <si>
    <t>Ctsk</t>
  </si>
  <si>
    <t>Bad-/-(n=9)</t>
  </si>
  <si>
    <t>TRAP staining of osteocalstogenesis in vitro</t>
    <phoneticPr fontId="1" type="noConversion"/>
  </si>
  <si>
    <t>WT</t>
    <phoneticPr fontId="1" type="noConversion"/>
  </si>
  <si>
    <t>Mean</t>
    <phoneticPr fontId="1" type="noConversion"/>
  </si>
  <si>
    <t>SD</t>
    <phoneticPr fontId="1" type="noConversion"/>
  </si>
  <si>
    <t>F-test</t>
    <phoneticPr fontId="1" type="noConversion"/>
  </si>
  <si>
    <t>T-test</t>
    <phoneticPr fontId="1" type="noConversion"/>
  </si>
  <si>
    <t>M+R</t>
    <phoneticPr fontId="1" type="noConversion"/>
  </si>
  <si>
    <t>M</t>
  </si>
  <si>
    <t>M</t>
    <phoneticPr fontId="2" type="noConversion"/>
  </si>
  <si>
    <t>M+R</t>
  </si>
  <si>
    <t>M+R</t>
    <phoneticPr fontId="2" type="noConversion"/>
  </si>
  <si>
    <t>Mean</t>
    <phoneticPr fontId="2" type="noConversion"/>
  </si>
  <si>
    <t>Mean</t>
    <phoneticPr fontId="2" type="noConversion"/>
  </si>
  <si>
    <t>SD</t>
    <phoneticPr fontId="2" type="noConversion"/>
  </si>
  <si>
    <t>SD</t>
    <phoneticPr fontId="2" type="noConversion"/>
  </si>
  <si>
    <t>F-test</t>
    <phoneticPr fontId="2" type="noConversion"/>
  </si>
  <si>
    <t>F-test</t>
    <phoneticPr fontId="2" type="noConversion"/>
  </si>
  <si>
    <t>WT(n=5)</t>
  </si>
  <si>
    <t>Bad-/-(n=6)</t>
  </si>
  <si>
    <t>WT(n=7)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</si>
</sst>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B4" sqref="B4"/>
    </sheetView>
  </sheetViews>
  <sheetFormatPr defaultRowHeight="14.4"/>
  <sheetData>
    <row r="1" spans="1:3">
      <c r="A1" t="s">
        <v>2</v>
      </c>
    </row>
    <row r="3" spans="1:3" s="1" customFormat="1">
      <c r="B3" s="1" t="s">
        <v>34</v>
      </c>
      <c r="C3" s="10" t="s">
        <v>35</v>
      </c>
    </row>
    <row r="4" spans="1:3" s="1" customFormat="1">
      <c r="B4" s="1">
        <v>0.5</v>
      </c>
      <c r="C4" s="1">
        <v>19</v>
      </c>
    </row>
    <row r="5" spans="1:3" s="1" customFormat="1">
      <c r="B5" s="1">
        <v>3</v>
      </c>
      <c r="C5" s="1">
        <v>31.5</v>
      </c>
    </row>
    <row r="6" spans="1:3" s="1" customFormat="1">
      <c r="B6" s="1">
        <v>12</v>
      </c>
      <c r="C6" s="1">
        <v>38</v>
      </c>
    </row>
    <row r="7" spans="1:3" s="1" customFormat="1">
      <c r="B7" s="1">
        <v>6.5</v>
      </c>
      <c r="C7" s="1">
        <v>23</v>
      </c>
    </row>
    <row r="8" spans="1:3" s="1" customFormat="1">
      <c r="B8" s="1">
        <v>20.5</v>
      </c>
      <c r="C8" s="1">
        <v>13.66667</v>
      </c>
    </row>
    <row r="9" spans="1:3" s="1" customFormat="1">
      <c r="C9" s="1">
        <v>8.6666670000000003</v>
      </c>
    </row>
    <row r="10" spans="1:3" s="1" customFormat="1">
      <c r="A10" s="1" t="s">
        <v>3</v>
      </c>
      <c r="B10" s="1">
        <f>AVERAGE(B4:B9)</f>
        <v>8.5</v>
      </c>
      <c r="C10" s="1">
        <f>AVERAGE(C4:C9)</f>
        <v>22.305556166666666</v>
      </c>
    </row>
    <row r="11" spans="1:3" s="1" customFormat="1">
      <c r="A11" s="1" t="s">
        <v>4</v>
      </c>
      <c r="B11" s="1">
        <f>STDEV(B4:B8)</f>
        <v>7.9765280667719081</v>
      </c>
      <c r="C11" s="1">
        <f>STDEV(C4:C9)</f>
        <v>10.981001505799563</v>
      </c>
    </row>
    <row r="12" spans="1:3" s="1" customFormat="1">
      <c r="A12" s="1" t="s">
        <v>5</v>
      </c>
      <c r="B12" s="1">
        <f>B11/SQRT(5)</f>
        <v>3.5672117963473933</v>
      </c>
      <c r="C12" s="1">
        <f>C11/SQRT(6)</f>
        <v>4.4829750923237777</v>
      </c>
    </row>
    <row r="13" spans="1:3" s="1" customFormat="1">
      <c r="A13" s="1" t="s">
        <v>6</v>
      </c>
      <c r="B13" s="1">
        <f>FTEST(B4:B8,C4:C9)</f>
        <v>0.55537978675774968</v>
      </c>
    </row>
    <row r="14" spans="1:3" s="1" customFormat="1">
      <c r="A14" s="1" t="s">
        <v>7</v>
      </c>
      <c r="B14" s="1">
        <f>_xlfn.T.TEST(B4:B8,C4:C9,2,2)</f>
        <v>4.4320602030403701E-2</v>
      </c>
    </row>
    <row r="15" spans="1:3" s="1" customFormat="1"/>
    <row r="16" spans="1:3" s="1" customFormat="1"/>
    <row r="17" s="1" customFormat="1"/>
    <row r="18" s="1" customFormat="1"/>
    <row r="19" s="1" customFormat="1"/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F21" sqref="F21"/>
    </sheetView>
  </sheetViews>
  <sheetFormatPr defaultColWidth="8.83984375" defaultRowHeight="14.4"/>
  <cols>
    <col min="1" max="1" width="8.578125" style="11" customWidth="1"/>
    <col min="2" max="2" width="8.83984375" style="11"/>
    <col min="3" max="3" width="10.26171875" style="11" customWidth="1"/>
    <col min="4" max="16384" width="8.83984375" style="11"/>
  </cols>
  <sheetData>
    <row r="1" spans="1:7">
      <c r="A1" s="11" t="s">
        <v>8</v>
      </c>
    </row>
    <row r="3" spans="1:7">
      <c r="A3" s="18" t="s">
        <v>14</v>
      </c>
      <c r="B3" s="18"/>
      <c r="C3" s="18"/>
      <c r="E3" s="18" t="s">
        <v>15</v>
      </c>
      <c r="F3" s="18"/>
      <c r="G3" s="18"/>
    </row>
    <row r="4" spans="1:7">
      <c r="B4" s="11" t="s">
        <v>36</v>
      </c>
      <c r="C4" s="11" t="s">
        <v>16</v>
      </c>
      <c r="F4" s="11" t="s">
        <v>36</v>
      </c>
      <c r="G4" s="11" t="s">
        <v>16</v>
      </c>
    </row>
    <row r="5" spans="1:7">
      <c r="A5" s="12"/>
      <c r="B5" s="13">
        <v>0.65237748762078074</v>
      </c>
      <c r="C5" s="13">
        <v>2.2784557042942128</v>
      </c>
      <c r="F5" s="11">
        <v>0.88519400000000004</v>
      </c>
      <c r="G5" s="11">
        <v>1.4460489999999999</v>
      </c>
    </row>
    <row r="6" spans="1:7">
      <c r="A6" s="12"/>
      <c r="B6" s="13">
        <v>0.4162231578672454</v>
      </c>
      <c r="C6" s="13">
        <v>1.210605287048923</v>
      </c>
      <c r="F6" s="11">
        <v>0.83720099999999997</v>
      </c>
      <c r="G6" s="11">
        <v>1.4816819999999999</v>
      </c>
    </row>
    <row r="7" spans="1:7">
      <c r="A7" s="12"/>
      <c r="B7" s="13">
        <v>1.4569197341291131</v>
      </c>
      <c r="C7" s="13">
        <v>2.0393803435209343</v>
      </c>
      <c r="F7" s="11">
        <v>1.179017</v>
      </c>
      <c r="G7" s="11">
        <v>1.3085150000000001</v>
      </c>
    </row>
    <row r="8" spans="1:7">
      <c r="A8" s="12"/>
      <c r="B8" s="13">
        <v>1.0000002295119561</v>
      </c>
      <c r="C8" s="13">
        <v>2.0514043504001811</v>
      </c>
      <c r="F8" s="11">
        <v>0.90625199999999995</v>
      </c>
      <c r="G8" s="11">
        <v>0.98575999999999997</v>
      </c>
    </row>
    <row r="9" spans="1:7">
      <c r="A9" s="12"/>
      <c r="B9" s="13">
        <v>0.65271739754710723</v>
      </c>
      <c r="C9" s="13">
        <v>1.897932017801925</v>
      </c>
      <c r="F9" s="11">
        <v>0.43542199999999998</v>
      </c>
      <c r="G9" s="11">
        <v>1.479609</v>
      </c>
    </row>
    <row r="10" spans="1:7">
      <c r="A10" s="12"/>
      <c r="B10" s="13">
        <v>0.84740133851095056</v>
      </c>
      <c r="C10" s="13">
        <v>0.98191909155574708</v>
      </c>
      <c r="F10" s="11">
        <v>0.94062500000000004</v>
      </c>
      <c r="G10" s="11">
        <v>1.2482819999999999</v>
      </c>
    </row>
    <row r="11" spans="1:7">
      <c r="A11" s="12"/>
      <c r="B11" s="13">
        <v>0.4239096617126823</v>
      </c>
      <c r="C11" s="13">
        <v>0.8010151609630386</v>
      </c>
      <c r="F11" s="11">
        <v>0.45228400000000002</v>
      </c>
      <c r="G11" s="11">
        <v>0.51951199999999997</v>
      </c>
    </row>
    <row r="12" spans="1:7">
      <c r="A12" s="12"/>
      <c r="B12" s="13"/>
      <c r="C12" s="13">
        <v>1.4590033959715349</v>
      </c>
      <c r="G12" s="11">
        <v>1</v>
      </c>
    </row>
    <row r="13" spans="1:7">
      <c r="A13" s="12"/>
      <c r="B13" s="13"/>
      <c r="C13" s="13">
        <v>1.8778871920454303</v>
      </c>
      <c r="G13" s="11">
        <v>2.2295150000000001</v>
      </c>
    </row>
    <row r="14" spans="1:7">
      <c r="A14" s="14" t="s">
        <v>9</v>
      </c>
      <c r="B14" s="15">
        <f>AVERAGE(B5:B13)</f>
        <v>0.77850700098569081</v>
      </c>
      <c r="C14" s="15">
        <f>AVERAGE(C5:C13)</f>
        <v>1.6219558381779917</v>
      </c>
      <c r="E14" s="14" t="s">
        <v>9</v>
      </c>
      <c r="F14" s="15">
        <f>AVERAGE(F5:F13)</f>
        <v>0.80514214285714281</v>
      </c>
      <c r="G14" s="15">
        <f>AVERAGE(G5:G13)</f>
        <v>1.2998804444444443</v>
      </c>
    </row>
    <row r="15" spans="1:7">
      <c r="A15" s="14" t="s">
        <v>10</v>
      </c>
      <c r="B15" s="16">
        <f>STDEV(B5:B13)</f>
        <v>0.36578000013583611</v>
      </c>
      <c r="C15" s="16">
        <f>STDEV(C5:C13)</f>
        <v>0.52567556926797687</v>
      </c>
      <c r="E15" s="14" t="s">
        <v>10</v>
      </c>
      <c r="F15" s="16">
        <f>STDEV(F5:F13)</f>
        <v>0.26987624934491039</v>
      </c>
      <c r="G15" s="16">
        <f>STDEV(G5:G13)</f>
        <v>0.46787439707177669</v>
      </c>
    </row>
    <row r="16" spans="1:7">
      <c r="A16" s="14" t="s">
        <v>11</v>
      </c>
      <c r="B16" s="16">
        <f>B15/SQRT(7)</f>
        <v>0.13825184498865636</v>
      </c>
      <c r="C16" s="16">
        <f>C15/SQRT(9)</f>
        <v>0.1752251897559923</v>
      </c>
      <c r="E16" s="14" t="s">
        <v>11</v>
      </c>
      <c r="F16" s="16">
        <f>F15/SQRT(7)</f>
        <v>0.10200363436135586</v>
      </c>
      <c r="G16" s="16">
        <f>G15/SQRT(9)</f>
        <v>0.15595813235725889</v>
      </c>
    </row>
    <row r="17" spans="1:7">
      <c r="A17" s="14" t="s">
        <v>12</v>
      </c>
      <c r="B17" s="16">
        <f>_xlfn.F.TEST(B5:B13,C5:C13)</f>
        <v>0.39239480865072202</v>
      </c>
      <c r="C17" s="16"/>
      <c r="E17" s="14" t="s">
        <v>12</v>
      </c>
      <c r="F17" s="16">
        <f>_xlfn.F.TEST(F5:F13,G5:G13)</f>
        <v>0.19702953729621123</v>
      </c>
      <c r="G17" s="16"/>
    </row>
    <row r="18" spans="1:7">
      <c r="A18" s="14" t="s">
        <v>13</v>
      </c>
      <c r="B18" s="17">
        <f>_xlfn.T.TEST(B5:B13,C5:C13,2,2)</f>
        <v>2.8559147867861117E-3</v>
      </c>
      <c r="C18" s="16"/>
      <c r="E18" s="14" t="s">
        <v>13</v>
      </c>
      <c r="F18" s="17">
        <f>_xlfn.T.TEST(F5:F13,G5:G13,2,2)</f>
        <v>2.6309223310972064E-2</v>
      </c>
      <c r="G18" s="16"/>
    </row>
  </sheetData>
  <mergeCells count="2">
    <mergeCell ref="A3:C3"/>
    <mergeCell ref="E3:G3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C25" sqref="C25"/>
    </sheetView>
  </sheetViews>
  <sheetFormatPr defaultRowHeight="14.4"/>
  <sheetData>
    <row r="1" spans="1:13" s="5" customFormat="1">
      <c r="A1" s="6" t="s">
        <v>17</v>
      </c>
      <c r="B1" s="6"/>
      <c r="C1" s="6"/>
      <c r="D1" s="6"/>
      <c r="E1" s="6"/>
      <c r="F1" s="19"/>
      <c r="G1" s="19"/>
    </row>
    <row r="2" spans="1:13" s="5" customFormat="1"/>
    <row r="3" spans="1:13" s="5" customFormat="1">
      <c r="B3" s="20" t="s">
        <v>18</v>
      </c>
      <c r="C3" s="20"/>
      <c r="D3" s="20"/>
      <c r="E3" s="20"/>
      <c r="F3" s="20"/>
      <c r="G3" s="2" t="s">
        <v>19</v>
      </c>
      <c r="H3" s="2" t="s">
        <v>20</v>
      </c>
      <c r="I3" s="2" t="s">
        <v>21</v>
      </c>
      <c r="J3" s="2" t="s">
        <v>22</v>
      </c>
    </row>
    <row r="4" spans="1:13" s="5" customFormat="1">
      <c r="A4" s="5" t="s">
        <v>24</v>
      </c>
      <c r="B4" s="2">
        <v>2</v>
      </c>
      <c r="C4" s="2">
        <v>2</v>
      </c>
      <c r="D4" s="2">
        <v>0</v>
      </c>
      <c r="E4" s="2">
        <v>1</v>
      </c>
      <c r="F4" s="2">
        <v>1</v>
      </c>
      <c r="G4" s="2">
        <f>AVERAGE(B4:F4)</f>
        <v>1.2</v>
      </c>
      <c r="H4" s="2">
        <f>STDEV(B4:F4)</f>
        <v>0.83666002653407556</v>
      </c>
      <c r="M4" s="2"/>
    </row>
    <row r="5" spans="1:13" s="5" customFormat="1">
      <c r="A5" s="5" t="s">
        <v>23</v>
      </c>
      <c r="B5" s="2">
        <v>8</v>
      </c>
      <c r="C5" s="2">
        <v>10</v>
      </c>
      <c r="D5" s="2">
        <v>9</v>
      </c>
      <c r="E5" s="2">
        <v>7</v>
      </c>
      <c r="F5" s="2">
        <v>10</v>
      </c>
      <c r="G5" s="2">
        <f>AVERAGE(B5:F5)</f>
        <v>8.8000000000000007</v>
      </c>
      <c r="H5" s="2">
        <f t="shared" ref="H5:H9" si="0">STDEV(B5:F5)</f>
        <v>1.3038404810405309</v>
      </c>
      <c r="M5" s="2"/>
    </row>
    <row r="6" spans="1:13" s="5" customFormat="1">
      <c r="B6" s="2"/>
      <c r="C6" s="2"/>
      <c r="D6" s="2"/>
      <c r="E6" s="2"/>
      <c r="F6" s="2"/>
      <c r="G6" s="2"/>
      <c r="H6" s="2"/>
      <c r="M6" s="2"/>
    </row>
    <row r="7" spans="1:13" s="5" customFormat="1">
      <c r="B7" s="20" t="s">
        <v>1</v>
      </c>
      <c r="C7" s="20"/>
      <c r="D7" s="20"/>
      <c r="E7" s="20"/>
      <c r="F7" s="20"/>
      <c r="G7" s="2"/>
      <c r="H7" s="2"/>
      <c r="M7" s="2"/>
    </row>
    <row r="8" spans="1:13" s="5" customFormat="1">
      <c r="A8" s="5" t="s">
        <v>24</v>
      </c>
      <c r="B8" s="2">
        <v>1</v>
      </c>
      <c r="C8" s="2">
        <v>0</v>
      </c>
      <c r="D8" s="2">
        <v>1</v>
      </c>
      <c r="E8" s="2">
        <v>1</v>
      </c>
      <c r="F8" s="2">
        <v>2</v>
      </c>
      <c r="G8" s="2">
        <f>AVERAGE(B8:F8)</f>
        <v>1</v>
      </c>
      <c r="H8" s="2">
        <f t="shared" si="0"/>
        <v>0.70710678118654757</v>
      </c>
      <c r="I8" s="5">
        <f>_xlfn.F.TEST(B4:F4,B8:F8)</f>
        <v>0.75231481481481466</v>
      </c>
      <c r="J8" s="5">
        <f>_xlfn.T.TEST(B4:F4,B8:F8,2,2)</f>
        <v>0.69379983801695899</v>
      </c>
      <c r="M8" s="2"/>
    </row>
    <row r="9" spans="1:13" s="5" customFormat="1">
      <c r="A9" s="5" t="s">
        <v>23</v>
      </c>
      <c r="B9" s="2">
        <v>9</v>
      </c>
      <c r="C9" s="2">
        <v>8</v>
      </c>
      <c r="D9" s="2">
        <v>9</v>
      </c>
      <c r="E9" s="2">
        <v>7</v>
      </c>
      <c r="F9" s="2">
        <v>8</v>
      </c>
      <c r="G9" s="2">
        <f>AVERAGE(B9:F9)</f>
        <v>8.1999999999999993</v>
      </c>
      <c r="H9" s="2">
        <f t="shared" si="0"/>
        <v>0.83666002653407556</v>
      </c>
      <c r="I9" s="5">
        <f>_xlfn.F.TEST(B5:F5,B9:F9)</f>
        <v>0.41116898148148145</v>
      </c>
      <c r="J9" s="5">
        <f>_xlfn.T.TEST(B5:F5,B9:F9,2,2)</f>
        <v>0.41169443182590548</v>
      </c>
    </row>
  </sheetData>
  <mergeCells count="3">
    <mergeCell ref="F1:G1"/>
    <mergeCell ref="B3:F3"/>
    <mergeCell ref="B7:F7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F20" sqref="F20"/>
    </sheetView>
  </sheetViews>
  <sheetFormatPr defaultRowHeight="14.4"/>
  <cols>
    <col min="8" max="13" width="9.15625" style="4"/>
  </cols>
  <sheetData>
    <row r="1" spans="1:13">
      <c r="A1" t="s">
        <v>8</v>
      </c>
    </row>
    <row r="3" spans="1:13">
      <c r="A3" s="21" t="s">
        <v>14</v>
      </c>
      <c r="B3" s="21"/>
      <c r="C3" s="21"/>
      <c r="D3" s="21"/>
      <c r="E3" s="21"/>
      <c r="F3" s="21"/>
      <c r="H3" s="21" t="s">
        <v>15</v>
      </c>
      <c r="I3" s="21"/>
      <c r="J3" s="21"/>
      <c r="K3" s="21"/>
      <c r="L3" s="21"/>
      <c r="M3" s="21"/>
    </row>
    <row r="4" spans="1:13" s="9" customFormat="1">
      <c r="A4" s="7"/>
      <c r="B4" s="7" t="s">
        <v>0</v>
      </c>
      <c r="C4" s="7" t="s">
        <v>1</v>
      </c>
      <c r="D4" s="7"/>
      <c r="E4" s="7" t="s">
        <v>0</v>
      </c>
      <c r="F4" s="7" t="s">
        <v>1</v>
      </c>
      <c r="H4" s="3"/>
      <c r="I4" s="7" t="s">
        <v>0</v>
      </c>
      <c r="J4" s="7" t="s">
        <v>1</v>
      </c>
      <c r="K4" s="7"/>
      <c r="L4" s="7" t="s">
        <v>0</v>
      </c>
      <c r="M4" s="7" t="s">
        <v>1</v>
      </c>
    </row>
    <row r="5" spans="1:13">
      <c r="A5" s="2" t="s">
        <v>25</v>
      </c>
      <c r="B5" s="2">
        <v>0.75969308281238834</v>
      </c>
      <c r="C5" s="2">
        <v>0.53787876352119723</v>
      </c>
      <c r="D5" s="2" t="s">
        <v>26</v>
      </c>
      <c r="E5" s="2">
        <v>1.3193405893716548</v>
      </c>
      <c r="F5" s="5">
        <v>1.1733483627316066</v>
      </c>
      <c r="H5" s="4" t="s">
        <v>24</v>
      </c>
      <c r="I5" s="4">
        <v>6.2488468609382918E-3</v>
      </c>
      <c r="J5" s="4">
        <v>6.5862603648312781E-3</v>
      </c>
      <c r="K5" s="4" t="s">
        <v>26</v>
      </c>
      <c r="L5" s="4">
        <v>2.1393907377455017</v>
      </c>
      <c r="M5" s="4">
        <v>2.5465295814017876</v>
      </c>
    </row>
    <row r="6" spans="1:13">
      <c r="A6" s="2" t="s">
        <v>25</v>
      </c>
      <c r="B6" s="7">
        <v>0.46772619196129656</v>
      </c>
      <c r="C6" s="7">
        <v>0.54080550449469789</v>
      </c>
      <c r="D6" s="7" t="s">
        <v>27</v>
      </c>
      <c r="E6" s="7">
        <v>1.364326942898977</v>
      </c>
      <c r="F6" s="7">
        <v>1.3570215822690803</v>
      </c>
      <c r="H6" s="4" t="s">
        <v>24</v>
      </c>
      <c r="I6" s="4">
        <v>7.8604168201779154E-3</v>
      </c>
      <c r="J6" s="4">
        <v>6.5619732150442459E-3</v>
      </c>
      <c r="K6" s="4" t="s">
        <v>26</v>
      </c>
      <c r="L6" s="4">
        <v>1.8145389181397571</v>
      </c>
      <c r="M6" s="4">
        <v>2.1127088698909504</v>
      </c>
    </row>
    <row r="7" spans="1:13">
      <c r="A7" s="2" t="s">
        <v>24</v>
      </c>
      <c r="B7" s="7">
        <v>0.62370663738684196</v>
      </c>
      <c r="C7" s="4">
        <v>0.55934213400794797</v>
      </c>
      <c r="D7" s="7" t="s">
        <v>26</v>
      </c>
      <c r="E7" s="4">
        <v>1.3518337661353199</v>
      </c>
      <c r="F7" s="4">
        <v>1.2851849725003399</v>
      </c>
      <c r="H7" s="4" t="s">
        <v>24</v>
      </c>
      <c r="I7" s="4">
        <v>7.1544318405580998E-3</v>
      </c>
      <c r="J7" s="4">
        <v>6.6741167899377601E-3</v>
      </c>
      <c r="K7" s="4" t="s">
        <v>26</v>
      </c>
      <c r="L7" s="4">
        <v>1.98696482794263</v>
      </c>
      <c r="M7" s="4">
        <v>2.3396192256463699</v>
      </c>
    </row>
    <row r="8" spans="1:13">
      <c r="A8" s="8" t="s">
        <v>28</v>
      </c>
      <c r="B8" s="7">
        <f>AVERAGE(B5:B7)</f>
        <v>0.61704197072017564</v>
      </c>
      <c r="C8" s="7">
        <f>AVERAGE(C5:C7)</f>
        <v>0.54600880067461433</v>
      </c>
      <c r="D8" s="7" t="s">
        <v>29</v>
      </c>
      <c r="E8" s="7">
        <f>AVERAGE(E5:E7)</f>
        <v>1.3451670994686504</v>
      </c>
      <c r="F8" s="7">
        <f>AVERAGE(F5:F7)</f>
        <v>1.2718516391670089</v>
      </c>
      <c r="H8" s="8" t="s">
        <v>28</v>
      </c>
      <c r="I8" s="7">
        <f>AVERAGE(I5:I7)</f>
        <v>7.0878985072247687E-3</v>
      </c>
      <c r="J8" s="7">
        <f>AVERAGE(J5:J7)</f>
        <v>6.6074501232710955E-3</v>
      </c>
      <c r="K8" s="7" t="s">
        <v>29</v>
      </c>
      <c r="L8" s="7">
        <f>AVERAGE(L5:L7)</f>
        <v>1.9802981612759627</v>
      </c>
      <c r="M8" s="7">
        <f>AVERAGE(M5:M7)</f>
        <v>2.3329525589797027</v>
      </c>
    </row>
    <row r="9" spans="1:13">
      <c r="A9" s="7" t="s">
        <v>30</v>
      </c>
      <c r="B9" s="7">
        <f>STDEV(B5:B7)</f>
        <v>0.14609750057631615</v>
      </c>
      <c r="C9" s="7">
        <f>STDEV(C5:C7)</f>
        <v>1.1639363664514939E-2</v>
      </c>
      <c r="D9" s="7" t="s">
        <v>31</v>
      </c>
      <c r="E9" s="7">
        <f>STDEV(E5:E7)</f>
        <v>2.3222324049385439E-2</v>
      </c>
      <c r="F9" s="7">
        <f>STDEV(F5:F7)</f>
        <v>9.2559690076990539E-2</v>
      </c>
      <c r="H9" s="7" t="s">
        <v>30</v>
      </c>
      <c r="I9" s="7">
        <f>STDEV(I5:I7)</f>
        <v>8.0784246404496068E-4</v>
      </c>
      <c r="J9" s="7">
        <f>STDEV(J5:J7)</f>
        <v>5.8998302895317599E-5</v>
      </c>
      <c r="K9" s="7" t="s">
        <v>31</v>
      </c>
      <c r="L9" s="7">
        <f>STDEV(L5:L7)</f>
        <v>0.16252848829858765</v>
      </c>
      <c r="M9" s="7">
        <f>STDEV(M5:M7)</f>
        <v>0.21698717880850843</v>
      </c>
    </row>
    <row r="10" spans="1:13">
      <c r="A10" s="7" t="s">
        <v>32</v>
      </c>
      <c r="B10" s="7"/>
      <c r="C10" s="7">
        <f>_xlfn.F.TEST(B5:B7,C5:C7)</f>
        <v>1.2614066455288477E-2</v>
      </c>
      <c r="D10" s="7" t="s">
        <v>33</v>
      </c>
      <c r="E10" s="7"/>
      <c r="F10" s="7">
        <f>_xlfn.F.TEST(E5:E7,F5:F7)</f>
        <v>0.11843672921254793</v>
      </c>
      <c r="H10" s="7" t="s">
        <v>32</v>
      </c>
      <c r="I10" s="7"/>
      <c r="J10" s="7">
        <f>_xlfn.F.TEST(I5:I7,J5:J7)</f>
        <v>1.0610734615596598E-2</v>
      </c>
      <c r="K10" s="7" t="s">
        <v>33</v>
      </c>
      <c r="L10" s="7"/>
      <c r="M10" s="7">
        <f>_xlfn.F.TEST(L5:L7,M5:M7)</f>
        <v>0.7187996891510704</v>
      </c>
    </row>
    <row r="11" spans="1:13">
      <c r="A11" s="7" t="s">
        <v>7</v>
      </c>
      <c r="B11" s="7"/>
      <c r="C11" s="7">
        <f>_xlfn.T.TEST(B5:B7,C5:C7,2,3)</f>
        <v>0.48860252899662776</v>
      </c>
      <c r="D11" s="7" t="s">
        <v>7</v>
      </c>
      <c r="E11" s="7"/>
      <c r="F11" s="7">
        <f>_xlfn.T.TEST(E5:E7,F5:F7,2,2)</f>
        <v>0.25407833553642895</v>
      </c>
      <c r="H11" s="7" t="s">
        <v>7</v>
      </c>
      <c r="I11" s="7"/>
      <c r="J11" s="7">
        <f>_xlfn.T.TEST(I5:I7,J5:J7,2,3)</f>
        <v>0.41128471435019864</v>
      </c>
      <c r="K11" s="7" t="s">
        <v>7</v>
      </c>
      <c r="L11" s="7"/>
      <c r="M11" s="7">
        <f>_xlfn.T.TEST(L5:L7,M5:M7,2,2)</f>
        <v>8.735039693500804E-2</v>
      </c>
    </row>
  </sheetData>
  <mergeCells count="2">
    <mergeCell ref="A3:F3"/>
    <mergeCell ref="H3:M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Figure1-figure supplement 1A</vt:lpstr>
      <vt:lpstr>Figure1-figure supplement 1B</vt:lpstr>
      <vt:lpstr>Figure 1-figure supplement 1C</vt:lpstr>
      <vt:lpstr>Figure 1-figure supplement 1D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2020-10-28T12:43:40Z</dcterms:modified>
</cp:coreProperties>
</file>