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392" windowHeight="10992"/>
  </bookViews>
  <sheets>
    <sheet name="Figure 2-figure supplement 1B" sheetId="1" r:id="rId1"/>
    <sheet name="Figure 2-figure supplement 1D" sheetId="5" r:id="rId2"/>
    <sheet name="Figure 2-figure supplement 1F" sheetId="6" r:id="rId3"/>
    <sheet name="Figure 2-figure supplement 1G" sheetId="2" r:id="rId4"/>
    <sheet name="Figure 2-figure supplement 2A" sheetId="7" r:id="rId5"/>
    <sheet name="Figure 2-figure supplement 2B" sheetId="8" r:id="rId6"/>
    <sheet name="Figure 2-figure supplement 3B" sheetId="9" r:id="rId7"/>
    <sheet name="Figure 2-figure supplement 3D" sheetId="10" r:id="rId8"/>
    <sheet name="Figure 2-figure supplement 3F" sheetId="11" r:id="rId9"/>
    <sheet name="Figure 2-figure supplement 3G" sheetId="12" r:id="rId10"/>
    <sheet name="Figure 2-figure supplemant 4B" sheetId="13" r:id="rId11"/>
    <sheet name="Figure 2-figure supplemant 4C" sheetId="14" r:id="rId12"/>
    <sheet name="Figure 2-figure supplemant 4D" sheetId="15" r:id="rId13"/>
    <sheet name="Figure 2-figure supplemant 4E" sheetId="16" r:id="rId14"/>
    <sheet name="Figure 2-figure supplement 5B" sheetId="17" r:id="rId15"/>
    <sheet name="Figure 2-figure supplement 6B" sheetId="18" r:id="rId16"/>
    <sheet name="Figure 2-figure supplement 6D" sheetId="19" r:id="rId17"/>
    <sheet name="Figure 2-figure supplement 6F" sheetId="20" r:id="rId18"/>
    <sheet name="Figure 2-figure supplement 7B" sheetId="21" r:id="rId19"/>
    <sheet name="Figure 2-figure supplement 7D" sheetId="22" r:id="rId20"/>
    <sheet name="Figure 2-figure supplement 7F" sheetId="23" r:id="rId2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3" l="1"/>
  <c r="C9" i="23"/>
  <c r="B10" i="23"/>
  <c r="B11" i="23" s="1"/>
  <c r="C10" i="23"/>
  <c r="C11" i="23"/>
  <c r="B12" i="23"/>
  <c r="B13" i="23"/>
  <c r="B9" i="22"/>
  <c r="C9" i="22"/>
  <c r="B10" i="22"/>
  <c r="C10" i="22"/>
  <c r="B11" i="22"/>
  <c r="C11" i="22"/>
  <c r="B12" i="22"/>
  <c r="B13" i="22"/>
  <c r="B9" i="21"/>
  <c r="C9" i="21"/>
  <c r="B10" i="21"/>
  <c r="C10" i="21"/>
  <c r="B11" i="21"/>
  <c r="C11" i="21"/>
  <c r="B12" i="21"/>
  <c r="B13" i="21"/>
  <c r="B9" i="20" l="1"/>
  <c r="C9" i="20"/>
  <c r="B10" i="20"/>
  <c r="C10" i="20"/>
  <c r="B11" i="20"/>
  <c r="C11" i="20"/>
  <c r="B12" i="20"/>
  <c r="B13" i="20"/>
  <c r="B9" i="19"/>
  <c r="C9" i="19"/>
  <c r="B10" i="19"/>
  <c r="B11" i="19" s="1"/>
  <c r="C10" i="19"/>
  <c r="C11" i="19"/>
  <c r="B12" i="19"/>
  <c r="B13" i="19"/>
  <c r="B9" i="18"/>
  <c r="C9" i="18"/>
  <c r="B10" i="18"/>
  <c r="C10" i="18"/>
  <c r="B11" i="18"/>
  <c r="C11" i="18"/>
  <c r="B12" i="18"/>
  <c r="B13" i="18"/>
  <c r="B10" i="17" l="1"/>
  <c r="C10" i="17"/>
  <c r="B11" i="17"/>
  <c r="C11" i="17"/>
  <c r="C12" i="17" s="1"/>
  <c r="B12" i="17"/>
  <c r="B13" i="17"/>
  <c r="B14" i="17"/>
  <c r="B10" i="16" l="1"/>
  <c r="C10" i="16"/>
  <c r="B11" i="16"/>
  <c r="C11" i="16"/>
  <c r="B12" i="16"/>
  <c r="C12" i="16"/>
  <c r="C13" i="16"/>
  <c r="C14" i="16"/>
  <c r="B10" i="15"/>
  <c r="C10" i="15"/>
  <c r="B11" i="15"/>
  <c r="C11" i="15"/>
  <c r="B12" i="15"/>
  <c r="C12" i="15"/>
  <c r="C13" i="15"/>
  <c r="C14" i="15"/>
  <c r="B10" i="14"/>
  <c r="C10" i="14"/>
  <c r="B11" i="14"/>
  <c r="C11" i="14"/>
  <c r="B12" i="14"/>
  <c r="C12" i="14"/>
  <c r="C13" i="14"/>
  <c r="C14" i="14"/>
  <c r="B10" i="13"/>
  <c r="C10" i="13"/>
  <c r="B11" i="13"/>
  <c r="C11" i="13"/>
  <c r="B12" i="13"/>
  <c r="C12" i="13"/>
  <c r="C13" i="13"/>
  <c r="C14" i="13"/>
  <c r="B10" i="12" l="1"/>
  <c r="C10" i="12"/>
  <c r="B11" i="12"/>
  <c r="C11" i="12"/>
  <c r="B12" i="12"/>
  <c r="C12" i="12"/>
  <c r="B13" i="12"/>
  <c r="B14" i="12"/>
  <c r="N4" i="11"/>
  <c r="O4" i="11"/>
  <c r="P4" i="11" s="1"/>
  <c r="N5" i="11"/>
  <c r="O5" i="11"/>
  <c r="P5" i="11" s="1"/>
  <c r="N6" i="11"/>
  <c r="O6" i="11"/>
  <c r="P6" i="11"/>
  <c r="N9" i="11"/>
  <c r="O9" i="11"/>
  <c r="P9" i="11" s="1"/>
  <c r="Q9" i="11"/>
  <c r="R9" i="11"/>
  <c r="N10" i="11"/>
  <c r="O10" i="11"/>
  <c r="P10" i="11"/>
  <c r="Q10" i="11"/>
  <c r="R10" i="11"/>
  <c r="N11" i="11"/>
  <c r="O11" i="11"/>
  <c r="P11" i="11"/>
  <c r="Q11" i="11"/>
  <c r="R11" i="11"/>
  <c r="R4" i="10"/>
  <c r="S4" i="10"/>
  <c r="T4" i="10"/>
  <c r="R5" i="10"/>
  <c r="S5" i="10"/>
  <c r="T5" i="10" s="1"/>
  <c r="R6" i="10"/>
  <c r="S6" i="10"/>
  <c r="T6" i="10"/>
  <c r="R7" i="10"/>
  <c r="S7" i="10"/>
  <c r="T7" i="10" s="1"/>
  <c r="R8" i="10"/>
  <c r="S8" i="10"/>
  <c r="T8" i="10" s="1"/>
  <c r="R9" i="10"/>
  <c r="S9" i="10"/>
  <c r="T9" i="10" s="1"/>
  <c r="R10" i="10"/>
  <c r="S10" i="10"/>
  <c r="T10" i="10" s="1"/>
  <c r="R11" i="10"/>
  <c r="S11" i="10"/>
  <c r="T11" i="10" s="1"/>
  <c r="R12" i="10"/>
  <c r="S12" i="10"/>
  <c r="T12" i="10"/>
  <c r="R13" i="10"/>
  <c r="S13" i="10"/>
  <c r="T13" i="10" s="1"/>
  <c r="R14" i="10"/>
  <c r="S14" i="10"/>
  <c r="T14" i="10"/>
  <c r="R15" i="10"/>
  <c r="S15" i="10"/>
  <c r="T15" i="10" s="1"/>
  <c r="R16" i="10"/>
  <c r="S16" i="10"/>
  <c r="T16" i="10"/>
  <c r="R17" i="10"/>
  <c r="S17" i="10"/>
  <c r="T17" i="10" s="1"/>
  <c r="R18" i="10"/>
  <c r="S18" i="10"/>
  <c r="T18" i="10"/>
  <c r="R19" i="10"/>
  <c r="S19" i="10"/>
  <c r="T19" i="10" s="1"/>
  <c r="R20" i="10"/>
  <c r="S20" i="10"/>
  <c r="T20" i="10"/>
  <c r="R21" i="10"/>
  <c r="S21" i="10"/>
  <c r="T21" i="10" s="1"/>
  <c r="R22" i="10"/>
  <c r="S22" i="10"/>
  <c r="T22" i="10"/>
  <c r="R23" i="10"/>
  <c r="S23" i="10"/>
  <c r="T23" i="10" s="1"/>
  <c r="R24" i="10"/>
  <c r="S24" i="10"/>
  <c r="T24" i="10"/>
  <c r="R25" i="10"/>
  <c r="S25" i="10"/>
  <c r="T25" i="10" s="1"/>
  <c r="R26" i="10"/>
  <c r="S26" i="10"/>
  <c r="T26" i="10"/>
  <c r="R27" i="10"/>
  <c r="S27" i="10"/>
  <c r="T27" i="10" s="1"/>
  <c r="R28" i="10"/>
  <c r="S28" i="10"/>
  <c r="T28" i="10"/>
  <c r="R32" i="10"/>
  <c r="S32" i="10"/>
  <c r="T32" i="10" s="1"/>
  <c r="R33" i="10"/>
  <c r="S33" i="10"/>
  <c r="T33" i="10"/>
  <c r="R34" i="10"/>
  <c r="S34" i="10"/>
  <c r="T34" i="10" s="1"/>
  <c r="R35" i="10"/>
  <c r="S35" i="10"/>
  <c r="T35" i="10"/>
  <c r="R36" i="10"/>
  <c r="S36" i="10"/>
  <c r="T36" i="10" s="1"/>
  <c r="R37" i="10"/>
  <c r="S37" i="10"/>
  <c r="T37" i="10"/>
  <c r="R38" i="10"/>
  <c r="S38" i="10"/>
  <c r="T38" i="10" s="1"/>
  <c r="R39" i="10"/>
  <c r="S39" i="10"/>
  <c r="T39" i="10"/>
  <c r="R40" i="10"/>
  <c r="S40" i="10"/>
  <c r="T40" i="10" s="1"/>
  <c r="R41" i="10"/>
  <c r="S41" i="10"/>
  <c r="T41" i="10"/>
  <c r="R42" i="10"/>
  <c r="S42" i="10"/>
  <c r="T42" i="10" s="1"/>
  <c r="R43" i="10"/>
  <c r="S43" i="10"/>
  <c r="T43" i="10"/>
  <c r="R44" i="10"/>
  <c r="S44" i="10"/>
  <c r="T44" i="10" s="1"/>
  <c r="R45" i="10"/>
  <c r="S45" i="10"/>
  <c r="T45" i="10"/>
  <c r="R46" i="10"/>
  <c r="S46" i="10"/>
  <c r="T46" i="10" s="1"/>
  <c r="R47" i="10"/>
  <c r="S47" i="10"/>
  <c r="T47" i="10"/>
  <c r="R48" i="10"/>
  <c r="S48" i="10"/>
  <c r="T48" i="10" s="1"/>
  <c r="R49" i="10"/>
  <c r="S49" i="10"/>
  <c r="T49" i="10"/>
  <c r="R50" i="10"/>
  <c r="S50" i="10"/>
  <c r="T50" i="10" s="1"/>
  <c r="R51" i="10"/>
  <c r="S51" i="10"/>
  <c r="T51" i="10"/>
  <c r="R52" i="10"/>
  <c r="S52" i="10"/>
  <c r="T52" i="10" s="1"/>
  <c r="R53" i="10"/>
  <c r="S53" i="10"/>
  <c r="T53" i="10"/>
  <c r="R54" i="10"/>
  <c r="S54" i="10"/>
  <c r="T54" i="10" s="1"/>
  <c r="R55" i="10"/>
  <c r="S55" i="10"/>
  <c r="T55" i="10"/>
  <c r="R56" i="10"/>
  <c r="S56" i="10"/>
  <c r="T56" i="10" s="1"/>
  <c r="B10" i="9"/>
  <c r="C10" i="9"/>
  <c r="B11" i="9"/>
  <c r="C11" i="9"/>
  <c r="B12" i="9"/>
  <c r="C12" i="9"/>
  <c r="B13" i="9"/>
  <c r="B14" i="9"/>
  <c r="B11" i="8" l="1"/>
  <c r="C11" i="8"/>
  <c r="F11" i="8"/>
  <c r="G11" i="8"/>
  <c r="B12" i="8"/>
  <c r="C12" i="8"/>
  <c r="F12" i="8"/>
  <c r="G12" i="8"/>
  <c r="B13" i="8"/>
  <c r="C13" i="8"/>
  <c r="F13" i="8"/>
  <c r="G13" i="8"/>
  <c r="C14" i="8"/>
  <c r="G14" i="8"/>
  <c r="C15" i="8"/>
  <c r="G15" i="8"/>
  <c r="B11" i="7"/>
  <c r="C11" i="7"/>
  <c r="F11" i="7"/>
  <c r="G11" i="7"/>
  <c r="B12" i="7"/>
  <c r="C12" i="7"/>
  <c r="F12" i="7"/>
  <c r="G12" i="7"/>
  <c r="B13" i="7"/>
  <c r="C13" i="7"/>
  <c r="F13" i="7"/>
  <c r="G13" i="7"/>
  <c r="C14" i="7"/>
  <c r="G14" i="7"/>
  <c r="C15" i="7"/>
  <c r="G15" i="7"/>
  <c r="C15" i="6" l="1"/>
  <c r="C14" i="6"/>
  <c r="C12" i="6"/>
  <c r="C13" i="6" s="1"/>
  <c r="B12" i="6"/>
  <c r="B13" i="6" s="1"/>
  <c r="C11" i="6"/>
  <c r="B11" i="6"/>
  <c r="C15" i="5"/>
  <c r="C14" i="5"/>
  <c r="C12" i="5"/>
  <c r="C13" i="5" s="1"/>
  <c r="B12" i="5"/>
  <c r="B13" i="5" s="1"/>
  <c r="C11" i="5"/>
  <c r="B11" i="5"/>
  <c r="B18" i="2" l="1"/>
  <c r="J18" i="2"/>
  <c r="J17" i="2"/>
  <c r="K15" i="2"/>
  <c r="K16" i="2" s="1"/>
  <c r="K14" i="2"/>
  <c r="B17" i="2"/>
  <c r="B15" i="2"/>
  <c r="B16" i="2" s="1"/>
  <c r="B14" i="2"/>
  <c r="J15" i="2" l="1"/>
  <c r="J16" i="2" s="1"/>
  <c r="J14" i="2"/>
  <c r="C14" i="2" l="1"/>
  <c r="N18" i="2" l="1"/>
  <c r="N17" i="2"/>
  <c r="O15" i="2"/>
  <c r="O16" i="2" s="1"/>
  <c r="N15" i="2"/>
  <c r="N16" i="2" s="1"/>
  <c r="O14" i="2"/>
  <c r="N14" i="2"/>
  <c r="F18" i="2"/>
  <c r="F17" i="2"/>
  <c r="G15" i="2"/>
  <c r="G16" i="2" s="1"/>
  <c r="F15" i="2"/>
  <c r="F16" i="2" s="1"/>
  <c r="G14" i="2"/>
  <c r="F14" i="2"/>
  <c r="C15" i="2"/>
  <c r="C16" i="2" s="1"/>
  <c r="C15" i="1"/>
  <c r="C14" i="1"/>
  <c r="C12" i="1"/>
  <c r="C13" i="1" s="1"/>
  <c r="B12" i="1"/>
  <c r="B13" i="1" s="1"/>
  <c r="C11" i="1"/>
  <c r="B11" i="1"/>
</calcChain>
</file>

<file path=xl/sharedStrings.xml><?xml version="1.0" encoding="utf-8"?>
<sst xmlns="http://schemas.openxmlformats.org/spreadsheetml/2006/main" count="267" uniqueCount="73">
  <si>
    <t>WT</t>
    <phoneticPr fontId="0" type="noConversion"/>
  </si>
  <si>
    <t>Mean</t>
    <phoneticPr fontId="0" type="noConversion"/>
  </si>
  <si>
    <t>SD</t>
    <phoneticPr fontId="0" type="noConversion"/>
  </si>
  <si>
    <t>SEM</t>
    <phoneticPr fontId="0" type="noConversion"/>
  </si>
  <si>
    <t>F-test</t>
    <phoneticPr fontId="0" type="noConversion"/>
  </si>
  <si>
    <t>T-test</t>
    <phoneticPr fontId="0" type="noConversion"/>
  </si>
  <si>
    <t>n=6</t>
  </si>
  <si>
    <t>B220</t>
    <phoneticPr fontId="0" type="noConversion"/>
  </si>
  <si>
    <t>CD4</t>
    <phoneticPr fontId="0" type="noConversion"/>
  </si>
  <si>
    <t>Bad-/-</t>
  </si>
  <si>
    <t>mRNA expression level</t>
  </si>
  <si>
    <t>F-test</t>
    <phoneticPr fontId="0" type="noConversion"/>
  </si>
  <si>
    <t>T-test</t>
    <phoneticPr fontId="0" type="noConversion"/>
  </si>
  <si>
    <t>WT (n=6)</t>
  </si>
  <si>
    <t>Bad-/- (n=9)</t>
  </si>
  <si>
    <t>IL-4</t>
  </si>
  <si>
    <t>IL-17</t>
  </si>
  <si>
    <t>IL-21</t>
  </si>
  <si>
    <t>Mean</t>
    <phoneticPr fontId="3" type="noConversion"/>
  </si>
  <si>
    <t>SD</t>
    <phoneticPr fontId="3" type="noConversion"/>
  </si>
  <si>
    <t>SEM</t>
    <phoneticPr fontId="3" type="noConversion"/>
  </si>
  <si>
    <t>F-test</t>
    <phoneticPr fontId="3" type="noConversion"/>
  </si>
  <si>
    <t>T-test</t>
    <phoneticPr fontId="3" type="noConversion"/>
  </si>
  <si>
    <r>
      <t>IFN-</t>
    </r>
    <r>
      <rPr>
        <sz val="11"/>
        <rFont val="Symbol"/>
        <family val="1"/>
        <charset val="2"/>
      </rPr>
      <t>g</t>
    </r>
    <phoneticPr fontId="8" type="noConversion"/>
  </si>
  <si>
    <t>WT (n=6)</t>
    <phoneticPr fontId="8" type="noConversion"/>
  </si>
  <si>
    <t>Bad-/- (n=9)</t>
    <phoneticPr fontId="8" type="noConversion"/>
  </si>
  <si>
    <t>WT (n=6)</t>
    <phoneticPr fontId="8" type="noConversion"/>
  </si>
  <si>
    <t>Macrophage percentages in synovium</t>
  </si>
  <si>
    <t>B cell percentages in synovium</t>
  </si>
  <si>
    <t>CD4 T cell percentages in synovium</t>
  </si>
  <si>
    <t>T-test</t>
    <phoneticPr fontId="0" type="noConversion"/>
  </si>
  <si>
    <t>SD</t>
    <phoneticPr fontId="0" type="noConversion"/>
  </si>
  <si>
    <t>The ratio of B cell and T cell in spleen</t>
  </si>
  <si>
    <t>The ratio of B cell and T cell in lymph node</t>
  </si>
  <si>
    <t>T-test</t>
  </si>
  <si>
    <t>F-test</t>
  </si>
  <si>
    <t>WT</t>
  </si>
  <si>
    <t>The percentage of B cell in the peripheral blood in uMT mice</t>
  </si>
  <si>
    <t>ns</t>
  </si>
  <si>
    <t>Incidence</t>
    <phoneticPr fontId="0" type="noConversion"/>
  </si>
  <si>
    <t>Score</t>
    <phoneticPr fontId="0" type="noConversion"/>
  </si>
  <si>
    <r>
      <t>uMT/</t>
    </r>
    <r>
      <rPr>
        <i/>
        <sz val="11"/>
        <rFont val="Calibri"/>
        <family val="3"/>
        <charset val="134"/>
        <scheme val="minor"/>
      </rPr>
      <t>Bad</t>
    </r>
    <r>
      <rPr>
        <vertAlign val="superscript"/>
        <sz val="11"/>
        <rFont val="Calibri"/>
        <family val="3"/>
        <charset val="134"/>
        <scheme val="minor"/>
      </rPr>
      <t>-/-</t>
    </r>
    <r>
      <rPr>
        <sz val="11"/>
        <rFont val="Calibri"/>
        <family val="3"/>
        <charset val="134"/>
        <scheme val="minor"/>
      </rPr>
      <t xml:space="preserve"> (n=16)</t>
    </r>
  </si>
  <si>
    <t>Day</t>
  </si>
  <si>
    <t>uMT/WT (n=16)</t>
  </si>
  <si>
    <t>Day</t>
    <phoneticPr fontId="0" type="noConversion"/>
  </si>
  <si>
    <t>Incidence and clinical scores of uMT mice</t>
  </si>
  <si>
    <t>Cartilage/bone destruction</t>
  </si>
  <si>
    <t>Pannus fromation</t>
  </si>
  <si>
    <t>Synovitis</t>
  </si>
  <si>
    <t>SEM</t>
  </si>
  <si>
    <t>SD</t>
  </si>
  <si>
    <t>Mean</t>
  </si>
  <si>
    <t>uMT/Bad-/- (n=12)</t>
  </si>
  <si>
    <t>Ppannus fromation</t>
  </si>
  <si>
    <t>uMT/WT (n=12)</t>
  </si>
  <si>
    <t>Evaluation of synovitis, pannus and erosion of ankle joints</t>
  </si>
  <si>
    <t>x1000</t>
    <phoneticPr fontId="5" type="noConversion"/>
  </si>
  <si>
    <t>Bad-/- (n=5)</t>
  </si>
  <si>
    <t>Anti-dsDNA IgG levels in the serum</t>
  </si>
  <si>
    <t>Bad-/- (n=6)</t>
    <phoneticPr fontId="2" type="noConversion"/>
  </si>
  <si>
    <t>WT (n=4)</t>
    <phoneticPr fontId="2" type="noConversion"/>
  </si>
  <si>
    <t></t>
    <phoneticPr fontId="2" type="noConversion"/>
  </si>
  <si>
    <t>The number of Vimentin and TUNEL double positive cells per field</t>
    <phoneticPr fontId="2" type="noConversion"/>
  </si>
  <si>
    <t xml:space="preserve">The number of CD4 and TUNEL double positive cells per field was quantified
</t>
    <phoneticPr fontId="2" type="noConversion"/>
  </si>
  <si>
    <t>The number of CD45R and TUNEL double positive cells per field was quantified</t>
    <phoneticPr fontId="2" type="noConversion"/>
  </si>
  <si>
    <t>The number of F4/80 and TUNEL double positive cells per field was quantified</t>
    <phoneticPr fontId="2" type="noConversion"/>
  </si>
  <si>
    <t>Apoptotic synovial macrophages analyzed by flow cytometry</t>
  </si>
  <si>
    <t>Apoptotic B cell analyzed by flow cytometry</t>
  </si>
  <si>
    <t>Apoptotic CD4 T cell analyzed by flow cytometry</t>
  </si>
  <si>
    <t>Apoptotic synovial fibroblast analyzed by flow cytometry</t>
  </si>
  <si>
    <t>T-test</t>
    <phoneticPr fontId="0" type="noConversion"/>
  </si>
  <si>
    <t>F-test</t>
    <phoneticPr fontId="0" type="noConversion"/>
  </si>
  <si>
    <t>F4/80/CD11b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</si>
</sst>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rgb="FFFF0000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name val="Calibri"/>
      <family val="3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name val="Calibri"/>
      <family val="2"/>
      <charset val="134"/>
      <scheme val="minor"/>
    </font>
    <font>
      <sz val="11"/>
      <name val="Symbol"/>
      <family val="1"/>
      <charset val="2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3"/>
      <charset val="134"/>
      <scheme val="minor"/>
    </font>
    <font>
      <i/>
      <sz val="11"/>
      <name val="Calibri"/>
      <family val="3"/>
      <charset val="134"/>
      <scheme val="minor"/>
    </font>
    <font>
      <vertAlign val="superscript"/>
      <sz val="1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9" fillId="0" borderId="0"/>
  </cellStyleXfs>
  <cellXfs count="45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4" fontId="11" fillId="0" borderId="0" xfId="0" applyNumberFormat="1" applyFont="1" applyFill="1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 wrapText="1"/>
    </xf>
    <xf numFmtId="0" fontId="9" fillId="0" borderId="0" xfId="2" applyAlignment="1">
      <alignment horizontal="center" vertical="center"/>
    </xf>
    <xf numFmtId="0" fontId="15" fillId="0" borderId="0" xfId="0" applyFont="1"/>
    <xf numFmtId="0" fontId="9" fillId="0" borderId="0" xfId="2"/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1" fillId="0" borderId="0" xfId="1" applyAlignment="1">
      <alignment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G25" sqref="G25"/>
    </sheetView>
  </sheetViews>
  <sheetFormatPr defaultRowHeight="14.4"/>
  <sheetData>
    <row r="1" spans="1:12">
      <c r="A1" t="s">
        <v>27</v>
      </c>
    </row>
    <row r="3" spans="1:12">
      <c r="A3" s="35" t="s">
        <v>72</v>
      </c>
      <c r="B3" s="35"/>
      <c r="C3" s="35"/>
      <c r="D3" s="1"/>
      <c r="H3" s="1"/>
      <c r="L3" s="1"/>
    </row>
    <row r="4" spans="1:12">
      <c r="A4" s="2"/>
      <c r="B4" s="2" t="s">
        <v>0</v>
      </c>
      <c r="C4" s="2" t="s">
        <v>9</v>
      </c>
      <c r="D4" s="1"/>
      <c r="H4" s="2"/>
      <c r="L4" s="2"/>
    </row>
    <row r="5" spans="1:12">
      <c r="A5" s="35" t="s">
        <v>6</v>
      </c>
      <c r="B5" s="2">
        <v>5.07</v>
      </c>
      <c r="C5" s="1">
        <v>10.01</v>
      </c>
      <c r="D5" s="1"/>
      <c r="H5" s="4"/>
      <c r="L5" s="4"/>
    </row>
    <row r="6" spans="1:12">
      <c r="A6" s="35"/>
      <c r="B6" s="5">
        <v>4.8099999999999996</v>
      </c>
      <c r="C6" s="5">
        <v>8.16</v>
      </c>
      <c r="D6" s="3"/>
      <c r="H6" s="4"/>
      <c r="L6" s="6"/>
    </row>
    <row r="7" spans="1:12">
      <c r="A7" s="35"/>
      <c r="B7" s="2">
        <v>4.68</v>
      </c>
      <c r="C7" s="2">
        <v>5.5</v>
      </c>
      <c r="D7" s="4"/>
      <c r="H7" s="4"/>
      <c r="L7" s="4"/>
    </row>
    <row r="8" spans="1:12">
      <c r="A8" s="35"/>
      <c r="B8" s="2">
        <v>2.1</v>
      </c>
      <c r="C8" s="2">
        <v>7.13</v>
      </c>
      <c r="D8" s="4"/>
      <c r="H8" s="4"/>
      <c r="L8" s="4"/>
    </row>
    <row r="9" spans="1:12">
      <c r="A9" s="35"/>
      <c r="B9" s="2">
        <v>2.21</v>
      </c>
      <c r="C9" s="2">
        <v>9.4499999999999993</v>
      </c>
      <c r="D9" s="4"/>
      <c r="H9" s="6"/>
      <c r="L9" s="4"/>
    </row>
    <row r="10" spans="1:12">
      <c r="A10" s="35"/>
      <c r="B10" s="4">
        <v>3.25</v>
      </c>
      <c r="C10" s="2">
        <v>7.57</v>
      </c>
      <c r="D10" s="4"/>
      <c r="H10" s="4"/>
      <c r="L10" s="4"/>
    </row>
    <row r="11" spans="1:12">
      <c r="A11" s="2" t="s">
        <v>1</v>
      </c>
      <c r="B11" s="2">
        <f>AVERAGE(B5:B10)</f>
        <v>3.686666666666667</v>
      </c>
      <c r="C11" s="2">
        <f>AVERAGE(C5:C10)</f>
        <v>7.97</v>
      </c>
      <c r="D11" s="2"/>
      <c r="H11" s="2"/>
      <c r="L11" s="2"/>
    </row>
    <row r="12" spans="1:12">
      <c r="A12" s="2" t="s">
        <v>2</v>
      </c>
      <c r="B12" s="2">
        <f>STDEV(B5:B10)</f>
        <v>1.3454317770391273</v>
      </c>
      <c r="C12" s="2">
        <f>STDEV(C5:C10)</f>
        <v>1.6342949550188268</v>
      </c>
      <c r="D12" s="2"/>
      <c r="H12" s="2"/>
      <c r="L12" s="2"/>
    </row>
    <row r="13" spans="1:12">
      <c r="A13" s="2" t="s">
        <v>3</v>
      </c>
      <c r="B13" s="2">
        <f>B12/SQRT(6)</f>
        <v>0.54927022291198113</v>
      </c>
      <c r="C13" s="2">
        <f>C12/SQRT(6)</f>
        <v>0.66719812150015201</v>
      </c>
      <c r="D13" s="2"/>
      <c r="H13" s="2"/>
      <c r="L13" s="2"/>
    </row>
    <row r="14" spans="1:12">
      <c r="A14" s="2" t="s">
        <v>4</v>
      </c>
      <c r="B14" s="2"/>
      <c r="C14" s="2">
        <f>_xlfn.F.TEST(B5:B10,C5:C10)</f>
        <v>0.67989599012705804</v>
      </c>
      <c r="D14" s="2"/>
      <c r="H14" s="2"/>
      <c r="L14" s="2"/>
    </row>
    <row r="15" spans="1:12">
      <c r="A15" s="2" t="s">
        <v>5</v>
      </c>
      <c r="B15" s="2"/>
      <c r="C15" s="2">
        <f>_xlfn.T.TEST(B5:B10,C5:C10,2,2)</f>
        <v>5.7309130876041661E-4</v>
      </c>
      <c r="D15" s="2"/>
      <c r="H15" s="2"/>
      <c r="L15" s="2"/>
    </row>
    <row r="16" spans="1:12">
      <c r="H16" s="2"/>
      <c r="L16" s="2"/>
    </row>
  </sheetData>
  <mergeCells count="2">
    <mergeCell ref="A3:C3"/>
    <mergeCell ref="A5:A10"/>
  </mergeCells>
  <phoneticPr fontId="8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E16" sqref="E16"/>
    </sheetView>
  </sheetViews>
  <sheetFormatPr defaultRowHeight="14.4"/>
  <sheetData>
    <row r="1" spans="1:3">
      <c r="A1" t="s">
        <v>58</v>
      </c>
    </row>
    <row r="3" spans="1:3">
      <c r="B3" t="s">
        <v>13</v>
      </c>
      <c r="C3" t="s">
        <v>57</v>
      </c>
    </row>
    <row r="4" spans="1:3">
      <c r="A4" t="s">
        <v>56</v>
      </c>
      <c r="B4">
        <v>3.33871457283725</v>
      </c>
      <c r="C4">
        <v>9.0447627195752496</v>
      </c>
    </row>
    <row r="5" spans="1:3">
      <c r="B5">
        <v>8.7253699723772478</v>
      </c>
      <c r="C5">
        <v>4.3455616657812497</v>
      </c>
    </row>
    <row r="6" spans="1:3">
      <c r="B6">
        <v>7.3326251527249999</v>
      </c>
      <c r="C6">
        <v>7.6906116181000002</v>
      </c>
    </row>
    <row r="7" spans="1:3">
      <c r="B7">
        <v>4.0256878482272498</v>
      </c>
      <c r="C7">
        <v>2.79613823059525</v>
      </c>
    </row>
    <row r="8" spans="1:3">
      <c r="B8">
        <v>6.8588349873372492</v>
      </c>
      <c r="C8">
        <v>9.3226022816472494</v>
      </c>
    </row>
    <row r="9" spans="1:3">
      <c r="B9">
        <v>3.8106866346452506</v>
      </c>
    </row>
    <row r="10" spans="1:3">
      <c r="A10" t="s">
        <v>51</v>
      </c>
      <c r="B10">
        <f>AVERAGE(B4:B9)</f>
        <v>5.6819865280248747</v>
      </c>
      <c r="C10">
        <f>AVERAGE(C4:C9)</f>
        <v>6.639935303139799</v>
      </c>
    </row>
    <row r="11" spans="1:3">
      <c r="A11" t="s">
        <v>50</v>
      </c>
      <c r="B11">
        <f>STDEV(B4:B9)</f>
        <v>2.2408826394314696</v>
      </c>
      <c r="C11">
        <f>STDEV(C4:C8)</f>
        <v>2.9207338145550099</v>
      </c>
    </row>
    <row r="12" spans="1:3">
      <c r="A12" t="s">
        <v>49</v>
      </c>
      <c r="B12">
        <f>B11/SQRT(6)</f>
        <v>0.91483650667804672</v>
      </c>
      <c r="C12">
        <f>C11/SQRT(5)</f>
        <v>1.3061918707054534</v>
      </c>
    </row>
    <row r="13" spans="1:3">
      <c r="A13" t="s">
        <v>35</v>
      </c>
      <c r="B13">
        <f>FTEST(B4:B9,C4:C8)</f>
        <v>0.57098060589677024</v>
      </c>
    </row>
    <row r="14" spans="1:3">
      <c r="A14" t="s">
        <v>34</v>
      </c>
      <c r="B14">
        <f>_xlfn.T.TEST(B4:B9,C4:C8,2,2)</f>
        <v>0.55272782166406487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workbookViewId="0">
      <selection activeCell="B4" sqref="B4"/>
    </sheetView>
  </sheetViews>
  <sheetFormatPr defaultRowHeight="14.4"/>
  <cols>
    <col min="1" max="1" width="10.41796875" style="23" customWidth="1"/>
    <col min="2" max="18" width="8.83984375" style="23"/>
    <col min="19" max="23" width="8.83984375" style="24"/>
    <col min="24" max="16384" width="8.83984375" style="23"/>
  </cols>
  <sheetData>
    <row r="1" spans="1:18" ht="13.5" customHeight="1">
      <c r="A1" s="43" t="s">
        <v>62</v>
      </c>
      <c r="B1" s="43"/>
      <c r="C1" s="43"/>
      <c r="D1" s="43"/>
      <c r="E1" s="43"/>
      <c r="F1" s="43"/>
      <c r="G1" s="43"/>
      <c r="H1" s="43"/>
      <c r="I1" s="43"/>
      <c r="J1" s="43"/>
      <c r="K1" s="28"/>
      <c r="L1" s="28"/>
      <c r="M1" s="28"/>
      <c r="N1" s="28"/>
      <c r="O1" s="28"/>
      <c r="P1" s="28"/>
      <c r="Q1" s="28"/>
      <c r="R1" s="28"/>
    </row>
    <row r="2" spans="1:18" ht="13.5" customHeight="1">
      <c r="A2" s="31" t="s">
        <v>61</v>
      </c>
      <c r="B2" s="31"/>
      <c r="C2" s="31"/>
      <c r="D2" s="31"/>
      <c r="E2" s="31"/>
      <c r="F2" s="31"/>
      <c r="G2" s="31"/>
      <c r="H2" s="29"/>
      <c r="I2" s="29"/>
      <c r="J2" s="29"/>
      <c r="K2" s="29"/>
      <c r="L2" s="29"/>
    </row>
    <row r="3" spans="1:18">
      <c r="A3" s="24"/>
      <c r="B3" s="24" t="s">
        <v>60</v>
      </c>
      <c r="C3" s="30" t="s">
        <v>59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4"/>
      <c r="R3" s="24"/>
    </row>
    <row r="4" spans="1:18" ht="13.5" customHeight="1">
      <c r="A4" s="28"/>
      <c r="B4" s="24">
        <v>10</v>
      </c>
      <c r="C4" s="24">
        <v>11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>
      <c r="A5" s="28"/>
      <c r="B5" s="24">
        <v>4</v>
      </c>
      <c r="C5" s="24">
        <v>5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>
      <c r="A6" s="28"/>
      <c r="B6" s="24">
        <v>6</v>
      </c>
      <c r="C6" s="24">
        <v>6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18">
      <c r="A7" s="28"/>
      <c r="B7" s="24">
        <v>7</v>
      </c>
      <c r="C7" s="24">
        <v>4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18">
      <c r="A8" s="28"/>
      <c r="B8" s="24"/>
      <c r="C8" s="24">
        <v>8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1:18">
      <c r="A9" s="28"/>
      <c r="B9" s="24"/>
      <c r="C9" s="24">
        <v>4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8">
      <c r="A10" s="24" t="s">
        <v>51</v>
      </c>
      <c r="B10" s="25">
        <f>AVERAGE(B4:B7)</f>
        <v>6.75</v>
      </c>
      <c r="C10" s="24">
        <f>AVERAGE(C4:C9)</f>
        <v>6.333333333333333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spans="1:18">
      <c r="A11" s="24" t="s">
        <v>50</v>
      </c>
      <c r="B11" s="24">
        <f>STDEV(B4:B7)</f>
        <v>2.5</v>
      </c>
      <c r="C11" s="24">
        <f>STDEV(C4:C9)</f>
        <v>2.7325202042558931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8">
      <c r="A12" s="24" t="s">
        <v>49</v>
      </c>
      <c r="B12" s="24">
        <f>B11/SQRT(4)</f>
        <v>1.25</v>
      </c>
      <c r="C12" s="24">
        <f>C11/SQRT(6)</f>
        <v>1.1155467020454342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18">
      <c r="A13" s="24" t="s">
        <v>35</v>
      </c>
      <c r="B13" s="24"/>
      <c r="C13" s="24">
        <f>_xlfn.F.TEST(B4:B7,C4:C9)</f>
        <v>0.94243315000057337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8">
      <c r="A14" s="24" t="s">
        <v>34</v>
      </c>
      <c r="B14" s="24"/>
      <c r="C14" s="24">
        <f>_xlfn.T.TEST(B4:B7,C4:C9,2,2)</f>
        <v>0.81352619238747725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18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1:18">
      <c r="A16" s="26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20">
      <c r="A17" s="26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1:20">
      <c r="A18" s="26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20">
      <c r="A19" s="26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20">
      <c r="A20" s="26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1:20">
      <c r="A21" s="26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1:20">
      <c r="A22" s="26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pans="1:20">
      <c r="A23" s="26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1:20">
      <c r="A24" s="26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pans="1:20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20">
      <c r="A26" s="2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6"/>
      <c r="Q26" s="26"/>
      <c r="R26" s="26"/>
      <c r="S26" s="26"/>
      <c r="T26" s="26"/>
    </row>
    <row r="27" spans="1:20">
      <c r="A27" s="26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1:20">
      <c r="A28" s="2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</row>
    <row r="29" spans="1:20">
      <c r="A29" s="2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</row>
    <row r="30" spans="1:20">
      <c r="A30" s="2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  <row r="31" spans="1:20">
      <c r="A31" s="26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1:20">
      <c r="A32" s="2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1:20">
      <c r="A33" s="2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1:20">
      <c r="A34" s="2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1:20">
      <c r="A35" s="2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20">
      <c r="A36" s="2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1:20">
      <c r="A37" s="2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1:20">
      <c r="A38" s="2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  <row r="39" spans="1:20">
      <c r="A39" s="2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</row>
    <row r="40" spans="1:20">
      <c r="A40" s="2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1:20">
      <c r="A41" s="2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T41" s="25"/>
    </row>
    <row r="42" spans="1:20">
      <c r="A42" s="2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T42" s="25"/>
    </row>
    <row r="43" spans="1:20">
      <c r="A43" s="2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T43" s="25"/>
    </row>
    <row r="44" spans="1:20">
      <c r="A44" s="2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T44" s="25"/>
    </row>
    <row r="45" spans="1:20">
      <c r="A45" s="2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T45" s="25"/>
    </row>
    <row r="46" spans="1:20">
      <c r="A46" s="2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T46" s="25"/>
    </row>
    <row r="47" spans="1:20">
      <c r="A47" s="2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T47" s="25"/>
    </row>
    <row r="48" spans="1:20">
      <c r="A48" s="2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T48" s="25"/>
    </row>
    <row r="49" spans="1:20">
      <c r="A49" s="2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T49" s="25"/>
    </row>
    <row r="50" spans="1:20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</row>
    <row r="51" spans="1:20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</row>
    <row r="52" spans="1:20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</row>
  </sheetData>
  <mergeCells count="2">
    <mergeCell ref="B27:R27"/>
    <mergeCell ref="A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2" sqref="C12"/>
    </sheetView>
  </sheetViews>
  <sheetFormatPr defaultRowHeight="14.4"/>
  <cols>
    <col min="1" max="1" width="10.83984375" style="23" customWidth="1"/>
    <col min="2" max="16384" width="8.83984375" style="23"/>
  </cols>
  <sheetData>
    <row r="1" spans="1:23">
      <c r="A1" s="29" t="s">
        <v>63</v>
      </c>
    </row>
    <row r="3" spans="1:23">
      <c r="A3" s="24"/>
      <c r="B3" s="24" t="s">
        <v>60</v>
      </c>
      <c r="C3" s="30" t="s">
        <v>59</v>
      </c>
      <c r="D3" s="29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>
      <c r="A4" s="28"/>
      <c r="B4" s="24">
        <v>7</v>
      </c>
      <c r="C4" s="24">
        <v>9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>
      <c r="A5" s="28"/>
      <c r="B5" s="24">
        <v>6</v>
      </c>
      <c r="C5" s="24">
        <v>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>
      <c r="A6" s="28"/>
      <c r="B6" s="24">
        <v>9</v>
      </c>
      <c r="C6" s="24">
        <v>4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3">
      <c r="A7" s="28"/>
      <c r="B7" s="24">
        <v>5</v>
      </c>
      <c r="C7" s="24">
        <v>5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>
      <c r="A8" s="28"/>
      <c r="B8" s="24"/>
      <c r="C8" s="24">
        <v>7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>
      <c r="A9" s="28"/>
      <c r="B9" s="24"/>
      <c r="C9" s="24">
        <v>5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>
      <c r="A10" s="24" t="s">
        <v>51</v>
      </c>
      <c r="B10" s="25">
        <f>AVERAGE(B4:B7)</f>
        <v>6.75</v>
      </c>
      <c r="C10" s="24">
        <f>AVERAGE(C4:C9)</f>
        <v>6.333333333333333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>
      <c r="A11" s="24" t="s">
        <v>50</v>
      </c>
      <c r="B11" s="24">
        <f>STDEV(B4:B7)</f>
        <v>1.707825127659933</v>
      </c>
      <c r="C11" s="24">
        <f>STDEV(C4:C9)</f>
        <v>1.9663841605003505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>
      <c r="A12" s="24" t="s">
        <v>49</v>
      </c>
      <c r="B12" s="24">
        <f>B11/SQRT(4)</f>
        <v>0.8539125638299665</v>
      </c>
      <c r="C12" s="24">
        <f>C11/SQRT(6)</f>
        <v>0.8027729719194866</v>
      </c>
      <c r="D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23">
      <c r="A13" s="24" t="s">
        <v>35</v>
      </c>
      <c r="B13" s="24"/>
      <c r="C13" s="24">
        <f>_xlfn.F.TEST(B4:B7,C4:C9)</f>
        <v>0.86907764896386164</v>
      </c>
      <c r="D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23">
      <c r="A14" s="24" t="s">
        <v>34</v>
      </c>
      <c r="B14" s="24"/>
      <c r="C14" s="24">
        <f>_xlfn.T.TEST(B4:B7,C4:C9,2,2)</f>
        <v>0.73933655692222078</v>
      </c>
      <c r="D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3"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1:23"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9:18"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9:18"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9:18"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9:18"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9:18"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9:18"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pans="9:18">
      <c r="I23" s="24"/>
      <c r="J23" s="24"/>
      <c r="K23" s="24"/>
      <c r="L23" s="24"/>
      <c r="M23" s="24"/>
      <c r="N23" s="24"/>
      <c r="O23" s="24"/>
      <c r="P23" s="24"/>
      <c r="Q23" s="24"/>
      <c r="R23" s="2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C12" sqref="C12"/>
    </sheetView>
  </sheetViews>
  <sheetFormatPr defaultRowHeight="14.4"/>
  <cols>
    <col min="1" max="1" width="8.83984375" style="23"/>
    <col min="2" max="2" width="9.578125" style="23" customWidth="1"/>
    <col min="3" max="3" width="9.15625" style="23" customWidth="1"/>
    <col min="4" max="7" width="8.83984375" style="23"/>
    <col min="8" max="8" width="10.26171875" style="23" customWidth="1"/>
    <col min="9" max="9" width="10.578125" style="23" customWidth="1"/>
    <col min="10" max="16384" width="8.83984375" style="23"/>
  </cols>
  <sheetData>
    <row r="1" spans="1:18">
      <c r="A1" s="44" t="s">
        <v>64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>
      <c r="A3" s="24"/>
      <c r="B3" s="24" t="s">
        <v>60</v>
      </c>
      <c r="C3" s="30" t="s">
        <v>59</v>
      </c>
    </row>
    <row r="4" spans="1:18" ht="13.5" customHeight="1">
      <c r="A4" s="28"/>
      <c r="B4" s="24">
        <v>8</v>
      </c>
      <c r="C4" s="24">
        <v>7</v>
      </c>
    </row>
    <row r="5" spans="1:18">
      <c r="A5" s="28"/>
      <c r="B5" s="24">
        <v>9</v>
      </c>
      <c r="C5" s="24">
        <v>11</v>
      </c>
    </row>
    <row r="6" spans="1:18">
      <c r="A6" s="28"/>
      <c r="B6" s="24">
        <v>6</v>
      </c>
      <c r="C6" s="24">
        <v>5</v>
      </c>
    </row>
    <row r="7" spans="1:18">
      <c r="A7" s="28"/>
      <c r="B7" s="24">
        <v>10</v>
      </c>
      <c r="C7" s="24">
        <v>8</v>
      </c>
    </row>
    <row r="8" spans="1:18">
      <c r="A8" s="28"/>
      <c r="B8" s="24"/>
      <c r="C8" s="24">
        <v>10</v>
      </c>
    </row>
    <row r="9" spans="1:18">
      <c r="A9" s="28"/>
      <c r="B9" s="24"/>
      <c r="C9" s="24">
        <v>7</v>
      </c>
    </row>
    <row r="10" spans="1:18">
      <c r="A10" s="24" t="s">
        <v>51</v>
      </c>
      <c r="B10" s="25">
        <f>AVERAGE(B4:B7)</f>
        <v>8.25</v>
      </c>
      <c r="C10" s="24">
        <f>AVERAGE(C4:C9)</f>
        <v>8</v>
      </c>
    </row>
    <row r="11" spans="1:18">
      <c r="A11" s="24" t="s">
        <v>50</v>
      </c>
      <c r="B11" s="24">
        <f>STDEV(B4:B7)</f>
        <v>1.707825127659933</v>
      </c>
      <c r="C11" s="24">
        <f>STDEV(C4:C9)</f>
        <v>2.1908902300206643</v>
      </c>
    </row>
    <row r="12" spans="1:18">
      <c r="A12" s="24" t="s">
        <v>49</v>
      </c>
      <c r="B12" s="24">
        <f>B11/SQRT(4)</f>
        <v>0.8539125638299665</v>
      </c>
      <c r="C12" s="24">
        <f>C11/SQRT(6)</f>
        <v>0.89442719099991586</v>
      </c>
    </row>
    <row r="13" spans="1:18">
      <c r="A13" s="24" t="s">
        <v>35</v>
      </c>
      <c r="B13" s="24"/>
      <c r="C13" s="24">
        <f>_xlfn.F.TEST(B4:B7,C4:C9)</f>
        <v>0.72345387048562415</v>
      </c>
    </row>
    <row r="14" spans="1:18">
      <c r="A14" s="24" t="s">
        <v>34</v>
      </c>
      <c r="B14" s="24"/>
      <c r="C14" s="24">
        <f>_xlfn.T.TEST(B4:B7,C4:C9,2,2)</f>
        <v>0.85296640224404008</v>
      </c>
    </row>
    <row r="22" spans="11:18">
      <c r="R22" s="24"/>
    </row>
    <row r="23" spans="11:18">
      <c r="K23" s="24"/>
      <c r="L23" s="25"/>
      <c r="M23" s="24"/>
      <c r="N23" s="24"/>
      <c r="O23" s="24"/>
      <c r="P23" s="25"/>
      <c r="Q23" s="24"/>
      <c r="R23" s="24"/>
    </row>
    <row r="24" spans="11:18">
      <c r="K24" s="24"/>
      <c r="L24" s="24"/>
      <c r="M24" s="24"/>
      <c r="N24" s="24"/>
      <c r="O24" s="24"/>
      <c r="P24" s="24"/>
      <c r="Q24" s="24"/>
      <c r="R24" s="24"/>
    </row>
    <row r="25" spans="11:18">
      <c r="K25" s="24"/>
      <c r="L25" s="25"/>
      <c r="M25" s="24"/>
      <c r="N25" s="24"/>
      <c r="O25" s="24"/>
      <c r="P25" s="24"/>
      <c r="Q25" s="24"/>
      <c r="R25" s="24"/>
    </row>
    <row r="26" spans="11:18">
      <c r="K26" s="24"/>
      <c r="L26" s="25"/>
      <c r="M26" s="24"/>
      <c r="N26" s="24"/>
      <c r="O26" s="24"/>
      <c r="P26" s="24"/>
      <c r="Q26" s="24"/>
      <c r="R26" s="24"/>
    </row>
    <row r="27" spans="11:18">
      <c r="L27" s="25"/>
      <c r="M27" s="24"/>
      <c r="N27" s="24"/>
      <c r="O27" s="24"/>
      <c r="P27" s="24"/>
      <c r="Q27" s="24"/>
      <c r="R27" s="24"/>
    </row>
    <row r="28" spans="11:18">
      <c r="L28" s="25"/>
      <c r="M28" s="24"/>
      <c r="N28" s="24"/>
      <c r="O28" s="24"/>
      <c r="P28" s="24"/>
      <c r="Q28" s="24"/>
      <c r="R28" s="24"/>
    </row>
    <row r="29" spans="11:18">
      <c r="L29" s="25"/>
      <c r="M29" s="25"/>
      <c r="N29" s="25"/>
      <c r="O29" s="24"/>
      <c r="P29" s="25"/>
      <c r="Q29" s="25"/>
      <c r="R29" s="25"/>
    </row>
    <row r="30" spans="11:18">
      <c r="L30" s="25"/>
      <c r="M30" s="25"/>
      <c r="N30" s="25"/>
      <c r="P30" s="25"/>
      <c r="Q30" s="25"/>
      <c r="R30" s="25"/>
    </row>
    <row r="31" spans="11:18">
      <c r="P31" s="25"/>
      <c r="Q31" s="25"/>
      <c r="R31" s="25"/>
    </row>
    <row r="32" spans="11:18">
      <c r="P32" s="25"/>
      <c r="Q32" s="25"/>
      <c r="R32" s="25"/>
    </row>
  </sheetData>
  <mergeCells count="1">
    <mergeCell ref="A1:R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L21" sqref="L21"/>
    </sheetView>
  </sheetViews>
  <sheetFormatPr defaultRowHeight="14.4"/>
  <cols>
    <col min="1" max="16384" width="8.83984375" style="23"/>
  </cols>
  <sheetData>
    <row r="1" spans="1:3">
      <c r="A1" s="23" t="s">
        <v>65</v>
      </c>
    </row>
    <row r="3" spans="1:3">
      <c r="A3" s="24"/>
      <c r="B3" s="24" t="s">
        <v>60</v>
      </c>
      <c r="C3" s="30" t="s">
        <v>59</v>
      </c>
    </row>
    <row r="4" spans="1:3">
      <c r="A4" s="28"/>
      <c r="B4" s="24">
        <v>8</v>
      </c>
      <c r="C4" s="24">
        <v>6</v>
      </c>
    </row>
    <row r="5" spans="1:3">
      <c r="A5" s="28"/>
      <c r="B5" s="24">
        <v>7</v>
      </c>
      <c r="C5" s="24">
        <v>2</v>
      </c>
    </row>
    <row r="6" spans="1:3">
      <c r="A6" s="28"/>
      <c r="B6" s="24">
        <v>7</v>
      </c>
      <c r="C6" s="24">
        <v>7</v>
      </c>
    </row>
    <row r="7" spans="1:3">
      <c r="A7" s="28"/>
      <c r="B7" s="24">
        <v>10</v>
      </c>
      <c r="C7" s="24">
        <v>3</v>
      </c>
    </row>
    <row r="8" spans="1:3">
      <c r="A8" s="28"/>
      <c r="B8" s="24"/>
      <c r="C8" s="24">
        <v>6</v>
      </c>
    </row>
    <row r="9" spans="1:3">
      <c r="A9" s="28"/>
      <c r="B9" s="24"/>
      <c r="C9" s="24">
        <v>4</v>
      </c>
    </row>
    <row r="10" spans="1:3">
      <c r="A10" s="24" t="s">
        <v>51</v>
      </c>
      <c r="B10" s="25">
        <f>AVERAGE(B4:B7)</f>
        <v>8</v>
      </c>
      <c r="C10" s="24">
        <f>AVERAGE(C4:C9)</f>
        <v>4.666666666666667</v>
      </c>
    </row>
    <row r="11" spans="1:3">
      <c r="A11" s="24" t="s">
        <v>50</v>
      </c>
      <c r="B11" s="24">
        <f>STDEV(B4:B7)</f>
        <v>1.4142135623730951</v>
      </c>
      <c r="C11" s="24">
        <f>STDEV(C4:C9)</f>
        <v>1.9663841605003505</v>
      </c>
    </row>
    <row r="12" spans="1:3">
      <c r="A12" s="24" t="s">
        <v>49</v>
      </c>
      <c r="B12" s="24">
        <f>B11/SQRT(4)</f>
        <v>0.70710678118654757</v>
      </c>
      <c r="C12" s="24">
        <f>C11/SQRT(6)</f>
        <v>0.8027729719194866</v>
      </c>
    </row>
    <row r="13" spans="1:3">
      <c r="A13" s="24" t="s">
        <v>35</v>
      </c>
      <c r="B13" s="24"/>
      <c r="C13" s="24">
        <f>_xlfn.F.TEST(B4:B7,C4:C9)</f>
        <v>0.62315433809331433</v>
      </c>
    </row>
    <row r="14" spans="1:3">
      <c r="A14" s="24" t="s">
        <v>34</v>
      </c>
      <c r="B14" s="24"/>
      <c r="C14" s="24">
        <f>_xlfn.T.TEST(B4:B7,C4:C9,2,2)</f>
        <v>1.9833686462141276E-2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F9" sqref="F9"/>
    </sheetView>
  </sheetViews>
  <sheetFormatPr defaultRowHeight="14.4"/>
  <sheetData>
    <row r="1" spans="1:3">
      <c r="A1" s="34" t="s">
        <v>66</v>
      </c>
    </row>
    <row r="3" spans="1:3">
      <c r="B3" t="s">
        <v>36</v>
      </c>
      <c r="C3" t="s">
        <v>9</v>
      </c>
    </row>
    <row r="4" spans="1:3">
      <c r="A4" s="37" t="s">
        <v>6</v>
      </c>
      <c r="B4" s="33">
        <v>30.9</v>
      </c>
      <c r="C4" s="33">
        <v>11.46</v>
      </c>
    </row>
    <row r="5" spans="1:3">
      <c r="A5" s="37"/>
      <c r="B5" s="33">
        <v>40.83</v>
      </c>
      <c r="C5" s="33">
        <v>12.02</v>
      </c>
    </row>
    <row r="6" spans="1:3">
      <c r="A6" s="37"/>
      <c r="B6" s="33">
        <v>26.96</v>
      </c>
      <c r="C6" s="33">
        <v>13.52</v>
      </c>
    </row>
    <row r="7" spans="1:3">
      <c r="A7" s="37"/>
      <c r="B7" s="33">
        <v>43.4</v>
      </c>
      <c r="C7" s="33">
        <v>14.68</v>
      </c>
    </row>
    <row r="8" spans="1:3">
      <c r="A8" s="37"/>
      <c r="B8" s="33">
        <v>33.33</v>
      </c>
      <c r="C8" s="33">
        <v>15.13</v>
      </c>
    </row>
    <row r="9" spans="1:3">
      <c r="A9" s="37"/>
      <c r="B9" s="33">
        <v>54.05</v>
      </c>
      <c r="C9" s="33">
        <v>12.44</v>
      </c>
    </row>
    <row r="10" spans="1:3">
      <c r="A10" s="32" t="s">
        <v>1</v>
      </c>
      <c r="B10" s="32">
        <f>AVERAGE(B4:B9)</f>
        <v>38.245000000000005</v>
      </c>
      <c r="C10" s="32">
        <f>AVERAGE(C4:C9)</f>
        <v>13.208333333333334</v>
      </c>
    </row>
    <row r="11" spans="1:3">
      <c r="A11" s="32" t="s">
        <v>2</v>
      </c>
      <c r="B11" s="32">
        <f>STDEV(B4:B9)</f>
        <v>9.8844499088214093</v>
      </c>
      <c r="C11" s="32">
        <f>STDEV(C4:C9)</f>
        <v>1.4842427923579939</v>
      </c>
    </row>
    <row r="12" spans="1:3">
      <c r="A12" s="32" t="s">
        <v>3</v>
      </c>
      <c r="B12" s="32">
        <f>B11/SQRT(6)</f>
        <v>4.035309777452027</v>
      </c>
      <c r="C12" s="32">
        <f>C11/SQRT(6)</f>
        <v>0.60593958261346148</v>
      </c>
    </row>
    <row r="13" spans="1:3">
      <c r="A13" s="32" t="s">
        <v>4</v>
      </c>
      <c r="B13" s="32">
        <f>_xlfn.F.TEST(B4:B9,C4:C9)</f>
        <v>7.6602597837465412E-4</v>
      </c>
      <c r="C13" s="32"/>
    </row>
    <row r="14" spans="1:3">
      <c r="A14" s="32" t="s">
        <v>5</v>
      </c>
      <c r="B14" s="32">
        <f>_xlfn.T.TEST(B4:B9,C4:C9,2,3)</f>
        <v>1.4264965883437927E-3</v>
      </c>
      <c r="C14" s="32"/>
    </row>
  </sheetData>
  <mergeCells count="1">
    <mergeCell ref="A4:A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D11" sqref="D11"/>
    </sheetView>
  </sheetViews>
  <sheetFormatPr defaultRowHeight="14.4"/>
  <sheetData>
    <row r="1" spans="1:3">
      <c r="A1" t="s">
        <v>67</v>
      </c>
    </row>
    <row r="2" spans="1:3">
      <c r="B2" t="s">
        <v>36</v>
      </c>
      <c r="C2" t="s">
        <v>9</v>
      </c>
    </row>
    <row r="3" spans="1:3">
      <c r="A3" s="37" t="s">
        <v>6</v>
      </c>
      <c r="B3" s="33">
        <v>20.5</v>
      </c>
      <c r="C3" s="33">
        <v>22.76</v>
      </c>
    </row>
    <row r="4" spans="1:3">
      <c r="A4" s="37"/>
      <c r="B4" s="33">
        <v>19.100000000000001</v>
      </c>
      <c r="C4" s="33">
        <v>30.46</v>
      </c>
    </row>
    <row r="5" spans="1:3">
      <c r="A5" s="37"/>
      <c r="B5" s="33">
        <v>19.29</v>
      </c>
      <c r="C5" s="33">
        <v>24.57</v>
      </c>
    </row>
    <row r="6" spans="1:3">
      <c r="A6" s="37"/>
      <c r="B6" s="33">
        <v>22.96</v>
      </c>
      <c r="C6" s="33">
        <v>25.07</v>
      </c>
    </row>
    <row r="7" spans="1:3">
      <c r="A7" s="37"/>
      <c r="B7" s="33">
        <v>19.13</v>
      </c>
      <c r="C7" s="33">
        <v>18.82</v>
      </c>
    </row>
    <row r="8" spans="1:3">
      <c r="A8" s="37"/>
      <c r="B8" s="33">
        <v>22</v>
      </c>
      <c r="C8" s="33">
        <v>20.260000000000002</v>
      </c>
    </row>
    <row r="9" spans="1:3">
      <c r="A9" s="32" t="s">
        <v>1</v>
      </c>
      <c r="B9" s="32">
        <f>AVERAGE(B3:B8)</f>
        <v>20.496666666666666</v>
      </c>
      <c r="C9" s="32">
        <f>AVERAGE(C3:C8)</f>
        <v>23.656666666666663</v>
      </c>
    </row>
    <row r="10" spans="1:3">
      <c r="A10" s="32" t="s">
        <v>2</v>
      </c>
      <c r="B10" s="32">
        <f>STDEV(B3:B8)</f>
        <v>1.6493958489903713</v>
      </c>
      <c r="C10" s="32">
        <f>STDEV(C3:C8)</f>
        <v>4.1195080612455364</v>
      </c>
    </row>
    <row r="11" spans="1:3">
      <c r="A11" s="32" t="s">
        <v>3</v>
      </c>
      <c r="B11" s="32">
        <f>B10/SQRT(6)</f>
        <v>0.67336303564851108</v>
      </c>
      <c r="C11" s="32">
        <f>C10/SQRT(6)</f>
        <v>1.681782123555593</v>
      </c>
    </row>
    <row r="12" spans="1:3">
      <c r="A12" s="32" t="s">
        <v>4</v>
      </c>
      <c r="B12" s="32">
        <f>_xlfn.F.TEST(B3:B8,C3:C8)</f>
        <v>6.5990091172131352E-2</v>
      </c>
      <c r="C12" s="32"/>
    </row>
    <row r="13" spans="1:3">
      <c r="A13" s="32" t="s">
        <v>5</v>
      </c>
      <c r="B13" s="32">
        <f>_xlfn.T.TEST(B3:B8,C3:C8,2,3)</f>
        <v>0.12746236113156365</v>
      </c>
      <c r="C13" s="32"/>
    </row>
  </sheetData>
  <mergeCells count="1">
    <mergeCell ref="A3:A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D17" sqref="D17"/>
    </sheetView>
  </sheetViews>
  <sheetFormatPr defaultRowHeight="14.4"/>
  <sheetData>
    <row r="1" spans="1:3">
      <c r="A1" t="s">
        <v>68</v>
      </c>
    </row>
    <row r="2" spans="1:3">
      <c r="B2" t="s">
        <v>36</v>
      </c>
      <c r="C2" t="s">
        <v>9</v>
      </c>
    </row>
    <row r="3" spans="1:3">
      <c r="A3" s="37" t="s">
        <v>6</v>
      </c>
      <c r="B3" s="33">
        <v>54.95</v>
      </c>
      <c r="C3" s="33">
        <v>39.799999999999997</v>
      </c>
    </row>
    <row r="4" spans="1:3">
      <c r="A4" s="37"/>
      <c r="B4" s="33">
        <v>37.049999999999997</v>
      </c>
      <c r="C4" s="33">
        <v>56.4</v>
      </c>
    </row>
    <row r="5" spans="1:3">
      <c r="A5" s="37"/>
      <c r="B5" s="33">
        <v>48.01</v>
      </c>
      <c r="C5" s="33">
        <v>40.22</v>
      </c>
    </row>
    <row r="6" spans="1:3">
      <c r="A6" s="37"/>
      <c r="B6" s="33">
        <v>42.42</v>
      </c>
      <c r="C6" s="33">
        <v>36.340000000000003</v>
      </c>
    </row>
    <row r="7" spans="1:3">
      <c r="A7" s="37"/>
      <c r="B7" s="33">
        <v>39.380000000000003</v>
      </c>
      <c r="C7" s="33">
        <v>47.52</v>
      </c>
    </row>
    <row r="8" spans="1:3">
      <c r="A8" s="37"/>
      <c r="B8" s="33">
        <v>47.95</v>
      </c>
      <c r="C8" s="33">
        <v>40.130000000000003</v>
      </c>
    </row>
    <row r="9" spans="1:3">
      <c r="A9" s="32" t="s">
        <v>1</v>
      </c>
      <c r="B9" s="32">
        <f>AVERAGE(B3:B8)</f>
        <v>44.96</v>
      </c>
      <c r="C9" s="32">
        <f>AVERAGE(C3:C8)</f>
        <v>43.401666666666671</v>
      </c>
    </row>
    <row r="10" spans="1:3">
      <c r="A10" s="32" t="s">
        <v>2</v>
      </c>
      <c r="B10" s="32">
        <f>STDEV(B3:B8)</f>
        <v>6.6060396607952931</v>
      </c>
      <c r="C10" s="32">
        <f>STDEV(C3:C8)</f>
        <v>7.3427962430307625</v>
      </c>
    </row>
    <row r="11" spans="1:3">
      <c r="A11" s="32" t="s">
        <v>3</v>
      </c>
      <c r="B11" s="32">
        <f>B10/SQRT(6)</f>
        <v>2.696904398256156</v>
      </c>
      <c r="C11" s="32">
        <f>C10/SQRT(6)</f>
        <v>2.997684013441785</v>
      </c>
    </row>
    <row r="12" spans="1:3">
      <c r="A12" s="32" t="s">
        <v>4</v>
      </c>
      <c r="B12" s="32">
        <f>_xlfn.F.TEST(B3:B8,C3:C8)</f>
        <v>0.82215460937937035</v>
      </c>
      <c r="C12" s="32"/>
    </row>
    <row r="13" spans="1:3">
      <c r="A13" s="32" t="s">
        <v>5</v>
      </c>
      <c r="B13" s="32">
        <f>_xlfn.T.TEST(B3:B8,C3:C8,2,3)</f>
        <v>0.70733766477266946</v>
      </c>
      <c r="C13" s="32"/>
    </row>
  </sheetData>
  <mergeCells count="1">
    <mergeCell ref="A3:A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D8" sqref="D8"/>
    </sheetView>
  </sheetViews>
  <sheetFormatPr defaultRowHeight="14.4"/>
  <sheetData>
    <row r="1" spans="1:3">
      <c r="A1" t="s">
        <v>69</v>
      </c>
    </row>
    <row r="2" spans="1:3">
      <c r="B2" t="s">
        <v>36</v>
      </c>
      <c r="C2" t="s">
        <v>9</v>
      </c>
    </row>
    <row r="3" spans="1:3">
      <c r="A3" s="37" t="s">
        <v>6</v>
      </c>
      <c r="B3" s="33">
        <v>1.6</v>
      </c>
      <c r="C3" s="33">
        <v>1.39</v>
      </c>
    </row>
    <row r="4" spans="1:3">
      <c r="A4" s="37"/>
      <c r="B4" s="33">
        <v>1.52</v>
      </c>
      <c r="C4" s="33">
        <v>1.3</v>
      </c>
    </row>
    <row r="5" spans="1:3">
      <c r="A5" s="37"/>
      <c r="B5" s="33">
        <v>1.21</v>
      </c>
      <c r="C5" s="33">
        <v>0.37</v>
      </c>
    </row>
    <row r="6" spans="1:3">
      <c r="A6" s="37"/>
      <c r="B6" s="33">
        <v>1.48</v>
      </c>
      <c r="C6" s="33">
        <v>1.5</v>
      </c>
    </row>
    <row r="7" spans="1:3">
      <c r="A7" s="37"/>
      <c r="B7" s="33">
        <v>1.3</v>
      </c>
      <c r="C7" s="33">
        <v>1.29</v>
      </c>
    </row>
    <row r="8" spans="1:3">
      <c r="A8" s="37"/>
      <c r="B8" s="33">
        <v>0.8</v>
      </c>
      <c r="C8" s="33">
        <v>1.27</v>
      </c>
    </row>
    <row r="9" spans="1:3">
      <c r="A9" s="32" t="s">
        <v>1</v>
      </c>
      <c r="B9" s="32">
        <f>AVERAGE(B3:B8)</f>
        <v>1.3183333333333334</v>
      </c>
      <c r="C9" s="32">
        <f>AVERAGE(C3:C8)</f>
        <v>1.1866666666666668</v>
      </c>
    </row>
    <row r="10" spans="1:3">
      <c r="A10" s="32" t="s">
        <v>2</v>
      </c>
      <c r="B10" s="32">
        <f>STDEV(B3:B8)</f>
        <v>0.2921928586852644</v>
      </c>
      <c r="C10" s="32">
        <f>STDEV(C3:C8)</f>
        <v>0.409129156461216</v>
      </c>
    </row>
    <row r="11" spans="1:3">
      <c r="A11" s="32" t="s">
        <v>3</v>
      </c>
      <c r="B11" s="32">
        <f>B10/SQRT(6)</f>
        <v>0.11928723504400832</v>
      </c>
      <c r="C11" s="32">
        <f>C10/SQRT(6)</f>
        <v>0.16702627870421377</v>
      </c>
    </row>
    <row r="12" spans="1:3">
      <c r="A12" s="32" t="s">
        <v>4</v>
      </c>
      <c r="B12" s="32">
        <f>_xlfn.F.TEST(B3:B8,C3:C8)</f>
        <v>0.47771849017535783</v>
      </c>
      <c r="C12" s="32"/>
    </row>
    <row r="13" spans="1:3">
      <c r="A13" s="32" t="s">
        <v>5</v>
      </c>
      <c r="B13" s="32">
        <f>_xlfn.T.TEST(B3:B8,C3:C8,2,3)</f>
        <v>0.5371105410060415</v>
      </c>
      <c r="C13" s="32"/>
    </row>
  </sheetData>
  <mergeCells count="1">
    <mergeCell ref="A3:A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20" sqref="C20"/>
    </sheetView>
  </sheetViews>
  <sheetFormatPr defaultRowHeight="14.4"/>
  <sheetData>
    <row r="1" spans="1:3">
      <c r="A1" t="s">
        <v>67</v>
      </c>
    </row>
    <row r="2" spans="1:3">
      <c r="B2" t="s">
        <v>36</v>
      </c>
      <c r="C2" t="s">
        <v>9</v>
      </c>
    </row>
    <row r="3" spans="1:3">
      <c r="A3" s="37" t="s">
        <v>6</v>
      </c>
      <c r="B3" s="33">
        <v>11.74</v>
      </c>
      <c r="C3" s="33">
        <v>11.89</v>
      </c>
    </row>
    <row r="4" spans="1:3">
      <c r="A4" s="37"/>
      <c r="B4" s="33">
        <v>11.15</v>
      </c>
      <c r="C4" s="33">
        <v>13.28</v>
      </c>
    </row>
    <row r="5" spans="1:3">
      <c r="A5" s="37"/>
      <c r="B5" s="33">
        <v>10.39</v>
      </c>
      <c r="C5" s="33">
        <v>12.78</v>
      </c>
    </row>
    <row r="6" spans="1:3">
      <c r="A6" s="37"/>
      <c r="B6" s="33">
        <v>10.050000000000001</v>
      </c>
      <c r="C6" s="33">
        <v>12.74</v>
      </c>
    </row>
    <row r="7" spans="1:3">
      <c r="A7" s="37"/>
      <c r="B7" s="33">
        <v>12.27</v>
      </c>
      <c r="C7" s="33">
        <v>10.83</v>
      </c>
    </row>
    <row r="8" spans="1:3">
      <c r="A8" s="37"/>
      <c r="B8" s="33">
        <v>10.23</v>
      </c>
      <c r="C8" s="33">
        <v>11.05</v>
      </c>
    </row>
    <row r="9" spans="1:3">
      <c r="A9" s="32" t="s">
        <v>1</v>
      </c>
      <c r="B9" s="32">
        <f>AVERAGE(B3:B8)</f>
        <v>10.971666666666666</v>
      </c>
      <c r="C9" s="32">
        <f>AVERAGE(C3:C8)</f>
        <v>12.095000000000001</v>
      </c>
    </row>
    <row r="10" spans="1:3">
      <c r="A10" s="32" t="s">
        <v>2</v>
      </c>
      <c r="B10" s="32">
        <f>STDEV(B3:B8)</f>
        <v>0.89952024249967055</v>
      </c>
      <c r="C10" s="32">
        <f>STDEV(C3:C8)</f>
        <v>1.0023721863659223</v>
      </c>
    </row>
    <row r="11" spans="1:3">
      <c r="A11" s="32" t="s">
        <v>3</v>
      </c>
      <c r="B11" s="32">
        <f>B10/SQRT(6)</f>
        <v>0.36722760123813003</v>
      </c>
      <c r="C11" s="32">
        <f>C10/SQRT(6)</f>
        <v>0.4092167314924125</v>
      </c>
    </row>
    <row r="12" spans="1:3">
      <c r="A12" s="32" t="s">
        <v>71</v>
      </c>
      <c r="B12" s="32">
        <f>_xlfn.F.TEST(B3:B8,C3:C8)</f>
        <v>0.81798431165548979</v>
      </c>
      <c r="C12" s="32"/>
    </row>
    <row r="13" spans="1:3">
      <c r="A13" s="32" t="s">
        <v>70</v>
      </c>
      <c r="B13" s="32">
        <f>_xlfn.T.TEST(B3:B8,C3:C8,2,3)</f>
        <v>6.8623398699573679E-2</v>
      </c>
      <c r="C13" s="32"/>
    </row>
  </sheetData>
  <mergeCells count="1">
    <mergeCell ref="A3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F15" sqref="F15"/>
    </sheetView>
  </sheetViews>
  <sheetFormatPr defaultRowHeight="14.4"/>
  <sheetData>
    <row r="1" spans="1:3">
      <c r="A1" t="s">
        <v>28</v>
      </c>
    </row>
    <row r="3" spans="1:3">
      <c r="A3" s="35" t="s">
        <v>7</v>
      </c>
      <c r="B3" s="35"/>
      <c r="C3" s="35"/>
    </row>
    <row r="4" spans="1:3">
      <c r="A4" s="2"/>
      <c r="B4" s="2" t="s">
        <v>0</v>
      </c>
      <c r="C4" s="2" t="s">
        <v>9</v>
      </c>
    </row>
    <row r="5" spans="1:3">
      <c r="A5" s="35" t="s">
        <v>6</v>
      </c>
      <c r="B5" s="2">
        <v>13.61</v>
      </c>
      <c r="C5" s="2">
        <v>13.11</v>
      </c>
    </row>
    <row r="6" spans="1:3">
      <c r="A6" s="35"/>
      <c r="B6" s="2">
        <v>7.93</v>
      </c>
      <c r="C6" s="2">
        <v>11.56</v>
      </c>
    </row>
    <row r="7" spans="1:3">
      <c r="A7" s="35"/>
      <c r="B7" s="5">
        <v>10.59</v>
      </c>
      <c r="C7" s="2">
        <v>13.25</v>
      </c>
    </row>
    <row r="8" spans="1:3">
      <c r="A8" s="35"/>
      <c r="B8" s="2">
        <v>10.92</v>
      </c>
      <c r="C8" s="2">
        <v>16.489999999999998</v>
      </c>
    </row>
    <row r="9" spans="1:3">
      <c r="A9" s="35"/>
      <c r="B9" s="2">
        <v>9.16</v>
      </c>
      <c r="C9" s="7">
        <v>14.21</v>
      </c>
    </row>
    <row r="10" spans="1:3">
      <c r="A10" s="35"/>
      <c r="B10" s="2">
        <v>6.07</v>
      </c>
      <c r="C10" s="2">
        <v>17.100000000000001</v>
      </c>
    </row>
    <row r="11" spans="1:3">
      <c r="A11" s="2" t="s">
        <v>1</v>
      </c>
      <c r="B11" s="2">
        <f>AVERAGE(B5:B10)</f>
        <v>9.7133333333333329</v>
      </c>
      <c r="C11" s="2">
        <f>AVERAGE(C5:C10)</f>
        <v>14.286666666666667</v>
      </c>
    </row>
    <row r="12" spans="1:3">
      <c r="A12" s="2" t="s">
        <v>2</v>
      </c>
      <c r="B12" s="2">
        <f>STDEV(B5:B10)</f>
        <v>2.614151232554593</v>
      </c>
      <c r="C12" s="2">
        <f>STDEV(C5:C10)</f>
        <v>2.1292878308642775</v>
      </c>
    </row>
    <row r="13" spans="1:3">
      <c r="A13" s="2" t="s">
        <v>3</v>
      </c>
      <c r="B13" s="2">
        <f>B12/SQRT(6)</f>
        <v>1.0672227717044132</v>
      </c>
      <c r="C13" s="2">
        <f>C12/SQRT(6)</f>
        <v>0.86927811685584844</v>
      </c>
    </row>
    <row r="14" spans="1:3">
      <c r="A14" s="2" t="s">
        <v>4</v>
      </c>
      <c r="B14" s="2"/>
      <c r="C14" s="2">
        <f>_xlfn.F.TEST(B5:B10,C5:C10)</f>
        <v>0.66351490405024027</v>
      </c>
    </row>
    <row r="15" spans="1:3">
      <c r="A15" s="2" t="s">
        <v>5</v>
      </c>
      <c r="B15" s="2"/>
      <c r="C15" s="2">
        <f>_xlfn.T.TEST(B5:B10,C5:C10,2,2)</f>
        <v>7.7140449889437331E-3</v>
      </c>
    </row>
  </sheetData>
  <mergeCells count="2">
    <mergeCell ref="A3:C3"/>
    <mergeCell ref="A5:A1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E9" sqref="E9"/>
    </sheetView>
  </sheetViews>
  <sheetFormatPr defaultRowHeight="14.4"/>
  <sheetData>
    <row r="1" spans="1:3">
      <c r="A1" t="s">
        <v>68</v>
      </c>
    </row>
    <row r="2" spans="1:3">
      <c r="B2" t="s">
        <v>36</v>
      </c>
      <c r="C2" t="s">
        <v>9</v>
      </c>
    </row>
    <row r="3" spans="1:3">
      <c r="A3" s="37" t="s">
        <v>6</v>
      </c>
      <c r="B3" s="33">
        <v>15.86</v>
      </c>
      <c r="C3" s="33">
        <v>17.04</v>
      </c>
    </row>
    <row r="4" spans="1:3">
      <c r="A4" s="37"/>
      <c r="B4" s="33">
        <v>20.43</v>
      </c>
      <c r="C4" s="33">
        <v>17.920000000000002</v>
      </c>
    </row>
    <row r="5" spans="1:3">
      <c r="A5" s="37"/>
      <c r="B5" s="33">
        <v>22.02</v>
      </c>
      <c r="C5" s="33">
        <v>30.21</v>
      </c>
    </row>
    <row r="6" spans="1:3">
      <c r="A6" s="37"/>
      <c r="B6" s="33">
        <v>20.86</v>
      </c>
      <c r="C6" s="33">
        <v>27</v>
      </c>
    </row>
    <row r="7" spans="1:3">
      <c r="A7" s="37"/>
      <c r="B7" s="33">
        <v>24.87</v>
      </c>
      <c r="C7" s="33">
        <v>12.04</v>
      </c>
    </row>
    <row r="8" spans="1:3">
      <c r="A8" s="37"/>
      <c r="B8" s="33">
        <v>13.21</v>
      </c>
      <c r="C8" s="33">
        <v>20.63</v>
      </c>
    </row>
    <row r="9" spans="1:3">
      <c r="A9" s="32" t="s">
        <v>1</v>
      </c>
      <c r="B9" s="32">
        <f>AVERAGE(B3:B8)</f>
        <v>19.541666666666668</v>
      </c>
      <c r="C9" s="32">
        <f>AVERAGE(C3:C8)</f>
        <v>20.806666666666668</v>
      </c>
    </row>
    <row r="10" spans="1:3">
      <c r="A10" s="32" t="s">
        <v>2</v>
      </c>
      <c r="B10" s="32">
        <f>STDEV(B3:B8)</f>
        <v>4.2592272382049243</v>
      </c>
      <c r="C10" s="32">
        <f>STDEV(C3:C8)</f>
        <v>6.7258654957311412</v>
      </c>
    </row>
    <row r="11" spans="1:3">
      <c r="A11" s="32" t="s">
        <v>3</v>
      </c>
      <c r="B11" s="32">
        <f>B10/SQRT(6)</f>
        <v>1.7388222386942811</v>
      </c>
      <c r="C11" s="32">
        <f>C10/SQRT(6)</f>
        <v>2.745823090522121</v>
      </c>
    </row>
    <row r="12" spans="1:3">
      <c r="A12" s="32" t="s">
        <v>71</v>
      </c>
      <c r="B12" s="32">
        <f>_xlfn.F.TEST(B3:B8,C3:C8)</f>
        <v>0.33867074718614848</v>
      </c>
      <c r="C12" s="32"/>
    </row>
    <row r="13" spans="1:3">
      <c r="A13" s="32" t="s">
        <v>70</v>
      </c>
      <c r="B13" s="32">
        <f>_xlfn.T.TEST(B3:B8,C3:C8,2,3)</f>
        <v>0.70673369236271211</v>
      </c>
      <c r="C13" s="32"/>
    </row>
  </sheetData>
  <mergeCells count="1">
    <mergeCell ref="A3:A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G23" sqref="G23"/>
    </sheetView>
  </sheetViews>
  <sheetFormatPr defaultRowHeight="14.4"/>
  <sheetData>
    <row r="1" spans="1:3">
      <c r="A1" t="s">
        <v>69</v>
      </c>
    </row>
    <row r="2" spans="1:3">
      <c r="B2" t="s">
        <v>36</v>
      </c>
      <c r="C2" t="s">
        <v>9</v>
      </c>
    </row>
    <row r="3" spans="1:3">
      <c r="A3" s="37" t="s">
        <v>6</v>
      </c>
      <c r="B3" s="33">
        <v>4.25</v>
      </c>
      <c r="C3" s="33">
        <v>2.76</v>
      </c>
    </row>
    <row r="4" spans="1:3">
      <c r="A4" s="37"/>
      <c r="B4" s="33">
        <v>3.03</v>
      </c>
      <c r="C4" s="33">
        <v>1.5</v>
      </c>
    </row>
    <row r="5" spans="1:3">
      <c r="A5" s="37"/>
      <c r="B5" s="33">
        <v>3.66</v>
      </c>
      <c r="C5" s="33">
        <v>1.9</v>
      </c>
    </row>
    <row r="6" spans="1:3">
      <c r="A6" s="37"/>
      <c r="B6" s="33">
        <v>1.23</v>
      </c>
      <c r="C6" s="33">
        <v>1.1499999999999999</v>
      </c>
    </row>
    <row r="7" spans="1:3">
      <c r="A7" s="37"/>
      <c r="B7" s="33">
        <v>3.75</v>
      </c>
      <c r="C7" s="33">
        <v>1.41</v>
      </c>
    </row>
    <row r="8" spans="1:3">
      <c r="A8" s="37"/>
      <c r="B8" s="33">
        <v>1.08</v>
      </c>
      <c r="C8" s="33">
        <v>2.19</v>
      </c>
    </row>
    <row r="9" spans="1:3">
      <c r="A9" s="32" t="s">
        <v>1</v>
      </c>
      <c r="B9" s="32">
        <f>AVERAGE(B3:B8)</f>
        <v>2.8333333333333335</v>
      </c>
      <c r="C9" s="32">
        <f>AVERAGE(C3:C8)</f>
        <v>1.8183333333333334</v>
      </c>
    </row>
    <row r="10" spans="1:3">
      <c r="A10" s="32" t="s">
        <v>2</v>
      </c>
      <c r="B10" s="32">
        <f>STDEV(B3:B8)</f>
        <v>1.3575075199300624</v>
      </c>
      <c r="C10" s="32">
        <f>STDEV(C3:C8)</f>
        <v>0.59097941306501212</v>
      </c>
    </row>
    <row r="11" spans="1:3">
      <c r="A11" s="32" t="s">
        <v>3</v>
      </c>
      <c r="B11" s="32">
        <f>B10/SQRT(6)</f>
        <v>0.55420012430328647</v>
      </c>
      <c r="C11" s="32">
        <f>C10/SQRT(6)</f>
        <v>0.24126633508312836</v>
      </c>
    </row>
    <row r="12" spans="1:3">
      <c r="A12" s="32" t="s">
        <v>71</v>
      </c>
      <c r="B12" s="32">
        <f>_xlfn.F.TEST(B3:B8,C3:C8)</f>
        <v>9.1892451015602283E-2</v>
      </c>
      <c r="C12" s="32"/>
    </row>
    <row r="13" spans="1:3">
      <c r="A13" s="32" t="s">
        <v>70</v>
      </c>
      <c r="B13" s="32">
        <f>_xlfn.T.TEST(B3:B8,C3:C8,2,3)</f>
        <v>0.13806751225109501</v>
      </c>
      <c r="C13" s="32"/>
    </row>
  </sheetData>
  <mergeCells count="1">
    <mergeCell ref="A3:A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F15" sqref="F15"/>
    </sheetView>
  </sheetViews>
  <sheetFormatPr defaultRowHeight="14.4"/>
  <sheetData>
    <row r="1" spans="1:3">
      <c r="A1" t="s">
        <v>29</v>
      </c>
    </row>
    <row r="3" spans="1:3">
      <c r="A3" s="35" t="s">
        <v>8</v>
      </c>
      <c r="B3" s="35"/>
      <c r="C3" s="35"/>
    </row>
    <row r="4" spans="1:3">
      <c r="A4" s="2"/>
      <c r="B4" s="2" t="s">
        <v>0</v>
      </c>
      <c r="C4" s="2" t="s">
        <v>9</v>
      </c>
    </row>
    <row r="5" spans="1:3">
      <c r="A5" s="35" t="s">
        <v>6</v>
      </c>
      <c r="B5" s="2">
        <v>2.41</v>
      </c>
      <c r="C5" s="2">
        <v>0.87</v>
      </c>
    </row>
    <row r="6" spans="1:3">
      <c r="A6" s="35"/>
      <c r="B6" s="2">
        <v>1.91</v>
      </c>
      <c r="C6" s="7">
        <v>2.86</v>
      </c>
    </row>
    <row r="7" spans="1:3">
      <c r="A7" s="35"/>
      <c r="B7" s="2">
        <v>3.88</v>
      </c>
      <c r="C7" s="2">
        <v>3.67</v>
      </c>
    </row>
    <row r="8" spans="1:3">
      <c r="A8" s="35"/>
      <c r="B8" s="2">
        <v>4.33</v>
      </c>
      <c r="C8" s="2">
        <v>3.27</v>
      </c>
    </row>
    <row r="9" spans="1:3">
      <c r="A9" s="35"/>
      <c r="B9" s="5">
        <v>3.03</v>
      </c>
      <c r="C9" s="2">
        <v>1.26</v>
      </c>
    </row>
    <row r="10" spans="1:3">
      <c r="A10" s="35"/>
      <c r="B10" s="2">
        <v>1.1100000000000001</v>
      </c>
      <c r="C10" s="2">
        <v>1.81</v>
      </c>
    </row>
    <row r="11" spans="1:3">
      <c r="A11" s="2" t="s">
        <v>1</v>
      </c>
      <c r="B11" s="2">
        <f>AVERAGE(B5:B10)</f>
        <v>2.7783333333333329</v>
      </c>
      <c r="C11" s="2">
        <f>AVERAGE(C5:C10)</f>
        <v>2.29</v>
      </c>
    </row>
    <row r="12" spans="1:3">
      <c r="A12" s="2" t="s">
        <v>2</v>
      </c>
      <c r="B12" s="2">
        <f>STDEV(B5:B10)</f>
        <v>1.2130691104247404</v>
      </c>
      <c r="C12" s="2">
        <f>STDEV(C6:C10)</f>
        <v>1.0096682623515516</v>
      </c>
    </row>
    <row r="13" spans="1:3">
      <c r="A13" s="2" t="s">
        <v>3</v>
      </c>
      <c r="B13" s="2">
        <f>B12/SQRT(6)</f>
        <v>0.49523339054541937</v>
      </c>
      <c r="C13" s="2">
        <f>C12/SQRT(6)</f>
        <v>0.41219534204064012</v>
      </c>
    </row>
    <row r="14" spans="1:3">
      <c r="A14" s="2" t="s">
        <v>4</v>
      </c>
      <c r="B14" s="2"/>
      <c r="C14" s="2">
        <f>_xlfn.F.TEST(B5:B10,C6:C10)</f>
        <v>0.74381649976966058</v>
      </c>
    </row>
    <row r="15" spans="1:3">
      <c r="A15" s="2" t="s">
        <v>5</v>
      </c>
      <c r="B15" s="2"/>
      <c r="C15" s="2">
        <f>_xlfn.T.TEST(B5:B10,C5:C10,2,2)</f>
        <v>0.48885197808965231</v>
      </c>
    </row>
  </sheetData>
  <mergeCells count="2">
    <mergeCell ref="A3:C3"/>
    <mergeCell ref="A5:A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E12" sqref="E12"/>
    </sheetView>
  </sheetViews>
  <sheetFormatPr defaultColWidth="8.83984375" defaultRowHeight="14.4"/>
  <cols>
    <col min="1" max="16384" width="8.83984375" style="8"/>
  </cols>
  <sheetData>
    <row r="1" spans="1:15">
      <c r="A1" s="8" t="s">
        <v>10</v>
      </c>
    </row>
    <row r="3" spans="1:15" ht="14.7">
      <c r="A3" s="36" t="s">
        <v>23</v>
      </c>
      <c r="B3" s="36"/>
      <c r="C3" s="36"/>
      <c r="E3" s="36" t="s">
        <v>15</v>
      </c>
      <c r="F3" s="36"/>
      <c r="G3" s="36"/>
      <c r="I3" s="36" t="s">
        <v>16</v>
      </c>
      <c r="J3" s="36"/>
      <c r="K3" s="36"/>
      <c r="M3" s="36" t="s">
        <v>17</v>
      </c>
      <c r="N3" s="36"/>
      <c r="O3" s="36"/>
    </row>
    <row r="4" spans="1:15">
      <c r="B4" s="9" t="s">
        <v>24</v>
      </c>
      <c r="C4" s="10" t="s">
        <v>14</v>
      </c>
      <c r="E4" s="9"/>
      <c r="F4" s="9" t="s">
        <v>13</v>
      </c>
      <c r="G4" s="10" t="s">
        <v>14</v>
      </c>
      <c r="I4" s="9"/>
      <c r="J4" s="9" t="s">
        <v>13</v>
      </c>
      <c r="K4" s="10" t="s">
        <v>25</v>
      </c>
      <c r="M4" s="9"/>
      <c r="N4" s="9" t="s">
        <v>26</v>
      </c>
      <c r="O4" s="10" t="s">
        <v>14</v>
      </c>
    </row>
    <row r="5" spans="1:15">
      <c r="B5" s="9">
        <v>7.0340219628522771E-2</v>
      </c>
      <c r="C5" s="9">
        <v>1.128253230469991</v>
      </c>
      <c r="E5" s="9"/>
      <c r="F5" s="9">
        <v>0.38405374772524492</v>
      </c>
      <c r="G5" s="9">
        <v>0.26557842171920965</v>
      </c>
      <c r="I5" s="9"/>
      <c r="J5" s="9">
        <v>0.39329555573536357</v>
      </c>
      <c r="K5" s="9">
        <v>0.57243431603206996</v>
      </c>
      <c r="M5" s="9"/>
      <c r="N5" s="5">
        <v>1.3042485819654956</v>
      </c>
      <c r="O5" s="5">
        <v>0.98447054894659758</v>
      </c>
    </row>
    <row r="6" spans="1:15">
      <c r="B6" s="9">
        <v>1.1618167629028666</v>
      </c>
      <c r="C6" s="9">
        <v>5.243271876865141E-2</v>
      </c>
      <c r="E6" s="9"/>
      <c r="F6" s="9">
        <v>0.23112154435216745</v>
      </c>
      <c r="G6" s="9">
        <v>2.6855858444762122</v>
      </c>
      <c r="I6" s="9"/>
      <c r="J6" s="9">
        <v>0.62036446854914629</v>
      </c>
      <c r="K6" s="9">
        <v>1.3619440960550329</v>
      </c>
      <c r="M6" s="9"/>
      <c r="N6" s="5">
        <v>1.1526741739559763</v>
      </c>
      <c r="O6" s="5">
        <v>1.4961947502720172</v>
      </c>
    </row>
    <row r="7" spans="1:15">
      <c r="B7" s="9">
        <v>1.8399357749528911</v>
      </c>
      <c r="C7" s="9">
        <v>2.2222497709518931</v>
      </c>
      <c r="E7" s="9"/>
      <c r="F7" s="9">
        <v>1.3990815334478999</v>
      </c>
      <c r="G7" s="9">
        <v>0.13861009654095374</v>
      </c>
      <c r="I7" s="9"/>
      <c r="J7" s="9">
        <v>0.95202266848316364</v>
      </c>
      <c r="K7" s="9">
        <v>1.9550587242215132</v>
      </c>
      <c r="M7" s="9"/>
      <c r="N7" s="5">
        <v>0.74601242336631524</v>
      </c>
      <c r="O7" s="5">
        <v>1.2037623237323469</v>
      </c>
    </row>
    <row r="8" spans="1:15">
      <c r="B8" s="9">
        <v>0.35392087099701225</v>
      </c>
      <c r="C8" s="9">
        <v>0.41492191942852408</v>
      </c>
      <c r="E8" s="9"/>
      <c r="F8" s="9">
        <v>1.0000000941739322</v>
      </c>
      <c r="G8" s="9">
        <v>1.3265996951194545</v>
      </c>
      <c r="I8" s="9"/>
      <c r="J8" s="9">
        <v>0.90904411175030031</v>
      </c>
      <c r="K8" s="9">
        <v>2.9260089898840422</v>
      </c>
      <c r="M8" s="9"/>
      <c r="N8" s="5">
        <v>0.60517851965099845</v>
      </c>
      <c r="O8" s="5">
        <v>1.1759360217278523</v>
      </c>
    </row>
    <row r="9" spans="1:15">
      <c r="B9" s="9">
        <v>1.5324940686148332</v>
      </c>
      <c r="C9" s="9">
        <v>0.15544802516060147</v>
      </c>
      <c r="E9" s="9"/>
      <c r="F9" s="9">
        <v>2.122350565980299</v>
      </c>
      <c r="G9" s="9">
        <v>1.5417329189526403</v>
      </c>
      <c r="I9" s="9"/>
      <c r="J9" s="9">
        <v>4.0531623286473026</v>
      </c>
      <c r="K9" s="9">
        <v>0.60940372683459854</v>
      </c>
      <c r="M9" s="9"/>
      <c r="N9" s="5">
        <v>0.69877216372304174</v>
      </c>
      <c r="O9" s="5">
        <v>1.3605996064864827</v>
      </c>
    </row>
    <row r="10" spans="1:15">
      <c r="B10" s="8">
        <v>0.99999999503514192</v>
      </c>
      <c r="C10" s="9">
        <v>4.3585938989253936</v>
      </c>
      <c r="E10" s="9"/>
      <c r="F10" s="9">
        <v>3.6410998303969224</v>
      </c>
      <c r="G10" s="9">
        <v>5.8902028544380887</v>
      </c>
      <c r="I10" s="9"/>
      <c r="J10" s="9">
        <v>2.7887401703424581</v>
      </c>
      <c r="K10" s="9">
        <v>0.62493231177579567</v>
      </c>
      <c r="M10" s="9"/>
      <c r="N10" s="5">
        <v>0.31519266415780128</v>
      </c>
      <c r="O10" s="5">
        <v>1.2251240540477615</v>
      </c>
    </row>
    <row r="11" spans="1:15">
      <c r="B11" s="9"/>
      <c r="C11" s="9">
        <v>0.14078826167716885</v>
      </c>
      <c r="E11" s="9"/>
      <c r="F11" s="9"/>
      <c r="G11" s="9">
        <v>0.32837703103225363</v>
      </c>
      <c r="I11" s="9"/>
      <c r="K11" s="9">
        <v>1.0000001519221011</v>
      </c>
      <c r="M11" s="9"/>
      <c r="O11" s="5">
        <v>1.0000000690016535</v>
      </c>
    </row>
    <row r="12" spans="1:15">
      <c r="B12" s="9"/>
      <c r="C12" s="9">
        <v>0.14534445528843476</v>
      </c>
      <c r="E12" s="9"/>
      <c r="F12" s="9"/>
      <c r="G12" s="9">
        <v>0.12504984734664937</v>
      </c>
      <c r="I12" s="9"/>
      <c r="J12" s="9"/>
      <c r="K12" s="8">
        <v>1.6928260452464501</v>
      </c>
      <c r="M12" s="5"/>
      <c r="N12" s="5"/>
      <c r="O12" s="5">
        <v>1.4314962243078448</v>
      </c>
    </row>
    <row r="13" spans="1:15">
      <c r="B13" s="9"/>
      <c r="C13" s="9">
        <v>4.5570023870382466</v>
      </c>
      <c r="E13" s="9"/>
      <c r="F13" s="9"/>
      <c r="G13" s="9">
        <v>0.7414677410377456</v>
      </c>
      <c r="K13" s="8">
        <v>1.5194382342672901</v>
      </c>
      <c r="M13" s="5"/>
      <c r="N13" s="5"/>
      <c r="O13" s="5">
        <v>2.4321824518037554</v>
      </c>
    </row>
    <row r="14" spans="1:15">
      <c r="A14" s="11" t="s">
        <v>1</v>
      </c>
      <c r="B14" s="9">
        <f>AVERAGE(B5:B10)</f>
        <v>0.99308461535521131</v>
      </c>
      <c r="C14" s="9">
        <f>AVERAGE(C5:C13)</f>
        <v>1.4638927408565447</v>
      </c>
      <c r="E14" s="11" t="s">
        <v>1</v>
      </c>
      <c r="F14" s="11">
        <f>AVERAGE(F5:F10)</f>
        <v>1.4629512193460776</v>
      </c>
      <c r="G14" s="11">
        <f>AVERAGE(G5:G13)</f>
        <v>1.4492449389625783</v>
      </c>
      <c r="I14" s="11" t="s">
        <v>18</v>
      </c>
      <c r="J14" s="11">
        <f>AVERAGE(J5:J10)</f>
        <v>1.6194382172512889</v>
      </c>
      <c r="K14" s="11">
        <f>AVERAGE(K5:K13)</f>
        <v>1.3624496218043214</v>
      </c>
      <c r="M14" s="11" t="s">
        <v>1</v>
      </c>
      <c r="N14" s="12">
        <f>AVERAGE(N5:N10)</f>
        <v>0.803679754469938</v>
      </c>
      <c r="O14" s="12">
        <f>AVERAGE(O5:O13)</f>
        <v>1.3677517833695905</v>
      </c>
    </row>
    <row r="15" spans="1:15">
      <c r="A15" s="11" t="s">
        <v>2</v>
      </c>
      <c r="B15" s="9">
        <f>STDEV(B5:B10)</f>
        <v>0.67773524577329536</v>
      </c>
      <c r="C15" s="9">
        <f>STDEV(C5:C13)</f>
        <v>1.8346710584000643</v>
      </c>
      <c r="E15" s="11" t="s">
        <v>2</v>
      </c>
      <c r="F15" s="9">
        <f>STDEV(F5:F10)</f>
        <v>1.2711385489949298</v>
      </c>
      <c r="G15" s="9">
        <f>STDEV(G5:G13)</f>
        <v>1.8676140563481525</v>
      </c>
      <c r="I15" s="11" t="s">
        <v>19</v>
      </c>
      <c r="J15" s="11">
        <f>STDEV(J5:J10)</f>
        <v>1.4657392393939832</v>
      </c>
      <c r="K15" s="11">
        <f>STDEV(K5:K13)</f>
        <v>0.7742901112501458</v>
      </c>
      <c r="M15" s="11" t="s">
        <v>2</v>
      </c>
      <c r="N15" s="9">
        <f>STDEV(N5:N10)</f>
        <v>0.36461479871005509</v>
      </c>
      <c r="O15" s="9">
        <f>STDEV(O5:O13)</f>
        <v>0.43586108417329761</v>
      </c>
    </row>
    <row r="16" spans="1:15">
      <c r="A16" s="11" t="s">
        <v>3</v>
      </c>
      <c r="B16" s="9">
        <f>B15/SQRT(6)</f>
        <v>0.2766842554740539</v>
      </c>
      <c r="C16" s="9">
        <f>C15/SQRT(9)</f>
        <v>0.61155701946668806</v>
      </c>
      <c r="E16" s="11" t="s">
        <v>3</v>
      </c>
      <c r="F16" s="9">
        <f>F15/SQRT(6)</f>
        <v>0.51894013956989549</v>
      </c>
      <c r="G16" s="9">
        <f>G15/SQRT(9)</f>
        <v>0.62253801878271753</v>
      </c>
      <c r="I16" s="11" t="s">
        <v>20</v>
      </c>
      <c r="J16" s="11">
        <f>J15/SQRT(6)</f>
        <v>0.59838553874839651</v>
      </c>
      <c r="K16" s="11">
        <f>K15/SQRT(9)</f>
        <v>0.25809670375004862</v>
      </c>
      <c r="M16" s="11" t="s">
        <v>3</v>
      </c>
      <c r="N16" s="9">
        <f>N15/SQRT(6)</f>
        <v>0.14885336825120554</v>
      </c>
      <c r="O16" s="9">
        <f>O15/SQRT(9)</f>
        <v>0.14528702805776586</v>
      </c>
    </row>
    <row r="17" spans="1:15">
      <c r="A17" s="11" t="s">
        <v>11</v>
      </c>
      <c r="B17" s="9">
        <f>_xlfn.F.TEST(B5:B10,C5:C13)</f>
        <v>4.2074070500838126E-2</v>
      </c>
      <c r="C17" s="9"/>
      <c r="E17" s="11" t="s">
        <v>11</v>
      </c>
      <c r="F17" s="9">
        <f>_xlfn.F.TEST(F5:F10,G5:G13)</f>
        <v>0.41228230506965985</v>
      </c>
      <c r="I17" s="11" t="s">
        <v>21</v>
      </c>
      <c r="J17" s="11">
        <f>_xlfn.F.TEST(J5:J10,K5:K13)</f>
        <v>0.10724097957703634</v>
      </c>
      <c r="K17" s="11"/>
      <c r="M17" s="11" t="s">
        <v>11</v>
      </c>
      <c r="N17" s="9">
        <f>_xlfn.F.TEST(N5:N10,O5:O13)</f>
        <v>0.72186076766789342</v>
      </c>
      <c r="O17" s="9"/>
    </row>
    <row r="18" spans="1:15">
      <c r="A18" s="11" t="s">
        <v>12</v>
      </c>
      <c r="B18" s="9">
        <f>_xlfn.T.TEST(B5:B10,C5:C13,2,3)</f>
        <v>0.49777712198107538</v>
      </c>
      <c r="C18" s="9"/>
      <c r="E18" s="11" t="s">
        <v>12</v>
      </c>
      <c r="F18" s="9">
        <f>_xlfn.T.TEST(F5:F10,G5:G13,2,2)</f>
        <v>0.98776589248409141</v>
      </c>
      <c r="I18" s="11" t="s">
        <v>22</v>
      </c>
      <c r="J18" s="11">
        <f>_xlfn.T.TEST(J5:J10,K5:K13,2,3)</f>
        <v>0.70525178993232329</v>
      </c>
      <c r="K18" s="11"/>
      <c r="M18" s="11" t="s">
        <v>12</v>
      </c>
      <c r="N18" s="5">
        <f>_xlfn.T.TEST(N5:N10,O5:O13,2,2)</f>
        <v>2.1558032932105276E-2</v>
      </c>
      <c r="O18" s="9"/>
    </row>
  </sheetData>
  <mergeCells count="4">
    <mergeCell ref="A3:C3"/>
    <mergeCell ref="E3:G3"/>
    <mergeCell ref="I3:K3"/>
    <mergeCell ref="M3:O3"/>
  </mergeCells>
  <phoneticPr fontId="8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J7" sqref="J7"/>
    </sheetView>
  </sheetViews>
  <sheetFormatPr defaultRowHeight="14.4"/>
  <sheetData>
    <row r="1" spans="1:7">
      <c r="A1" t="s">
        <v>32</v>
      </c>
    </row>
    <row r="3" spans="1:7">
      <c r="A3" s="37" t="s">
        <v>7</v>
      </c>
      <c r="B3" s="37"/>
      <c r="C3" s="37"/>
      <c r="E3" s="37" t="s">
        <v>8</v>
      </c>
      <c r="F3" s="37"/>
      <c r="G3" s="37"/>
    </row>
    <row r="4" spans="1:7">
      <c r="A4" s="14"/>
      <c r="B4" s="2" t="s">
        <v>0</v>
      </c>
      <c r="C4" s="2" t="s">
        <v>9</v>
      </c>
      <c r="E4" s="14"/>
      <c r="F4" s="2" t="s">
        <v>0</v>
      </c>
      <c r="G4" s="2" t="s">
        <v>9</v>
      </c>
    </row>
    <row r="5" spans="1:7">
      <c r="A5" s="38" t="s">
        <v>6</v>
      </c>
      <c r="B5" s="13">
        <v>41.84</v>
      </c>
      <c r="C5" s="13">
        <v>43.14</v>
      </c>
      <c r="E5" s="37" t="s">
        <v>6</v>
      </c>
      <c r="F5" s="13">
        <v>10.47</v>
      </c>
      <c r="G5" s="13">
        <v>10.44</v>
      </c>
    </row>
    <row r="6" spans="1:7">
      <c r="A6" s="38"/>
      <c r="B6" s="13">
        <v>44.1</v>
      </c>
      <c r="C6" s="13">
        <v>46.58</v>
      </c>
      <c r="E6" s="37"/>
      <c r="F6" s="13">
        <v>7.79</v>
      </c>
      <c r="G6" s="13">
        <v>14.69</v>
      </c>
    </row>
    <row r="7" spans="1:7">
      <c r="A7" s="38"/>
      <c r="B7" s="13">
        <v>47.17</v>
      </c>
      <c r="C7" s="13">
        <v>52.7</v>
      </c>
      <c r="E7" s="37"/>
      <c r="F7" s="13">
        <v>12.91</v>
      </c>
      <c r="G7" s="13">
        <v>11.91</v>
      </c>
    </row>
    <row r="8" spans="1:7">
      <c r="A8" s="38"/>
      <c r="B8" s="13">
        <v>49.83</v>
      </c>
      <c r="C8" s="13">
        <v>44.83</v>
      </c>
      <c r="E8" s="37"/>
      <c r="F8" s="13">
        <v>13.14</v>
      </c>
      <c r="G8" s="13">
        <v>17.82</v>
      </c>
    </row>
    <row r="9" spans="1:7">
      <c r="A9" s="38"/>
      <c r="B9" s="13">
        <v>48.85</v>
      </c>
      <c r="C9" s="13">
        <v>47.77</v>
      </c>
      <c r="E9" s="37"/>
      <c r="F9" s="13">
        <v>11.59</v>
      </c>
      <c r="G9" s="13">
        <v>19.239999999999998</v>
      </c>
    </row>
    <row r="10" spans="1:7">
      <c r="A10" s="38"/>
      <c r="B10" s="13">
        <v>46.82</v>
      </c>
      <c r="C10" s="13">
        <v>58.3</v>
      </c>
      <c r="E10" s="37"/>
      <c r="F10" s="13">
        <v>16.420000000000002</v>
      </c>
      <c r="G10" s="13">
        <v>17.91</v>
      </c>
    </row>
    <row r="11" spans="1:7">
      <c r="A11" s="2" t="s">
        <v>1</v>
      </c>
      <c r="B11" s="2">
        <f>AVERAGE(B5:B10)</f>
        <v>46.435000000000002</v>
      </c>
      <c r="C11" s="2">
        <f>AVERAGE(C5:C10)</f>
        <v>48.886666666666663</v>
      </c>
      <c r="E11" s="2" t="s">
        <v>1</v>
      </c>
      <c r="F11" s="2">
        <f>AVERAGE(F5:F10)</f>
        <v>12.053333333333335</v>
      </c>
      <c r="G11" s="2">
        <f>AVERAGE(G5:G10)</f>
        <v>15.334999999999999</v>
      </c>
    </row>
    <row r="12" spans="1:7">
      <c r="A12" s="2" t="s">
        <v>31</v>
      </c>
      <c r="B12" s="2">
        <f>STDEV(B5:B10)</f>
        <v>2.9870704712142282</v>
      </c>
      <c r="C12" s="2">
        <f>STDEV(C5:C10)</f>
        <v>5.6427073880068415</v>
      </c>
      <c r="E12" s="2" t="s">
        <v>31</v>
      </c>
      <c r="F12" s="2">
        <f>STDEV(F5:F10)</f>
        <v>2.8941366012451182</v>
      </c>
      <c r="G12" s="2">
        <f>STDEV(G5:G10)</f>
        <v>3.5822492933909684</v>
      </c>
    </row>
    <row r="13" spans="1:7">
      <c r="A13" s="2" t="s">
        <v>3</v>
      </c>
      <c r="B13" s="2">
        <f>B12/SQRT(6)</f>
        <v>1.2194664133682944</v>
      </c>
      <c r="C13" s="2">
        <f>C12/SQRT(6)</f>
        <v>2.303625644741603</v>
      </c>
      <c r="E13" s="2" t="s">
        <v>3</v>
      </c>
      <c r="F13" s="2">
        <f>F12/SQRT(6)</f>
        <v>1.1815263198272143</v>
      </c>
      <c r="G13" s="2">
        <f>G12/SQRT(6)</f>
        <v>1.4624471500422442</v>
      </c>
    </row>
    <row r="14" spans="1:7">
      <c r="A14" s="2" t="s">
        <v>4</v>
      </c>
      <c r="B14" s="2"/>
      <c r="C14" s="2">
        <f>_xlfn.F.TEST(B5:B10,C5:C10)</f>
        <v>0.18894467826599592</v>
      </c>
      <c r="E14" s="2" t="s">
        <v>4</v>
      </c>
      <c r="F14" s="2"/>
      <c r="G14" s="2">
        <f>_xlfn.F.TEST(F5:F10,G5:G10)</f>
        <v>0.65110035489605778</v>
      </c>
    </row>
    <row r="15" spans="1:7">
      <c r="A15" s="2" t="s">
        <v>30</v>
      </c>
      <c r="B15" s="2"/>
      <c r="C15" s="2">
        <f>_xlfn.T.TEST(B5:B10,C5:C10,2,3)</f>
        <v>0.37584496639520037</v>
      </c>
      <c r="E15" s="2" t="s">
        <v>30</v>
      </c>
      <c r="F15" s="2"/>
      <c r="G15" s="2">
        <f>_xlfn.T.TEST(F5:F10,G5:G10,2,2)</f>
        <v>0.11149301612614487</v>
      </c>
    </row>
  </sheetData>
  <mergeCells count="4">
    <mergeCell ref="E3:G3"/>
    <mergeCell ref="E5:E10"/>
    <mergeCell ref="A5:A10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I9" sqref="I9"/>
    </sheetView>
  </sheetViews>
  <sheetFormatPr defaultRowHeight="14.4"/>
  <sheetData>
    <row r="1" spans="1:7">
      <c r="A1" t="s">
        <v>33</v>
      </c>
    </row>
    <row r="3" spans="1:7">
      <c r="A3" s="37" t="s">
        <v>7</v>
      </c>
      <c r="B3" s="37"/>
      <c r="C3" s="37"/>
      <c r="E3" s="37" t="s">
        <v>8</v>
      </c>
      <c r="F3" s="37"/>
      <c r="G3" s="37"/>
    </row>
    <row r="4" spans="1:7">
      <c r="A4" s="14"/>
      <c r="B4" s="2" t="s">
        <v>0</v>
      </c>
      <c r="C4" s="2" t="s">
        <v>9</v>
      </c>
      <c r="E4" s="14"/>
      <c r="F4" s="2" t="s">
        <v>0</v>
      </c>
      <c r="G4" s="2" t="s">
        <v>9</v>
      </c>
    </row>
    <row r="5" spans="1:7">
      <c r="A5" s="38" t="s">
        <v>6</v>
      </c>
      <c r="B5" s="13">
        <v>75.91</v>
      </c>
      <c r="C5" s="13">
        <v>74.44</v>
      </c>
      <c r="E5" s="37" t="s">
        <v>6</v>
      </c>
      <c r="F5" s="13">
        <v>14.39</v>
      </c>
      <c r="G5" s="13">
        <v>14.78</v>
      </c>
    </row>
    <row r="6" spans="1:7">
      <c r="A6" s="38"/>
      <c r="B6" s="13">
        <v>64.22</v>
      </c>
      <c r="C6" s="13">
        <v>69.400000000000006</v>
      </c>
      <c r="E6" s="37"/>
      <c r="F6" s="13">
        <v>20.41</v>
      </c>
      <c r="G6" s="13">
        <v>17.82</v>
      </c>
    </row>
    <row r="7" spans="1:7">
      <c r="A7" s="38"/>
      <c r="B7" s="13">
        <v>71.34</v>
      </c>
      <c r="C7" s="13">
        <v>78.11</v>
      </c>
      <c r="E7" s="37"/>
      <c r="F7" s="13">
        <v>16.53</v>
      </c>
      <c r="G7" s="13">
        <v>13.81</v>
      </c>
    </row>
    <row r="8" spans="1:7">
      <c r="A8" s="38"/>
      <c r="B8" s="13">
        <v>71.400000000000006</v>
      </c>
      <c r="C8" s="13">
        <v>52.82</v>
      </c>
      <c r="E8" s="37"/>
      <c r="F8" s="13">
        <v>18.170000000000002</v>
      </c>
      <c r="G8" s="13">
        <v>30.19</v>
      </c>
    </row>
    <row r="9" spans="1:7">
      <c r="A9" s="38"/>
      <c r="B9" s="13">
        <v>75.72</v>
      </c>
      <c r="C9" s="13">
        <v>71.42</v>
      </c>
      <c r="E9" s="37"/>
      <c r="F9" s="13">
        <v>16.100000000000001</v>
      </c>
      <c r="G9" s="13">
        <v>20.399999999999999</v>
      </c>
    </row>
    <row r="10" spans="1:7">
      <c r="A10" s="38"/>
      <c r="B10" s="13">
        <v>72.98</v>
      </c>
      <c r="C10" s="13">
        <v>74.31</v>
      </c>
      <c r="E10" s="37"/>
      <c r="F10" s="13">
        <v>20.12</v>
      </c>
      <c r="G10" s="13">
        <v>18.649999999999999</v>
      </c>
    </row>
    <row r="11" spans="1:7">
      <c r="A11" s="2" t="s">
        <v>1</v>
      </c>
      <c r="B11" s="2">
        <f>AVERAGE(B5:B10)</f>
        <v>71.928333333333342</v>
      </c>
      <c r="C11" s="2">
        <f>AVERAGE(C5:C10)</f>
        <v>70.083333333333329</v>
      </c>
      <c r="E11" s="2" t="s">
        <v>1</v>
      </c>
      <c r="F11" s="2">
        <f>AVERAGE(F5:F10)</f>
        <v>17.62</v>
      </c>
      <c r="G11" s="2">
        <f>AVERAGE(G5:G10)</f>
        <v>19.275000000000002</v>
      </c>
    </row>
    <row r="12" spans="1:7">
      <c r="A12" s="2" t="s">
        <v>31</v>
      </c>
      <c r="B12" s="2">
        <f>STDEV(B5:B10)</f>
        <v>4.2750458087214298</v>
      </c>
      <c r="C12" s="2">
        <f>STDEV(C5:C10)</f>
        <v>8.9615727786291135</v>
      </c>
      <c r="E12" s="2" t="s">
        <v>31</v>
      </c>
      <c r="F12" s="2">
        <f>STDEV(F5:F10)</f>
        <v>2.3777300099044156</v>
      </c>
      <c r="G12" s="2">
        <f>STDEV(G5:G10)</f>
        <v>5.8818662004503288</v>
      </c>
    </row>
    <row r="13" spans="1:7">
      <c r="A13" s="2" t="s">
        <v>3</v>
      </c>
      <c r="B13" s="2">
        <f>B12/SQRT(6)</f>
        <v>1.7452801430652265</v>
      </c>
      <c r="C13" s="2">
        <f>C12/SQRT(6)</f>
        <v>3.6585467667428264</v>
      </c>
      <c r="E13" s="2" t="s">
        <v>3</v>
      </c>
      <c r="F13" s="2">
        <f>F12/SQRT(6)</f>
        <v>0.97070421172810184</v>
      </c>
      <c r="G13" s="2">
        <f>G12/SQRT(6)</f>
        <v>2.4012618210710244</v>
      </c>
    </row>
    <row r="14" spans="1:7">
      <c r="A14" s="2" t="s">
        <v>4</v>
      </c>
      <c r="B14" s="2"/>
      <c r="C14" s="2">
        <f>_xlfn.F.TEST(B5:B10,C5:C10)</f>
        <v>0.13001686462336423</v>
      </c>
      <c r="E14" s="2" t="s">
        <v>4</v>
      </c>
      <c r="F14" s="2"/>
      <c r="G14" s="2">
        <f>_xlfn.F.TEST(F5:F10,G5:G10)</f>
        <v>6.8585478810554018E-2</v>
      </c>
    </row>
    <row r="15" spans="1:7">
      <c r="A15" s="2" t="s">
        <v>30</v>
      </c>
      <c r="B15" s="2"/>
      <c r="C15" s="2">
        <f>_xlfn.T.TEST(B5:B10,C5:C10,2,3)</f>
        <v>0.66246818653571427</v>
      </c>
      <c r="E15" s="2" t="s">
        <v>30</v>
      </c>
      <c r="F15" s="2"/>
      <c r="G15" s="2">
        <f>_xlfn.T.TEST(F5:F10,G5:G10,2,2)</f>
        <v>0.5371928247204818</v>
      </c>
    </row>
  </sheetData>
  <mergeCells count="4">
    <mergeCell ref="A3:C3"/>
    <mergeCell ref="E3:G3"/>
    <mergeCell ref="A5:A10"/>
    <mergeCell ref="E5:E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C17" sqref="C17"/>
    </sheetView>
  </sheetViews>
  <sheetFormatPr defaultRowHeight="14.4"/>
  <sheetData>
    <row r="1" spans="1:6">
      <c r="A1" t="s">
        <v>37</v>
      </c>
    </row>
    <row r="3" spans="1:6">
      <c r="B3" t="s">
        <v>36</v>
      </c>
      <c r="C3" t="s">
        <v>9</v>
      </c>
    </row>
    <row r="4" spans="1:6">
      <c r="A4" s="39" t="s">
        <v>6</v>
      </c>
      <c r="B4" s="2">
        <v>31.1</v>
      </c>
      <c r="C4" s="2">
        <v>23.5</v>
      </c>
      <c r="D4" s="15"/>
    </row>
    <row r="5" spans="1:6">
      <c r="A5" s="39"/>
      <c r="B5" s="7">
        <v>19.2</v>
      </c>
      <c r="C5" s="7">
        <v>18.5</v>
      </c>
      <c r="D5" s="15"/>
    </row>
    <row r="6" spans="1:6">
      <c r="A6" s="39"/>
      <c r="B6" s="2">
        <v>19.8</v>
      </c>
      <c r="C6" s="2">
        <v>17.399999999999999</v>
      </c>
      <c r="D6" s="15"/>
    </row>
    <row r="7" spans="1:6">
      <c r="A7" s="39"/>
      <c r="B7" s="2">
        <v>21.3</v>
      </c>
      <c r="C7" s="2">
        <v>14.9</v>
      </c>
      <c r="D7" s="15"/>
    </row>
    <row r="8" spans="1:6">
      <c r="A8" s="39"/>
      <c r="B8" s="2">
        <v>15.4</v>
      </c>
      <c r="C8" s="2">
        <v>17.600000000000001</v>
      </c>
      <c r="D8" s="15"/>
    </row>
    <row r="9" spans="1:6">
      <c r="A9" s="39"/>
      <c r="B9" s="2">
        <v>14.3</v>
      </c>
      <c r="C9" s="2">
        <v>11</v>
      </c>
      <c r="D9" s="15"/>
    </row>
    <row r="10" spans="1:6">
      <c r="A10" s="2" t="s">
        <v>1</v>
      </c>
      <c r="B10" s="2">
        <f>AVERAGE(B4:B9)</f>
        <v>20.183333333333334</v>
      </c>
      <c r="C10" s="2">
        <f>AVERAGE(C4:C9)</f>
        <v>17.150000000000002</v>
      </c>
      <c r="D10" s="2"/>
      <c r="E10" s="2"/>
      <c r="F10" s="2"/>
    </row>
    <row r="11" spans="1:6">
      <c r="A11" s="2" t="s">
        <v>2</v>
      </c>
      <c r="B11" s="2">
        <f>STDEV(B4:B9)</f>
        <v>5.9837836413649379</v>
      </c>
      <c r="C11" s="2">
        <f>STDEV(C4:C9)</f>
        <v>4.130254229463354</v>
      </c>
      <c r="D11" s="2"/>
      <c r="E11" s="2"/>
      <c r="F11" s="2"/>
    </row>
    <row r="12" spans="1:6">
      <c r="A12" s="2" t="s">
        <v>3</v>
      </c>
      <c r="B12" s="2">
        <f>B11/SQRT(6)</f>
        <v>2.4428694420928654</v>
      </c>
      <c r="C12" s="2">
        <f>C11/SQRT(6)</f>
        <v>1.6861692283595542</v>
      </c>
      <c r="D12" s="2"/>
      <c r="E12" s="2"/>
      <c r="F12" s="2"/>
    </row>
    <row r="13" spans="1:6">
      <c r="A13" s="2" t="s">
        <v>35</v>
      </c>
      <c r="B13" s="2">
        <f>FTEST(B4:B9,C4:C9)</f>
        <v>0.43511224554413053</v>
      </c>
      <c r="C13" s="2"/>
      <c r="D13" s="2"/>
      <c r="E13" s="2"/>
      <c r="F13" s="2"/>
    </row>
    <row r="14" spans="1:6">
      <c r="A14" s="2" t="s">
        <v>34</v>
      </c>
      <c r="B14" s="2">
        <f>_xlfn.T.TEST(B4:B9,C4:C9,2,2)</f>
        <v>0.33090871269753286</v>
      </c>
      <c r="C14" s="2"/>
      <c r="D14" s="2"/>
      <c r="E14" s="2"/>
      <c r="F14" s="2"/>
    </row>
  </sheetData>
  <mergeCells count="1">
    <mergeCell ref="A4:A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workbookViewId="0">
      <selection activeCell="D2" sqref="D2"/>
    </sheetView>
  </sheetViews>
  <sheetFormatPr defaultColWidth="9.15625" defaultRowHeight="14.4"/>
  <cols>
    <col min="1" max="16384" width="9.15625" style="16"/>
  </cols>
  <sheetData>
    <row r="1" spans="1:22" s="17" customFormat="1">
      <c r="A1" s="17" t="s">
        <v>45</v>
      </c>
    </row>
    <row r="2" spans="1:22" s="17" customFormat="1">
      <c r="A2" s="18"/>
      <c r="R2" s="18"/>
      <c r="S2" s="20"/>
      <c r="T2" s="20"/>
      <c r="U2" s="18"/>
      <c r="V2" s="18"/>
    </row>
    <row r="3" spans="1:22" s="17" customFormat="1">
      <c r="A3" s="19" t="s">
        <v>44</v>
      </c>
      <c r="B3" s="40" t="s">
        <v>43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19" t="s">
        <v>40</v>
      </c>
      <c r="S3" s="19" t="s">
        <v>2</v>
      </c>
      <c r="T3" s="19" t="s">
        <v>3</v>
      </c>
      <c r="U3" s="19" t="s">
        <v>39</v>
      </c>
      <c r="V3" s="18"/>
    </row>
    <row r="4" spans="1:22" s="17" customFormat="1">
      <c r="A4" s="18">
        <v>15</v>
      </c>
      <c r="B4" s="18">
        <v>0</v>
      </c>
      <c r="C4" s="18">
        <v>0</v>
      </c>
      <c r="D4" s="18">
        <v>0</v>
      </c>
      <c r="E4" s="18">
        <v>0</v>
      </c>
      <c r="F4" s="18">
        <v>0</v>
      </c>
      <c r="G4" s="18">
        <v>0</v>
      </c>
      <c r="H4" s="18">
        <v>0</v>
      </c>
      <c r="I4" s="18">
        <v>0</v>
      </c>
      <c r="J4" s="18">
        <v>0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f t="shared" ref="R4:R28" si="0">AVERAGE(B4:Q4)</f>
        <v>0</v>
      </c>
      <c r="S4" s="18">
        <f t="shared" ref="S4:S28" si="1">STDEV(B4:Q4)</f>
        <v>0</v>
      </c>
      <c r="T4" s="18">
        <f t="shared" ref="T4:T28" si="2">S4/SQRT(16)</f>
        <v>0</v>
      </c>
      <c r="U4" s="18">
        <v>0</v>
      </c>
      <c r="V4" s="18"/>
    </row>
    <row r="5" spans="1:22" s="17" customFormat="1">
      <c r="A5" s="18">
        <v>17</v>
      </c>
      <c r="B5" s="18">
        <v>0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f t="shared" si="0"/>
        <v>0</v>
      </c>
      <c r="S5" s="18">
        <f t="shared" si="1"/>
        <v>0</v>
      </c>
      <c r="T5" s="18">
        <f t="shared" si="2"/>
        <v>0</v>
      </c>
      <c r="U5" s="18">
        <v>0</v>
      </c>
      <c r="V5" s="18"/>
    </row>
    <row r="6" spans="1:22" s="17" customFormat="1">
      <c r="A6" s="18">
        <v>19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f t="shared" si="0"/>
        <v>0</v>
      </c>
      <c r="S6" s="18">
        <f t="shared" si="1"/>
        <v>0</v>
      </c>
      <c r="T6" s="18">
        <f t="shared" si="2"/>
        <v>0</v>
      </c>
      <c r="U6" s="18">
        <v>0</v>
      </c>
      <c r="V6" s="18"/>
    </row>
    <row r="7" spans="1:22" s="17" customFormat="1">
      <c r="A7" s="18">
        <v>21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f t="shared" si="0"/>
        <v>0</v>
      </c>
      <c r="S7" s="18">
        <f t="shared" si="1"/>
        <v>0</v>
      </c>
      <c r="T7" s="18">
        <f t="shared" si="2"/>
        <v>0</v>
      </c>
      <c r="U7" s="18">
        <v>0</v>
      </c>
      <c r="V7" s="18"/>
    </row>
    <row r="8" spans="1:22" s="17" customFormat="1">
      <c r="A8" s="18">
        <v>23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f t="shared" si="0"/>
        <v>0</v>
      </c>
      <c r="S8" s="18">
        <f t="shared" si="1"/>
        <v>0</v>
      </c>
      <c r="T8" s="18">
        <f t="shared" si="2"/>
        <v>0</v>
      </c>
      <c r="U8" s="18">
        <v>0</v>
      </c>
      <c r="V8" s="18"/>
    </row>
    <row r="9" spans="1:22" s="17" customFormat="1">
      <c r="A9" s="18">
        <v>25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f t="shared" si="0"/>
        <v>0</v>
      </c>
      <c r="S9" s="18">
        <f t="shared" si="1"/>
        <v>0</v>
      </c>
      <c r="T9" s="18">
        <f t="shared" si="2"/>
        <v>0</v>
      </c>
      <c r="U9" s="18">
        <v>0</v>
      </c>
      <c r="V9" s="18"/>
    </row>
    <row r="10" spans="1:22" s="17" customFormat="1">
      <c r="A10" s="18">
        <v>27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1</v>
      </c>
      <c r="L10" s="18">
        <v>0</v>
      </c>
      <c r="M10" s="18">
        <v>0</v>
      </c>
      <c r="N10" s="18">
        <v>0</v>
      </c>
      <c r="O10" s="18">
        <v>0</v>
      </c>
      <c r="P10" s="18">
        <v>1</v>
      </c>
      <c r="Q10" s="18">
        <v>0</v>
      </c>
      <c r="R10" s="18">
        <f t="shared" si="0"/>
        <v>0.125</v>
      </c>
      <c r="S10" s="18">
        <f t="shared" si="1"/>
        <v>0.34156502553198659</v>
      </c>
      <c r="T10" s="18">
        <f t="shared" si="2"/>
        <v>8.5391256382996647E-2</v>
      </c>
      <c r="U10" s="18">
        <v>12.5</v>
      </c>
      <c r="V10" s="18"/>
    </row>
    <row r="11" spans="1:22" s="17" customFormat="1">
      <c r="A11" s="18">
        <v>29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1</v>
      </c>
      <c r="L11" s="18">
        <v>0</v>
      </c>
      <c r="M11" s="18">
        <v>0</v>
      </c>
      <c r="N11" s="18">
        <v>0</v>
      </c>
      <c r="O11" s="18">
        <v>0</v>
      </c>
      <c r="P11" s="18">
        <v>1</v>
      </c>
      <c r="Q11" s="18">
        <v>0</v>
      </c>
      <c r="R11" s="18">
        <f t="shared" si="0"/>
        <v>0.125</v>
      </c>
      <c r="S11" s="18">
        <f t="shared" si="1"/>
        <v>0.34156502553198659</v>
      </c>
      <c r="T11" s="18">
        <f t="shared" si="2"/>
        <v>8.5391256382996647E-2</v>
      </c>
      <c r="U11" s="18">
        <v>12.5</v>
      </c>
      <c r="V11" s="18"/>
    </row>
    <row r="12" spans="1:22" s="17" customFormat="1">
      <c r="A12" s="18">
        <v>31</v>
      </c>
      <c r="B12" s="18">
        <v>0</v>
      </c>
      <c r="C12" s="18">
        <v>0</v>
      </c>
      <c r="D12" s="18">
        <v>0</v>
      </c>
      <c r="E12" s="18">
        <v>0</v>
      </c>
      <c r="F12" s="18">
        <v>1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1</v>
      </c>
      <c r="O12" s="18">
        <v>0</v>
      </c>
      <c r="P12" s="18">
        <v>1</v>
      </c>
      <c r="Q12" s="18">
        <v>0</v>
      </c>
      <c r="R12" s="18">
        <f t="shared" si="0"/>
        <v>0.1875</v>
      </c>
      <c r="S12" s="18">
        <f t="shared" si="1"/>
        <v>0.40311288741492751</v>
      </c>
      <c r="T12" s="18">
        <f t="shared" si="2"/>
        <v>0.10077822185373188</v>
      </c>
      <c r="U12" s="18">
        <v>18.75</v>
      </c>
      <c r="V12" s="18"/>
    </row>
    <row r="13" spans="1:22" s="17" customFormat="1">
      <c r="A13" s="18">
        <v>33</v>
      </c>
      <c r="B13" s="18">
        <v>0</v>
      </c>
      <c r="C13" s="18">
        <v>0</v>
      </c>
      <c r="D13" s="18">
        <v>0</v>
      </c>
      <c r="E13" s="18">
        <v>0</v>
      </c>
      <c r="F13" s="18">
        <v>1</v>
      </c>
      <c r="G13" s="18">
        <v>0</v>
      </c>
      <c r="H13" s="18">
        <v>0</v>
      </c>
      <c r="I13" s="18">
        <v>0</v>
      </c>
      <c r="J13" s="18">
        <v>0</v>
      </c>
      <c r="K13" s="18">
        <v>1</v>
      </c>
      <c r="L13" s="18">
        <v>0</v>
      </c>
      <c r="M13" s="18">
        <v>0</v>
      </c>
      <c r="N13" s="18">
        <v>2</v>
      </c>
      <c r="O13" s="18">
        <v>0</v>
      </c>
      <c r="P13" s="18">
        <v>1</v>
      </c>
      <c r="Q13" s="18">
        <v>0</v>
      </c>
      <c r="R13" s="18">
        <f t="shared" si="0"/>
        <v>0.3125</v>
      </c>
      <c r="S13" s="18">
        <f t="shared" si="1"/>
        <v>0.60207972893961481</v>
      </c>
      <c r="T13" s="18">
        <f t="shared" si="2"/>
        <v>0.1505199322349037</v>
      </c>
      <c r="U13" s="18">
        <v>25</v>
      </c>
      <c r="V13" s="18"/>
    </row>
    <row r="14" spans="1:22" s="17" customFormat="1">
      <c r="A14" s="18">
        <v>35</v>
      </c>
      <c r="B14" s="18">
        <v>0</v>
      </c>
      <c r="C14" s="18">
        <v>1</v>
      </c>
      <c r="D14" s="18">
        <v>0</v>
      </c>
      <c r="E14" s="18">
        <v>0</v>
      </c>
      <c r="F14" s="18">
        <v>2</v>
      </c>
      <c r="G14" s="18">
        <v>0</v>
      </c>
      <c r="H14" s="18">
        <v>0</v>
      </c>
      <c r="I14" s="18">
        <v>0</v>
      </c>
      <c r="J14" s="18">
        <v>0</v>
      </c>
      <c r="K14" s="18">
        <v>1</v>
      </c>
      <c r="L14" s="18">
        <v>0</v>
      </c>
      <c r="M14" s="18">
        <v>0</v>
      </c>
      <c r="N14" s="18">
        <v>4</v>
      </c>
      <c r="O14" s="18">
        <v>0</v>
      </c>
      <c r="P14" s="18">
        <v>0</v>
      </c>
      <c r="Q14" s="18">
        <v>0</v>
      </c>
      <c r="R14" s="18">
        <f t="shared" si="0"/>
        <v>0.5</v>
      </c>
      <c r="S14" s="18">
        <f t="shared" si="1"/>
        <v>1.0954451150103321</v>
      </c>
      <c r="T14" s="18">
        <f t="shared" si="2"/>
        <v>0.27386127875258304</v>
      </c>
      <c r="U14" s="18">
        <v>25</v>
      </c>
      <c r="V14" s="18"/>
    </row>
    <row r="15" spans="1:22" s="17" customFormat="1">
      <c r="A15" s="18">
        <v>37</v>
      </c>
      <c r="B15" s="18">
        <v>0</v>
      </c>
      <c r="C15" s="18">
        <v>1</v>
      </c>
      <c r="D15" s="18">
        <v>0</v>
      </c>
      <c r="E15" s="18">
        <v>0</v>
      </c>
      <c r="F15" s="18">
        <v>2</v>
      </c>
      <c r="G15" s="18">
        <v>0</v>
      </c>
      <c r="H15" s="18">
        <v>0</v>
      </c>
      <c r="I15" s="18">
        <v>0</v>
      </c>
      <c r="J15" s="18">
        <v>0</v>
      </c>
      <c r="K15" s="18">
        <v>1</v>
      </c>
      <c r="L15" s="18">
        <v>0</v>
      </c>
      <c r="M15" s="18">
        <v>0</v>
      </c>
      <c r="N15" s="18">
        <v>7</v>
      </c>
      <c r="O15" s="18">
        <v>0</v>
      </c>
      <c r="P15" s="18">
        <v>1</v>
      </c>
      <c r="Q15" s="18">
        <v>0</v>
      </c>
      <c r="R15" s="18">
        <f t="shared" si="0"/>
        <v>0.75</v>
      </c>
      <c r="S15" s="18">
        <f t="shared" si="1"/>
        <v>1.7701224063135672</v>
      </c>
      <c r="T15" s="18">
        <f t="shared" si="2"/>
        <v>0.4425306015783918</v>
      </c>
      <c r="U15" s="18">
        <v>31.25</v>
      </c>
      <c r="V15" s="18"/>
    </row>
    <row r="16" spans="1:22" s="17" customFormat="1">
      <c r="A16" s="18">
        <v>39</v>
      </c>
      <c r="B16" s="18">
        <v>0</v>
      </c>
      <c r="C16" s="18">
        <v>1</v>
      </c>
      <c r="D16" s="18">
        <v>0</v>
      </c>
      <c r="E16" s="18">
        <v>0</v>
      </c>
      <c r="F16" s="18">
        <v>2</v>
      </c>
      <c r="G16" s="18">
        <v>0</v>
      </c>
      <c r="H16" s="18">
        <v>0</v>
      </c>
      <c r="I16" s="18">
        <v>0</v>
      </c>
      <c r="J16" s="18">
        <v>1</v>
      </c>
      <c r="K16" s="18">
        <v>1</v>
      </c>
      <c r="L16" s="18">
        <v>0</v>
      </c>
      <c r="M16" s="18">
        <v>0</v>
      </c>
      <c r="N16" s="18">
        <v>7</v>
      </c>
      <c r="O16" s="18">
        <v>0</v>
      </c>
      <c r="P16" s="18">
        <v>0</v>
      </c>
      <c r="Q16" s="18">
        <v>1</v>
      </c>
      <c r="R16" s="18">
        <f t="shared" si="0"/>
        <v>0.8125</v>
      </c>
      <c r="S16" s="18">
        <f t="shared" si="1"/>
        <v>1.7594980344783944</v>
      </c>
      <c r="T16" s="18">
        <f t="shared" si="2"/>
        <v>0.43987450861959859</v>
      </c>
      <c r="U16" s="18">
        <v>37.5</v>
      </c>
      <c r="V16" s="18"/>
    </row>
    <row r="17" spans="1:22" s="17" customFormat="1">
      <c r="A17" s="18">
        <v>41</v>
      </c>
      <c r="B17" s="18">
        <v>0</v>
      </c>
      <c r="C17" s="18">
        <v>2</v>
      </c>
      <c r="D17" s="18">
        <v>0</v>
      </c>
      <c r="E17" s="18">
        <v>0</v>
      </c>
      <c r="F17" s="18">
        <v>3</v>
      </c>
      <c r="G17" s="18">
        <v>1</v>
      </c>
      <c r="H17" s="18">
        <v>0</v>
      </c>
      <c r="I17" s="18">
        <v>0</v>
      </c>
      <c r="J17" s="18">
        <v>1</v>
      </c>
      <c r="K17" s="18">
        <v>1</v>
      </c>
      <c r="L17" s="18">
        <v>0</v>
      </c>
      <c r="M17" s="18">
        <v>0</v>
      </c>
      <c r="N17" s="18">
        <v>7</v>
      </c>
      <c r="O17" s="18">
        <v>0</v>
      </c>
      <c r="P17" s="18">
        <v>0</v>
      </c>
      <c r="Q17" s="18">
        <v>1</v>
      </c>
      <c r="R17" s="18">
        <f t="shared" si="0"/>
        <v>1</v>
      </c>
      <c r="S17" s="18">
        <f t="shared" si="1"/>
        <v>1.8257418583505538</v>
      </c>
      <c r="T17" s="18">
        <f t="shared" si="2"/>
        <v>0.45643546458763845</v>
      </c>
      <c r="U17" s="18">
        <v>43.75</v>
      </c>
      <c r="V17" s="18"/>
    </row>
    <row r="18" spans="1:22" s="17" customFormat="1">
      <c r="A18" s="18">
        <v>43</v>
      </c>
      <c r="B18" s="18">
        <v>0</v>
      </c>
      <c r="C18" s="18">
        <v>2</v>
      </c>
      <c r="D18" s="18">
        <v>0</v>
      </c>
      <c r="E18" s="18">
        <v>0</v>
      </c>
      <c r="F18" s="18">
        <v>3</v>
      </c>
      <c r="G18" s="18">
        <v>1</v>
      </c>
      <c r="H18" s="18">
        <v>0</v>
      </c>
      <c r="I18" s="18">
        <v>0</v>
      </c>
      <c r="J18" s="18">
        <v>2</v>
      </c>
      <c r="K18" s="18">
        <v>1</v>
      </c>
      <c r="L18" s="18">
        <v>0</v>
      </c>
      <c r="M18" s="18">
        <v>0</v>
      </c>
      <c r="N18" s="18">
        <v>7</v>
      </c>
      <c r="O18" s="18">
        <v>0</v>
      </c>
      <c r="P18" s="18">
        <v>0</v>
      </c>
      <c r="Q18" s="18">
        <v>1</v>
      </c>
      <c r="R18" s="18">
        <f t="shared" si="0"/>
        <v>1.0625</v>
      </c>
      <c r="S18" s="18">
        <f t="shared" si="1"/>
        <v>1.8427786989579984</v>
      </c>
      <c r="T18" s="18">
        <f t="shared" si="2"/>
        <v>0.4606946747394996</v>
      </c>
      <c r="U18" s="18">
        <v>43.75</v>
      </c>
      <c r="V18" s="18"/>
    </row>
    <row r="19" spans="1:22" s="17" customFormat="1">
      <c r="A19" s="18">
        <v>45</v>
      </c>
      <c r="B19" s="18">
        <v>0</v>
      </c>
      <c r="C19" s="18">
        <v>2</v>
      </c>
      <c r="D19" s="18">
        <v>0</v>
      </c>
      <c r="E19" s="18">
        <v>0</v>
      </c>
      <c r="F19" s="18">
        <v>3</v>
      </c>
      <c r="G19" s="18">
        <v>1</v>
      </c>
      <c r="H19" s="18">
        <v>0</v>
      </c>
      <c r="I19" s="18">
        <v>0</v>
      </c>
      <c r="J19" s="18">
        <v>2</v>
      </c>
      <c r="K19" s="18">
        <v>1</v>
      </c>
      <c r="L19" s="18">
        <v>0</v>
      </c>
      <c r="M19" s="18">
        <v>0</v>
      </c>
      <c r="N19" s="18">
        <v>7</v>
      </c>
      <c r="O19" s="18">
        <v>0</v>
      </c>
      <c r="P19" s="18">
        <v>0</v>
      </c>
      <c r="Q19" s="18">
        <v>0</v>
      </c>
      <c r="R19" s="18">
        <f t="shared" si="0"/>
        <v>1</v>
      </c>
      <c r="S19" s="18">
        <f t="shared" si="1"/>
        <v>1.8618986725025255</v>
      </c>
      <c r="T19" s="18">
        <f t="shared" si="2"/>
        <v>0.46547466812563137</v>
      </c>
      <c r="U19" s="18">
        <v>37.5</v>
      </c>
      <c r="V19" s="18"/>
    </row>
    <row r="20" spans="1:22" s="17" customFormat="1">
      <c r="A20" s="18">
        <v>47</v>
      </c>
      <c r="B20" s="18">
        <v>0</v>
      </c>
      <c r="C20" s="18">
        <v>2</v>
      </c>
      <c r="D20" s="18">
        <v>0</v>
      </c>
      <c r="E20" s="18">
        <v>0</v>
      </c>
      <c r="F20" s="18">
        <v>3</v>
      </c>
      <c r="G20" s="18">
        <v>1</v>
      </c>
      <c r="H20" s="18">
        <v>0</v>
      </c>
      <c r="I20" s="18">
        <v>0</v>
      </c>
      <c r="J20" s="18">
        <v>3</v>
      </c>
      <c r="K20" s="18">
        <v>1</v>
      </c>
      <c r="L20" s="18">
        <v>0</v>
      </c>
      <c r="M20" s="18">
        <v>0</v>
      </c>
      <c r="N20" s="18">
        <v>7</v>
      </c>
      <c r="O20" s="18">
        <v>0</v>
      </c>
      <c r="P20" s="18">
        <v>0</v>
      </c>
      <c r="Q20" s="18">
        <v>0</v>
      </c>
      <c r="R20" s="18">
        <f t="shared" si="0"/>
        <v>1.0625</v>
      </c>
      <c r="S20" s="18">
        <f t="shared" si="1"/>
        <v>1.9137659209004638</v>
      </c>
      <c r="T20" s="18">
        <f t="shared" si="2"/>
        <v>0.47844148022511596</v>
      </c>
      <c r="U20" s="18">
        <v>37.5</v>
      </c>
      <c r="V20" s="18"/>
    </row>
    <row r="21" spans="1:22" s="17" customFormat="1">
      <c r="A21" s="18">
        <v>49</v>
      </c>
      <c r="B21" s="18">
        <v>0</v>
      </c>
      <c r="C21" s="18">
        <v>2</v>
      </c>
      <c r="D21" s="18">
        <v>0</v>
      </c>
      <c r="E21" s="18">
        <v>0</v>
      </c>
      <c r="F21" s="18">
        <v>2</v>
      </c>
      <c r="G21" s="18">
        <v>1</v>
      </c>
      <c r="H21" s="18">
        <v>0</v>
      </c>
      <c r="I21" s="18">
        <v>0</v>
      </c>
      <c r="J21" s="18">
        <v>3</v>
      </c>
      <c r="K21" s="18">
        <v>1</v>
      </c>
      <c r="L21" s="18">
        <v>0</v>
      </c>
      <c r="M21" s="18">
        <v>0</v>
      </c>
      <c r="N21" s="18">
        <v>7</v>
      </c>
      <c r="O21" s="18">
        <v>0</v>
      </c>
      <c r="P21" s="18">
        <v>0</v>
      </c>
      <c r="Q21" s="18">
        <v>0</v>
      </c>
      <c r="R21" s="18">
        <f t="shared" si="0"/>
        <v>1</v>
      </c>
      <c r="S21" s="18">
        <f t="shared" si="1"/>
        <v>1.8618986725025255</v>
      </c>
      <c r="T21" s="18">
        <f t="shared" si="2"/>
        <v>0.46547466812563137</v>
      </c>
      <c r="U21" s="18">
        <v>37.5</v>
      </c>
      <c r="V21" s="18"/>
    </row>
    <row r="22" spans="1:22" s="17" customFormat="1">
      <c r="A22" s="18">
        <v>51</v>
      </c>
      <c r="B22" s="18">
        <v>0</v>
      </c>
      <c r="C22" s="18">
        <v>2</v>
      </c>
      <c r="D22" s="18">
        <v>0</v>
      </c>
      <c r="E22" s="18">
        <v>0</v>
      </c>
      <c r="F22" s="18">
        <v>2</v>
      </c>
      <c r="G22" s="18">
        <v>1</v>
      </c>
      <c r="H22" s="18">
        <v>0</v>
      </c>
      <c r="I22" s="18">
        <v>0</v>
      </c>
      <c r="J22" s="18">
        <v>3</v>
      </c>
      <c r="K22" s="18">
        <v>1</v>
      </c>
      <c r="L22" s="18">
        <v>0</v>
      </c>
      <c r="M22" s="18">
        <v>0</v>
      </c>
      <c r="N22" s="18">
        <v>7</v>
      </c>
      <c r="O22" s="18">
        <v>0</v>
      </c>
      <c r="P22" s="18">
        <v>0</v>
      </c>
      <c r="Q22" s="18">
        <v>0</v>
      </c>
      <c r="R22" s="18">
        <f t="shared" si="0"/>
        <v>1</v>
      </c>
      <c r="S22" s="18">
        <f t="shared" si="1"/>
        <v>1.8618986725025255</v>
      </c>
      <c r="T22" s="18">
        <f t="shared" si="2"/>
        <v>0.46547466812563137</v>
      </c>
      <c r="U22" s="18">
        <v>37.5</v>
      </c>
      <c r="V22" s="18"/>
    </row>
    <row r="23" spans="1:22" s="17" customFormat="1">
      <c r="A23" s="18">
        <v>53</v>
      </c>
      <c r="B23" s="18">
        <v>0</v>
      </c>
      <c r="C23" s="18">
        <v>2</v>
      </c>
      <c r="D23" s="18">
        <v>0</v>
      </c>
      <c r="E23" s="18">
        <v>0</v>
      </c>
      <c r="F23" s="18">
        <v>1</v>
      </c>
      <c r="G23" s="18">
        <v>0</v>
      </c>
      <c r="H23" s="18">
        <v>0</v>
      </c>
      <c r="I23" s="18">
        <v>0</v>
      </c>
      <c r="J23" s="18">
        <v>3</v>
      </c>
      <c r="K23" s="18">
        <v>1</v>
      </c>
      <c r="L23" s="18">
        <v>0</v>
      </c>
      <c r="M23" s="18">
        <v>0</v>
      </c>
      <c r="N23" s="18">
        <v>7</v>
      </c>
      <c r="O23" s="18">
        <v>0</v>
      </c>
      <c r="P23" s="18">
        <v>0</v>
      </c>
      <c r="Q23" s="18">
        <v>0</v>
      </c>
      <c r="R23" s="18">
        <f t="shared" si="0"/>
        <v>0.875</v>
      </c>
      <c r="S23" s="18">
        <f t="shared" si="1"/>
        <v>1.857417562100671</v>
      </c>
      <c r="T23" s="18">
        <f t="shared" si="2"/>
        <v>0.46435439052516775</v>
      </c>
      <c r="U23" s="18">
        <v>31.25</v>
      </c>
      <c r="V23" s="18"/>
    </row>
    <row r="24" spans="1:22" s="17" customFormat="1">
      <c r="A24" s="18">
        <v>55</v>
      </c>
      <c r="B24" s="18">
        <v>0</v>
      </c>
      <c r="C24" s="18">
        <v>2</v>
      </c>
      <c r="D24" s="18">
        <v>0</v>
      </c>
      <c r="E24" s="18">
        <v>0</v>
      </c>
      <c r="F24" s="18">
        <v>1</v>
      </c>
      <c r="G24" s="18">
        <v>0</v>
      </c>
      <c r="H24" s="18">
        <v>0</v>
      </c>
      <c r="I24" s="18">
        <v>0</v>
      </c>
      <c r="J24" s="18">
        <v>3</v>
      </c>
      <c r="K24" s="18">
        <v>1</v>
      </c>
      <c r="L24" s="18">
        <v>0</v>
      </c>
      <c r="M24" s="18">
        <v>0</v>
      </c>
      <c r="N24" s="18">
        <v>7</v>
      </c>
      <c r="O24" s="18">
        <v>0</v>
      </c>
      <c r="P24" s="18">
        <v>0</v>
      </c>
      <c r="Q24" s="18">
        <v>0</v>
      </c>
      <c r="R24" s="18">
        <f t="shared" si="0"/>
        <v>0.875</v>
      </c>
      <c r="S24" s="18">
        <f t="shared" si="1"/>
        <v>1.857417562100671</v>
      </c>
      <c r="T24" s="18">
        <f t="shared" si="2"/>
        <v>0.46435439052516775</v>
      </c>
      <c r="U24" s="18">
        <v>31.25</v>
      </c>
      <c r="V24" s="18"/>
    </row>
    <row r="25" spans="1:22" s="17" customFormat="1">
      <c r="A25" s="18">
        <v>57</v>
      </c>
      <c r="B25" s="18">
        <v>0</v>
      </c>
      <c r="C25" s="18">
        <v>1</v>
      </c>
      <c r="D25" s="18">
        <v>0</v>
      </c>
      <c r="E25" s="18">
        <v>0</v>
      </c>
      <c r="F25" s="18">
        <v>1</v>
      </c>
      <c r="G25" s="18">
        <v>0</v>
      </c>
      <c r="H25" s="18">
        <v>0</v>
      </c>
      <c r="I25" s="18">
        <v>0</v>
      </c>
      <c r="J25" s="18">
        <v>3</v>
      </c>
      <c r="K25" s="18">
        <v>0</v>
      </c>
      <c r="L25" s="18">
        <v>0</v>
      </c>
      <c r="M25" s="18">
        <v>0</v>
      </c>
      <c r="N25" s="18">
        <v>7</v>
      </c>
      <c r="O25" s="18">
        <v>0</v>
      </c>
      <c r="P25" s="18">
        <v>0</v>
      </c>
      <c r="Q25" s="18">
        <v>0</v>
      </c>
      <c r="R25" s="18">
        <f t="shared" si="0"/>
        <v>0.75</v>
      </c>
      <c r="S25" s="18">
        <f t="shared" si="1"/>
        <v>1.8439088914585775</v>
      </c>
      <c r="T25" s="18">
        <f t="shared" si="2"/>
        <v>0.46097722286464438</v>
      </c>
      <c r="U25" s="18">
        <v>25</v>
      </c>
      <c r="V25" s="18"/>
    </row>
    <row r="26" spans="1:22" s="17" customFormat="1">
      <c r="A26" s="18">
        <v>59</v>
      </c>
      <c r="B26" s="18">
        <v>0</v>
      </c>
      <c r="C26" s="18">
        <v>1</v>
      </c>
      <c r="D26" s="18">
        <v>0</v>
      </c>
      <c r="E26" s="18">
        <v>0</v>
      </c>
      <c r="F26" s="18">
        <v>1</v>
      </c>
      <c r="G26" s="18">
        <v>0</v>
      </c>
      <c r="H26" s="18">
        <v>0</v>
      </c>
      <c r="I26" s="18">
        <v>0</v>
      </c>
      <c r="J26" s="18">
        <v>3</v>
      </c>
      <c r="K26" s="18">
        <v>0</v>
      </c>
      <c r="L26" s="18">
        <v>0</v>
      </c>
      <c r="M26" s="18">
        <v>0</v>
      </c>
      <c r="N26" s="18">
        <v>7</v>
      </c>
      <c r="O26" s="18">
        <v>0</v>
      </c>
      <c r="P26" s="18">
        <v>0</v>
      </c>
      <c r="Q26" s="18">
        <v>0</v>
      </c>
      <c r="R26" s="18">
        <f t="shared" si="0"/>
        <v>0.75</v>
      </c>
      <c r="S26" s="18">
        <f t="shared" si="1"/>
        <v>1.8439088914585775</v>
      </c>
      <c r="T26" s="18">
        <f t="shared" si="2"/>
        <v>0.46097722286464438</v>
      </c>
      <c r="U26" s="18">
        <v>25</v>
      </c>
      <c r="V26" s="18"/>
    </row>
    <row r="27" spans="1:22" s="17" customFormat="1">
      <c r="A27" s="18">
        <v>61</v>
      </c>
      <c r="B27" s="18">
        <v>0</v>
      </c>
      <c r="C27" s="18">
        <v>1</v>
      </c>
      <c r="D27" s="18">
        <v>0</v>
      </c>
      <c r="E27" s="18">
        <v>0</v>
      </c>
      <c r="F27" s="18">
        <v>1</v>
      </c>
      <c r="G27" s="18">
        <v>0</v>
      </c>
      <c r="H27" s="18">
        <v>0</v>
      </c>
      <c r="I27" s="18">
        <v>0</v>
      </c>
      <c r="J27" s="18">
        <v>3</v>
      </c>
      <c r="K27" s="18">
        <v>0</v>
      </c>
      <c r="L27" s="18">
        <v>0</v>
      </c>
      <c r="M27" s="18">
        <v>0</v>
      </c>
      <c r="N27" s="18">
        <v>7</v>
      </c>
      <c r="O27" s="18">
        <v>0</v>
      </c>
      <c r="P27" s="18">
        <v>0</v>
      </c>
      <c r="Q27" s="18">
        <v>0</v>
      </c>
      <c r="R27" s="18">
        <f t="shared" si="0"/>
        <v>0.75</v>
      </c>
      <c r="S27" s="18">
        <f t="shared" si="1"/>
        <v>1.8439088914585775</v>
      </c>
      <c r="T27" s="18">
        <f t="shared" si="2"/>
        <v>0.46097722286464438</v>
      </c>
      <c r="U27" s="18">
        <v>25</v>
      </c>
      <c r="V27" s="18"/>
    </row>
    <row r="28" spans="1:22" s="17" customFormat="1">
      <c r="A28" s="18">
        <v>63</v>
      </c>
      <c r="B28" s="18">
        <v>0</v>
      </c>
      <c r="C28" s="18">
        <v>1</v>
      </c>
      <c r="D28" s="18">
        <v>0</v>
      </c>
      <c r="E28" s="18">
        <v>0</v>
      </c>
      <c r="F28" s="18">
        <v>1</v>
      </c>
      <c r="G28" s="18">
        <v>0</v>
      </c>
      <c r="H28" s="18">
        <v>0</v>
      </c>
      <c r="I28" s="18">
        <v>0</v>
      </c>
      <c r="J28" s="18">
        <v>3</v>
      </c>
      <c r="K28" s="18">
        <v>0</v>
      </c>
      <c r="L28" s="18">
        <v>0</v>
      </c>
      <c r="M28" s="18">
        <v>0</v>
      </c>
      <c r="N28" s="18">
        <v>7</v>
      </c>
      <c r="O28" s="18">
        <v>0</v>
      </c>
      <c r="P28" s="18">
        <v>0</v>
      </c>
      <c r="Q28" s="18">
        <v>0</v>
      </c>
      <c r="R28" s="18">
        <f t="shared" si="0"/>
        <v>0.75</v>
      </c>
      <c r="S28" s="18">
        <f t="shared" si="1"/>
        <v>1.8439088914585775</v>
      </c>
      <c r="T28" s="18">
        <f t="shared" si="2"/>
        <v>0.46097722286464438</v>
      </c>
      <c r="U28" s="18">
        <v>25</v>
      </c>
      <c r="V28" s="18"/>
    </row>
    <row r="29" spans="1:22" s="17" customFormat="1">
      <c r="G29" s="18"/>
      <c r="I29" s="18"/>
      <c r="V29" s="18"/>
    </row>
    <row r="30" spans="1:22" s="17" customFormat="1">
      <c r="A30" s="18"/>
      <c r="D30" s="18"/>
      <c r="E30" s="18"/>
      <c r="F30" s="18"/>
      <c r="G30" s="18"/>
      <c r="I30" s="18"/>
      <c r="S30" s="18"/>
      <c r="T30" s="18"/>
      <c r="U30" s="18"/>
      <c r="V30" s="18"/>
    </row>
    <row r="31" spans="1:22" s="17" customFormat="1" ht="16.5">
      <c r="A31" s="18" t="s">
        <v>42</v>
      </c>
      <c r="B31" s="40" t="s">
        <v>41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19" t="s">
        <v>40</v>
      </c>
      <c r="S31" s="19" t="s">
        <v>2</v>
      </c>
      <c r="T31" s="19" t="s">
        <v>3</v>
      </c>
      <c r="U31" s="19" t="s">
        <v>39</v>
      </c>
      <c r="V31" s="18"/>
    </row>
    <row r="32" spans="1:22" s="17" customFormat="1">
      <c r="A32" s="18">
        <v>15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f t="shared" ref="R32:R56" si="3">AVERAGE(B32:Q32)</f>
        <v>0</v>
      </c>
      <c r="S32" s="18">
        <f t="shared" ref="S32:S56" si="4">STDEV(B32:Q32)</f>
        <v>0</v>
      </c>
      <c r="T32" s="18">
        <f t="shared" ref="T32:T56" si="5">S32/SQRT(16)</f>
        <v>0</v>
      </c>
      <c r="U32" s="18">
        <v>0</v>
      </c>
      <c r="V32" s="18"/>
    </row>
    <row r="33" spans="1:22" s="17" customFormat="1">
      <c r="A33" s="18">
        <v>17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f t="shared" si="3"/>
        <v>0</v>
      </c>
      <c r="S33" s="18">
        <f t="shared" si="4"/>
        <v>0</v>
      </c>
      <c r="T33" s="18">
        <f t="shared" si="5"/>
        <v>0</v>
      </c>
      <c r="U33" s="18">
        <v>0</v>
      </c>
      <c r="V33" s="18"/>
    </row>
    <row r="34" spans="1:22" s="17" customFormat="1">
      <c r="A34" s="18">
        <v>19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f t="shared" si="3"/>
        <v>0</v>
      </c>
      <c r="S34" s="18">
        <f t="shared" si="4"/>
        <v>0</v>
      </c>
      <c r="T34" s="18">
        <f t="shared" si="5"/>
        <v>0</v>
      </c>
      <c r="U34" s="18">
        <v>0</v>
      </c>
      <c r="V34" s="18"/>
    </row>
    <row r="35" spans="1:22" s="17" customFormat="1">
      <c r="A35" s="18">
        <v>21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f t="shared" si="3"/>
        <v>0</v>
      </c>
      <c r="S35" s="18">
        <f t="shared" si="4"/>
        <v>0</v>
      </c>
      <c r="T35" s="18">
        <f t="shared" si="5"/>
        <v>0</v>
      </c>
      <c r="U35" s="18">
        <v>0</v>
      </c>
      <c r="V35" s="18"/>
    </row>
    <row r="36" spans="1:22" s="17" customFormat="1">
      <c r="A36" s="18">
        <v>23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f t="shared" si="3"/>
        <v>0</v>
      </c>
      <c r="S36" s="18">
        <f t="shared" si="4"/>
        <v>0</v>
      </c>
      <c r="T36" s="18">
        <f t="shared" si="5"/>
        <v>0</v>
      </c>
      <c r="U36" s="18">
        <v>0</v>
      </c>
      <c r="V36" s="18"/>
    </row>
    <row r="37" spans="1:22" s="17" customFormat="1">
      <c r="A37" s="18">
        <v>25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1</v>
      </c>
      <c r="Q37" s="18">
        <v>0</v>
      </c>
      <c r="R37" s="18">
        <f t="shared" si="3"/>
        <v>6.25E-2</v>
      </c>
      <c r="S37" s="18">
        <f t="shared" si="4"/>
        <v>0.25</v>
      </c>
      <c r="T37" s="18">
        <f t="shared" si="5"/>
        <v>6.25E-2</v>
      </c>
      <c r="U37" s="18">
        <v>6.25</v>
      </c>
      <c r="V37" s="18" t="s">
        <v>38</v>
      </c>
    </row>
    <row r="38" spans="1:22" s="17" customFormat="1">
      <c r="A38" s="18">
        <v>27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1</v>
      </c>
      <c r="N38" s="18">
        <v>0</v>
      </c>
      <c r="O38" s="18">
        <v>0</v>
      </c>
      <c r="P38" s="18">
        <v>2</v>
      </c>
      <c r="Q38" s="18">
        <v>0</v>
      </c>
      <c r="R38" s="18">
        <f t="shared" si="3"/>
        <v>0.1875</v>
      </c>
      <c r="S38" s="18">
        <f t="shared" si="4"/>
        <v>0.54390562906935735</v>
      </c>
      <c r="T38" s="18">
        <f t="shared" si="5"/>
        <v>0.13597640726733934</v>
      </c>
      <c r="U38" s="18">
        <v>12.5</v>
      </c>
      <c r="V38" s="18" t="s">
        <v>38</v>
      </c>
    </row>
    <row r="39" spans="1:22" s="17" customFormat="1">
      <c r="A39" s="18">
        <v>29</v>
      </c>
      <c r="B39" s="18">
        <v>0</v>
      </c>
      <c r="C39" s="18">
        <v>0</v>
      </c>
      <c r="D39" s="18">
        <v>1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1</v>
      </c>
      <c r="N39" s="18">
        <v>0</v>
      </c>
      <c r="O39" s="18">
        <v>0</v>
      </c>
      <c r="P39" s="18">
        <v>3</v>
      </c>
      <c r="Q39" s="18">
        <v>0</v>
      </c>
      <c r="R39" s="18">
        <f t="shared" si="3"/>
        <v>0.3125</v>
      </c>
      <c r="S39" s="18">
        <f t="shared" si="4"/>
        <v>0.79320026895271956</v>
      </c>
      <c r="T39" s="18">
        <f t="shared" si="5"/>
        <v>0.19830006723817989</v>
      </c>
      <c r="U39" s="18">
        <v>18.75</v>
      </c>
      <c r="V39" s="18" t="s">
        <v>38</v>
      </c>
    </row>
    <row r="40" spans="1:22" s="17" customFormat="1">
      <c r="A40" s="18">
        <v>31</v>
      </c>
      <c r="B40" s="18">
        <v>0</v>
      </c>
      <c r="C40" s="18">
        <v>0</v>
      </c>
      <c r="D40" s="18">
        <v>2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1</v>
      </c>
      <c r="K40" s="18">
        <v>0</v>
      </c>
      <c r="L40" s="18">
        <v>0</v>
      </c>
      <c r="M40" s="18">
        <v>1</v>
      </c>
      <c r="N40" s="18">
        <v>0</v>
      </c>
      <c r="O40" s="18">
        <v>0</v>
      </c>
      <c r="P40" s="18">
        <v>3</v>
      </c>
      <c r="Q40" s="18">
        <v>0</v>
      </c>
      <c r="R40" s="18">
        <f t="shared" si="3"/>
        <v>0.4375</v>
      </c>
      <c r="S40" s="18">
        <f t="shared" si="4"/>
        <v>0.89209491273817565</v>
      </c>
      <c r="T40" s="18">
        <f t="shared" si="5"/>
        <v>0.22302372818454391</v>
      </c>
      <c r="U40" s="18">
        <v>25</v>
      </c>
      <c r="V40" s="18" t="s">
        <v>38</v>
      </c>
    </row>
    <row r="41" spans="1:22" s="17" customFormat="1">
      <c r="A41" s="18">
        <v>33</v>
      </c>
      <c r="B41" s="18">
        <v>0</v>
      </c>
      <c r="C41" s="18">
        <v>0</v>
      </c>
      <c r="D41" s="18">
        <v>2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1</v>
      </c>
      <c r="K41" s="18">
        <v>0</v>
      </c>
      <c r="L41" s="18">
        <v>0</v>
      </c>
      <c r="M41" s="18">
        <v>1</v>
      </c>
      <c r="N41" s="18">
        <v>0</v>
      </c>
      <c r="O41" s="18">
        <v>0</v>
      </c>
      <c r="P41" s="18">
        <v>3</v>
      </c>
      <c r="Q41" s="18">
        <v>0</v>
      </c>
      <c r="R41" s="18">
        <f t="shared" si="3"/>
        <v>0.4375</v>
      </c>
      <c r="S41" s="18">
        <f t="shared" si="4"/>
        <v>0.89209491273817565</v>
      </c>
      <c r="T41" s="18">
        <f t="shared" si="5"/>
        <v>0.22302372818454391</v>
      </c>
      <c r="U41" s="18">
        <v>25</v>
      </c>
      <c r="V41" s="18" t="s">
        <v>38</v>
      </c>
    </row>
    <row r="42" spans="1:22" s="17" customFormat="1">
      <c r="A42" s="18">
        <v>35</v>
      </c>
      <c r="B42" s="18">
        <v>0</v>
      </c>
      <c r="C42" s="18">
        <v>0</v>
      </c>
      <c r="D42" s="18">
        <v>2</v>
      </c>
      <c r="E42" s="18">
        <v>1</v>
      </c>
      <c r="F42" s="18">
        <v>0</v>
      </c>
      <c r="G42" s="18">
        <v>0</v>
      </c>
      <c r="H42" s="18">
        <v>0</v>
      </c>
      <c r="I42" s="18">
        <v>0</v>
      </c>
      <c r="J42" s="18">
        <v>1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3</v>
      </c>
      <c r="Q42" s="18">
        <v>0</v>
      </c>
      <c r="R42" s="18">
        <f t="shared" si="3"/>
        <v>0.4375</v>
      </c>
      <c r="S42" s="18">
        <f t="shared" si="4"/>
        <v>0.89209491273817565</v>
      </c>
      <c r="T42" s="18">
        <f t="shared" si="5"/>
        <v>0.22302372818454391</v>
      </c>
      <c r="U42" s="18">
        <v>25</v>
      </c>
      <c r="V42" s="18" t="s">
        <v>38</v>
      </c>
    </row>
    <row r="43" spans="1:22" s="17" customFormat="1">
      <c r="A43" s="18">
        <v>37</v>
      </c>
      <c r="B43" s="18">
        <v>0</v>
      </c>
      <c r="C43" s="18">
        <v>0</v>
      </c>
      <c r="D43" s="18">
        <v>2</v>
      </c>
      <c r="E43" s="18">
        <v>1</v>
      </c>
      <c r="F43" s="18">
        <v>0</v>
      </c>
      <c r="G43" s="18">
        <v>2</v>
      </c>
      <c r="H43" s="18">
        <v>0</v>
      </c>
      <c r="I43" s="18">
        <v>0</v>
      </c>
      <c r="J43" s="18">
        <v>1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6</v>
      </c>
      <c r="Q43" s="18">
        <v>0</v>
      </c>
      <c r="R43" s="18">
        <f t="shared" si="3"/>
        <v>0.75</v>
      </c>
      <c r="S43" s="18">
        <f t="shared" si="4"/>
        <v>1.5705625319186329</v>
      </c>
      <c r="T43" s="18">
        <f t="shared" si="5"/>
        <v>0.39264063297965823</v>
      </c>
      <c r="U43" s="18">
        <v>31.25</v>
      </c>
      <c r="V43" s="18" t="s">
        <v>38</v>
      </c>
    </row>
    <row r="44" spans="1:22" s="17" customFormat="1">
      <c r="A44" s="18">
        <v>39</v>
      </c>
      <c r="B44" s="18">
        <v>0</v>
      </c>
      <c r="C44" s="18">
        <v>0</v>
      </c>
      <c r="D44" s="18">
        <v>3</v>
      </c>
      <c r="E44" s="18">
        <v>1</v>
      </c>
      <c r="F44" s="18">
        <v>0</v>
      </c>
      <c r="G44" s="18">
        <v>2</v>
      </c>
      <c r="H44" s="18">
        <v>0</v>
      </c>
      <c r="I44" s="18">
        <v>0</v>
      </c>
      <c r="J44" s="18">
        <v>2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6</v>
      </c>
      <c r="Q44" s="18">
        <v>0</v>
      </c>
      <c r="R44" s="18">
        <f t="shared" si="3"/>
        <v>0.875</v>
      </c>
      <c r="S44" s="18">
        <f t="shared" si="4"/>
        <v>1.6683325008322931</v>
      </c>
      <c r="T44" s="18">
        <f t="shared" si="5"/>
        <v>0.41708312520807328</v>
      </c>
      <c r="U44" s="18">
        <v>31.25</v>
      </c>
      <c r="V44" s="18" t="s">
        <v>38</v>
      </c>
    </row>
    <row r="45" spans="1:22" s="17" customFormat="1">
      <c r="A45" s="18">
        <v>41</v>
      </c>
      <c r="B45" s="18">
        <v>0</v>
      </c>
      <c r="C45" s="18">
        <v>0</v>
      </c>
      <c r="D45" s="18">
        <v>3</v>
      </c>
      <c r="E45" s="18">
        <v>1</v>
      </c>
      <c r="F45" s="18">
        <v>0</v>
      </c>
      <c r="G45" s="18">
        <v>2</v>
      </c>
      <c r="H45" s="18">
        <v>0</v>
      </c>
      <c r="I45" s="18">
        <v>0</v>
      </c>
      <c r="J45" s="18">
        <v>2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6</v>
      </c>
      <c r="Q45" s="18">
        <v>0</v>
      </c>
      <c r="R45" s="18">
        <f t="shared" si="3"/>
        <v>0.875</v>
      </c>
      <c r="S45" s="18">
        <f t="shared" si="4"/>
        <v>1.6683325008322931</v>
      </c>
      <c r="T45" s="18">
        <f t="shared" si="5"/>
        <v>0.41708312520807328</v>
      </c>
      <c r="U45" s="18">
        <v>31.25</v>
      </c>
      <c r="V45" s="18" t="s">
        <v>38</v>
      </c>
    </row>
    <row r="46" spans="1:22" s="17" customFormat="1">
      <c r="A46" s="18">
        <v>43</v>
      </c>
      <c r="B46" s="18">
        <v>0</v>
      </c>
      <c r="C46" s="18">
        <v>0</v>
      </c>
      <c r="D46" s="18">
        <v>3</v>
      </c>
      <c r="E46" s="18">
        <v>1</v>
      </c>
      <c r="F46" s="18">
        <v>0</v>
      </c>
      <c r="G46" s="18">
        <v>2</v>
      </c>
      <c r="H46" s="18">
        <v>0</v>
      </c>
      <c r="I46" s="18">
        <v>0</v>
      </c>
      <c r="J46" s="18">
        <v>2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6</v>
      </c>
      <c r="Q46" s="18">
        <v>0</v>
      </c>
      <c r="R46" s="18">
        <f t="shared" si="3"/>
        <v>0.875</v>
      </c>
      <c r="S46" s="18">
        <f t="shared" si="4"/>
        <v>1.6683325008322931</v>
      </c>
      <c r="T46" s="18">
        <f t="shared" si="5"/>
        <v>0.41708312520807328</v>
      </c>
      <c r="U46" s="18">
        <v>31.25</v>
      </c>
      <c r="V46" s="18" t="s">
        <v>38</v>
      </c>
    </row>
    <row r="47" spans="1:22" s="17" customFormat="1">
      <c r="A47" s="18">
        <v>45</v>
      </c>
      <c r="B47" s="18">
        <v>0</v>
      </c>
      <c r="C47" s="18">
        <v>0</v>
      </c>
      <c r="D47" s="18">
        <v>3</v>
      </c>
      <c r="E47" s="18">
        <v>1</v>
      </c>
      <c r="F47" s="18">
        <v>0</v>
      </c>
      <c r="G47" s="18">
        <v>2</v>
      </c>
      <c r="H47" s="18">
        <v>0</v>
      </c>
      <c r="I47" s="18">
        <v>0</v>
      </c>
      <c r="J47" s="18">
        <v>3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6</v>
      </c>
      <c r="Q47" s="18">
        <v>0</v>
      </c>
      <c r="R47" s="18">
        <f t="shared" si="3"/>
        <v>0.9375</v>
      </c>
      <c r="S47" s="18">
        <f t="shared" si="4"/>
        <v>1.7308475765743594</v>
      </c>
      <c r="T47" s="18">
        <f t="shared" si="5"/>
        <v>0.43271189414358985</v>
      </c>
      <c r="U47" s="18">
        <v>31.25</v>
      </c>
      <c r="V47" s="18" t="s">
        <v>38</v>
      </c>
    </row>
    <row r="48" spans="1:22" s="17" customFormat="1">
      <c r="A48" s="18">
        <v>47</v>
      </c>
      <c r="B48" s="18">
        <v>0</v>
      </c>
      <c r="C48" s="18">
        <v>0</v>
      </c>
      <c r="D48" s="18">
        <v>4</v>
      </c>
      <c r="E48" s="18">
        <v>1</v>
      </c>
      <c r="F48" s="18">
        <v>0</v>
      </c>
      <c r="G48" s="18">
        <v>2</v>
      </c>
      <c r="H48" s="18">
        <v>0</v>
      </c>
      <c r="I48" s="18">
        <v>0</v>
      </c>
      <c r="J48" s="18">
        <v>3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6</v>
      </c>
      <c r="Q48" s="18">
        <v>0</v>
      </c>
      <c r="R48" s="18">
        <f t="shared" si="3"/>
        <v>1</v>
      </c>
      <c r="S48" s="18">
        <f t="shared" si="4"/>
        <v>1.8257418583505538</v>
      </c>
      <c r="T48" s="18">
        <f t="shared" si="5"/>
        <v>0.45643546458763845</v>
      </c>
      <c r="U48" s="18">
        <v>31.25</v>
      </c>
      <c r="V48" s="18" t="s">
        <v>38</v>
      </c>
    </row>
    <row r="49" spans="1:22" s="17" customFormat="1">
      <c r="A49" s="18">
        <v>49</v>
      </c>
      <c r="B49" s="18">
        <v>0</v>
      </c>
      <c r="C49" s="18">
        <v>0</v>
      </c>
      <c r="D49" s="18">
        <v>4</v>
      </c>
      <c r="E49" s="18">
        <v>1</v>
      </c>
      <c r="F49" s="18">
        <v>0</v>
      </c>
      <c r="G49" s="18">
        <v>2</v>
      </c>
      <c r="H49" s="18">
        <v>0</v>
      </c>
      <c r="I49" s="18">
        <v>0</v>
      </c>
      <c r="J49" s="18">
        <v>3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6</v>
      </c>
      <c r="Q49" s="18">
        <v>0</v>
      </c>
      <c r="R49" s="18">
        <f t="shared" si="3"/>
        <v>1</v>
      </c>
      <c r="S49" s="18">
        <f t="shared" si="4"/>
        <v>1.8257418583505538</v>
      </c>
      <c r="T49" s="18">
        <f t="shared" si="5"/>
        <v>0.45643546458763845</v>
      </c>
      <c r="U49" s="18">
        <v>31.25</v>
      </c>
      <c r="V49" s="18" t="s">
        <v>38</v>
      </c>
    </row>
    <row r="50" spans="1:22" s="17" customFormat="1">
      <c r="A50" s="18">
        <v>51</v>
      </c>
      <c r="B50" s="18">
        <v>0</v>
      </c>
      <c r="C50" s="18">
        <v>0</v>
      </c>
      <c r="D50" s="18">
        <v>3</v>
      </c>
      <c r="E50" s="18">
        <v>0</v>
      </c>
      <c r="F50" s="18">
        <v>0</v>
      </c>
      <c r="G50" s="18">
        <v>2</v>
      </c>
      <c r="H50" s="18">
        <v>0</v>
      </c>
      <c r="I50" s="18">
        <v>0</v>
      </c>
      <c r="J50" s="18">
        <v>3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6</v>
      </c>
      <c r="Q50" s="18">
        <v>0</v>
      </c>
      <c r="R50" s="18">
        <f t="shared" si="3"/>
        <v>0.875</v>
      </c>
      <c r="S50" s="18">
        <f t="shared" si="4"/>
        <v>1.7464249196572981</v>
      </c>
      <c r="T50" s="18">
        <f t="shared" si="5"/>
        <v>0.43660622991432452</v>
      </c>
      <c r="U50" s="18">
        <v>25</v>
      </c>
      <c r="V50" s="18" t="s">
        <v>38</v>
      </c>
    </row>
    <row r="51" spans="1:22" s="17" customFormat="1">
      <c r="A51" s="18">
        <v>53</v>
      </c>
      <c r="B51" s="18">
        <v>0</v>
      </c>
      <c r="C51" s="18">
        <v>0</v>
      </c>
      <c r="D51" s="18">
        <v>3</v>
      </c>
      <c r="E51" s="18">
        <v>0</v>
      </c>
      <c r="F51" s="18">
        <v>0</v>
      </c>
      <c r="G51" s="18">
        <v>2</v>
      </c>
      <c r="H51" s="18">
        <v>0</v>
      </c>
      <c r="I51" s="18">
        <v>0</v>
      </c>
      <c r="J51" s="18">
        <v>3</v>
      </c>
      <c r="K51" s="18">
        <v>1</v>
      </c>
      <c r="L51" s="18">
        <v>0</v>
      </c>
      <c r="M51" s="18">
        <v>0</v>
      </c>
      <c r="N51" s="18">
        <v>0</v>
      </c>
      <c r="O51" s="18">
        <v>0</v>
      </c>
      <c r="P51" s="18">
        <v>6</v>
      </c>
      <c r="Q51" s="18">
        <v>0</v>
      </c>
      <c r="R51" s="18">
        <f t="shared" si="3"/>
        <v>0.9375</v>
      </c>
      <c r="S51" s="18">
        <f t="shared" si="4"/>
        <v>1.7308475765743594</v>
      </c>
      <c r="T51" s="18">
        <f t="shared" si="5"/>
        <v>0.43271189414358985</v>
      </c>
      <c r="U51" s="18">
        <v>31.25</v>
      </c>
      <c r="V51" s="18" t="s">
        <v>38</v>
      </c>
    </row>
    <row r="52" spans="1:22" s="17" customFormat="1">
      <c r="A52" s="18">
        <v>55</v>
      </c>
      <c r="B52" s="18">
        <v>0</v>
      </c>
      <c r="C52" s="18">
        <v>0</v>
      </c>
      <c r="D52" s="18">
        <v>3</v>
      </c>
      <c r="E52" s="18">
        <v>0</v>
      </c>
      <c r="F52" s="18">
        <v>0</v>
      </c>
      <c r="G52" s="18">
        <v>2</v>
      </c>
      <c r="H52" s="18">
        <v>0</v>
      </c>
      <c r="I52" s="18">
        <v>0</v>
      </c>
      <c r="J52" s="18">
        <v>3</v>
      </c>
      <c r="K52" s="18">
        <v>1</v>
      </c>
      <c r="L52" s="18">
        <v>0</v>
      </c>
      <c r="M52" s="18">
        <v>0</v>
      </c>
      <c r="N52" s="18">
        <v>0</v>
      </c>
      <c r="O52" s="18">
        <v>0</v>
      </c>
      <c r="P52" s="18">
        <v>6</v>
      </c>
      <c r="Q52" s="18">
        <v>0</v>
      </c>
      <c r="R52" s="18">
        <f t="shared" si="3"/>
        <v>0.9375</v>
      </c>
      <c r="S52" s="18">
        <f t="shared" si="4"/>
        <v>1.7308475765743594</v>
      </c>
      <c r="T52" s="18">
        <f t="shared" si="5"/>
        <v>0.43271189414358985</v>
      </c>
      <c r="U52" s="18">
        <v>31.25</v>
      </c>
      <c r="V52" s="18" t="s">
        <v>38</v>
      </c>
    </row>
    <row r="53" spans="1:22" s="17" customFormat="1">
      <c r="A53" s="18">
        <v>57</v>
      </c>
      <c r="B53" s="18">
        <v>0</v>
      </c>
      <c r="C53" s="18">
        <v>0</v>
      </c>
      <c r="D53" s="18">
        <v>2</v>
      </c>
      <c r="E53" s="18">
        <v>0</v>
      </c>
      <c r="F53" s="18">
        <v>0</v>
      </c>
      <c r="G53" s="18">
        <v>2</v>
      </c>
      <c r="H53" s="18">
        <v>0</v>
      </c>
      <c r="I53" s="18">
        <v>0</v>
      </c>
      <c r="J53" s="18">
        <v>2</v>
      </c>
      <c r="K53" s="18">
        <v>1</v>
      </c>
      <c r="L53" s="18">
        <v>0</v>
      </c>
      <c r="M53" s="18">
        <v>0</v>
      </c>
      <c r="N53" s="18">
        <v>0</v>
      </c>
      <c r="O53" s="18">
        <v>0</v>
      </c>
      <c r="P53" s="18">
        <v>6</v>
      </c>
      <c r="Q53" s="18">
        <v>0</v>
      </c>
      <c r="R53" s="18">
        <f t="shared" si="3"/>
        <v>0.8125</v>
      </c>
      <c r="S53" s="18">
        <f t="shared" si="4"/>
        <v>1.6007810593582121</v>
      </c>
      <c r="T53" s="18">
        <f t="shared" si="5"/>
        <v>0.40019526483955303</v>
      </c>
      <c r="U53" s="18">
        <v>31.25</v>
      </c>
      <c r="V53" s="18" t="s">
        <v>38</v>
      </c>
    </row>
    <row r="54" spans="1:22" s="17" customFormat="1">
      <c r="A54" s="18">
        <v>59</v>
      </c>
      <c r="B54" s="18">
        <v>0</v>
      </c>
      <c r="C54" s="18">
        <v>0</v>
      </c>
      <c r="D54" s="18">
        <v>2</v>
      </c>
      <c r="E54" s="18">
        <v>0</v>
      </c>
      <c r="F54" s="18">
        <v>0</v>
      </c>
      <c r="G54" s="18">
        <v>2</v>
      </c>
      <c r="H54" s="18">
        <v>0</v>
      </c>
      <c r="I54" s="18">
        <v>0</v>
      </c>
      <c r="J54" s="18">
        <v>2</v>
      </c>
      <c r="K54" s="18">
        <v>1</v>
      </c>
      <c r="L54" s="18">
        <v>0</v>
      </c>
      <c r="M54" s="18">
        <v>0</v>
      </c>
      <c r="N54" s="18">
        <v>0</v>
      </c>
      <c r="O54" s="18">
        <v>0</v>
      </c>
      <c r="P54" s="18">
        <v>6</v>
      </c>
      <c r="Q54" s="18">
        <v>0</v>
      </c>
      <c r="R54" s="18">
        <f t="shared" si="3"/>
        <v>0.8125</v>
      </c>
      <c r="S54" s="18">
        <f t="shared" si="4"/>
        <v>1.6007810593582121</v>
      </c>
      <c r="T54" s="18">
        <f t="shared" si="5"/>
        <v>0.40019526483955303</v>
      </c>
      <c r="U54" s="18">
        <v>31.25</v>
      </c>
      <c r="V54" s="18" t="s">
        <v>38</v>
      </c>
    </row>
    <row r="55" spans="1:22" s="17" customFormat="1">
      <c r="A55" s="18">
        <v>61</v>
      </c>
      <c r="B55" s="18">
        <v>0</v>
      </c>
      <c r="C55" s="18">
        <v>0</v>
      </c>
      <c r="D55" s="18">
        <v>2</v>
      </c>
      <c r="E55" s="18">
        <v>0</v>
      </c>
      <c r="F55" s="18">
        <v>0</v>
      </c>
      <c r="G55" s="18">
        <v>2</v>
      </c>
      <c r="H55" s="18">
        <v>0</v>
      </c>
      <c r="I55" s="18">
        <v>0</v>
      </c>
      <c r="J55" s="18">
        <v>3</v>
      </c>
      <c r="K55" s="18">
        <v>1</v>
      </c>
      <c r="L55" s="18">
        <v>0</v>
      </c>
      <c r="M55" s="18">
        <v>0</v>
      </c>
      <c r="N55" s="18">
        <v>0</v>
      </c>
      <c r="O55" s="18">
        <v>0</v>
      </c>
      <c r="P55" s="18">
        <v>6</v>
      </c>
      <c r="Q55" s="18">
        <v>0</v>
      </c>
      <c r="R55" s="18">
        <f t="shared" si="3"/>
        <v>0.875</v>
      </c>
      <c r="S55" s="18">
        <f t="shared" si="4"/>
        <v>1.6683325008322931</v>
      </c>
      <c r="T55" s="18">
        <f t="shared" si="5"/>
        <v>0.41708312520807328</v>
      </c>
      <c r="U55" s="18">
        <v>31.25</v>
      </c>
      <c r="V55" s="18" t="s">
        <v>38</v>
      </c>
    </row>
    <row r="56" spans="1:22" s="17" customFormat="1">
      <c r="A56" s="18">
        <v>63</v>
      </c>
      <c r="B56" s="18">
        <v>0</v>
      </c>
      <c r="C56" s="18">
        <v>0</v>
      </c>
      <c r="D56" s="18">
        <v>2</v>
      </c>
      <c r="E56" s="18">
        <v>0</v>
      </c>
      <c r="F56" s="18">
        <v>0</v>
      </c>
      <c r="G56" s="18">
        <v>2</v>
      </c>
      <c r="H56" s="18">
        <v>0</v>
      </c>
      <c r="I56" s="18">
        <v>0</v>
      </c>
      <c r="J56" s="18">
        <v>3</v>
      </c>
      <c r="K56" s="18">
        <v>1</v>
      </c>
      <c r="L56" s="18">
        <v>0</v>
      </c>
      <c r="M56" s="18">
        <v>0</v>
      </c>
      <c r="N56" s="18">
        <v>0</v>
      </c>
      <c r="O56" s="18">
        <v>0</v>
      </c>
      <c r="P56" s="18">
        <v>6</v>
      </c>
      <c r="Q56" s="18">
        <v>0</v>
      </c>
      <c r="R56" s="18">
        <f t="shared" si="3"/>
        <v>0.875</v>
      </c>
      <c r="S56" s="18">
        <f t="shared" si="4"/>
        <v>1.6683325008322931</v>
      </c>
      <c r="T56" s="18">
        <f t="shared" si="5"/>
        <v>0.41708312520807328</v>
      </c>
      <c r="U56" s="18">
        <v>31.25</v>
      </c>
      <c r="V56" s="18" t="s">
        <v>38</v>
      </c>
    </row>
  </sheetData>
  <mergeCells count="2">
    <mergeCell ref="B3:Q3"/>
    <mergeCell ref="B31:Q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R9" sqref="R9"/>
    </sheetView>
  </sheetViews>
  <sheetFormatPr defaultColWidth="9.15625" defaultRowHeight="14.4"/>
  <cols>
    <col min="1" max="1" width="28.15625" style="21" customWidth="1"/>
    <col min="2" max="16384" width="9.15625" style="21"/>
  </cols>
  <sheetData>
    <row r="1" spans="1:18">
      <c r="A1" s="22" t="s">
        <v>55</v>
      </c>
    </row>
    <row r="3" spans="1:18">
      <c r="A3" s="21" t="s">
        <v>54</v>
      </c>
      <c r="B3" s="41" t="s">
        <v>54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1" t="s">
        <v>51</v>
      </c>
      <c r="O3" s="21" t="s">
        <v>50</v>
      </c>
      <c r="P3" s="21" t="s">
        <v>49</v>
      </c>
    </row>
    <row r="4" spans="1:18">
      <c r="A4" s="21" t="s">
        <v>48</v>
      </c>
      <c r="B4" s="21">
        <v>2</v>
      </c>
      <c r="C4" s="21">
        <v>0</v>
      </c>
      <c r="D4" s="21">
        <v>0</v>
      </c>
      <c r="E4" s="21">
        <v>0</v>
      </c>
      <c r="F4" s="21">
        <v>1</v>
      </c>
      <c r="G4" s="21">
        <v>1</v>
      </c>
      <c r="H4" s="21">
        <v>0</v>
      </c>
      <c r="I4" s="21">
        <v>1</v>
      </c>
      <c r="J4" s="21">
        <v>2</v>
      </c>
      <c r="K4" s="21">
        <v>0</v>
      </c>
      <c r="L4" s="21">
        <v>0</v>
      </c>
      <c r="M4" s="21">
        <v>0</v>
      </c>
      <c r="N4" s="21">
        <f>AVERAGE(B4:M4)</f>
        <v>0.58333333333333337</v>
      </c>
      <c r="O4" s="21">
        <f>STDEV(B4:M4)</f>
        <v>0.79296146109875909</v>
      </c>
      <c r="P4" s="21">
        <f>O4/SQRT(12)</f>
        <v>0.22890825651118377</v>
      </c>
    </row>
    <row r="5" spans="1:18">
      <c r="A5" s="21" t="s">
        <v>53</v>
      </c>
      <c r="B5" s="21">
        <v>1</v>
      </c>
      <c r="C5" s="21">
        <v>0</v>
      </c>
      <c r="D5" s="21">
        <v>0</v>
      </c>
      <c r="E5" s="21">
        <v>0</v>
      </c>
      <c r="F5" s="21">
        <v>1</v>
      </c>
      <c r="G5" s="21">
        <v>1</v>
      </c>
      <c r="H5" s="21">
        <v>0</v>
      </c>
      <c r="I5" s="21">
        <v>0</v>
      </c>
      <c r="J5" s="21">
        <v>2</v>
      </c>
      <c r="K5" s="21">
        <v>0</v>
      </c>
      <c r="L5" s="21">
        <v>0</v>
      </c>
      <c r="M5" s="21">
        <v>0</v>
      </c>
      <c r="N5" s="21">
        <f>AVERAGE(B5:M5)</f>
        <v>0.41666666666666669</v>
      </c>
      <c r="O5" s="21">
        <f>STDEV(B5:M5)</f>
        <v>0.66855792342152143</v>
      </c>
      <c r="P5" s="21">
        <f>O5/SQRT(12)</f>
        <v>0.19299604852813632</v>
      </c>
    </row>
    <row r="6" spans="1:18">
      <c r="A6" s="21" t="s">
        <v>46</v>
      </c>
      <c r="B6" s="21">
        <v>1</v>
      </c>
      <c r="C6" s="21">
        <v>0</v>
      </c>
      <c r="D6" s="21">
        <v>0</v>
      </c>
      <c r="E6" s="21">
        <v>0</v>
      </c>
      <c r="F6" s="21">
        <v>1</v>
      </c>
      <c r="G6" s="21">
        <v>1</v>
      </c>
      <c r="H6" s="21">
        <v>0</v>
      </c>
      <c r="I6" s="21">
        <v>0</v>
      </c>
      <c r="J6" s="21">
        <v>2</v>
      </c>
      <c r="K6" s="21">
        <v>0</v>
      </c>
      <c r="L6" s="21">
        <v>0</v>
      </c>
      <c r="M6" s="21">
        <v>0</v>
      </c>
      <c r="N6" s="21">
        <f>AVERAGE(B6:M6)</f>
        <v>0.41666666666666669</v>
      </c>
      <c r="O6" s="21">
        <f>STDEV(B6:M6)</f>
        <v>0.66855792342152143</v>
      </c>
      <c r="P6" s="21">
        <f>O6/SQRT(12)</f>
        <v>0.19299604852813632</v>
      </c>
    </row>
    <row r="8" spans="1:18">
      <c r="A8" s="21" t="s">
        <v>52</v>
      </c>
      <c r="B8" s="41" t="s">
        <v>52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21" t="s">
        <v>51</v>
      </c>
      <c r="O8" s="21" t="s">
        <v>50</v>
      </c>
      <c r="P8" s="21" t="s">
        <v>49</v>
      </c>
      <c r="Q8" s="21" t="s">
        <v>35</v>
      </c>
      <c r="R8" s="21" t="s">
        <v>34</v>
      </c>
    </row>
    <row r="9" spans="1:18">
      <c r="A9" s="21" t="s">
        <v>48</v>
      </c>
      <c r="B9" s="21">
        <v>0</v>
      </c>
      <c r="C9" s="21">
        <v>0</v>
      </c>
      <c r="D9" s="21">
        <v>0</v>
      </c>
      <c r="E9" s="21">
        <v>0</v>
      </c>
      <c r="F9" s="21">
        <v>3</v>
      </c>
      <c r="G9" s="21">
        <v>1</v>
      </c>
      <c r="H9" s="21">
        <v>0</v>
      </c>
      <c r="I9" s="21">
        <v>1</v>
      </c>
      <c r="J9" s="21">
        <v>0</v>
      </c>
      <c r="K9" s="21">
        <v>0</v>
      </c>
      <c r="L9" s="21">
        <v>2</v>
      </c>
      <c r="M9" s="21">
        <v>0</v>
      </c>
      <c r="N9" s="21">
        <f>AVERAGE(B9:M9)</f>
        <v>0.58333333333333337</v>
      </c>
      <c r="O9" s="21">
        <f>STDEV(B9:M9)</f>
        <v>0.99620491989562199</v>
      </c>
      <c r="P9" s="21">
        <f>O9/SQRT(12)</f>
        <v>0.28757958933488348</v>
      </c>
      <c r="Q9" s="21">
        <f>_xlfn.F.TEST(B4:M4,B9:M9)</f>
        <v>0.46130383179051021</v>
      </c>
      <c r="R9" s="21">
        <f>_xlfn.T.TEST(B4:M4,B9:M9,2,2)</f>
        <v>1</v>
      </c>
    </row>
    <row r="10" spans="1:18">
      <c r="A10" s="21" t="s">
        <v>47</v>
      </c>
      <c r="B10" s="21">
        <v>0</v>
      </c>
      <c r="C10" s="21">
        <v>0</v>
      </c>
      <c r="D10" s="21">
        <v>0</v>
      </c>
      <c r="E10" s="21">
        <v>0</v>
      </c>
      <c r="F10" s="21">
        <v>2</v>
      </c>
      <c r="G10" s="21">
        <v>0</v>
      </c>
      <c r="H10" s="21">
        <v>0</v>
      </c>
      <c r="I10" s="21">
        <v>1</v>
      </c>
      <c r="J10" s="21">
        <v>0</v>
      </c>
      <c r="K10" s="21">
        <v>0</v>
      </c>
      <c r="L10" s="21">
        <v>2</v>
      </c>
      <c r="M10" s="21">
        <v>0</v>
      </c>
      <c r="N10" s="21">
        <f>AVERAGE(B10:M10)</f>
        <v>0.41666666666666669</v>
      </c>
      <c r="O10" s="21">
        <f>STDEV(B10:M10)</f>
        <v>0.79296146109875909</v>
      </c>
      <c r="P10" s="21">
        <f>O10/SQRT(12)</f>
        <v>0.22890825651118377</v>
      </c>
      <c r="Q10" s="21">
        <f>_xlfn.F.TEST(B5:M5,B10:M10)</f>
        <v>0.58095950960806342</v>
      </c>
      <c r="R10" s="21">
        <f>_xlfn.T.TEST(B5:M5,B10:M10,2,2)</f>
        <v>1</v>
      </c>
    </row>
    <row r="11" spans="1:18">
      <c r="A11" s="21" t="s">
        <v>46</v>
      </c>
      <c r="B11" s="21">
        <v>0</v>
      </c>
      <c r="C11" s="21">
        <v>0</v>
      </c>
      <c r="D11" s="21">
        <v>0</v>
      </c>
      <c r="E11" s="21">
        <v>0</v>
      </c>
      <c r="F11" s="21">
        <v>2</v>
      </c>
      <c r="G11" s="21">
        <v>0</v>
      </c>
      <c r="H11" s="21">
        <v>0</v>
      </c>
      <c r="I11" s="21">
        <v>1</v>
      </c>
      <c r="J11" s="21">
        <v>0</v>
      </c>
      <c r="K11" s="21">
        <v>0</v>
      </c>
      <c r="L11" s="21">
        <v>2</v>
      </c>
      <c r="M11" s="21">
        <v>0</v>
      </c>
      <c r="N11" s="21">
        <f>AVERAGE(B11:M11)</f>
        <v>0.41666666666666669</v>
      </c>
      <c r="O11" s="21">
        <f>STDEV(B11:M11)</f>
        <v>0.79296146109875909</v>
      </c>
      <c r="P11" s="21">
        <f>O11/SQRT(12)</f>
        <v>0.22890825651118377</v>
      </c>
      <c r="Q11" s="21">
        <f>_xlfn.F.TEST(B6:M6,B11:M11)</f>
        <v>0.58095950960806342</v>
      </c>
      <c r="R11" s="21">
        <f>_xlfn.T.TEST(B6:M6,B11:M11,2,2)</f>
        <v>1</v>
      </c>
    </row>
  </sheetData>
  <mergeCells count="2">
    <mergeCell ref="B3:M3"/>
    <mergeCell ref="B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Figure 2-figure supplement 1B</vt:lpstr>
      <vt:lpstr>Figure 2-figure supplement 1D</vt:lpstr>
      <vt:lpstr>Figure 2-figure supplement 1F</vt:lpstr>
      <vt:lpstr>Figure 2-figure supplement 1G</vt:lpstr>
      <vt:lpstr>Figure 2-figure supplement 2A</vt:lpstr>
      <vt:lpstr>Figure 2-figure supplement 2B</vt:lpstr>
      <vt:lpstr>Figure 2-figure supplement 3B</vt:lpstr>
      <vt:lpstr>Figure 2-figure supplement 3D</vt:lpstr>
      <vt:lpstr>Figure 2-figure supplement 3F</vt:lpstr>
      <vt:lpstr>Figure 2-figure supplement 3G</vt:lpstr>
      <vt:lpstr>Figure 2-figure supplemant 4B</vt:lpstr>
      <vt:lpstr>Figure 2-figure supplemant 4C</vt:lpstr>
      <vt:lpstr>Figure 2-figure supplemant 4D</vt:lpstr>
      <vt:lpstr>Figure 2-figure supplemant 4E</vt:lpstr>
      <vt:lpstr>Figure 2-figure supplement 5B</vt:lpstr>
      <vt:lpstr>Figure 2-figure supplement 6B</vt:lpstr>
      <vt:lpstr>Figure 2-figure supplement 6D</vt:lpstr>
      <vt:lpstr>Figure 2-figure supplement 6F</vt:lpstr>
      <vt:lpstr>Figure 2-figure supplement 7B</vt:lpstr>
      <vt:lpstr>Figure 2-figure supplement 7D</vt:lpstr>
      <vt:lpstr>Figure 2-figure supplement 7F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2020-10-28T12:43:11Z</dcterms:modified>
</cp:coreProperties>
</file>