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13_ncr:1_{FC2C9185-641D-E94E-A954-A90F70D56D3A}" xr6:coauthVersionLast="45" xr6:coauthVersionMax="45" xr10:uidLastSave="{00000000-0000-0000-0000-000000000000}"/>
  <bookViews>
    <workbookView xWindow="4200" yWindow="820" windowWidth="26740" windowHeight="175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L22" i="1" s="1"/>
  <c r="F5" i="1"/>
  <c r="F6" i="1"/>
  <c r="F7" i="1"/>
  <c r="F8" i="1"/>
  <c r="F9" i="1"/>
  <c r="F10" i="1"/>
  <c r="H8" i="1" s="1"/>
  <c r="F11" i="1"/>
  <c r="F12" i="1"/>
  <c r="F13" i="1"/>
  <c r="H11" i="1"/>
  <c r="F14" i="1"/>
  <c r="J14" i="1" s="1"/>
  <c r="L14" i="1" s="1"/>
  <c r="F15" i="1"/>
  <c r="J15" i="1" s="1"/>
  <c r="L15" i="1" s="1"/>
  <c r="F16" i="1"/>
  <c r="J16" i="1" s="1"/>
  <c r="L16" i="1" s="1"/>
  <c r="F17" i="1"/>
  <c r="J17" i="1" s="1"/>
  <c r="L17" i="1" s="1"/>
  <c r="F18" i="1"/>
  <c r="J18" i="1" s="1"/>
  <c r="L18" i="1" s="1"/>
  <c r="F19" i="1"/>
  <c r="J19" i="1" s="1"/>
  <c r="L19" i="1" s="1"/>
  <c r="H17" i="1"/>
  <c r="F20" i="1"/>
  <c r="F21" i="1"/>
  <c r="F22" i="1"/>
  <c r="H20" i="1" s="1"/>
  <c r="E20" i="1"/>
  <c r="I20" i="1" s="1"/>
  <c r="K20" i="1" s="1"/>
  <c r="E17" i="1"/>
  <c r="I17" i="1" s="1"/>
  <c r="K17" i="1" s="1"/>
  <c r="E18" i="1"/>
  <c r="I18" i="1" s="1"/>
  <c r="K18" i="1" s="1"/>
  <c r="E19" i="1"/>
  <c r="I19" i="1" s="1"/>
  <c r="K19" i="1" s="1"/>
  <c r="E21" i="1"/>
  <c r="I21" i="1" s="1"/>
  <c r="K21" i="1" s="1"/>
  <c r="E22" i="1"/>
  <c r="G20" i="1" s="1"/>
  <c r="E14" i="1"/>
  <c r="E11" i="1"/>
  <c r="I11" i="1" s="1"/>
  <c r="K11" i="1" s="1"/>
  <c r="E12" i="1"/>
  <c r="I12" i="1" s="1"/>
  <c r="K12" i="1" s="1"/>
  <c r="E13" i="1"/>
  <c r="I13" i="1" s="1"/>
  <c r="K13" i="1" s="1"/>
  <c r="E15" i="1"/>
  <c r="I15" i="1" s="1"/>
  <c r="K15" i="1" s="1"/>
  <c r="E16" i="1"/>
  <c r="I16" i="1" s="1"/>
  <c r="K16" i="1" s="1"/>
  <c r="E8" i="1"/>
  <c r="G8" i="1" s="1"/>
  <c r="E5" i="1"/>
  <c r="E6" i="1"/>
  <c r="E7" i="1"/>
  <c r="G5" i="1"/>
  <c r="I5" i="1" s="1"/>
  <c r="K5" i="1" s="1"/>
  <c r="E9" i="1"/>
  <c r="I9" i="1" s="1"/>
  <c r="K9" i="1" s="1"/>
  <c r="E10" i="1"/>
  <c r="I10" i="1" s="1"/>
  <c r="K10" i="1" s="1"/>
  <c r="I7" i="1"/>
  <c r="K7" i="1" s="1"/>
  <c r="H14" i="1"/>
  <c r="J20" i="1" s="1"/>
  <c r="L20" i="1" s="1"/>
  <c r="G14" i="1"/>
  <c r="I14" i="1" s="1"/>
  <c r="K14" i="1" s="1"/>
  <c r="M14" i="1" l="1"/>
  <c r="F29" i="1" s="1"/>
  <c r="O14" i="1"/>
  <c r="J8" i="1"/>
  <c r="L8" i="1" s="1"/>
  <c r="J7" i="1"/>
  <c r="L7" i="1" s="1"/>
  <c r="M17" i="1"/>
  <c r="F30" i="1" s="1"/>
  <c r="O17" i="1"/>
  <c r="S17" i="1"/>
  <c r="N17" i="1"/>
  <c r="G30" i="1" s="1"/>
  <c r="P17" i="1"/>
  <c r="N14" i="1"/>
  <c r="G29" i="1" s="1"/>
  <c r="P14" i="1"/>
  <c r="O5" i="1"/>
  <c r="M11" i="1"/>
  <c r="F28" i="1" s="1"/>
  <c r="O11" i="1"/>
  <c r="G11" i="1"/>
  <c r="J21" i="1"/>
  <c r="L21" i="1" s="1"/>
  <c r="S20" i="1" s="1"/>
  <c r="I22" i="1"/>
  <c r="K22" i="1" s="1"/>
  <c r="O20" i="1" s="1"/>
  <c r="H5" i="1"/>
  <c r="G17" i="1"/>
  <c r="I6" i="1"/>
  <c r="K6" i="1" s="1"/>
  <c r="M5" i="1" s="1"/>
  <c r="F26" i="1" s="1"/>
  <c r="I8" i="1"/>
  <c r="K8" i="1" s="1"/>
  <c r="H31" i="1" l="1"/>
  <c r="Q20" i="1"/>
  <c r="M20" i="1"/>
  <c r="F31" i="1" s="1"/>
  <c r="P20" i="1"/>
  <c r="N20" i="1"/>
  <c r="G31" i="1" s="1"/>
  <c r="Q14" i="1"/>
  <c r="H29" i="1"/>
  <c r="Q17" i="1"/>
  <c r="H30" i="1"/>
  <c r="Q5" i="1"/>
  <c r="H26" i="1"/>
  <c r="R14" i="1"/>
  <c r="I29" i="1"/>
  <c r="Q11" i="1"/>
  <c r="H28" i="1"/>
  <c r="O8" i="1"/>
  <c r="M8" i="1"/>
  <c r="F27" i="1" s="1"/>
  <c r="J10" i="1"/>
  <c r="L10" i="1" s="1"/>
  <c r="J5" i="1"/>
  <c r="L5" i="1" s="1"/>
  <c r="J9" i="1"/>
  <c r="L9" i="1" s="1"/>
  <c r="N8" i="1" s="1"/>
  <c r="G27" i="1" s="1"/>
  <c r="J12" i="1"/>
  <c r="L12" i="1" s="1"/>
  <c r="J11" i="1"/>
  <c r="L11" i="1" s="1"/>
  <c r="J6" i="1"/>
  <c r="L6" i="1" s="1"/>
  <c r="R17" i="1"/>
  <c r="I30" i="1"/>
  <c r="J13" i="1"/>
  <c r="L13" i="1" s="1"/>
  <c r="S8" i="1" l="1"/>
  <c r="P5" i="1"/>
  <c r="N5" i="1"/>
  <c r="G26" i="1" s="1"/>
  <c r="P8" i="1"/>
  <c r="H27" i="1"/>
  <c r="Q8" i="1"/>
  <c r="I31" i="1"/>
  <c r="R20" i="1"/>
  <c r="S11" i="1"/>
  <c r="N11" i="1"/>
  <c r="G28" i="1" s="1"/>
  <c r="P11" i="1"/>
  <c r="I27" i="1" l="1"/>
  <c r="R8" i="1"/>
  <c r="R5" i="1"/>
  <c r="I26" i="1"/>
  <c r="R11" i="1"/>
  <c r="I28" i="1"/>
</calcChain>
</file>

<file path=xl/sharedStrings.xml><?xml version="1.0" encoding="utf-8"?>
<sst xmlns="http://schemas.openxmlformats.org/spreadsheetml/2006/main" count="70" uniqueCount="29">
  <si>
    <t>CT</t>
  </si>
  <si>
    <t>dCT</t>
  </si>
  <si>
    <t>average</t>
  </si>
  <si>
    <t>normalized</t>
  </si>
  <si>
    <t>fold change</t>
  </si>
  <si>
    <t>STDEV</t>
  </si>
  <si>
    <t>SEM</t>
  </si>
  <si>
    <t>exon12F+intron12R</t>
  </si>
  <si>
    <t>28S</t>
  </si>
  <si>
    <t>exon12F+13R</t>
  </si>
  <si>
    <t>splicing</t>
  </si>
  <si>
    <t>no splicing</t>
  </si>
  <si>
    <t>control</t>
  </si>
  <si>
    <t>ddCt</t>
  </si>
  <si>
    <t xml:space="preserve"> ddCt</t>
  </si>
  <si>
    <t>spliced STDEV</t>
  </si>
  <si>
    <t>not spliced STDEV</t>
  </si>
  <si>
    <t>primer set 1 - spliced</t>
  </si>
  <si>
    <t>primer set 2 - not spliced</t>
  </si>
  <si>
    <t>TTEST - not spliced</t>
  </si>
  <si>
    <t>(vs wt; primer set 2)</t>
  </si>
  <si>
    <t>zc 102 +/+</t>
  </si>
  <si>
    <t>zc102 +/-</t>
  </si>
  <si>
    <t>zc102 -/-</t>
  </si>
  <si>
    <t>zc102 +/+</t>
  </si>
  <si>
    <t>zc103 +/+</t>
  </si>
  <si>
    <t>zc103 +/-</t>
  </si>
  <si>
    <t>zc103 -/-</t>
  </si>
  <si>
    <t>zc102 and zc103 exon 12F+13R and exon 12F + intron 12R; normalized to 28S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</si>
</sst>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topLeftCell="A9" workbookViewId="0">
      <selection activeCell="F35" sqref="F35"/>
    </sheetView>
  </sheetViews>
  <sheetFormatPr baseColWidth="10" defaultRowHeight="16" x14ac:dyDescent="0.2"/>
  <sheetData>
    <row r="1" spans="1:19" x14ac:dyDescent="0.2">
      <c r="A1" s="1" t="s">
        <v>28</v>
      </c>
    </row>
    <row r="2" spans="1:19" x14ac:dyDescent="0.2">
      <c r="A2" s="1"/>
      <c r="B2" t="s">
        <v>10</v>
      </c>
      <c r="C2" t="s">
        <v>11</v>
      </c>
      <c r="D2" t="s">
        <v>12</v>
      </c>
      <c r="E2" t="s">
        <v>10</v>
      </c>
      <c r="F2" t="s">
        <v>11</v>
      </c>
      <c r="G2" t="s">
        <v>10</v>
      </c>
      <c r="H2" t="s">
        <v>11</v>
      </c>
      <c r="I2" t="s">
        <v>10</v>
      </c>
      <c r="J2" t="s">
        <v>11</v>
      </c>
      <c r="K2" t="s">
        <v>10</v>
      </c>
      <c r="L2" t="s">
        <v>11</v>
      </c>
      <c r="M2" t="s">
        <v>10</v>
      </c>
      <c r="N2" t="s">
        <v>11</v>
      </c>
      <c r="O2" t="s">
        <v>10</v>
      </c>
      <c r="P2" t="s">
        <v>11</v>
      </c>
      <c r="Q2" t="s">
        <v>10</v>
      </c>
      <c r="R2" t="s">
        <v>11</v>
      </c>
      <c r="S2" t="s">
        <v>19</v>
      </c>
    </row>
    <row r="3" spans="1:19" x14ac:dyDescent="0.2">
      <c r="B3" t="s">
        <v>9</v>
      </c>
      <c r="C3" t="s">
        <v>7</v>
      </c>
      <c r="D3" t="s">
        <v>8</v>
      </c>
      <c r="E3" t="s">
        <v>9</v>
      </c>
      <c r="F3" t="s">
        <v>7</v>
      </c>
      <c r="G3" t="s">
        <v>9</v>
      </c>
      <c r="H3" t="s">
        <v>7</v>
      </c>
      <c r="I3" t="s">
        <v>13</v>
      </c>
      <c r="J3" t="s">
        <v>14</v>
      </c>
      <c r="K3" t="s">
        <v>9</v>
      </c>
      <c r="L3" t="s">
        <v>7</v>
      </c>
      <c r="M3" t="s">
        <v>9</v>
      </c>
      <c r="N3" t="s">
        <v>7</v>
      </c>
      <c r="O3" t="s">
        <v>9</v>
      </c>
      <c r="P3" t="s">
        <v>7</v>
      </c>
      <c r="Q3" t="s">
        <v>9</v>
      </c>
      <c r="R3" t="s">
        <v>7</v>
      </c>
      <c r="S3" t="s">
        <v>20</v>
      </c>
    </row>
    <row r="4" spans="1:19" x14ac:dyDescent="0.2">
      <c r="B4" t="s">
        <v>0</v>
      </c>
      <c r="C4" t="s">
        <v>0</v>
      </c>
      <c r="D4" t="s">
        <v>0</v>
      </c>
      <c r="E4" t="s">
        <v>1</v>
      </c>
      <c r="F4" t="s">
        <v>1</v>
      </c>
      <c r="G4" t="s">
        <v>2</v>
      </c>
      <c r="H4" t="s">
        <v>2</v>
      </c>
      <c r="I4" t="s">
        <v>3</v>
      </c>
      <c r="J4" t="s">
        <v>3</v>
      </c>
      <c r="K4" t="s">
        <v>4</v>
      </c>
      <c r="L4" t="s">
        <v>4</v>
      </c>
      <c r="M4" t="s">
        <v>2</v>
      </c>
      <c r="N4" t="s">
        <v>2</v>
      </c>
      <c r="O4" t="s">
        <v>5</v>
      </c>
      <c r="P4" t="s">
        <v>5</v>
      </c>
      <c r="Q4" t="s">
        <v>6</v>
      </c>
      <c r="R4" t="s">
        <v>6</v>
      </c>
    </row>
    <row r="5" spans="1:19" x14ac:dyDescent="0.2">
      <c r="A5" t="s">
        <v>21</v>
      </c>
      <c r="B5">
        <v>23.550144</v>
      </c>
      <c r="C5">
        <v>29.619001000000001</v>
      </c>
      <c r="D5">
        <v>7.0137466999999996</v>
      </c>
      <c r="E5">
        <f>B5-D5</f>
        <v>16.536397300000001</v>
      </c>
      <c r="F5">
        <f>C5-D5</f>
        <v>22.605254300000002</v>
      </c>
      <c r="G5">
        <f>AVERAGE(E5:E7)</f>
        <v>16.577621099999998</v>
      </c>
      <c r="H5">
        <f>AVERAGE(F5:F7)</f>
        <v>22.727841766666668</v>
      </c>
      <c r="I5">
        <f>E5-$G$5</f>
        <v>-4.1223799999997368E-2</v>
      </c>
      <c r="J5">
        <f>F5-$H$5</f>
        <v>-0.12258746666666553</v>
      </c>
      <c r="K5">
        <f>POWER(2,-I5)</f>
        <v>1.0289863183938206</v>
      </c>
      <c r="L5">
        <f>POWER(2,-J5)</f>
        <v>1.0886856651673078</v>
      </c>
      <c r="M5">
        <f>AVERAGE(K5:K7)</f>
        <v>1.0042904878451964</v>
      </c>
      <c r="N5">
        <f>AVERAGE(L5:L7)</f>
        <v>1.0069241073304194</v>
      </c>
      <c r="O5">
        <f>STDEV(K5:K7)</f>
        <v>0.11214838603364115</v>
      </c>
      <c r="P5">
        <f>STDEV(L5:L7)</f>
        <v>0.14040886400673405</v>
      </c>
      <c r="Q5">
        <f>O5/SQRT(3)</f>
        <v>6.4748900865704784E-2</v>
      </c>
      <c r="R5">
        <f>P5/SQRT(3)</f>
        <v>8.106509543089746E-2</v>
      </c>
    </row>
    <row r="6" spans="1:19" x14ac:dyDescent="0.2">
      <c r="B6">
        <v>23.551749999999998</v>
      </c>
      <c r="C6">
        <v>29.721399999999999</v>
      </c>
      <c r="D6">
        <v>7.1142960000000004</v>
      </c>
      <c r="E6">
        <f t="shared" ref="E6:E22" si="0">B6-D6</f>
        <v>16.437453999999999</v>
      </c>
      <c r="F6">
        <f t="shared" ref="F6:F22" si="1">C6-D6</f>
        <v>22.607104</v>
      </c>
      <c r="I6">
        <f t="shared" ref="I6:I13" si="2">E6-$G$5</f>
        <v>-0.14016709999999932</v>
      </c>
      <c r="J6">
        <f t="shared" ref="J6:J13" si="3">F6-$H$5</f>
        <v>-0.12073776666666802</v>
      </c>
      <c r="K6">
        <f t="shared" ref="K6:K22" si="4">POWER(2,-I6)</f>
        <v>1.1020327513112507</v>
      </c>
      <c r="L6">
        <f t="shared" ref="L6:L22" si="5">POWER(2,-J6)</f>
        <v>1.0872907400821858</v>
      </c>
    </row>
    <row r="7" spans="1:19" x14ac:dyDescent="0.2">
      <c r="B7">
        <v>23.529572999999999</v>
      </c>
      <c r="C7">
        <v>29.741727999999998</v>
      </c>
      <c r="D7">
        <v>6.7705609999999998</v>
      </c>
      <c r="E7">
        <f t="shared" si="0"/>
        <v>16.759011999999998</v>
      </c>
      <c r="F7">
        <f t="shared" si="1"/>
        <v>22.971166999999998</v>
      </c>
      <c r="I7">
        <f t="shared" si="2"/>
        <v>0.18139090000000024</v>
      </c>
      <c r="J7">
        <f t="shared" si="3"/>
        <v>0.24332523333333</v>
      </c>
      <c r="K7">
        <f t="shared" si="4"/>
        <v>0.88185239383051783</v>
      </c>
      <c r="L7">
        <f t="shared" si="5"/>
        <v>0.84479591674176435</v>
      </c>
    </row>
    <row r="8" spans="1:19" x14ac:dyDescent="0.2">
      <c r="A8" t="s">
        <v>22</v>
      </c>
      <c r="B8">
        <v>24.555022999999998</v>
      </c>
      <c r="C8">
        <v>30.194427000000001</v>
      </c>
      <c r="D8">
        <v>7.3093120000000003</v>
      </c>
      <c r="E8">
        <f t="shared" si="0"/>
        <v>17.245711</v>
      </c>
      <c r="F8">
        <f t="shared" si="1"/>
        <v>22.885114999999999</v>
      </c>
      <c r="G8">
        <f>AVERAGE(E8:E10)</f>
        <v>17.232184900000004</v>
      </c>
      <c r="H8">
        <f>AVERAGE(F8:F10)</f>
        <v>22.742992566666668</v>
      </c>
      <c r="I8">
        <f t="shared" si="2"/>
        <v>0.66808990000000179</v>
      </c>
      <c r="J8">
        <f t="shared" si="3"/>
        <v>0.15727323333333132</v>
      </c>
      <c r="K8">
        <f t="shared" si="4"/>
        <v>0.6293393689201866</v>
      </c>
      <c r="L8">
        <f t="shared" si="5"/>
        <v>0.8967183132773211</v>
      </c>
      <c r="M8">
        <f>AVERAGE(K8:K10)</f>
        <v>0.63566390132475503</v>
      </c>
      <c r="N8">
        <f>AVERAGE(L8:L10)</f>
        <v>0.99236418433377216</v>
      </c>
      <c r="O8">
        <f>STDEV(K8:K10)</f>
        <v>2.7614918672059743E-2</v>
      </c>
      <c r="P8">
        <f>STDEV(L8:L10)</f>
        <v>9.0879852045177914E-2</v>
      </c>
      <c r="Q8">
        <f>O8/SQRT(3)</f>
        <v>1.5943480728963316E-2</v>
      </c>
      <c r="R8">
        <f>P8/SQRT(3)</f>
        <v>5.2469507042196835E-2</v>
      </c>
      <c r="S8">
        <f>TTEST(L8:L10,L5:L7,2,2)</f>
        <v>0.88744736928015389</v>
      </c>
    </row>
    <row r="9" spans="1:19" x14ac:dyDescent="0.2">
      <c r="B9">
        <v>24.613983000000001</v>
      </c>
      <c r="C9">
        <v>30.051212</v>
      </c>
      <c r="D9">
        <v>7.3273992999999997</v>
      </c>
      <c r="E9">
        <f t="shared" si="0"/>
        <v>17.286583700000001</v>
      </c>
      <c r="F9">
        <f t="shared" si="1"/>
        <v>22.7238127</v>
      </c>
      <c r="I9">
        <f t="shared" si="2"/>
        <v>0.70896260000000311</v>
      </c>
      <c r="J9">
        <f t="shared" si="3"/>
        <v>-4.0290666666678021E-3</v>
      </c>
      <c r="K9">
        <f t="shared" si="4"/>
        <v>0.61175987944274257</v>
      </c>
      <c r="L9">
        <f t="shared" si="5"/>
        <v>1.0027966395208334</v>
      </c>
    </row>
    <row r="10" spans="1:19" x14ac:dyDescent="0.2">
      <c r="B10">
        <v>24.519445000000001</v>
      </c>
      <c r="C10">
        <v>29.975235000000001</v>
      </c>
      <c r="D10">
        <v>7.3551849999999996</v>
      </c>
      <c r="E10">
        <f t="shared" si="0"/>
        <v>17.164260000000002</v>
      </c>
      <c r="F10">
        <f t="shared" si="1"/>
        <v>22.620050000000003</v>
      </c>
      <c r="I10">
        <f t="shared" si="2"/>
        <v>0.58663890000000407</v>
      </c>
      <c r="J10">
        <f t="shared" si="3"/>
        <v>-0.10779176666666501</v>
      </c>
      <c r="K10">
        <f t="shared" si="4"/>
        <v>0.66589245561133614</v>
      </c>
      <c r="L10">
        <f t="shared" si="5"/>
        <v>1.0775776002031618</v>
      </c>
    </row>
    <row r="11" spans="1:19" x14ac:dyDescent="0.2">
      <c r="A11" t="s">
        <v>23</v>
      </c>
      <c r="B11">
        <v>23.254411999999999</v>
      </c>
      <c r="C11">
        <v>28.739291999999999</v>
      </c>
      <c r="D11">
        <v>7.1244087</v>
      </c>
      <c r="E11">
        <f t="shared" si="0"/>
        <v>16.130003299999998</v>
      </c>
      <c r="F11">
        <f t="shared" si="1"/>
        <v>21.614883299999999</v>
      </c>
      <c r="G11">
        <f>AVERAGE(E11:E13)</f>
        <v>15.942355900000001</v>
      </c>
      <c r="H11">
        <f>AVERAGE(F11:F13)</f>
        <v>21.539855233333331</v>
      </c>
      <c r="I11">
        <f t="shared" si="2"/>
        <v>-0.44761779999999973</v>
      </c>
      <c r="J11">
        <f t="shared" si="3"/>
        <v>-1.1129584666666688</v>
      </c>
      <c r="K11">
        <f t="shared" si="4"/>
        <v>1.3637864915379312</v>
      </c>
      <c r="L11">
        <f t="shared" si="5"/>
        <v>2.1628872593305983</v>
      </c>
      <c r="M11">
        <f>AVERAGE(K11:K13)</f>
        <v>1.5626230057960993</v>
      </c>
      <c r="N11">
        <f>AVERAGE(L11:L13)</f>
        <v>2.2897376261935602</v>
      </c>
      <c r="O11">
        <f>STDEV(K11:K13)</f>
        <v>0.21076542250965119</v>
      </c>
      <c r="P11">
        <f>STDEV(L11:L13)</f>
        <v>0.28546342510655182</v>
      </c>
      <c r="Q11">
        <f>O11/SQRT(3)</f>
        <v>0.12168547342181234</v>
      </c>
      <c r="R11">
        <f>P11/SQRT(3)</f>
        <v>0.16481238532906028</v>
      </c>
      <c r="S11">
        <f>TTEST(L11:L13,L5:L7,2,2)</f>
        <v>2.210605601569451E-3</v>
      </c>
    </row>
    <row r="12" spans="1:19" x14ac:dyDescent="0.2">
      <c r="B12">
        <v>23.302106999999999</v>
      </c>
      <c r="C12">
        <v>28.899381999999999</v>
      </c>
      <c r="D12">
        <v>7.5592566000000003</v>
      </c>
      <c r="E12">
        <f t="shared" si="0"/>
        <v>15.742850399999998</v>
      </c>
      <c r="F12">
        <f t="shared" si="1"/>
        <v>21.340125399999998</v>
      </c>
      <c r="I12">
        <f t="shared" si="2"/>
        <v>-0.83477069999999998</v>
      </c>
      <c r="J12">
        <f t="shared" si="3"/>
        <v>-1.3877163666666696</v>
      </c>
      <c r="K12">
        <f t="shared" si="4"/>
        <v>1.7835735375435637</v>
      </c>
      <c r="L12">
        <f t="shared" si="5"/>
        <v>2.6166416615156884</v>
      </c>
    </row>
    <row r="13" spans="1:19" x14ac:dyDescent="0.2">
      <c r="B13">
        <v>23.208057</v>
      </c>
      <c r="C13">
        <v>28.918399999999998</v>
      </c>
      <c r="D13">
        <v>7.2538429999999998</v>
      </c>
      <c r="E13">
        <f t="shared" si="0"/>
        <v>15.954214</v>
      </c>
      <c r="F13">
        <f t="shared" si="1"/>
        <v>21.664556999999999</v>
      </c>
      <c r="I13">
        <f t="shared" si="2"/>
        <v>-0.62340709999999788</v>
      </c>
      <c r="J13">
        <f t="shared" si="3"/>
        <v>-1.0632847666666692</v>
      </c>
      <c r="K13">
        <f t="shared" si="4"/>
        <v>1.5405089883068033</v>
      </c>
      <c r="L13">
        <f t="shared" si="5"/>
        <v>2.089683957734394</v>
      </c>
    </row>
    <row r="14" spans="1:19" x14ac:dyDescent="0.2">
      <c r="A14" t="s">
        <v>25</v>
      </c>
      <c r="B14">
        <v>23.669426000000001</v>
      </c>
      <c r="C14">
        <v>29.715478999999998</v>
      </c>
      <c r="D14">
        <v>7.4638400000000003</v>
      </c>
      <c r="E14">
        <f t="shared" si="0"/>
        <v>16.205586</v>
      </c>
      <c r="F14">
        <f t="shared" si="1"/>
        <v>22.251638999999997</v>
      </c>
      <c r="G14">
        <f>AVERAGE(E14:E16)</f>
        <v>16.347754533333333</v>
      </c>
      <c r="H14">
        <f>AVERAGE(F14:F16)</f>
        <v>22.151552866666666</v>
      </c>
      <c r="I14">
        <f>E14-$G$14</f>
        <v>-0.1421685333333329</v>
      </c>
      <c r="J14">
        <f>F14-$H$14</f>
        <v>0.10008613333333116</v>
      </c>
      <c r="K14">
        <f t="shared" si="4"/>
        <v>1.1035626489406261</v>
      </c>
      <c r="L14">
        <f t="shared" si="5"/>
        <v>0.93297728825897452</v>
      </c>
      <c r="M14">
        <f>AVERAGE(K14:K16)</f>
        <v>1.0062513569393456</v>
      </c>
      <c r="N14">
        <f>AVERAGE(L14:L16)</f>
        <v>1.0053433006971149</v>
      </c>
      <c r="O14">
        <f>STDEV(K14:K16)</f>
        <v>0.1339238025694075</v>
      </c>
      <c r="P14">
        <f>STDEV(L14:L16)</f>
        <v>0.12987388188321713</v>
      </c>
      <c r="Q14">
        <f>O14/SQRT(3)</f>
        <v>7.7320943464345718E-2</v>
      </c>
      <c r="R14">
        <f>P14/SQRT(3)</f>
        <v>7.4982720665977082E-2</v>
      </c>
    </row>
    <row r="15" spans="1:19" x14ac:dyDescent="0.2">
      <c r="B15">
        <v>23.530215999999999</v>
      </c>
      <c r="C15">
        <v>29.212122000000001</v>
      </c>
      <c r="D15">
        <v>7.2688100000000002</v>
      </c>
      <c r="E15">
        <f t="shared" si="0"/>
        <v>16.261406000000001</v>
      </c>
      <c r="F15">
        <f t="shared" si="1"/>
        <v>21.943311999999999</v>
      </c>
      <c r="I15">
        <f t="shared" ref="I15:I22" si="6">E15-$G$14</f>
        <v>-8.6348533333332256E-2</v>
      </c>
      <c r="J15">
        <f t="shared" ref="J15:J22" si="7">F15-$H$14</f>
        <v>-0.2082408666666673</v>
      </c>
      <c r="K15">
        <f t="shared" si="4"/>
        <v>1.0616796637433081</v>
      </c>
      <c r="L15">
        <f t="shared" si="5"/>
        <v>1.1552786492141269</v>
      </c>
    </row>
    <row r="16" spans="1:19" x14ac:dyDescent="0.2">
      <c r="B16">
        <v>23.714870000000001</v>
      </c>
      <c r="C16">
        <v>29.398306000000002</v>
      </c>
      <c r="D16">
        <v>7.1385984000000002</v>
      </c>
      <c r="E16">
        <f t="shared" si="0"/>
        <v>16.576271600000002</v>
      </c>
      <c r="F16">
        <f t="shared" si="1"/>
        <v>22.259707600000002</v>
      </c>
      <c r="I16">
        <f t="shared" si="6"/>
        <v>0.22851706666666871</v>
      </c>
      <c r="J16">
        <f t="shared" si="7"/>
        <v>0.10815473333333614</v>
      </c>
      <c r="K16">
        <f t="shared" si="4"/>
        <v>0.85351175813410329</v>
      </c>
      <c r="L16">
        <f t="shared" si="5"/>
        <v>0.92777396461824269</v>
      </c>
    </row>
    <row r="17" spans="1:19" x14ac:dyDescent="0.2">
      <c r="A17" t="s">
        <v>26</v>
      </c>
      <c r="B17">
        <v>22.9254</v>
      </c>
      <c r="C17">
        <v>28.784714000000001</v>
      </c>
      <c r="D17">
        <v>7.0876929999999998</v>
      </c>
      <c r="E17">
        <f t="shared" si="0"/>
        <v>15.837707</v>
      </c>
      <c r="F17">
        <f t="shared" si="1"/>
        <v>21.697020999999999</v>
      </c>
      <c r="G17">
        <f>AVERAGE(E17:E19)</f>
        <v>15.884699766666666</v>
      </c>
      <c r="H17">
        <f>AVERAGE(F17:F19)</f>
        <v>21.729150766666663</v>
      </c>
      <c r="I17">
        <f t="shared" si="6"/>
        <v>-0.51004753333333319</v>
      </c>
      <c r="J17">
        <f t="shared" si="7"/>
        <v>-0.45453186666666667</v>
      </c>
      <c r="K17">
        <f t="shared" si="4"/>
        <v>1.4240971154005182</v>
      </c>
      <c r="L17">
        <f t="shared" si="5"/>
        <v>1.3703380782673644</v>
      </c>
      <c r="M17">
        <f>AVERAGE(K17:K19)</f>
        <v>1.3789059867738411</v>
      </c>
      <c r="N17">
        <f>AVERAGE(L17:L19)</f>
        <v>1.3403238884115953</v>
      </c>
      <c r="O17">
        <f>STDEV(K17:K19)</f>
        <v>4.3135739581460386E-2</v>
      </c>
      <c r="P17">
        <f>STDEV(L17:L19)</f>
        <v>2.599468569579343E-2</v>
      </c>
      <c r="Q17">
        <f>O17/SQRT(3)</f>
        <v>2.490443085904975E-2</v>
      </c>
      <c r="R17">
        <f>P17/SQRT(3)</f>
        <v>1.5008038783966051E-2</v>
      </c>
      <c r="S17">
        <f>TTEST(L17:L19,L14:L16,2,2)</f>
        <v>1.1869779147589275E-2</v>
      </c>
    </row>
    <row r="18" spans="1:19" x14ac:dyDescent="0.2">
      <c r="B18">
        <v>22.940653000000001</v>
      </c>
      <c r="C18">
        <v>28.75806</v>
      </c>
      <c r="D18">
        <v>7.0131617000000004</v>
      </c>
      <c r="E18">
        <f t="shared" si="0"/>
        <v>15.9274913</v>
      </c>
      <c r="F18">
        <f t="shared" si="1"/>
        <v>21.744898299999999</v>
      </c>
      <c r="I18">
        <f t="shared" si="6"/>
        <v>-0.42026323333333337</v>
      </c>
      <c r="J18">
        <f t="shared" si="7"/>
        <v>-0.40665456666666699</v>
      </c>
      <c r="K18">
        <f t="shared" si="4"/>
        <v>1.338171694574432</v>
      </c>
      <c r="L18">
        <f t="shared" si="5"/>
        <v>1.3256083237556722</v>
      </c>
    </row>
    <row r="19" spans="1:19" x14ac:dyDescent="0.2">
      <c r="B19">
        <v>22.861374000000001</v>
      </c>
      <c r="C19">
        <v>28.718005999999999</v>
      </c>
      <c r="D19">
        <v>6.9724729999999999</v>
      </c>
      <c r="E19">
        <f t="shared" si="0"/>
        <v>15.888901000000001</v>
      </c>
      <c r="F19">
        <f t="shared" si="1"/>
        <v>21.745532999999998</v>
      </c>
      <c r="I19">
        <f t="shared" si="6"/>
        <v>-0.45885353333333256</v>
      </c>
      <c r="J19">
        <f t="shared" si="7"/>
        <v>-0.40601986666666789</v>
      </c>
      <c r="K19">
        <f t="shared" si="4"/>
        <v>1.3744491503465737</v>
      </c>
      <c r="L19">
        <f t="shared" si="5"/>
        <v>1.3250252632117492</v>
      </c>
    </row>
    <row r="20" spans="1:19" x14ac:dyDescent="0.2">
      <c r="A20" t="s">
        <v>27</v>
      </c>
      <c r="B20">
        <v>22.639202000000001</v>
      </c>
      <c r="C20">
        <v>28.996613</v>
      </c>
      <c r="D20">
        <v>7.6197777000000002</v>
      </c>
      <c r="E20">
        <f t="shared" si="0"/>
        <v>15.019424300000001</v>
      </c>
      <c r="F20">
        <f t="shared" si="1"/>
        <v>21.3768353</v>
      </c>
      <c r="G20">
        <f>AVERAGE(E20:E22)</f>
        <v>15.316008366666665</v>
      </c>
      <c r="H20">
        <f>AVERAGE(F20:F22)</f>
        <v>21.386547033333333</v>
      </c>
      <c r="I20">
        <f t="shared" si="6"/>
        <v>-1.3283302333333324</v>
      </c>
      <c r="J20">
        <f t="shared" si="7"/>
        <v>-0.77471756666666636</v>
      </c>
      <c r="K20">
        <f t="shared" si="4"/>
        <v>2.5111187126213488</v>
      </c>
      <c r="L20">
        <f t="shared" si="5"/>
        <v>1.7108550881245037</v>
      </c>
      <c r="M20">
        <f>AVERAGE(K20:K22)</f>
        <v>2.0915285041934797</v>
      </c>
      <c r="N20">
        <f>AVERAGE(L20:L22)</f>
        <v>1.7065314854248983</v>
      </c>
      <c r="O20">
        <f>STDEV(K20:K22)</f>
        <v>0.51934962078875246</v>
      </c>
      <c r="P20">
        <f>STDEV(L20:L22)</f>
        <v>0.19074393683424759</v>
      </c>
      <c r="Q20">
        <f>O20/SQRT(3)</f>
        <v>0.29984664336591632</v>
      </c>
      <c r="R20">
        <f>P20/SQRT(3)</f>
        <v>0.11012606327754182</v>
      </c>
      <c r="S20">
        <f>TTEST(L20:L22,L17:L19,2,2)</f>
        <v>3.0077097694462963E-2</v>
      </c>
    </row>
    <row r="21" spans="1:19" x14ac:dyDescent="0.2">
      <c r="B21">
        <v>22.513915999999998</v>
      </c>
      <c r="C21">
        <v>28.567170000000001</v>
      </c>
      <c r="D21">
        <v>7.3378734999999997</v>
      </c>
      <c r="E21">
        <f t="shared" si="0"/>
        <v>15.176042499999998</v>
      </c>
      <c r="F21">
        <f t="shared" si="1"/>
        <v>21.2292965</v>
      </c>
      <c r="I21">
        <f t="shared" si="6"/>
        <v>-1.1717120333333355</v>
      </c>
      <c r="J21">
        <f t="shared" si="7"/>
        <v>-0.92225636666666588</v>
      </c>
      <c r="K21">
        <f t="shared" si="4"/>
        <v>2.25278874808413</v>
      </c>
      <c r="L21">
        <f t="shared" si="5"/>
        <v>1.8950768661207631</v>
      </c>
    </row>
    <row r="22" spans="1:19" x14ac:dyDescent="0.2">
      <c r="B22">
        <v>23.003686999999999</v>
      </c>
      <c r="C22">
        <v>28.804638000000001</v>
      </c>
      <c r="D22">
        <v>7.2511286999999998</v>
      </c>
      <c r="E22">
        <f t="shared" si="0"/>
        <v>15.7525583</v>
      </c>
      <c r="F22">
        <f t="shared" si="1"/>
        <v>21.553509300000002</v>
      </c>
      <c r="I22">
        <f t="shared" si="6"/>
        <v>-0.59519623333333271</v>
      </c>
      <c r="J22">
        <f t="shared" si="7"/>
        <v>-0.59804356666666436</v>
      </c>
      <c r="K22">
        <f t="shared" si="4"/>
        <v>1.5106780518749594</v>
      </c>
      <c r="L22">
        <f t="shared" si="5"/>
        <v>1.5136625020294279</v>
      </c>
    </row>
    <row r="25" spans="1:19" x14ac:dyDescent="0.2">
      <c r="F25" t="s">
        <v>17</v>
      </c>
      <c r="G25" t="s">
        <v>18</v>
      </c>
      <c r="H25" t="s">
        <v>15</v>
      </c>
      <c r="I25" t="s">
        <v>16</v>
      </c>
    </row>
    <row r="26" spans="1:19" x14ac:dyDescent="0.2">
      <c r="E26" t="s">
        <v>24</v>
      </c>
      <c r="F26">
        <f>M5</f>
        <v>1.0042904878451964</v>
      </c>
      <c r="G26">
        <f>N5</f>
        <v>1.0069241073304194</v>
      </c>
      <c r="H26">
        <f>O5</f>
        <v>0.11214838603364115</v>
      </c>
      <c r="I26">
        <f>P5</f>
        <v>0.14040886400673405</v>
      </c>
    </row>
    <row r="27" spans="1:19" x14ac:dyDescent="0.2">
      <c r="E27" t="s">
        <v>22</v>
      </c>
      <c r="F27">
        <f>M8</f>
        <v>0.63566390132475503</v>
      </c>
      <c r="G27">
        <f>N8</f>
        <v>0.99236418433377216</v>
      </c>
      <c r="H27">
        <f>O8</f>
        <v>2.7614918672059743E-2</v>
      </c>
      <c r="I27">
        <f>P8</f>
        <v>9.0879852045177914E-2</v>
      </c>
    </row>
    <row r="28" spans="1:19" x14ac:dyDescent="0.2">
      <c r="E28" t="s">
        <v>23</v>
      </c>
      <c r="F28">
        <f>M11</f>
        <v>1.5626230057960993</v>
      </c>
      <c r="G28">
        <f>N11</f>
        <v>2.2897376261935602</v>
      </c>
      <c r="H28">
        <f>O11</f>
        <v>0.21076542250965119</v>
      </c>
      <c r="I28">
        <f>P11</f>
        <v>0.28546342510655182</v>
      </c>
    </row>
    <row r="29" spans="1:19" x14ac:dyDescent="0.2">
      <c r="E29" t="s">
        <v>25</v>
      </c>
      <c r="F29">
        <f>M14</f>
        <v>1.0062513569393456</v>
      </c>
      <c r="G29">
        <f>N14</f>
        <v>1.0053433006971149</v>
      </c>
      <c r="H29">
        <f>O14</f>
        <v>0.1339238025694075</v>
      </c>
      <c r="I29">
        <f>P14</f>
        <v>0.12987388188321713</v>
      </c>
    </row>
    <row r="30" spans="1:19" x14ac:dyDescent="0.2">
      <c r="E30" t="s">
        <v>26</v>
      </c>
      <c r="F30">
        <f>M17</f>
        <v>1.3789059867738411</v>
      </c>
      <c r="G30">
        <f>N17</f>
        <v>1.3403238884115953</v>
      </c>
      <c r="H30">
        <f>O17</f>
        <v>4.3135739581460386E-2</v>
      </c>
      <c r="I30">
        <f>P17</f>
        <v>2.599468569579343E-2</v>
      </c>
    </row>
    <row r="31" spans="1:19" x14ac:dyDescent="0.2">
      <c r="E31" t="s">
        <v>27</v>
      </c>
      <c r="F31">
        <f>M20</f>
        <v>2.0915285041934797</v>
      </c>
      <c r="G31">
        <f>N20</f>
        <v>1.7065314854248983</v>
      </c>
      <c r="H31">
        <f>O20</f>
        <v>0.51934962078875246</v>
      </c>
      <c r="I31">
        <f>P20</f>
        <v>0.19074393683424759</v>
      </c>
    </row>
  </sheetData>
  <phoneticPr fontId="4" type="noConversion"/>
  <pageMargins left="0.75" right="0.75" top="1" bottom="1" header="0.5" footer="0.5"/>
  <pageSetup scale="5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Stevenson</dc:creator>
  <cp:lastModifiedBy>Microsoft Office User</cp:lastModifiedBy>
  <cp:lastPrinted>2017-05-09T20:43:25Z</cp:lastPrinted>
  <dcterms:created xsi:type="dcterms:W3CDTF">2017-05-09T19:56:32Z</dcterms:created>
  <dcterms:modified xsi:type="dcterms:W3CDTF">2020-03-04T02:45:01Z</dcterms:modified>
</cp:coreProperties>
</file>