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cyg\Dropbox\KACY DOCUMENTS\Sheath Paper\Final Figures\source files\"/>
    </mc:Choice>
  </mc:AlternateContent>
  <xr:revisionPtr revIDLastSave="0" documentId="8_{5AF28976-D4C2-46D8-8392-A8205EFEBDA5}" xr6:coauthVersionLast="45" xr6:coauthVersionMax="45" xr10:uidLastSave="{00000000-0000-0000-0000-000000000000}"/>
  <bookViews>
    <workbookView xWindow="1410" yWindow="1665" windowWidth="19650" windowHeight="13680" xr2:uid="{7873D09A-A873-4C53-AE03-37AD3C95691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8" i="1" l="1"/>
  <c r="I148" i="1"/>
  <c r="K148" i="1" s="1"/>
  <c r="K147" i="1"/>
  <c r="J147" i="1"/>
  <c r="I147" i="1"/>
  <c r="H144" i="1"/>
  <c r="H143" i="1"/>
  <c r="F137" i="1"/>
  <c r="F129" i="1"/>
  <c r="F128" i="1"/>
  <c r="F123" i="1"/>
  <c r="F122" i="1"/>
  <c r="F121" i="1"/>
  <c r="F116" i="1"/>
  <c r="F115" i="1"/>
  <c r="F114" i="1"/>
  <c r="F113" i="1"/>
  <c r="F111" i="1"/>
  <c r="F106" i="1"/>
  <c r="F105" i="1"/>
  <c r="F103" i="1"/>
  <c r="F101" i="1"/>
  <c r="F99" i="1"/>
  <c r="F98" i="1"/>
  <c r="F97" i="1"/>
  <c r="F94" i="1"/>
  <c r="F92" i="1"/>
  <c r="F91" i="1"/>
  <c r="F88" i="1"/>
  <c r="F86" i="1"/>
  <c r="F85" i="1"/>
  <c r="F83" i="1"/>
  <c r="F82" i="1"/>
  <c r="F81" i="1"/>
  <c r="F77" i="1"/>
  <c r="F74" i="1"/>
  <c r="F70" i="1"/>
  <c r="F65" i="1"/>
  <c r="F63" i="1"/>
  <c r="F61" i="1"/>
  <c r="F55" i="1"/>
  <c r="F54" i="1"/>
  <c r="F53" i="1"/>
  <c r="F52" i="1"/>
  <c r="F49" i="1"/>
  <c r="F47" i="1"/>
  <c r="F46" i="1"/>
  <c r="F43" i="1"/>
  <c r="F42" i="1"/>
  <c r="F40" i="1"/>
  <c r="F37" i="1"/>
  <c r="F36" i="1"/>
  <c r="F35" i="1"/>
  <c r="F34" i="1"/>
  <c r="F33" i="1"/>
  <c r="F32" i="1"/>
  <c r="F31" i="1"/>
  <c r="F30" i="1"/>
  <c r="F29" i="1"/>
  <c r="F28" i="1"/>
  <c r="F27" i="1"/>
  <c r="S26" i="1"/>
  <c r="R26" i="1"/>
  <c r="F26" i="1"/>
  <c r="S25" i="1"/>
  <c r="R25" i="1"/>
  <c r="F25" i="1"/>
  <c r="F23" i="1"/>
  <c r="T20" i="1"/>
  <c r="S20" i="1"/>
  <c r="R20" i="1"/>
  <c r="Q20" i="1"/>
  <c r="Q26" i="1" s="1"/>
  <c r="F19" i="1"/>
  <c r="F17" i="1"/>
  <c r="F16" i="1"/>
  <c r="F13" i="1"/>
  <c r="F11" i="1"/>
  <c r="T10" i="1"/>
  <c r="S10" i="1"/>
  <c r="R10" i="1"/>
  <c r="Q10" i="1"/>
  <c r="Q25" i="1" s="1"/>
  <c r="F10" i="1"/>
  <c r="F7" i="1"/>
  <c r="F4" i="1"/>
  <c r="F2" i="1"/>
</calcChain>
</file>

<file path=xl/sharedStrings.xml><?xml version="1.0" encoding="utf-8"?>
<sst xmlns="http://schemas.openxmlformats.org/spreadsheetml/2006/main" count="547" uniqueCount="92">
  <si>
    <t>folder</t>
  </si>
  <si>
    <t>file</t>
  </si>
  <si>
    <t>treatment</t>
  </si>
  <si>
    <t>mitotic zone length</t>
  </si>
  <si>
    <t>Sh1 position</t>
  </si>
  <si>
    <t>difference</t>
  </si>
  <si>
    <t>DTC</t>
  </si>
  <si>
    <t xml:space="preserve">divs? </t>
  </si>
  <si>
    <t xml:space="preserve">div positions </t>
  </si>
  <si>
    <t>somatic</t>
  </si>
  <si>
    <t>DTC l4440</t>
  </si>
  <si>
    <t>DTC+Sh1 l4440</t>
  </si>
  <si>
    <t>Sh1 l4440</t>
  </si>
  <si>
    <t>Neither</t>
  </si>
  <si>
    <t>weds48hrsL4start</t>
  </si>
  <si>
    <t>w_2</t>
  </si>
  <si>
    <t>L4440</t>
  </si>
  <si>
    <t>dtc</t>
  </si>
  <si>
    <t>0-9.99</t>
  </si>
  <si>
    <t>10-19.99</t>
  </si>
  <si>
    <t>w_3</t>
  </si>
  <si>
    <t>20-29.99</t>
  </si>
  <si>
    <t>30-39.99</t>
  </si>
  <si>
    <t>40-49.99</t>
  </si>
  <si>
    <t>w_4</t>
  </si>
  <si>
    <t>dtc-Sh1</t>
  </si>
  <si>
    <t>50-59.99</t>
  </si>
  <si>
    <t>DTC-Sh1</t>
  </si>
  <si>
    <t>60-69.99</t>
  </si>
  <si>
    <t>70-79.99</t>
  </si>
  <si>
    <t>w_5</t>
  </si>
  <si>
    <t>w_6</t>
  </si>
  <si>
    <t>dtc-sh1</t>
  </si>
  <si>
    <t>DTC unc60</t>
  </si>
  <si>
    <t>DTC+Sh1 unc60</t>
  </si>
  <si>
    <t>Sh1 unc60</t>
  </si>
  <si>
    <t>sh1</t>
  </si>
  <si>
    <t>w_7</t>
  </si>
  <si>
    <t>w_8</t>
  </si>
  <si>
    <t>DTC-sh1</t>
  </si>
  <si>
    <t>w_9</t>
  </si>
  <si>
    <t>w_10</t>
  </si>
  <si>
    <t>w_11</t>
  </si>
  <si>
    <t>ratios</t>
  </si>
  <si>
    <t xml:space="preserve">DTC </t>
  </si>
  <si>
    <t xml:space="preserve">DTC+Sh1 </t>
  </si>
  <si>
    <t xml:space="preserve">Sh1 </t>
  </si>
  <si>
    <t>w_12</t>
  </si>
  <si>
    <t>w_13</t>
  </si>
  <si>
    <t>unc60</t>
  </si>
  <si>
    <t>w_1</t>
  </si>
  <si>
    <t>thurs48hrsL4start</t>
  </si>
  <si>
    <t>t_1</t>
  </si>
  <si>
    <t>t_2</t>
  </si>
  <si>
    <t>t_3</t>
  </si>
  <si>
    <t>t_4</t>
  </si>
  <si>
    <t>t_5</t>
  </si>
  <si>
    <t>t_6</t>
  </si>
  <si>
    <t>t_7</t>
  </si>
  <si>
    <t>t_8</t>
  </si>
  <si>
    <t>t_10</t>
  </si>
  <si>
    <t>t_11</t>
  </si>
  <si>
    <t>t_9</t>
  </si>
  <si>
    <t>Fri_48hrsstart</t>
  </si>
  <si>
    <t>f_1</t>
  </si>
  <si>
    <t>f_2</t>
  </si>
  <si>
    <t>f_3</t>
  </si>
  <si>
    <t>f_5</t>
  </si>
  <si>
    <t>f_6</t>
  </si>
  <si>
    <t>f_7</t>
  </si>
  <si>
    <t>f_8</t>
  </si>
  <si>
    <t>f_9</t>
  </si>
  <si>
    <t>f_10</t>
  </si>
  <si>
    <t>f_11</t>
  </si>
  <si>
    <t>f_12</t>
  </si>
  <si>
    <t>f_13</t>
  </si>
  <si>
    <t>f_14</t>
  </si>
  <si>
    <t>f_15</t>
  </si>
  <si>
    <t>f_4</t>
  </si>
  <si>
    <t>Animals with active cell divisions</t>
  </si>
  <si>
    <t xml:space="preserve">Total animals </t>
  </si>
  <si>
    <t>Control</t>
  </si>
  <si>
    <t>unc-60 RNAi</t>
  </si>
  <si>
    <t>Divs per animal</t>
  </si>
  <si>
    <t>UNC60AVG</t>
  </si>
  <si>
    <t>L4440AVG</t>
  </si>
  <si>
    <t>0 div</t>
  </si>
  <si>
    <t>w div</t>
  </si>
  <si>
    <t>total animals</t>
  </si>
  <si>
    <t>total divs</t>
  </si>
  <si>
    <t>%w div</t>
  </si>
  <si>
    <t>UNC60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</si>
</sst>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'[1]Figure 7B histo'!$Q$1</c:f>
              <c:strCache>
                <c:ptCount val="1"/>
                <c:pt idx="0">
                  <c:v>DTC l4440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  <c:spPr>
              <a:ln w="12700">
                <a:solidFill>
                  <a:schemeClr val="accent2"/>
                </a:solidFill>
              </a:ln>
            </c:spPr>
          </c:errBars>
          <c:cat>
            <c:strRef>
              <c:f>'[1]Figure 7B histo'!$P$2:$P$9</c:f>
              <c:strCache>
                <c:ptCount val="8"/>
                <c:pt idx="0">
                  <c:v>0-9.99</c:v>
                </c:pt>
                <c:pt idx="1">
                  <c:v>10-19.99</c:v>
                </c:pt>
                <c:pt idx="2">
                  <c:v>20-29.99</c:v>
                </c:pt>
                <c:pt idx="3">
                  <c:v>30-39.99</c:v>
                </c:pt>
                <c:pt idx="4">
                  <c:v>40-49.99</c:v>
                </c:pt>
                <c:pt idx="5">
                  <c:v>50-59.99</c:v>
                </c:pt>
                <c:pt idx="6">
                  <c:v>60-69.99</c:v>
                </c:pt>
                <c:pt idx="7">
                  <c:v>70-79.99</c:v>
                </c:pt>
              </c:strCache>
            </c:strRef>
          </c:cat>
          <c:val>
            <c:numRef>
              <c:f>'[1]Figure 7B histo'!$Q$2:$Q$9</c:f>
              <c:numCache>
                <c:formatCode>General</c:formatCode>
                <c:ptCount val="8"/>
                <c:pt idx="0">
                  <c:v>4</c:v>
                </c:pt>
                <c:pt idx="1">
                  <c:v>13</c:v>
                </c:pt>
                <c:pt idx="2">
                  <c:v>14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1-4F80-8BF4-B53655367577}"/>
            </c:ext>
          </c:extLst>
        </c:ser>
        <c:ser>
          <c:idx val="4"/>
          <c:order val="1"/>
          <c:tx>
            <c:strRef>
              <c:f>'[1]Figure 7B histo'!$R$1</c:f>
              <c:strCache>
                <c:ptCount val="1"/>
                <c:pt idx="0">
                  <c:v>DTC+Sh1 l4440</c:v>
                </c:pt>
              </c:strCache>
            </c:strRef>
          </c:tx>
          <c:spPr>
            <a:solidFill>
              <a:srgbClr val="FF00FF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  <c:spPr>
              <a:ln w="12700">
                <a:solidFill>
                  <a:srgbClr val="7030A0"/>
                </a:solidFill>
              </a:ln>
            </c:spPr>
          </c:errBars>
          <c:cat>
            <c:strRef>
              <c:f>'[1]Figure 7B histo'!$P$2:$P$9</c:f>
              <c:strCache>
                <c:ptCount val="8"/>
                <c:pt idx="0">
                  <c:v>0-9.99</c:v>
                </c:pt>
                <c:pt idx="1">
                  <c:v>10-19.99</c:v>
                </c:pt>
                <c:pt idx="2">
                  <c:v>20-29.99</c:v>
                </c:pt>
                <c:pt idx="3">
                  <c:v>30-39.99</c:v>
                </c:pt>
                <c:pt idx="4">
                  <c:v>40-49.99</c:v>
                </c:pt>
                <c:pt idx="5">
                  <c:v>50-59.99</c:v>
                </c:pt>
                <c:pt idx="6">
                  <c:v>60-69.99</c:v>
                </c:pt>
                <c:pt idx="7">
                  <c:v>70-79.99</c:v>
                </c:pt>
              </c:strCache>
            </c:strRef>
          </c:cat>
          <c:val>
            <c:numRef>
              <c:f>'[1]Figure 7B histo'!$R$2:$R$9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61-4F80-8BF4-B53655367577}"/>
            </c:ext>
          </c:extLst>
        </c:ser>
        <c:ser>
          <c:idx val="5"/>
          <c:order val="2"/>
          <c:tx>
            <c:strRef>
              <c:f>'[1]Figure 7B histo'!$S$1</c:f>
              <c:strCache>
                <c:ptCount val="1"/>
                <c:pt idx="0">
                  <c:v>Sh1 l4440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accent1"/>
              </a:solidFill>
            </a:ln>
          </c:spPr>
          <c:invertIfNegative val="0"/>
          <c:errBars>
            <c:errBarType val="both"/>
            <c:errValType val="stdErr"/>
            <c:noEndCap val="0"/>
            <c:spPr>
              <a:ln>
                <a:solidFill>
                  <a:schemeClr val="accent5"/>
                </a:solidFill>
              </a:ln>
            </c:spPr>
          </c:errBars>
          <c:cat>
            <c:strRef>
              <c:f>'[1]Figure 7B histo'!$P$2:$P$9</c:f>
              <c:strCache>
                <c:ptCount val="8"/>
                <c:pt idx="0">
                  <c:v>0-9.99</c:v>
                </c:pt>
                <c:pt idx="1">
                  <c:v>10-19.99</c:v>
                </c:pt>
                <c:pt idx="2">
                  <c:v>20-29.99</c:v>
                </c:pt>
                <c:pt idx="3">
                  <c:v>30-39.99</c:v>
                </c:pt>
                <c:pt idx="4">
                  <c:v>40-49.99</c:v>
                </c:pt>
                <c:pt idx="5">
                  <c:v>50-59.99</c:v>
                </c:pt>
                <c:pt idx="6">
                  <c:v>60-69.99</c:v>
                </c:pt>
                <c:pt idx="7">
                  <c:v>70-79.99</c:v>
                </c:pt>
              </c:strCache>
            </c:strRef>
          </c:cat>
          <c:val>
            <c:numRef>
              <c:f>'[1]Figure 7B histo'!$S$2:$S$9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61-4F80-8BF4-B5365536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188515775"/>
        <c:axId val="167073183"/>
      </c:barChart>
      <c:catAx>
        <c:axId val="18851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073183"/>
        <c:crosses val="autoZero"/>
        <c:auto val="1"/>
        <c:lblAlgn val="ctr"/>
        <c:lblOffset val="100"/>
        <c:noMultiLvlLbl val="0"/>
      </c:catAx>
      <c:valAx>
        <c:axId val="167073183"/>
        <c:scaling>
          <c:orientation val="minMax"/>
          <c:max val="2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divisions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515775"/>
        <c:crosses val="autoZero"/>
        <c:crossBetween val="between"/>
      </c:valAx>
    </c:plotArea>
    <c:plotVisOnly val="1"/>
    <c:dispBlanksAs val="gap"/>
    <c:showDLblsOverMax val="0"/>
    <c:extLst/>
  </c:chart>
  <c:spPr>
    <a:ln>
      <a:solidFill>
        <a:schemeClr val="tx1"/>
      </a:solidFill>
    </a:ln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'[1]Figure 7B histo'!$Q$11</c:f>
              <c:strCache>
                <c:ptCount val="1"/>
                <c:pt idx="0">
                  <c:v>DTC unc60</c:v>
                </c:pt>
              </c:strCache>
            </c:strRef>
          </c:tx>
          <c:spPr>
            <a:pattFill prst="dkUpDiag">
              <a:fgClr>
                <a:srgbClr val="FFFF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cat>
            <c:strRef>
              <c:f>'[1]Figure 7B histo'!$P$2:$P$9</c:f>
              <c:strCache>
                <c:ptCount val="8"/>
                <c:pt idx="0">
                  <c:v>0-9.99</c:v>
                </c:pt>
                <c:pt idx="1">
                  <c:v>10-19.99</c:v>
                </c:pt>
                <c:pt idx="2">
                  <c:v>20-29.99</c:v>
                </c:pt>
                <c:pt idx="3">
                  <c:v>30-39.99</c:v>
                </c:pt>
                <c:pt idx="4">
                  <c:v>40-49.99</c:v>
                </c:pt>
                <c:pt idx="5">
                  <c:v>50-59.99</c:v>
                </c:pt>
                <c:pt idx="6">
                  <c:v>60-69.99</c:v>
                </c:pt>
                <c:pt idx="7">
                  <c:v>70-79.99</c:v>
                </c:pt>
              </c:strCache>
            </c:strRef>
          </c:cat>
          <c:val>
            <c:numRef>
              <c:f>'[1]Figure 7B histo'!$Q$12:$Q$19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12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0-40D6-A415-F55ED15FDF9F}"/>
            </c:ext>
          </c:extLst>
        </c:ser>
        <c:ser>
          <c:idx val="1"/>
          <c:order val="1"/>
          <c:tx>
            <c:strRef>
              <c:f>'[1]Figure 7B histo'!$R$11</c:f>
              <c:strCache>
                <c:ptCount val="1"/>
                <c:pt idx="0">
                  <c:v>DTC+Sh1 unc60</c:v>
                </c:pt>
              </c:strCache>
            </c:strRef>
          </c:tx>
          <c:spPr>
            <a:pattFill prst="dkUpDiag">
              <a:fgClr>
                <a:srgbClr val="FF00FF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rgbClr val="7030A0"/>
                </a:solidFill>
                <a:round/>
              </a:ln>
              <a:effectLst/>
            </c:spPr>
          </c:errBars>
          <c:cat>
            <c:strRef>
              <c:f>'[1]Figure 7B histo'!$P$2:$P$9</c:f>
              <c:strCache>
                <c:ptCount val="8"/>
                <c:pt idx="0">
                  <c:v>0-9.99</c:v>
                </c:pt>
                <c:pt idx="1">
                  <c:v>10-19.99</c:v>
                </c:pt>
                <c:pt idx="2">
                  <c:v>20-29.99</c:v>
                </c:pt>
                <c:pt idx="3">
                  <c:v>30-39.99</c:v>
                </c:pt>
                <c:pt idx="4">
                  <c:v>40-49.99</c:v>
                </c:pt>
                <c:pt idx="5">
                  <c:v>50-59.99</c:v>
                </c:pt>
                <c:pt idx="6">
                  <c:v>60-69.99</c:v>
                </c:pt>
                <c:pt idx="7">
                  <c:v>70-79.99</c:v>
                </c:pt>
              </c:strCache>
            </c:strRef>
          </c:cat>
          <c:val>
            <c:numRef>
              <c:f>'[1]Figure 7B histo'!$R$12:$R$19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0-40D6-A415-F55ED15FDF9F}"/>
            </c:ext>
          </c:extLst>
        </c:ser>
        <c:ser>
          <c:idx val="2"/>
          <c:order val="2"/>
          <c:tx>
            <c:strRef>
              <c:f>'[1]Figure 7B histo'!$S$11</c:f>
              <c:strCache>
                <c:ptCount val="1"/>
                <c:pt idx="0">
                  <c:v>Sh1 unc60</c:v>
                </c:pt>
              </c:strCache>
            </c:strRef>
          </c:tx>
          <c:spPr>
            <a:pattFill prst="dkUpDiag">
              <a:fgClr>
                <a:srgbClr val="00B0F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accent5"/>
                </a:solidFill>
                <a:round/>
              </a:ln>
              <a:effectLst/>
            </c:spPr>
          </c:errBars>
          <c:cat>
            <c:strRef>
              <c:f>'[1]Figure 7B histo'!$P$2:$P$9</c:f>
              <c:strCache>
                <c:ptCount val="8"/>
                <c:pt idx="0">
                  <c:v>0-9.99</c:v>
                </c:pt>
                <c:pt idx="1">
                  <c:v>10-19.99</c:v>
                </c:pt>
                <c:pt idx="2">
                  <c:v>20-29.99</c:v>
                </c:pt>
                <c:pt idx="3">
                  <c:v>30-39.99</c:v>
                </c:pt>
                <c:pt idx="4">
                  <c:v>40-49.99</c:v>
                </c:pt>
                <c:pt idx="5">
                  <c:v>50-59.99</c:v>
                </c:pt>
                <c:pt idx="6">
                  <c:v>60-69.99</c:v>
                </c:pt>
                <c:pt idx="7">
                  <c:v>70-79.99</c:v>
                </c:pt>
              </c:strCache>
            </c:strRef>
          </c:cat>
          <c:val>
            <c:numRef>
              <c:f>'[1]Figure 7B histo'!$S$12:$S$19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60-40D6-A415-F55ED15FD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188515775"/>
        <c:axId val="167073183"/>
      </c:barChart>
      <c:catAx>
        <c:axId val="18851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073183"/>
        <c:crosses val="autoZero"/>
        <c:auto val="1"/>
        <c:lblAlgn val="ctr"/>
        <c:lblOffset val="100"/>
        <c:noMultiLvlLbl val="0"/>
      </c:catAx>
      <c:valAx>
        <c:axId val="167073183"/>
        <c:scaling>
          <c:orientation val="minMax"/>
          <c:max val="2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divisions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51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119206</xdr:colOff>
      <xdr:row>2</xdr:row>
      <xdr:rowOff>118873</xdr:rowOff>
    </xdr:from>
    <xdr:to>
      <xdr:col>24</xdr:col>
      <xdr:colOff>58246</xdr:colOff>
      <xdr:row>14</xdr:row>
      <xdr:rowOff>123445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3C3EAB-3B02-4F35-B334-B71F8E934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118471</xdr:colOff>
      <xdr:row>14</xdr:row>
      <xdr:rowOff>180974</xdr:rowOff>
    </xdr:from>
    <xdr:to>
      <xdr:col>24</xdr:col>
      <xdr:colOff>57511</xdr:colOff>
      <xdr:row>26</xdr:row>
      <xdr:rowOff>185546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4686D0-5686-4E09-8165-D34DB9308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cyg/Dropbox/KACY%20DOCUMENTS/Sheath%20Paper/source_data_for_graphs_gordon_resubmi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3B"/>
      <sheetName val="Figure3D-E"/>
      <sheetName val="Figure3F"/>
      <sheetName val="Figure5sygl"/>
      <sheetName val="Figure5gld"/>
      <sheetName val="Figure6andS4"/>
      <sheetName val="Figure 7B histo"/>
      <sheetName val="Figure7F G"/>
      <sheetName val="FigureS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Q1" t="str">
            <v>DTC l4440</v>
          </cell>
          <cell r="R1" t="str">
            <v>DTC+Sh1 l4440</v>
          </cell>
          <cell r="S1" t="str">
            <v>Sh1 l4440</v>
          </cell>
        </row>
        <row r="2">
          <cell r="P2" t="str">
            <v>0-9.99</v>
          </cell>
          <cell r="Q2">
            <v>4</v>
          </cell>
          <cell r="R2">
            <v>0</v>
          </cell>
          <cell r="S2">
            <v>0</v>
          </cell>
        </row>
        <row r="3">
          <cell r="P3" t="str">
            <v>10-19.99</v>
          </cell>
          <cell r="Q3">
            <v>13</v>
          </cell>
          <cell r="R3">
            <v>2</v>
          </cell>
          <cell r="S3">
            <v>0</v>
          </cell>
        </row>
        <row r="4">
          <cell r="P4" t="str">
            <v>20-29.99</v>
          </cell>
          <cell r="Q4">
            <v>14</v>
          </cell>
          <cell r="R4">
            <v>4</v>
          </cell>
          <cell r="S4">
            <v>0</v>
          </cell>
        </row>
        <row r="5">
          <cell r="P5" t="str">
            <v>30-39.99</v>
          </cell>
          <cell r="Q5">
            <v>5</v>
          </cell>
          <cell r="R5">
            <v>4</v>
          </cell>
          <cell r="S5">
            <v>0</v>
          </cell>
        </row>
        <row r="6">
          <cell r="P6" t="str">
            <v>40-49.99</v>
          </cell>
          <cell r="Q6">
            <v>4</v>
          </cell>
          <cell r="R6">
            <v>4</v>
          </cell>
          <cell r="S6">
            <v>0</v>
          </cell>
        </row>
        <row r="7">
          <cell r="P7" t="str">
            <v>50-59.99</v>
          </cell>
          <cell r="Q7">
            <v>5</v>
          </cell>
          <cell r="R7">
            <v>8</v>
          </cell>
          <cell r="S7">
            <v>0</v>
          </cell>
        </row>
        <row r="8">
          <cell r="P8" t="str">
            <v>60-69.99</v>
          </cell>
          <cell r="Q8">
            <v>1</v>
          </cell>
          <cell r="R8">
            <v>0</v>
          </cell>
          <cell r="S8">
            <v>1</v>
          </cell>
        </row>
        <row r="9">
          <cell r="P9" t="str">
            <v>70-79.99</v>
          </cell>
          <cell r="Q9">
            <v>0</v>
          </cell>
          <cell r="R9">
            <v>1</v>
          </cell>
          <cell r="S9">
            <v>0</v>
          </cell>
        </row>
        <row r="11">
          <cell r="Q11" t="str">
            <v>DTC unc60</v>
          </cell>
          <cell r="R11" t="str">
            <v>DTC+Sh1 unc60</v>
          </cell>
          <cell r="S11" t="str">
            <v>Sh1 unc60</v>
          </cell>
        </row>
        <row r="12">
          <cell r="Q12">
            <v>5</v>
          </cell>
          <cell r="R12">
            <v>0</v>
          </cell>
          <cell r="S12">
            <v>0</v>
          </cell>
        </row>
        <row r="13">
          <cell r="Q13">
            <v>9</v>
          </cell>
          <cell r="R13">
            <v>0</v>
          </cell>
          <cell r="S13">
            <v>0</v>
          </cell>
        </row>
        <row r="14">
          <cell r="Q14">
            <v>12</v>
          </cell>
          <cell r="R14">
            <v>0</v>
          </cell>
          <cell r="S14">
            <v>0</v>
          </cell>
        </row>
        <row r="15">
          <cell r="Q15">
            <v>7</v>
          </cell>
          <cell r="R15">
            <v>0</v>
          </cell>
          <cell r="S15">
            <v>0</v>
          </cell>
        </row>
        <row r="16">
          <cell r="Q16">
            <v>2</v>
          </cell>
          <cell r="R16">
            <v>1</v>
          </cell>
          <cell r="S16">
            <v>0</v>
          </cell>
        </row>
        <row r="17">
          <cell r="Q17">
            <v>2</v>
          </cell>
          <cell r="R17">
            <v>2</v>
          </cell>
          <cell r="S17">
            <v>4</v>
          </cell>
        </row>
        <row r="18">
          <cell r="Q18">
            <v>1</v>
          </cell>
          <cell r="R18">
            <v>2</v>
          </cell>
          <cell r="S18">
            <v>1</v>
          </cell>
        </row>
        <row r="19">
          <cell r="Q19">
            <v>0</v>
          </cell>
          <cell r="R19">
            <v>0</v>
          </cell>
          <cell r="S19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D6D7E-B142-4187-9BAD-C027CC04B8BD}">
  <dimension ref="A1:T148"/>
  <sheetViews>
    <sheetView tabSelected="1" workbookViewId="0">
      <selection sqref="A1:XFD1048576"/>
    </sheetView>
  </sheetViews>
  <sheetFormatPr defaultColWidth="12.5703125" defaultRowHeight="15" x14ac:dyDescent="0.25"/>
  <cols>
    <col min="1" max="1" width="24.5703125" customWidth="1"/>
    <col min="12" max="12" width="17.5703125" customWidth="1"/>
  </cols>
  <sheetData>
    <row r="1" spans="1:2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/>
      <c r="L1" s="1" t="s">
        <v>2</v>
      </c>
      <c r="M1" s="1" t="s">
        <v>8</v>
      </c>
      <c r="N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</row>
    <row r="2" spans="1:20" x14ac:dyDescent="0.25">
      <c r="A2" t="s">
        <v>14</v>
      </c>
      <c r="B2" t="s">
        <v>15</v>
      </c>
      <c r="C2" t="s">
        <v>16</v>
      </c>
      <c r="D2">
        <v>43.22</v>
      </c>
      <c r="E2">
        <v>30.64</v>
      </c>
      <c r="F2">
        <f>D2-E2</f>
        <v>12.579999999999998</v>
      </c>
      <c r="G2">
        <v>90.91</v>
      </c>
      <c r="H2">
        <v>2</v>
      </c>
      <c r="I2">
        <v>16.082000000000001</v>
      </c>
      <c r="J2" t="s">
        <v>17</v>
      </c>
      <c r="L2" t="s">
        <v>16</v>
      </c>
      <c r="M2">
        <v>9.2520000000000007</v>
      </c>
      <c r="N2" t="s">
        <v>17</v>
      </c>
      <c r="P2" t="s">
        <v>18</v>
      </c>
      <c r="Q2">
        <v>4</v>
      </c>
      <c r="R2">
        <v>0</v>
      </c>
      <c r="S2">
        <v>0</v>
      </c>
      <c r="T2">
        <v>0</v>
      </c>
    </row>
    <row r="3" spans="1:20" x14ac:dyDescent="0.25">
      <c r="I3">
        <v>29.193999999999999</v>
      </c>
      <c r="J3" t="s">
        <v>17</v>
      </c>
      <c r="L3" t="s">
        <v>16</v>
      </c>
      <c r="M3">
        <v>9.4689999999999994</v>
      </c>
      <c r="N3" t="s">
        <v>17</v>
      </c>
      <c r="P3" t="s">
        <v>19</v>
      </c>
      <c r="Q3">
        <v>13</v>
      </c>
      <c r="R3">
        <v>2</v>
      </c>
      <c r="S3">
        <v>0</v>
      </c>
      <c r="T3">
        <v>0</v>
      </c>
    </row>
    <row r="4" spans="1:20" x14ac:dyDescent="0.25">
      <c r="B4" t="s">
        <v>20</v>
      </c>
      <c r="C4" t="s">
        <v>16</v>
      </c>
      <c r="D4">
        <v>45.85</v>
      </c>
      <c r="E4">
        <v>57.98</v>
      </c>
      <c r="F4">
        <f t="shared" ref="F4:F129" si="0">D4-E4</f>
        <v>-12.129999999999995</v>
      </c>
      <c r="G4">
        <v>104.45</v>
      </c>
      <c r="H4">
        <v>3</v>
      </c>
      <c r="I4">
        <v>9.7889999999999997</v>
      </c>
      <c r="J4" t="s">
        <v>17</v>
      </c>
      <c r="L4" t="s">
        <v>16</v>
      </c>
      <c r="M4">
        <v>9.7110000000000003</v>
      </c>
      <c r="N4" t="s">
        <v>17</v>
      </c>
      <c r="P4" t="s">
        <v>21</v>
      </c>
      <c r="Q4">
        <v>14</v>
      </c>
      <c r="R4">
        <v>4</v>
      </c>
      <c r="S4">
        <v>0</v>
      </c>
      <c r="T4">
        <v>0</v>
      </c>
    </row>
    <row r="5" spans="1:20" x14ac:dyDescent="0.25">
      <c r="I5">
        <v>9.4689999999999994</v>
      </c>
      <c r="J5" t="s">
        <v>17</v>
      </c>
      <c r="L5" t="s">
        <v>16</v>
      </c>
      <c r="M5">
        <v>9.7889999999999997</v>
      </c>
      <c r="N5" t="s">
        <v>17</v>
      </c>
      <c r="P5" t="s">
        <v>22</v>
      </c>
      <c r="Q5">
        <v>5</v>
      </c>
      <c r="R5">
        <v>4</v>
      </c>
      <c r="S5">
        <v>0</v>
      </c>
      <c r="T5">
        <v>0</v>
      </c>
    </row>
    <row r="6" spans="1:20" x14ac:dyDescent="0.25">
      <c r="I6">
        <v>27.427</v>
      </c>
      <c r="J6" t="s">
        <v>17</v>
      </c>
      <c r="L6" t="s">
        <v>16</v>
      </c>
      <c r="M6">
        <v>11.88</v>
      </c>
      <c r="N6" t="s">
        <v>17</v>
      </c>
      <c r="P6" t="s">
        <v>23</v>
      </c>
      <c r="Q6">
        <v>4</v>
      </c>
      <c r="R6">
        <v>4</v>
      </c>
      <c r="S6">
        <v>0</v>
      </c>
      <c r="T6">
        <v>0</v>
      </c>
    </row>
    <row r="7" spans="1:20" x14ac:dyDescent="0.25">
      <c r="B7" t="s">
        <v>24</v>
      </c>
      <c r="C7" t="s">
        <v>16</v>
      </c>
      <c r="D7">
        <v>66.12</v>
      </c>
      <c r="E7">
        <v>25.69</v>
      </c>
      <c r="F7">
        <f t="shared" si="0"/>
        <v>40.430000000000007</v>
      </c>
      <c r="G7">
        <v>128.38999999999999</v>
      </c>
      <c r="H7">
        <v>3</v>
      </c>
      <c r="I7">
        <v>21.262</v>
      </c>
      <c r="J7" t="s">
        <v>25</v>
      </c>
      <c r="L7" t="s">
        <v>16</v>
      </c>
      <c r="M7">
        <v>13.329000000000001</v>
      </c>
      <c r="N7" t="s">
        <v>17</v>
      </c>
      <c r="P7" t="s">
        <v>26</v>
      </c>
      <c r="Q7">
        <v>5</v>
      </c>
      <c r="R7">
        <v>8</v>
      </c>
      <c r="S7">
        <v>0</v>
      </c>
      <c r="T7">
        <v>0</v>
      </c>
    </row>
    <row r="8" spans="1:20" x14ac:dyDescent="0.25">
      <c r="I8">
        <v>29.876000000000001</v>
      </c>
      <c r="J8" t="s">
        <v>27</v>
      </c>
      <c r="L8" t="s">
        <v>16</v>
      </c>
      <c r="M8">
        <v>13.496</v>
      </c>
      <c r="N8" t="s">
        <v>17</v>
      </c>
      <c r="P8" t="s">
        <v>28</v>
      </c>
      <c r="Q8">
        <v>1</v>
      </c>
      <c r="R8">
        <v>0</v>
      </c>
      <c r="S8">
        <v>1</v>
      </c>
      <c r="T8">
        <v>0</v>
      </c>
    </row>
    <row r="9" spans="1:20" x14ac:dyDescent="0.25">
      <c r="I9">
        <v>13.843</v>
      </c>
      <c r="J9" t="s">
        <v>25</v>
      </c>
      <c r="L9" t="s">
        <v>16</v>
      </c>
      <c r="M9">
        <v>13.878</v>
      </c>
      <c r="N9" t="s">
        <v>17</v>
      </c>
      <c r="P9" t="s">
        <v>29</v>
      </c>
      <c r="Q9">
        <v>0</v>
      </c>
      <c r="R9">
        <v>1</v>
      </c>
      <c r="S9">
        <v>0</v>
      </c>
      <c r="T9">
        <v>0</v>
      </c>
    </row>
    <row r="10" spans="1:20" x14ac:dyDescent="0.25">
      <c r="B10" t="s">
        <v>30</v>
      </c>
      <c r="C10" t="s">
        <v>16</v>
      </c>
      <c r="D10">
        <v>78.94</v>
      </c>
      <c r="E10">
        <v>50.32</v>
      </c>
      <c r="F10">
        <f t="shared" si="0"/>
        <v>28.619999999999997</v>
      </c>
      <c r="G10">
        <v>82.08</v>
      </c>
      <c r="H10">
        <v>0</v>
      </c>
      <c r="L10" t="s">
        <v>16</v>
      </c>
      <c r="M10">
        <v>14.388</v>
      </c>
      <c r="N10" t="s">
        <v>17</v>
      </c>
      <c r="Q10">
        <f>SUM(Q2:Q9)</f>
        <v>46</v>
      </c>
      <c r="R10">
        <f>SUM(R2:R9)</f>
        <v>23</v>
      </c>
      <c r="S10">
        <f>SUM(S2:S9)</f>
        <v>1</v>
      </c>
      <c r="T10">
        <f>SUM(T2:T9)</f>
        <v>0</v>
      </c>
    </row>
    <row r="11" spans="1:20" ht="15.75" x14ac:dyDescent="0.25">
      <c r="B11" t="s">
        <v>31</v>
      </c>
      <c r="C11" t="s">
        <v>16</v>
      </c>
      <c r="D11">
        <v>72.37</v>
      </c>
      <c r="E11">
        <v>31.71</v>
      </c>
      <c r="F11">
        <f t="shared" si="0"/>
        <v>40.660000000000004</v>
      </c>
      <c r="G11">
        <v>68.83</v>
      </c>
      <c r="H11">
        <v>2</v>
      </c>
      <c r="I11">
        <v>57.183</v>
      </c>
      <c r="J11" t="s">
        <v>32</v>
      </c>
      <c r="L11" t="s">
        <v>16</v>
      </c>
      <c r="M11">
        <v>14.831</v>
      </c>
      <c r="N11" t="s">
        <v>17</v>
      </c>
      <c r="Q11" s="1" t="s">
        <v>33</v>
      </c>
      <c r="R11" s="1" t="s">
        <v>34</v>
      </c>
      <c r="S11" s="1" t="s">
        <v>35</v>
      </c>
    </row>
    <row r="12" spans="1:20" x14ac:dyDescent="0.25">
      <c r="I12">
        <v>60.515000000000001</v>
      </c>
      <c r="J12" t="s">
        <v>36</v>
      </c>
      <c r="L12" t="s">
        <v>16</v>
      </c>
      <c r="M12">
        <v>15.374000000000001</v>
      </c>
      <c r="N12" t="s">
        <v>17</v>
      </c>
      <c r="P12" t="s">
        <v>18</v>
      </c>
      <c r="Q12">
        <v>5</v>
      </c>
      <c r="R12">
        <v>0</v>
      </c>
      <c r="S12">
        <v>0</v>
      </c>
      <c r="T12">
        <v>0</v>
      </c>
    </row>
    <row r="13" spans="1:20" x14ac:dyDescent="0.25">
      <c r="B13" t="s">
        <v>37</v>
      </c>
      <c r="C13" t="s">
        <v>16</v>
      </c>
      <c r="D13">
        <v>59.05</v>
      </c>
      <c r="E13">
        <v>56.92</v>
      </c>
      <c r="F13">
        <f t="shared" si="0"/>
        <v>2.1299999999999955</v>
      </c>
      <c r="G13">
        <v>96.15</v>
      </c>
      <c r="H13">
        <v>3</v>
      </c>
      <c r="I13">
        <v>17.204000000000001</v>
      </c>
      <c r="J13" t="s">
        <v>6</v>
      </c>
      <c r="L13" t="s">
        <v>16</v>
      </c>
      <c r="M13">
        <v>16.082000000000001</v>
      </c>
      <c r="N13" t="s">
        <v>17</v>
      </c>
      <c r="P13" t="s">
        <v>19</v>
      </c>
      <c r="Q13">
        <v>9</v>
      </c>
      <c r="R13">
        <v>0</v>
      </c>
      <c r="S13">
        <v>0</v>
      </c>
      <c r="T13">
        <v>0</v>
      </c>
    </row>
    <row r="14" spans="1:20" x14ac:dyDescent="0.25">
      <c r="I14">
        <v>33.42</v>
      </c>
      <c r="J14" t="s">
        <v>6</v>
      </c>
      <c r="L14" t="s">
        <v>16</v>
      </c>
      <c r="M14">
        <v>16.89</v>
      </c>
      <c r="N14" t="s">
        <v>17</v>
      </c>
      <c r="P14" t="s">
        <v>21</v>
      </c>
      <c r="Q14">
        <v>12</v>
      </c>
      <c r="R14">
        <v>0</v>
      </c>
      <c r="S14">
        <v>0</v>
      </c>
      <c r="T14">
        <v>0</v>
      </c>
    </row>
    <row r="15" spans="1:20" x14ac:dyDescent="0.25">
      <c r="I15">
        <v>34.622999999999998</v>
      </c>
      <c r="J15" t="s">
        <v>17</v>
      </c>
      <c r="L15" t="s">
        <v>16</v>
      </c>
      <c r="M15">
        <v>17.204000000000001</v>
      </c>
      <c r="N15" t="s">
        <v>6</v>
      </c>
      <c r="P15" t="s">
        <v>22</v>
      </c>
      <c r="Q15">
        <v>7</v>
      </c>
      <c r="R15">
        <v>0</v>
      </c>
      <c r="S15">
        <v>0</v>
      </c>
      <c r="T15">
        <v>0</v>
      </c>
    </row>
    <row r="16" spans="1:20" x14ac:dyDescent="0.25">
      <c r="B16" t="s">
        <v>38</v>
      </c>
      <c r="C16" t="s">
        <v>16</v>
      </c>
      <c r="D16">
        <v>50.21</v>
      </c>
      <c r="E16">
        <v>15.78</v>
      </c>
      <c r="F16">
        <f t="shared" si="0"/>
        <v>34.43</v>
      </c>
      <c r="G16">
        <v>45.02</v>
      </c>
      <c r="H16">
        <v>1</v>
      </c>
      <c r="I16">
        <v>14.523999999999999</v>
      </c>
      <c r="J16" t="s">
        <v>39</v>
      </c>
      <c r="L16" t="s">
        <v>16</v>
      </c>
      <c r="M16">
        <v>17.576000000000001</v>
      </c>
      <c r="N16" t="s">
        <v>17</v>
      </c>
      <c r="P16" t="s">
        <v>23</v>
      </c>
      <c r="Q16">
        <v>2</v>
      </c>
      <c r="R16">
        <v>1</v>
      </c>
      <c r="S16">
        <v>0</v>
      </c>
      <c r="T16">
        <v>0</v>
      </c>
    </row>
    <row r="17" spans="2:20" x14ac:dyDescent="0.25">
      <c r="B17" t="s">
        <v>40</v>
      </c>
      <c r="C17" t="s">
        <v>16</v>
      </c>
      <c r="D17">
        <v>67.94</v>
      </c>
      <c r="E17">
        <v>42.32</v>
      </c>
      <c r="F17">
        <f t="shared" si="0"/>
        <v>25.619999999999997</v>
      </c>
      <c r="G17">
        <v>92.56</v>
      </c>
      <c r="H17">
        <v>2</v>
      </c>
      <c r="I17">
        <v>11.88</v>
      </c>
      <c r="J17" t="s">
        <v>17</v>
      </c>
      <c r="L17" t="s">
        <v>16</v>
      </c>
      <c r="M17">
        <v>17.908999999999999</v>
      </c>
      <c r="N17" t="s">
        <v>17</v>
      </c>
      <c r="P17" t="s">
        <v>26</v>
      </c>
      <c r="Q17">
        <v>2</v>
      </c>
      <c r="R17">
        <v>2</v>
      </c>
      <c r="S17">
        <v>4</v>
      </c>
      <c r="T17">
        <v>0</v>
      </c>
    </row>
    <row r="18" spans="2:20" x14ac:dyDescent="0.25">
      <c r="I18">
        <v>57.363999999999997</v>
      </c>
      <c r="J18" t="s">
        <v>32</v>
      </c>
      <c r="L18" t="s">
        <v>16</v>
      </c>
      <c r="M18">
        <v>19.419</v>
      </c>
      <c r="N18" t="s">
        <v>17</v>
      </c>
      <c r="P18" t="s">
        <v>28</v>
      </c>
      <c r="Q18">
        <v>1</v>
      </c>
      <c r="R18">
        <v>2</v>
      </c>
      <c r="S18">
        <v>1</v>
      </c>
      <c r="T18">
        <v>0</v>
      </c>
    </row>
    <row r="19" spans="2:20" x14ac:dyDescent="0.25">
      <c r="B19" t="s">
        <v>41</v>
      </c>
      <c r="C19" t="s">
        <v>16</v>
      </c>
      <c r="D19">
        <v>52.16</v>
      </c>
      <c r="E19">
        <v>34.479999999999997</v>
      </c>
      <c r="F19">
        <f t="shared" si="0"/>
        <v>17.68</v>
      </c>
      <c r="G19">
        <v>52.75</v>
      </c>
      <c r="H19">
        <v>4</v>
      </c>
      <c r="I19">
        <v>13.878</v>
      </c>
      <c r="J19" t="s">
        <v>17</v>
      </c>
      <c r="L19" t="s">
        <v>16</v>
      </c>
      <c r="M19">
        <v>20.876000000000001</v>
      </c>
      <c r="N19" t="s">
        <v>17</v>
      </c>
      <c r="P19" t="s">
        <v>29</v>
      </c>
      <c r="Q19">
        <v>0</v>
      </c>
      <c r="R19">
        <v>0</v>
      </c>
      <c r="S19">
        <v>0</v>
      </c>
      <c r="T19">
        <v>0</v>
      </c>
    </row>
    <row r="20" spans="2:20" x14ac:dyDescent="0.25">
      <c r="I20">
        <v>19.419</v>
      </c>
      <c r="J20" t="s">
        <v>17</v>
      </c>
      <c r="L20" t="s">
        <v>16</v>
      </c>
      <c r="M20">
        <v>21.344000000000001</v>
      </c>
      <c r="N20" t="s">
        <v>17</v>
      </c>
      <c r="Q20">
        <f>SUM(Q12:Q19)</f>
        <v>38</v>
      </c>
      <c r="R20">
        <f>SUM(R12:R19)</f>
        <v>5</v>
      </c>
      <c r="S20">
        <f>SUM(S12:S19)</f>
        <v>5</v>
      </c>
      <c r="T20">
        <f>SUM(T12:T19)</f>
        <v>0</v>
      </c>
    </row>
    <row r="21" spans="2:20" x14ac:dyDescent="0.25">
      <c r="I21">
        <v>25.49</v>
      </c>
      <c r="J21" t="s">
        <v>17</v>
      </c>
      <c r="L21" t="s">
        <v>16</v>
      </c>
      <c r="M21">
        <v>21.963999999999999</v>
      </c>
      <c r="N21" t="s">
        <v>17</v>
      </c>
    </row>
    <row r="22" spans="2:20" x14ac:dyDescent="0.25">
      <c r="I22">
        <v>27.992999999999999</v>
      </c>
      <c r="J22" t="s">
        <v>17</v>
      </c>
      <c r="L22" t="s">
        <v>16</v>
      </c>
      <c r="M22">
        <v>22.681999999999999</v>
      </c>
      <c r="N22" t="s">
        <v>17</v>
      </c>
    </row>
    <row r="23" spans="2:20" x14ac:dyDescent="0.25">
      <c r="B23" t="s">
        <v>42</v>
      </c>
      <c r="C23" t="s">
        <v>16</v>
      </c>
      <c r="D23">
        <v>79.61</v>
      </c>
      <c r="E23">
        <v>23.99</v>
      </c>
      <c r="F23">
        <f t="shared" si="0"/>
        <v>55.620000000000005</v>
      </c>
      <c r="G23">
        <v>88.46</v>
      </c>
      <c r="H23">
        <v>2</v>
      </c>
      <c r="I23">
        <v>17.908999999999999</v>
      </c>
      <c r="J23" t="s">
        <v>17</v>
      </c>
      <c r="L23" t="s">
        <v>16</v>
      </c>
      <c r="M23">
        <v>22.841000000000001</v>
      </c>
      <c r="N23" t="s">
        <v>17</v>
      </c>
    </row>
    <row r="24" spans="2:20" ht="15.75" x14ac:dyDescent="0.25">
      <c r="I24">
        <v>14.388</v>
      </c>
      <c r="J24" t="s">
        <v>17</v>
      </c>
      <c r="L24" t="s">
        <v>16</v>
      </c>
      <c r="M24">
        <v>23.085999999999999</v>
      </c>
      <c r="N24" t="s">
        <v>17</v>
      </c>
      <c r="P24" s="1" t="s">
        <v>43</v>
      </c>
      <c r="Q24" s="1" t="s">
        <v>44</v>
      </c>
      <c r="R24" s="1" t="s">
        <v>45</v>
      </c>
      <c r="S24" s="1" t="s">
        <v>46</v>
      </c>
    </row>
    <row r="25" spans="2:20" x14ac:dyDescent="0.25">
      <c r="B25" t="s">
        <v>47</v>
      </c>
      <c r="C25" t="s">
        <v>16</v>
      </c>
      <c r="D25">
        <v>86.66</v>
      </c>
      <c r="E25">
        <v>65.739999999999995</v>
      </c>
      <c r="F25">
        <f t="shared" si="0"/>
        <v>20.92</v>
      </c>
      <c r="G25">
        <v>114.4</v>
      </c>
      <c r="H25">
        <v>1</v>
      </c>
      <c r="I25">
        <v>39.040999999999997</v>
      </c>
      <c r="J25" t="s">
        <v>25</v>
      </c>
      <c r="L25" t="s">
        <v>16</v>
      </c>
      <c r="M25">
        <v>24.584</v>
      </c>
      <c r="N25" t="s">
        <v>17</v>
      </c>
      <c r="P25" t="s">
        <v>16</v>
      </c>
      <c r="Q25">
        <f>Q10/26</f>
        <v>1.7692307692307692</v>
      </c>
      <c r="R25">
        <f>R10/26</f>
        <v>0.88461538461538458</v>
      </c>
      <c r="S25">
        <f>S10/26</f>
        <v>3.8461538461538464E-2</v>
      </c>
    </row>
    <row r="26" spans="2:20" x14ac:dyDescent="0.25">
      <c r="B26" t="s">
        <v>48</v>
      </c>
      <c r="C26" t="s">
        <v>16</v>
      </c>
      <c r="D26">
        <v>79.11</v>
      </c>
      <c r="E26">
        <v>53.65</v>
      </c>
      <c r="F26">
        <f t="shared" si="0"/>
        <v>25.46</v>
      </c>
      <c r="G26">
        <v>94.49</v>
      </c>
      <c r="H26">
        <v>1</v>
      </c>
      <c r="I26">
        <v>46.828000000000003</v>
      </c>
      <c r="J26" t="s">
        <v>32</v>
      </c>
      <c r="L26" t="s">
        <v>16</v>
      </c>
      <c r="M26">
        <v>25.49</v>
      </c>
      <c r="N26" t="s">
        <v>17</v>
      </c>
      <c r="P26" t="s">
        <v>49</v>
      </c>
      <c r="Q26">
        <f>Q20/21</f>
        <v>1.8095238095238095</v>
      </c>
      <c r="R26">
        <f>R20/21</f>
        <v>0.23809523809523808</v>
      </c>
      <c r="S26">
        <f>S20/21</f>
        <v>0.23809523809523808</v>
      </c>
    </row>
    <row r="27" spans="2:20" x14ac:dyDescent="0.25">
      <c r="B27" t="s">
        <v>50</v>
      </c>
      <c r="C27" t="s">
        <v>49</v>
      </c>
      <c r="D27">
        <v>71.59</v>
      </c>
      <c r="E27">
        <v>120.2</v>
      </c>
      <c r="F27">
        <f t="shared" si="0"/>
        <v>-48.61</v>
      </c>
      <c r="G27">
        <v>111.41</v>
      </c>
      <c r="H27">
        <v>0</v>
      </c>
      <c r="L27" t="s">
        <v>16</v>
      </c>
      <c r="M27">
        <v>26.446000000000002</v>
      </c>
      <c r="N27" t="s">
        <v>17</v>
      </c>
    </row>
    <row r="28" spans="2:20" x14ac:dyDescent="0.25">
      <c r="B28" t="s">
        <v>15</v>
      </c>
      <c r="C28" t="s">
        <v>49</v>
      </c>
      <c r="D28">
        <v>55.73</v>
      </c>
      <c r="E28">
        <v>33.840000000000003</v>
      </c>
      <c r="F28">
        <f t="shared" si="0"/>
        <v>21.889999999999993</v>
      </c>
      <c r="G28">
        <v>93.67</v>
      </c>
      <c r="H28">
        <v>0</v>
      </c>
      <c r="L28" t="s">
        <v>16</v>
      </c>
      <c r="M28">
        <v>27.427</v>
      </c>
      <c r="N28" t="s">
        <v>17</v>
      </c>
    </row>
    <row r="29" spans="2:20" x14ac:dyDescent="0.25">
      <c r="B29" t="s">
        <v>20</v>
      </c>
      <c r="C29" t="s">
        <v>49</v>
      </c>
      <c r="D29">
        <v>67.98</v>
      </c>
      <c r="E29">
        <v>67.78</v>
      </c>
      <c r="F29">
        <f t="shared" si="0"/>
        <v>0.20000000000000284</v>
      </c>
      <c r="G29">
        <v>75.83</v>
      </c>
      <c r="H29">
        <v>1</v>
      </c>
      <c r="I29">
        <v>20.745999999999999</v>
      </c>
      <c r="J29" t="s">
        <v>17</v>
      </c>
      <c r="L29" t="s">
        <v>16</v>
      </c>
      <c r="M29">
        <v>27.992999999999999</v>
      </c>
      <c r="N29" t="s">
        <v>17</v>
      </c>
    </row>
    <row r="30" spans="2:20" x14ac:dyDescent="0.25">
      <c r="B30" t="s">
        <v>24</v>
      </c>
      <c r="C30" t="s">
        <v>49</v>
      </c>
      <c r="D30">
        <v>77.22</v>
      </c>
      <c r="E30">
        <v>49.89</v>
      </c>
      <c r="F30">
        <f t="shared" si="0"/>
        <v>27.33</v>
      </c>
      <c r="G30">
        <v>89.39</v>
      </c>
      <c r="H30">
        <v>0</v>
      </c>
      <c r="L30" t="s">
        <v>16</v>
      </c>
      <c r="M30">
        <v>29.193999999999999</v>
      </c>
      <c r="N30" t="s">
        <v>17</v>
      </c>
    </row>
    <row r="31" spans="2:20" x14ac:dyDescent="0.25">
      <c r="B31" t="s">
        <v>30</v>
      </c>
      <c r="C31" t="s">
        <v>49</v>
      </c>
      <c r="D31">
        <v>60.08</v>
      </c>
      <c r="E31">
        <v>67.23</v>
      </c>
      <c r="F31">
        <f t="shared" si="0"/>
        <v>-7.1500000000000057</v>
      </c>
      <c r="G31">
        <v>76.2</v>
      </c>
      <c r="H31">
        <v>0</v>
      </c>
      <c r="L31" t="s">
        <v>16</v>
      </c>
      <c r="M31">
        <v>29.256</v>
      </c>
      <c r="N31" t="s">
        <v>17</v>
      </c>
    </row>
    <row r="32" spans="2:20" x14ac:dyDescent="0.25">
      <c r="B32" t="s">
        <v>31</v>
      </c>
      <c r="C32" t="s">
        <v>49</v>
      </c>
      <c r="D32">
        <v>79.38</v>
      </c>
      <c r="E32">
        <v>57.44</v>
      </c>
      <c r="F32">
        <f t="shared" si="0"/>
        <v>21.939999999999998</v>
      </c>
      <c r="G32">
        <v>96.02</v>
      </c>
      <c r="H32">
        <v>0</v>
      </c>
      <c r="L32" t="s">
        <v>16</v>
      </c>
      <c r="M32">
        <v>29.875</v>
      </c>
      <c r="N32" t="s">
        <v>17</v>
      </c>
    </row>
    <row r="33" spans="1:14" x14ac:dyDescent="0.25">
      <c r="B33" t="s">
        <v>37</v>
      </c>
      <c r="C33" t="s">
        <v>49</v>
      </c>
      <c r="D33">
        <v>77.2</v>
      </c>
      <c r="E33">
        <v>96.76</v>
      </c>
      <c r="F33">
        <f t="shared" si="0"/>
        <v>-19.560000000000002</v>
      </c>
      <c r="G33">
        <v>84.31</v>
      </c>
      <c r="H33">
        <v>0</v>
      </c>
      <c r="L33" t="s">
        <v>16</v>
      </c>
      <c r="M33">
        <v>33.42</v>
      </c>
      <c r="N33" t="s">
        <v>6</v>
      </c>
    </row>
    <row r="34" spans="1:14" x14ac:dyDescent="0.25">
      <c r="B34" t="s">
        <v>38</v>
      </c>
      <c r="C34" t="s">
        <v>49</v>
      </c>
      <c r="D34">
        <v>62.39</v>
      </c>
      <c r="E34">
        <v>66.62</v>
      </c>
      <c r="F34">
        <f t="shared" si="0"/>
        <v>-4.230000000000004</v>
      </c>
      <c r="G34">
        <v>115.28</v>
      </c>
      <c r="H34">
        <v>0</v>
      </c>
      <c r="L34" t="s">
        <v>16</v>
      </c>
      <c r="M34">
        <v>33.659999999999997</v>
      </c>
      <c r="N34" t="s">
        <v>17</v>
      </c>
    </row>
    <row r="35" spans="1:14" x14ac:dyDescent="0.25">
      <c r="B35" t="s">
        <v>41</v>
      </c>
      <c r="C35" t="s">
        <v>49</v>
      </c>
      <c r="D35">
        <v>59.24</v>
      </c>
      <c r="E35">
        <v>88.8</v>
      </c>
      <c r="F35">
        <f t="shared" si="0"/>
        <v>-29.559999999999995</v>
      </c>
      <c r="G35">
        <v>96.26</v>
      </c>
      <c r="H35">
        <v>1</v>
      </c>
      <c r="I35">
        <v>28.35</v>
      </c>
      <c r="J35" t="s">
        <v>17</v>
      </c>
      <c r="L35" t="s">
        <v>16</v>
      </c>
      <c r="M35">
        <v>34.622999999999998</v>
      </c>
      <c r="N35" t="s">
        <v>17</v>
      </c>
    </row>
    <row r="36" spans="1:14" x14ac:dyDescent="0.25">
      <c r="B36" t="s">
        <v>42</v>
      </c>
      <c r="C36" t="s">
        <v>49</v>
      </c>
      <c r="D36">
        <v>71.75</v>
      </c>
      <c r="E36">
        <v>60.45</v>
      </c>
      <c r="F36">
        <f t="shared" si="0"/>
        <v>11.299999999999997</v>
      </c>
      <c r="G36">
        <v>101.19</v>
      </c>
      <c r="H36">
        <v>0</v>
      </c>
      <c r="L36" t="s">
        <v>16</v>
      </c>
      <c r="M36">
        <v>34.920999999999999</v>
      </c>
      <c r="N36" t="s">
        <v>17</v>
      </c>
    </row>
    <row r="37" spans="1:14" x14ac:dyDescent="0.25">
      <c r="B37" t="s">
        <v>47</v>
      </c>
      <c r="C37" t="s">
        <v>49</v>
      </c>
      <c r="D37">
        <v>78.2</v>
      </c>
      <c r="E37">
        <v>67.19</v>
      </c>
      <c r="F37">
        <f t="shared" si="0"/>
        <v>11.010000000000005</v>
      </c>
      <c r="G37">
        <v>70.06</v>
      </c>
      <c r="H37">
        <v>3</v>
      </c>
      <c r="I37">
        <v>35.396000000000001</v>
      </c>
      <c r="J37" t="s">
        <v>17</v>
      </c>
      <c r="L37" t="s">
        <v>16</v>
      </c>
      <c r="M37">
        <v>37.948999999999998</v>
      </c>
      <c r="N37" t="s">
        <v>17</v>
      </c>
    </row>
    <row r="38" spans="1:14" x14ac:dyDescent="0.25">
      <c r="I38">
        <v>21.808</v>
      </c>
      <c r="J38" t="s">
        <v>17</v>
      </c>
      <c r="L38" t="s">
        <v>16</v>
      </c>
      <c r="M38">
        <v>40.384</v>
      </c>
      <c r="N38" t="s">
        <v>17</v>
      </c>
    </row>
    <row r="39" spans="1:14" x14ac:dyDescent="0.25">
      <c r="I39">
        <v>13.898999999999999</v>
      </c>
      <c r="J39" t="s">
        <v>17</v>
      </c>
      <c r="L39" t="s">
        <v>16</v>
      </c>
      <c r="M39">
        <v>41.27</v>
      </c>
      <c r="N39" t="s">
        <v>17</v>
      </c>
    </row>
    <row r="40" spans="1:14" x14ac:dyDescent="0.25">
      <c r="A40" t="s">
        <v>51</v>
      </c>
      <c r="B40" t="s">
        <v>52</v>
      </c>
      <c r="C40" t="s">
        <v>49</v>
      </c>
      <c r="D40">
        <v>67.64</v>
      </c>
      <c r="E40">
        <v>40.31</v>
      </c>
      <c r="F40">
        <f t="shared" si="0"/>
        <v>27.33</v>
      </c>
      <c r="G40">
        <v>69.61</v>
      </c>
      <c r="H40">
        <v>2</v>
      </c>
      <c r="I40">
        <v>15.339</v>
      </c>
      <c r="J40" t="s">
        <v>17</v>
      </c>
      <c r="L40" t="s">
        <v>16</v>
      </c>
      <c r="M40">
        <v>42.536999999999999</v>
      </c>
      <c r="N40" t="s">
        <v>17</v>
      </c>
    </row>
    <row r="41" spans="1:14" x14ac:dyDescent="0.25">
      <c r="I41">
        <v>8.3640000000000008</v>
      </c>
      <c r="J41" t="s">
        <v>17</v>
      </c>
      <c r="L41" t="s">
        <v>16</v>
      </c>
      <c r="M41">
        <v>43.616</v>
      </c>
      <c r="N41" t="s">
        <v>17</v>
      </c>
    </row>
    <row r="42" spans="1:14" x14ac:dyDescent="0.25">
      <c r="B42" t="s">
        <v>53</v>
      </c>
      <c r="C42" t="s">
        <v>49</v>
      </c>
      <c r="D42">
        <v>77.12</v>
      </c>
      <c r="E42">
        <v>91.49</v>
      </c>
      <c r="F42">
        <f t="shared" si="0"/>
        <v>-14.36999999999999</v>
      </c>
      <c r="G42">
        <v>76.260000000000005</v>
      </c>
      <c r="H42">
        <v>1</v>
      </c>
      <c r="I42">
        <v>46.786000000000001</v>
      </c>
      <c r="J42" t="s">
        <v>17</v>
      </c>
      <c r="L42" t="s">
        <v>16</v>
      </c>
      <c r="M42">
        <v>50.121000000000002</v>
      </c>
      <c r="N42" t="s">
        <v>6</v>
      </c>
    </row>
    <row r="43" spans="1:14" x14ac:dyDescent="0.25">
      <c r="B43" t="s">
        <v>54</v>
      </c>
      <c r="C43" t="s">
        <v>49</v>
      </c>
      <c r="D43">
        <v>72.989999999999995</v>
      </c>
      <c r="E43">
        <v>73.69</v>
      </c>
      <c r="F43">
        <f t="shared" si="0"/>
        <v>-0.70000000000000284</v>
      </c>
      <c r="G43">
        <v>74.17</v>
      </c>
      <c r="H43">
        <v>3</v>
      </c>
      <c r="I43">
        <v>36.192999999999998</v>
      </c>
      <c r="J43" t="s">
        <v>17</v>
      </c>
      <c r="L43" t="s">
        <v>16</v>
      </c>
      <c r="M43">
        <v>51.341000000000001</v>
      </c>
      <c r="N43" t="s">
        <v>17</v>
      </c>
    </row>
    <row r="44" spans="1:14" x14ac:dyDescent="0.25">
      <c r="I44">
        <v>34.651000000000003</v>
      </c>
      <c r="J44" t="s">
        <v>17</v>
      </c>
      <c r="L44" t="s">
        <v>16</v>
      </c>
      <c r="M44">
        <v>53.667999999999999</v>
      </c>
      <c r="N44" t="s">
        <v>17</v>
      </c>
    </row>
    <row r="45" spans="1:14" x14ac:dyDescent="0.25">
      <c r="I45">
        <v>39.405000000000001</v>
      </c>
      <c r="J45" t="s">
        <v>17</v>
      </c>
      <c r="L45" t="s">
        <v>16</v>
      </c>
      <c r="M45">
        <v>56.07</v>
      </c>
      <c r="N45" t="s">
        <v>17</v>
      </c>
    </row>
    <row r="46" spans="1:14" x14ac:dyDescent="0.25">
      <c r="B46" t="s">
        <v>55</v>
      </c>
      <c r="C46" t="s">
        <v>49</v>
      </c>
      <c r="D46">
        <v>55.6</v>
      </c>
      <c r="E46">
        <v>59.71</v>
      </c>
      <c r="F46">
        <f t="shared" si="0"/>
        <v>-4.1099999999999994</v>
      </c>
      <c r="G46">
        <v>85.27</v>
      </c>
      <c r="H46">
        <v>0</v>
      </c>
      <c r="L46" t="s">
        <v>16</v>
      </c>
      <c r="M46">
        <v>57.652000000000001</v>
      </c>
      <c r="N46" t="s">
        <v>17</v>
      </c>
    </row>
    <row r="47" spans="1:14" x14ac:dyDescent="0.25">
      <c r="B47" t="s">
        <v>56</v>
      </c>
      <c r="C47" t="s">
        <v>49</v>
      </c>
      <c r="D47">
        <v>82.8</v>
      </c>
      <c r="E47">
        <v>63.98</v>
      </c>
      <c r="F47">
        <f t="shared" si="0"/>
        <v>18.82</v>
      </c>
      <c r="G47">
        <v>77.45</v>
      </c>
      <c r="H47">
        <v>2</v>
      </c>
      <c r="I47">
        <v>50.566000000000003</v>
      </c>
      <c r="J47" t="s">
        <v>36</v>
      </c>
      <c r="L47" t="s">
        <v>16</v>
      </c>
      <c r="M47">
        <v>66.177000000000007</v>
      </c>
      <c r="N47" t="s">
        <v>17</v>
      </c>
    </row>
    <row r="48" spans="1:14" x14ac:dyDescent="0.25">
      <c r="I48">
        <v>59.533000000000001</v>
      </c>
      <c r="J48" t="s">
        <v>36</v>
      </c>
      <c r="L48" t="s">
        <v>16</v>
      </c>
      <c r="M48">
        <v>13.843</v>
      </c>
      <c r="N48" t="s">
        <v>25</v>
      </c>
    </row>
    <row r="49" spans="2:14" x14ac:dyDescent="0.25">
      <c r="B49" t="s">
        <v>57</v>
      </c>
      <c r="C49" t="s">
        <v>49</v>
      </c>
      <c r="D49">
        <v>84.63</v>
      </c>
      <c r="E49">
        <v>128.16</v>
      </c>
      <c r="F49">
        <f t="shared" si="0"/>
        <v>-43.53</v>
      </c>
      <c r="G49">
        <v>83.18</v>
      </c>
      <c r="H49">
        <v>3</v>
      </c>
      <c r="I49">
        <v>29.148</v>
      </c>
      <c r="J49" t="s">
        <v>17</v>
      </c>
      <c r="L49" t="s">
        <v>16</v>
      </c>
      <c r="M49">
        <v>14.523999999999999</v>
      </c>
      <c r="N49" t="s">
        <v>39</v>
      </c>
    </row>
    <row r="50" spans="2:14" x14ac:dyDescent="0.25">
      <c r="I50">
        <v>22.003</v>
      </c>
      <c r="J50" t="s">
        <v>17</v>
      </c>
      <c r="L50" t="s">
        <v>16</v>
      </c>
      <c r="M50">
        <v>21.262</v>
      </c>
      <c r="N50" t="s">
        <v>25</v>
      </c>
    </row>
    <row r="51" spans="2:14" x14ac:dyDescent="0.25">
      <c r="I51">
        <v>18.927</v>
      </c>
      <c r="J51" t="s">
        <v>17</v>
      </c>
      <c r="L51" t="s">
        <v>16</v>
      </c>
      <c r="M51">
        <v>27.460999999999999</v>
      </c>
      <c r="N51" t="s">
        <v>39</v>
      </c>
    </row>
    <row r="52" spans="2:14" x14ac:dyDescent="0.25">
      <c r="B52" t="s">
        <v>58</v>
      </c>
      <c r="C52" t="s">
        <v>49</v>
      </c>
      <c r="D52">
        <v>72.349999999999994</v>
      </c>
      <c r="E52">
        <v>129.61000000000001</v>
      </c>
      <c r="F52">
        <f t="shared" si="0"/>
        <v>-57.260000000000019</v>
      </c>
      <c r="G52">
        <v>154.4</v>
      </c>
      <c r="H52">
        <v>0</v>
      </c>
      <c r="L52" t="s">
        <v>16</v>
      </c>
      <c r="M52">
        <v>27.841999999999999</v>
      </c>
      <c r="N52" t="s">
        <v>39</v>
      </c>
    </row>
    <row r="53" spans="2:14" x14ac:dyDescent="0.25">
      <c r="B53" t="s">
        <v>59</v>
      </c>
      <c r="C53" t="s">
        <v>49</v>
      </c>
      <c r="D53">
        <v>68.73</v>
      </c>
      <c r="E53">
        <v>78.569999999999993</v>
      </c>
      <c r="F53">
        <f t="shared" si="0"/>
        <v>-9.8399999999999892</v>
      </c>
      <c r="G53">
        <v>80.17</v>
      </c>
      <c r="H53">
        <v>0</v>
      </c>
      <c r="L53" t="s">
        <v>16</v>
      </c>
      <c r="M53">
        <v>29.876000000000001</v>
      </c>
      <c r="N53" t="s">
        <v>27</v>
      </c>
    </row>
    <row r="54" spans="2:14" x14ac:dyDescent="0.25">
      <c r="B54" t="s">
        <v>60</v>
      </c>
      <c r="C54" t="s">
        <v>49</v>
      </c>
      <c r="D54">
        <v>69.959999999999994</v>
      </c>
      <c r="E54">
        <v>108.8</v>
      </c>
      <c r="F54">
        <f t="shared" si="0"/>
        <v>-38.840000000000003</v>
      </c>
      <c r="G54">
        <v>150.21</v>
      </c>
      <c r="H54">
        <v>0</v>
      </c>
      <c r="L54" t="s">
        <v>16</v>
      </c>
      <c r="M54">
        <v>34.816000000000003</v>
      </c>
      <c r="N54" t="s">
        <v>32</v>
      </c>
    </row>
    <row r="55" spans="2:14" x14ac:dyDescent="0.25">
      <c r="B55" t="s">
        <v>61</v>
      </c>
      <c r="C55" t="s">
        <v>49</v>
      </c>
      <c r="D55">
        <v>65.400000000000006</v>
      </c>
      <c r="E55">
        <v>67.400000000000006</v>
      </c>
      <c r="F55">
        <f t="shared" si="0"/>
        <v>-2</v>
      </c>
      <c r="G55">
        <v>77.8</v>
      </c>
      <c r="H55">
        <v>6</v>
      </c>
      <c r="I55">
        <v>34.488</v>
      </c>
      <c r="J55" t="s">
        <v>6</v>
      </c>
      <c r="L55" t="s">
        <v>16</v>
      </c>
      <c r="M55">
        <v>35.655000000000001</v>
      </c>
      <c r="N55" t="s">
        <v>39</v>
      </c>
    </row>
    <row r="56" spans="2:14" x14ac:dyDescent="0.25">
      <c r="I56">
        <v>49.356000000000002</v>
      </c>
      <c r="J56" t="s">
        <v>17</v>
      </c>
      <c r="L56" t="s">
        <v>16</v>
      </c>
      <c r="M56">
        <v>39.04</v>
      </c>
      <c r="N56" t="s">
        <v>39</v>
      </c>
    </row>
    <row r="57" spans="2:14" x14ac:dyDescent="0.25">
      <c r="I57">
        <v>55.107999999999997</v>
      </c>
      <c r="J57" t="s">
        <v>17</v>
      </c>
      <c r="L57" t="s">
        <v>16</v>
      </c>
      <c r="M57">
        <v>39.040999999999997</v>
      </c>
      <c r="N57" t="s">
        <v>25</v>
      </c>
    </row>
    <row r="58" spans="2:14" x14ac:dyDescent="0.25">
      <c r="I58">
        <v>18.335999999999999</v>
      </c>
      <c r="J58" t="s">
        <v>17</v>
      </c>
      <c r="L58" t="s">
        <v>16</v>
      </c>
      <c r="M58">
        <v>39.125999999999998</v>
      </c>
      <c r="N58" t="s">
        <v>25</v>
      </c>
    </row>
    <row r="59" spans="2:14" x14ac:dyDescent="0.25">
      <c r="I59">
        <v>11.393000000000001</v>
      </c>
      <c r="J59" t="s">
        <v>17</v>
      </c>
      <c r="L59" t="s">
        <v>16</v>
      </c>
      <c r="M59">
        <v>43.601999999999997</v>
      </c>
      <c r="N59" t="s">
        <v>25</v>
      </c>
    </row>
    <row r="60" spans="2:14" x14ac:dyDescent="0.25">
      <c r="I60">
        <v>22.202999999999999</v>
      </c>
      <c r="J60" t="s">
        <v>17</v>
      </c>
      <c r="L60" t="s">
        <v>16</v>
      </c>
      <c r="M60">
        <v>43.847000000000001</v>
      </c>
      <c r="N60" t="s">
        <v>25</v>
      </c>
    </row>
    <row r="61" spans="2:14" x14ac:dyDescent="0.25">
      <c r="B61" t="s">
        <v>52</v>
      </c>
      <c r="C61" t="s">
        <v>16</v>
      </c>
      <c r="D61">
        <v>81.62</v>
      </c>
      <c r="E61">
        <v>21.72</v>
      </c>
      <c r="F61">
        <f t="shared" si="0"/>
        <v>59.900000000000006</v>
      </c>
      <c r="G61">
        <v>130.15</v>
      </c>
      <c r="H61">
        <v>2</v>
      </c>
      <c r="I61">
        <v>54.142000000000003</v>
      </c>
      <c r="J61" t="s">
        <v>39</v>
      </c>
      <c r="L61" t="s">
        <v>16</v>
      </c>
      <c r="M61">
        <v>46.828000000000003</v>
      </c>
      <c r="N61" t="s">
        <v>32</v>
      </c>
    </row>
    <row r="62" spans="2:14" x14ac:dyDescent="0.25">
      <c r="I62">
        <v>21.963999999999999</v>
      </c>
      <c r="J62" t="s">
        <v>17</v>
      </c>
      <c r="L62" t="s">
        <v>16</v>
      </c>
      <c r="M62">
        <v>47.433999999999997</v>
      </c>
      <c r="N62" t="s">
        <v>32</v>
      </c>
    </row>
    <row r="63" spans="2:14" x14ac:dyDescent="0.25">
      <c r="B63" t="s">
        <v>53</v>
      </c>
      <c r="C63" t="s">
        <v>16</v>
      </c>
      <c r="D63">
        <v>80.37</v>
      </c>
      <c r="E63">
        <v>45.9</v>
      </c>
      <c r="F63">
        <f t="shared" si="0"/>
        <v>34.470000000000006</v>
      </c>
      <c r="G63">
        <v>112.22</v>
      </c>
      <c r="H63">
        <v>2</v>
      </c>
      <c r="I63">
        <v>57.88</v>
      </c>
      <c r="J63" t="s">
        <v>25</v>
      </c>
      <c r="L63" t="s">
        <v>16</v>
      </c>
      <c r="M63">
        <v>53.523000000000003</v>
      </c>
      <c r="N63" t="s">
        <v>32</v>
      </c>
    </row>
    <row r="64" spans="2:14" x14ac:dyDescent="0.25">
      <c r="I64">
        <v>29.875</v>
      </c>
      <c r="J64" t="s">
        <v>17</v>
      </c>
      <c r="L64" t="s">
        <v>16</v>
      </c>
      <c r="M64">
        <v>54.142000000000003</v>
      </c>
      <c r="N64" t="s">
        <v>39</v>
      </c>
    </row>
    <row r="65" spans="2:14" x14ac:dyDescent="0.25">
      <c r="B65" t="s">
        <v>54</v>
      </c>
      <c r="C65" t="s">
        <v>16</v>
      </c>
      <c r="D65">
        <v>86.59</v>
      </c>
      <c r="E65">
        <v>56.08</v>
      </c>
      <c r="F65">
        <f t="shared" si="0"/>
        <v>30.510000000000005</v>
      </c>
      <c r="G65">
        <v>96.39</v>
      </c>
      <c r="H65">
        <v>5</v>
      </c>
      <c r="I65">
        <v>57.652000000000001</v>
      </c>
      <c r="J65" t="s">
        <v>17</v>
      </c>
      <c r="L65" t="s">
        <v>16</v>
      </c>
      <c r="M65">
        <v>54.271000000000001</v>
      </c>
      <c r="N65" t="s">
        <v>27</v>
      </c>
    </row>
    <row r="66" spans="2:14" x14ac:dyDescent="0.25">
      <c r="I66">
        <v>41.27</v>
      </c>
      <c r="J66" t="s">
        <v>17</v>
      </c>
      <c r="L66" t="s">
        <v>16</v>
      </c>
      <c r="M66">
        <v>54.347000000000001</v>
      </c>
      <c r="N66" t="s">
        <v>32</v>
      </c>
    </row>
    <row r="67" spans="2:14" x14ac:dyDescent="0.25">
      <c r="I67">
        <v>26.446000000000002</v>
      </c>
      <c r="J67" t="s">
        <v>17</v>
      </c>
      <c r="L67" t="s">
        <v>16</v>
      </c>
      <c r="M67">
        <v>55.305</v>
      </c>
      <c r="N67" t="s">
        <v>39</v>
      </c>
    </row>
    <row r="68" spans="2:14" x14ac:dyDescent="0.25">
      <c r="I68">
        <v>14.831</v>
      </c>
      <c r="J68" t="s">
        <v>17</v>
      </c>
      <c r="L68" t="s">
        <v>16</v>
      </c>
      <c r="M68">
        <v>57.183</v>
      </c>
      <c r="N68" t="s">
        <v>32</v>
      </c>
    </row>
    <row r="69" spans="2:14" x14ac:dyDescent="0.25">
      <c r="I69">
        <v>40.384</v>
      </c>
      <c r="J69" t="s">
        <v>17</v>
      </c>
      <c r="L69" t="s">
        <v>16</v>
      </c>
      <c r="M69">
        <v>57.363999999999997</v>
      </c>
      <c r="N69" t="s">
        <v>32</v>
      </c>
    </row>
    <row r="70" spans="2:14" x14ac:dyDescent="0.25">
      <c r="B70" t="s">
        <v>55</v>
      </c>
      <c r="C70" t="s">
        <v>16</v>
      </c>
      <c r="D70">
        <v>61.62</v>
      </c>
      <c r="E70">
        <v>18.46</v>
      </c>
      <c r="F70">
        <f t="shared" si="0"/>
        <v>43.16</v>
      </c>
      <c r="G70">
        <v>80.83</v>
      </c>
      <c r="H70">
        <v>4</v>
      </c>
      <c r="I70">
        <v>29.256</v>
      </c>
      <c r="J70" t="s">
        <v>17</v>
      </c>
      <c r="L70" t="s">
        <v>16</v>
      </c>
      <c r="M70">
        <v>57.88</v>
      </c>
      <c r="N70" t="s">
        <v>25</v>
      </c>
    </row>
    <row r="71" spans="2:14" x14ac:dyDescent="0.25">
      <c r="I71">
        <v>23.085999999999999</v>
      </c>
      <c r="J71" t="s">
        <v>17</v>
      </c>
      <c r="L71" t="s">
        <v>16</v>
      </c>
      <c r="M71">
        <v>70.593999999999994</v>
      </c>
      <c r="N71" t="s">
        <v>39</v>
      </c>
    </row>
    <row r="72" spans="2:14" x14ac:dyDescent="0.25">
      <c r="I72">
        <v>43.847000000000001</v>
      </c>
      <c r="J72" t="s">
        <v>25</v>
      </c>
      <c r="L72" t="s">
        <v>16</v>
      </c>
      <c r="M72">
        <v>60.515000000000001</v>
      </c>
      <c r="N72" t="s">
        <v>36</v>
      </c>
    </row>
    <row r="73" spans="2:14" x14ac:dyDescent="0.25">
      <c r="I73">
        <v>34.816000000000003</v>
      </c>
      <c r="J73" t="s">
        <v>32</v>
      </c>
    </row>
    <row r="74" spans="2:14" x14ac:dyDescent="0.25">
      <c r="B74" t="s">
        <v>56</v>
      </c>
      <c r="C74" t="s">
        <v>16</v>
      </c>
      <c r="D74">
        <v>69.67</v>
      </c>
      <c r="E74">
        <v>58.93</v>
      </c>
      <c r="F74">
        <f t="shared" si="0"/>
        <v>10.740000000000002</v>
      </c>
      <c r="G74">
        <v>95.36</v>
      </c>
      <c r="H74">
        <v>3</v>
      </c>
      <c r="I74">
        <v>13.496</v>
      </c>
      <c r="J74" t="s">
        <v>17</v>
      </c>
    </row>
    <row r="75" spans="2:14" x14ac:dyDescent="0.25">
      <c r="I75">
        <v>37.948999999999998</v>
      </c>
      <c r="J75" t="s">
        <v>17</v>
      </c>
    </row>
    <row r="76" spans="2:14" x14ac:dyDescent="0.25">
      <c r="I76">
        <v>24.584</v>
      </c>
      <c r="J76" t="s">
        <v>17</v>
      </c>
    </row>
    <row r="77" spans="2:14" x14ac:dyDescent="0.25">
      <c r="B77" t="s">
        <v>57</v>
      </c>
      <c r="C77" t="s">
        <v>16</v>
      </c>
      <c r="D77">
        <v>82.01</v>
      </c>
      <c r="E77">
        <v>43.93</v>
      </c>
      <c r="F77">
        <f t="shared" si="0"/>
        <v>38.080000000000005</v>
      </c>
      <c r="G77">
        <v>60.35</v>
      </c>
      <c r="H77">
        <v>4</v>
      </c>
      <c r="I77">
        <v>47.433999999999997</v>
      </c>
      <c r="J77" t="s">
        <v>32</v>
      </c>
    </row>
    <row r="78" spans="2:14" x14ac:dyDescent="0.25">
      <c r="I78">
        <v>16.89</v>
      </c>
      <c r="J78" t="s">
        <v>17</v>
      </c>
      <c r="L78" t="s">
        <v>49</v>
      </c>
      <c r="M78">
        <v>1.454</v>
      </c>
      <c r="N78" t="s">
        <v>17</v>
      </c>
    </row>
    <row r="79" spans="2:14" x14ac:dyDescent="0.25">
      <c r="I79">
        <v>21.344000000000001</v>
      </c>
      <c r="J79" t="s">
        <v>17</v>
      </c>
      <c r="L79" t="s">
        <v>49</v>
      </c>
      <c r="M79">
        <v>4.9870000000000001</v>
      </c>
      <c r="N79" t="s">
        <v>17</v>
      </c>
    </row>
    <row r="80" spans="2:14" x14ac:dyDescent="0.25">
      <c r="I80">
        <v>33.659999999999997</v>
      </c>
      <c r="J80" t="s">
        <v>17</v>
      </c>
      <c r="L80" t="s">
        <v>49</v>
      </c>
      <c r="M80">
        <v>6.9139999999999997</v>
      </c>
      <c r="N80" t="s">
        <v>17</v>
      </c>
    </row>
    <row r="81" spans="1:14" x14ac:dyDescent="0.25">
      <c r="B81" t="s">
        <v>58</v>
      </c>
      <c r="C81" t="s">
        <v>16</v>
      </c>
      <c r="D81">
        <v>73.06</v>
      </c>
      <c r="E81">
        <v>14.93</v>
      </c>
      <c r="F81">
        <f t="shared" si="0"/>
        <v>58.13</v>
      </c>
      <c r="G81">
        <v>152.09</v>
      </c>
      <c r="H81">
        <v>0</v>
      </c>
      <c r="L81" t="s">
        <v>49</v>
      </c>
      <c r="M81">
        <v>7.484</v>
      </c>
      <c r="N81" t="s">
        <v>17</v>
      </c>
    </row>
    <row r="82" spans="1:14" x14ac:dyDescent="0.25">
      <c r="B82" t="s">
        <v>59</v>
      </c>
      <c r="C82" t="s">
        <v>16</v>
      </c>
      <c r="D82">
        <v>87.67</v>
      </c>
      <c r="E82">
        <v>32.36</v>
      </c>
      <c r="F82">
        <f t="shared" si="0"/>
        <v>55.31</v>
      </c>
      <c r="G82">
        <v>119.57</v>
      </c>
      <c r="H82">
        <v>1</v>
      </c>
      <c r="I82">
        <v>50.121000000000002</v>
      </c>
      <c r="J82" t="s">
        <v>6</v>
      </c>
      <c r="L82" t="s">
        <v>49</v>
      </c>
      <c r="M82">
        <v>8.3640000000000008</v>
      </c>
      <c r="N82" t="s">
        <v>17</v>
      </c>
    </row>
    <row r="83" spans="1:14" x14ac:dyDescent="0.25">
      <c r="B83" t="s">
        <v>62</v>
      </c>
      <c r="C83" t="s">
        <v>16</v>
      </c>
      <c r="D83">
        <v>79.709999999999994</v>
      </c>
      <c r="E83">
        <v>37.03</v>
      </c>
      <c r="F83">
        <f t="shared" si="0"/>
        <v>42.679999999999993</v>
      </c>
      <c r="G83">
        <v>64.680000000000007</v>
      </c>
      <c r="H83">
        <v>2</v>
      </c>
      <c r="I83">
        <v>54.271000000000001</v>
      </c>
      <c r="J83" t="s">
        <v>27</v>
      </c>
      <c r="L83" t="s">
        <v>49</v>
      </c>
      <c r="M83">
        <v>11.244999999999999</v>
      </c>
      <c r="N83" t="s">
        <v>17</v>
      </c>
    </row>
    <row r="84" spans="1:14" x14ac:dyDescent="0.25">
      <c r="I84">
        <v>13.329000000000001</v>
      </c>
      <c r="J84" t="s">
        <v>17</v>
      </c>
      <c r="L84" t="s">
        <v>49</v>
      </c>
      <c r="M84">
        <v>11.393000000000001</v>
      </c>
      <c r="N84" t="s">
        <v>17</v>
      </c>
    </row>
    <row r="85" spans="1:14" x14ac:dyDescent="0.25">
      <c r="A85" t="s">
        <v>63</v>
      </c>
      <c r="B85" t="s">
        <v>64</v>
      </c>
      <c r="C85" t="s">
        <v>49</v>
      </c>
      <c r="D85">
        <v>98.17</v>
      </c>
      <c r="E85">
        <v>49.85</v>
      </c>
      <c r="F85">
        <f t="shared" si="0"/>
        <v>48.32</v>
      </c>
      <c r="G85">
        <v>104.87</v>
      </c>
      <c r="H85">
        <v>1</v>
      </c>
      <c r="I85">
        <v>60.633000000000003</v>
      </c>
      <c r="J85" t="s">
        <v>36</v>
      </c>
      <c r="L85" t="s">
        <v>49</v>
      </c>
      <c r="M85">
        <v>13.898999999999999</v>
      </c>
      <c r="N85" t="s">
        <v>17</v>
      </c>
    </row>
    <row r="86" spans="1:14" x14ac:dyDescent="0.25">
      <c r="B86" t="s">
        <v>65</v>
      </c>
      <c r="C86" t="s">
        <v>49</v>
      </c>
      <c r="D86">
        <v>83.57</v>
      </c>
      <c r="E86">
        <v>124.7</v>
      </c>
      <c r="F86">
        <f t="shared" si="0"/>
        <v>-41.13000000000001</v>
      </c>
      <c r="G86">
        <v>105.34</v>
      </c>
      <c r="H86">
        <v>2</v>
      </c>
      <c r="I86">
        <v>31.207000000000001</v>
      </c>
      <c r="J86" t="s">
        <v>6</v>
      </c>
      <c r="L86" t="s">
        <v>49</v>
      </c>
      <c r="M86">
        <v>15.339</v>
      </c>
      <c r="N86" t="s">
        <v>17</v>
      </c>
    </row>
    <row r="87" spans="1:14" x14ac:dyDescent="0.25">
      <c r="I87">
        <v>28.673999999999999</v>
      </c>
      <c r="J87" t="s">
        <v>6</v>
      </c>
      <c r="L87" t="s">
        <v>49</v>
      </c>
      <c r="M87">
        <v>15.38</v>
      </c>
      <c r="N87" t="s">
        <v>17</v>
      </c>
    </row>
    <row r="88" spans="1:14" x14ac:dyDescent="0.25">
      <c r="B88" t="s">
        <v>66</v>
      </c>
      <c r="C88" t="s">
        <v>49</v>
      </c>
      <c r="D88">
        <v>79.58</v>
      </c>
      <c r="E88">
        <v>84.36</v>
      </c>
      <c r="F88">
        <f t="shared" si="0"/>
        <v>-4.7800000000000011</v>
      </c>
      <c r="G88">
        <v>104.71</v>
      </c>
      <c r="H88">
        <v>3</v>
      </c>
      <c r="I88">
        <v>29.762</v>
      </c>
      <c r="J88" t="s">
        <v>17</v>
      </c>
      <c r="L88" t="s">
        <v>49</v>
      </c>
      <c r="M88">
        <v>16.949000000000002</v>
      </c>
      <c r="N88" t="s">
        <v>17</v>
      </c>
    </row>
    <row r="89" spans="1:14" x14ac:dyDescent="0.25">
      <c r="I89">
        <v>22.33</v>
      </c>
      <c r="J89" t="s">
        <v>17</v>
      </c>
      <c r="L89" t="s">
        <v>49</v>
      </c>
      <c r="M89">
        <v>17.248999999999999</v>
      </c>
      <c r="N89" t="s">
        <v>17</v>
      </c>
    </row>
    <row r="90" spans="1:14" x14ac:dyDescent="0.25">
      <c r="I90">
        <v>51.274000000000001</v>
      </c>
      <c r="J90" t="s">
        <v>17</v>
      </c>
      <c r="L90" t="s">
        <v>49</v>
      </c>
      <c r="M90">
        <v>18.335999999999999</v>
      </c>
      <c r="N90" t="s">
        <v>17</v>
      </c>
    </row>
    <row r="91" spans="1:14" x14ac:dyDescent="0.25">
      <c r="B91" t="s">
        <v>67</v>
      </c>
      <c r="C91" t="s">
        <v>49</v>
      </c>
      <c r="D91">
        <v>101.87</v>
      </c>
      <c r="E91">
        <v>79.599999999999994</v>
      </c>
      <c r="F91">
        <f t="shared" si="0"/>
        <v>22.27000000000001</v>
      </c>
      <c r="G91">
        <v>84.96</v>
      </c>
      <c r="H91">
        <v>1</v>
      </c>
      <c r="I91">
        <v>1.454</v>
      </c>
      <c r="J91" t="s">
        <v>17</v>
      </c>
      <c r="L91" t="s">
        <v>49</v>
      </c>
      <c r="M91">
        <v>18.927</v>
      </c>
      <c r="N91" t="s">
        <v>17</v>
      </c>
    </row>
    <row r="92" spans="1:14" x14ac:dyDescent="0.25">
      <c r="B92" t="s">
        <v>68</v>
      </c>
      <c r="C92" t="s">
        <v>49</v>
      </c>
      <c r="D92">
        <v>86.7</v>
      </c>
      <c r="E92">
        <v>118.12</v>
      </c>
      <c r="F92">
        <f t="shared" si="0"/>
        <v>-31.42</v>
      </c>
      <c r="G92">
        <v>64.33</v>
      </c>
      <c r="H92">
        <v>2</v>
      </c>
      <c r="I92">
        <v>62.606999999999999</v>
      </c>
      <c r="J92" t="s">
        <v>32</v>
      </c>
      <c r="L92" t="s">
        <v>49</v>
      </c>
      <c r="M92">
        <v>20.745999999999999</v>
      </c>
      <c r="N92" t="s">
        <v>17</v>
      </c>
    </row>
    <row r="93" spans="1:14" x14ac:dyDescent="0.25">
      <c r="I93">
        <v>67.631</v>
      </c>
      <c r="J93" t="s">
        <v>25</v>
      </c>
      <c r="L93" t="s">
        <v>49</v>
      </c>
      <c r="M93">
        <v>21.808</v>
      </c>
      <c r="N93" t="s">
        <v>17</v>
      </c>
    </row>
    <row r="94" spans="1:14" x14ac:dyDescent="0.25">
      <c r="B94" t="s">
        <v>69</v>
      </c>
      <c r="C94" t="s">
        <v>49</v>
      </c>
      <c r="D94">
        <v>92.36</v>
      </c>
      <c r="E94">
        <v>85.05</v>
      </c>
      <c r="F94">
        <f t="shared" si="0"/>
        <v>7.3100000000000023</v>
      </c>
      <c r="G94">
        <v>70.86</v>
      </c>
      <c r="H94">
        <v>3</v>
      </c>
      <c r="I94">
        <v>39.920999999999999</v>
      </c>
      <c r="J94" t="s">
        <v>17</v>
      </c>
      <c r="L94" t="s">
        <v>49</v>
      </c>
      <c r="M94">
        <v>22.003</v>
      </c>
      <c r="N94" t="s">
        <v>17</v>
      </c>
    </row>
    <row r="95" spans="1:14" x14ac:dyDescent="0.25">
      <c r="I95">
        <v>25.934999999999999</v>
      </c>
      <c r="J95" t="s">
        <v>17</v>
      </c>
      <c r="L95" t="s">
        <v>49</v>
      </c>
      <c r="M95">
        <v>22.202999999999999</v>
      </c>
      <c r="N95" t="s">
        <v>17</v>
      </c>
    </row>
    <row r="96" spans="1:14" x14ac:dyDescent="0.25">
      <c r="I96">
        <v>42.948999999999998</v>
      </c>
      <c r="J96" t="s">
        <v>32</v>
      </c>
      <c r="L96" t="s">
        <v>49</v>
      </c>
      <c r="M96">
        <v>22.33</v>
      </c>
      <c r="N96" t="s">
        <v>17</v>
      </c>
    </row>
    <row r="97" spans="2:14" x14ac:dyDescent="0.25">
      <c r="B97" t="s">
        <v>70</v>
      </c>
      <c r="C97" t="s">
        <v>49</v>
      </c>
      <c r="D97">
        <v>25.08</v>
      </c>
      <c r="E97">
        <v>22.86</v>
      </c>
      <c r="F97">
        <f t="shared" si="0"/>
        <v>2.2199999999999989</v>
      </c>
      <c r="G97">
        <v>56.8</v>
      </c>
      <c r="H97">
        <v>0</v>
      </c>
      <c r="L97" t="s">
        <v>49</v>
      </c>
      <c r="M97">
        <v>25.035</v>
      </c>
      <c r="N97" t="s">
        <v>17</v>
      </c>
    </row>
    <row r="98" spans="2:14" x14ac:dyDescent="0.25">
      <c r="B98" t="s">
        <v>71</v>
      </c>
      <c r="C98" t="s">
        <v>49</v>
      </c>
      <c r="D98">
        <v>75.959999999999994</v>
      </c>
      <c r="E98">
        <v>105.78</v>
      </c>
      <c r="F98">
        <f t="shared" si="0"/>
        <v>-29.820000000000007</v>
      </c>
      <c r="G98">
        <v>108.76</v>
      </c>
      <c r="H98">
        <v>1</v>
      </c>
      <c r="I98">
        <v>64.096000000000004</v>
      </c>
      <c r="J98" t="s">
        <v>17</v>
      </c>
      <c r="L98" t="s">
        <v>49</v>
      </c>
      <c r="M98">
        <v>25.934999999999999</v>
      </c>
      <c r="N98" t="s">
        <v>17</v>
      </c>
    </row>
    <row r="99" spans="2:14" x14ac:dyDescent="0.25">
      <c r="B99" t="s">
        <v>72</v>
      </c>
      <c r="C99" t="s">
        <v>49</v>
      </c>
      <c r="D99">
        <v>69.08</v>
      </c>
      <c r="E99">
        <v>107.51</v>
      </c>
      <c r="F99">
        <f t="shared" si="0"/>
        <v>-38.430000000000007</v>
      </c>
      <c r="G99">
        <v>78.540000000000006</v>
      </c>
      <c r="H99">
        <v>2</v>
      </c>
      <c r="I99">
        <v>55.308</v>
      </c>
      <c r="J99" t="s">
        <v>36</v>
      </c>
      <c r="L99" t="s">
        <v>49</v>
      </c>
      <c r="M99">
        <v>26.875</v>
      </c>
      <c r="N99" t="s">
        <v>17</v>
      </c>
    </row>
    <row r="100" spans="2:14" x14ac:dyDescent="0.25">
      <c r="I100">
        <v>59.905000000000001</v>
      </c>
      <c r="J100" t="s">
        <v>36</v>
      </c>
      <c r="L100" t="s">
        <v>49</v>
      </c>
      <c r="M100">
        <v>28.35</v>
      </c>
      <c r="N100" t="s">
        <v>17</v>
      </c>
    </row>
    <row r="101" spans="2:14" x14ac:dyDescent="0.25">
      <c r="B101" t="s">
        <v>73</v>
      </c>
      <c r="C101" t="s">
        <v>49</v>
      </c>
      <c r="D101">
        <v>82.62</v>
      </c>
      <c r="E101">
        <v>81.319999999999993</v>
      </c>
      <c r="F101">
        <f t="shared" si="0"/>
        <v>1.3000000000000114</v>
      </c>
      <c r="G101">
        <v>122.02</v>
      </c>
      <c r="H101">
        <v>2</v>
      </c>
      <c r="I101">
        <v>59.679000000000002</v>
      </c>
      <c r="J101" t="s">
        <v>32</v>
      </c>
      <c r="L101" t="s">
        <v>49</v>
      </c>
      <c r="M101">
        <v>28.673999999999999</v>
      </c>
      <c r="N101" t="s">
        <v>6</v>
      </c>
    </row>
    <row r="102" spans="2:14" x14ac:dyDescent="0.25">
      <c r="I102">
        <v>58.728999999999999</v>
      </c>
      <c r="J102" t="s">
        <v>25</v>
      </c>
      <c r="L102" t="s">
        <v>49</v>
      </c>
      <c r="M102">
        <v>29.148</v>
      </c>
      <c r="N102" t="s">
        <v>17</v>
      </c>
    </row>
    <row r="103" spans="2:14" x14ac:dyDescent="0.25">
      <c r="B103" t="s">
        <v>74</v>
      </c>
      <c r="C103" t="s">
        <v>49</v>
      </c>
      <c r="D103">
        <v>81.75</v>
      </c>
      <c r="E103">
        <v>99.49</v>
      </c>
      <c r="F103">
        <f t="shared" si="0"/>
        <v>-17.739999999999995</v>
      </c>
      <c r="G103">
        <v>65.88</v>
      </c>
      <c r="H103">
        <v>2</v>
      </c>
      <c r="I103">
        <v>25.035</v>
      </c>
      <c r="J103" t="s">
        <v>17</v>
      </c>
      <c r="L103" t="s">
        <v>49</v>
      </c>
      <c r="M103">
        <v>29.762</v>
      </c>
      <c r="N103" t="s">
        <v>17</v>
      </c>
    </row>
    <row r="104" spans="2:14" x14ac:dyDescent="0.25">
      <c r="I104">
        <v>4.9870000000000001</v>
      </c>
      <c r="J104" t="s">
        <v>17</v>
      </c>
      <c r="L104" t="s">
        <v>49</v>
      </c>
      <c r="M104">
        <v>31.207000000000001</v>
      </c>
      <c r="N104" t="s">
        <v>6</v>
      </c>
    </row>
    <row r="105" spans="2:14" x14ac:dyDescent="0.25">
      <c r="B105" t="s">
        <v>75</v>
      </c>
      <c r="C105" t="s">
        <v>49</v>
      </c>
      <c r="D105">
        <v>87.91</v>
      </c>
      <c r="E105">
        <v>111.91</v>
      </c>
      <c r="F105">
        <f t="shared" si="0"/>
        <v>-24</v>
      </c>
      <c r="G105">
        <v>96.17</v>
      </c>
      <c r="H105">
        <v>0</v>
      </c>
      <c r="L105" t="s">
        <v>49</v>
      </c>
      <c r="M105">
        <v>34.488</v>
      </c>
      <c r="N105" t="s">
        <v>6</v>
      </c>
    </row>
    <row r="106" spans="2:14" x14ac:dyDescent="0.25">
      <c r="B106" t="s">
        <v>76</v>
      </c>
      <c r="C106" t="s">
        <v>49</v>
      </c>
      <c r="D106">
        <v>93.14</v>
      </c>
      <c r="E106">
        <v>150.18</v>
      </c>
      <c r="F106">
        <f t="shared" si="0"/>
        <v>-57.040000000000006</v>
      </c>
      <c r="G106">
        <v>125.21</v>
      </c>
      <c r="H106">
        <v>5</v>
      </c>
      <c r="I106">
        <v>6.9139999999999997</v>
      </c>
      <c r="J106" t="s">
        <v>17</v>
      </c>
      <c r="L106" t="s">
        <v>49</v>
      </c>
      <c r="M106">
        <v>34.651000000000003</v>
      </c>
      <c r="N106" t="s">
        <v>17</v>
      </c>
    </row>
    <row r="107" spans="2:14" x14ac:dyDescent="0.25">
      <c r="I107">
        <v>7.484</v>
      </c>
      <c r="J107" t="s">
        <v>17</v>
      </c>
      <c r="L107" t="s">
        <v>49</v>
      </c>
      <c r="M107">
        <v>35.396000000000001</v>
      </c>
      <c r="N107" t="s">
        <v>17</v>
      </c>
    </row>
    <row r="108" spans="2:14" x14ac:dyDescent="0.25">
      <c r="I108">
        <v>11.244999999999999</v>
      </c>
      <c r="J108" t="s">
        <v>17</v>
      </c>
      <c r="L108" t="s">
        <v>49</v>
      </c>
      <c r="M108">
        <v>36.192999999999998</v>
      </c>
      <c r="N108" t="s">
        <v>17</v>
      </c>
    </row>
    <row r="109" spans="2:14" x14ac:dyDescent="0.25">
      <c r="I109">
        <v>17.248999999999999</v>
      </c>
      <c r="J109" t="s">
        <v>17</v>
      </c>
      <c r="L109" t="s">
        <v>49</v>
      </c>
      <c r="M109">
        <v>39.405000000000001</v>
      </c>
      <c r="N109" t="s">
        <v>17</v>
      </c>
    </row>
    <row r="110" spans="2:14" x14ac:dyDescent="0.25">
      <c r="I110">
        <v>26.875</v>
      </c>
      <c r="J110" t="s">
        <v>17</v>
      </c>
      <c r="L110" t="s">
        <v>49</v>
      </c>
      <c r="M110">
        <v>39.920999999999999</v>
      </c>
      <c r="N110" t="s">
        <v>17</v>
      </c>
    </row>
    <row r="111" spans="2:14" x14ac:dyDescent="0.25">
      <c r="B111" t="s">
        <v>77</v>
      </c>
      <c r="C111" t="s">
        <v>49</v>
      </c>
      <c r="D111">
        <v>85.05</v>
      </c>
      <c r="E111">
        <v>106.85</v>
      </c>
      <c r="F111">
        <f t="shared" si="0"/>
        <v>-21.799999999999997</v>
      </c>
      <c r="G111">
        <v>134.22999999999999</v>
      </c>
      <c r="H111">
        <v>2</v>
      </c>
      <c r="I111">
        <v>15.38</v>
      </c>
      <c r="J111" t="s">
        <v>17</v>
      </c>
      <c r="L111" t="s">
        <v>49</v>
      </c>
      <c r="M111">
        <v>46.786000000000001</v>
      </c>
      <c r="N111" t="s">
        <v>17</v>
      </c>
    </row>
    <row r="112" spans="2:14" x14ac:dyDescent="0.25">
      <c r="I112">
        <v>16.949000000000002</v>
      </c>
      <c r="J112" t="s">
        <v>17</v>
      </c>
      <c r="L112" t="s">
        <v>49</v>
      </c>
      <c r="M112">
        <v>49.356000000000002</v>
      </c>
      <c r="N112" t="s">
        <v>17</v>
      </c>
    </row>
    <row r="113" spans="2:14" x14ac:dyDescent="0.25">
      <c r="B113" t="s">
        <v>65</v>
      </c>
      <c r="C113" t="s">
        <v>16</v>
      </c>
      <c r="D113">
        <v>68.58</v>
      </c>
      <c r="E113">
        <v>39.01</v>
      </c>
      <c r="F113">
        <f t="shared" si="0"/>
        <v>29.57</v>
      </c>
      <c r="G113">
        <v>110.92</v>
      </c>
      <c r="H113">
        <v>0</v>
      </c>
      <c r="L113" t="s">
        <v>49</v>
      </c>
      <c r="M113">
        <v>51.274000000000001</v>
      </c>
      <c r="N113" t="s">
        <v>17</v>
      </c>
    </row>
    <row r="114" spans="2:14" x14ac:dyDescent="0.25">
      <c r="B114" t="s">
        <v>66</v>
      </c>
      <c r="C114" t="s">
        <v>16</v>
      </c>
      <c r="D114">
        <v>110.33</v>
      </c>
      <c r="E114">
        <v>38.92</v>
      </c>
      <c r="F114">
        <f t="shared" si="0"/>
        <v>71.41</v>
      </c>
      <c r="G114">
        <v>59.21</v>
      </c>
      <c r="H114">
        <v>1</v>
      </c>
      <c r="I114">
        <v>70.593999999999994</v>
      </c>
      <c r="J114" t="s">
        <v>39</v>
      </c>
      <c r="L114" t="s">
        <v>49</v>
      </c>
      <c r="M114">
        <v>55.107999999999997</v>
      </c>
      <c r="N114" t="s">
        <v>17</v>
      </c>
    </row>
    <row r="115" spans="2:14" x14ac:dyDescent="0.25">
      <c r="B115" t="s">
        <v>78</v>
      </c>
      <c r="C115" t="s">
        <v>16</v>
      </c>
      <c r="D115">
        <v>81.02</v>
      </c>
      <c r="E115">
        <v>67.87</v>
      </c>
      <c r="F115">
        <f t="shared" si="0"/>
        <v>13.149999999999991</v>
      </c>
      <c r="G115">
        <v>102.48</v>
      </c>
      <c r="H115">
        <v>0</v>
      </c>
      <c r="L115" t="s">
        <v>49</v>
      </c>
      <c r="M115">
        <v>64.096000000000004</v>
      </c>
      <c r="N115" t="s">
        <v>17</v>
      </c>
    </row>
    <row r="116" spans="2:14" x14ac:dyDescent="0.25">
      <c r="B116" t="s">
        <v>67</v>
      </c>
      <c r="C116" t="s">
        <v>16</v>
      </c>
      <c r="D116">
        <v>67.7</v>
      </c>
      <c r="E116">
        <v>26.88</v>
      </c>
      <c r="F116">
        <f t="shared" si="0"/>
        <v>40.820000000000007</v>
      </c>
      <c r="G116">
        <v>82.87</v>
      </c>
      <c r="H116">
        <v>5</v>
      </c>
      <c r="I116">
        <v>27.841999999999999</v>
      </c>
      <c r="J116" t="s">
        <v>39</v>
      </c>
      <c r="L116" t="s">
        <v>49</v>
      </c>
      <c r="M116">
        <v>42.948999999999998</v>
      </c>
      <c r="N116" t="s">
        <v>32</v>
      </c>
    </row>
    <row r="117" spans="2:14" x14ac:dyDescent="0.25">
      <c r="I117">
        <v>27.460999999999999</v>
      </c>
      <c r="J117" t="s">
        <v>39</v>
      </c>
      <c r="L117" t="s">
        <v>49</v>
      </c>
      <c r="M117">
        <v>58.728999999999999</v>
      </c>
      <c r="N117" t="s">
        <v>25</v>
      </c>
    </row>
    <row r="118" spans="2:14" x14ac:dyDescent="0.25">
      <c r="I118">
        <v>17.576000000000001</v>
      </c>
      <c r="J118" t="s">
        <v>17</v>
      </c>
      <c r="L118" t="s">
        <v>49</v>
      </c>
      <c r="M118">
        <v>59.679000000000002</v>
      </c>
      <c r="N118" t="s">
        <v>32</v>
      </c>
    </row>
    <row r="119" spans="2:14" x14ac:dyDescent="0.25">
      <c r="I119">
        <v>22.841000000000001</v>
      </c>
      <c r="J119" t="s">
        <v>17</v>
      </c>
      <c r="L119" t="s">
        <v>49</v>
      </c>
      <c r="M119">
        <v>62.606999999999999</v>
      </c>
      <c r="N119" t="s">
        <v>32</v>
      </c>
    </row>
    <row r="120" spans="2:14" x14ac:dyDescent="0.25">
      <c r="I120">
        <v>9.7110000000000003</v>
      </c>
      <c r="J120" t="s">
        <v>17</v>
      </c>
      <c r="L120" t="s">
        <v>49</v>
      </c>
      <c r="M120">
        <v>67.631</v>
      </c>
      <c r="N120" t="s">
        <v>25</v>
      </c>
    </row>
    <row r="121" spans="2:14" x14ac:dyDescent="0.25">
      <c r="B121" t="s">
        <v>70</v>
      </c>
      <c r="C121" t="s">
        <v>16</v>
      </c>
      <c r="D121">
        <v>94.17</v>
      </c>
      <c r="E121">
        <v>106.81</v>
      </c>
      <c r="F121">
        <f t="shared" si="0"/>
        <v>-12.64</v>
      </c>
      <c r="G121">
        <v>163.80000000000001</v>
      </c>
      <c r="H121">
        <v>1</v>
      </c>
      <c r="I121">
        <v>66.177000000000007</v>
      </c>
      <c r="J121" t="s">
        <v>17</v>
      </c>
      <c r="L121" t="s">
        <v>49</v>
      </c>
      <c r="M121">
        <v>50.566000000000003</v>
      </c>
      <c r="N121" t="s">
        <v>36</v>
      </c>
    </row>
    <row r="122" spans="2:14" x14ac:dyDescent="0.25">
      <c r="B122" t="s">
        <v>71</v>
      </c>
      <c r="C122" t="s">
        <v>16</v>
      </c>
      <c r="D122">
        <v>76.78</v>
      </c>
      <c r="E122">
        <v>74.56</v>
      </c>
      <c r="F122">
        <f t="shared" si="0"/>
        <v>2.2199999999999989</v>
      </c>
      <c r="G122">
        <v>83.84</v>
      </c>
      <c r="H122">
        <v>1</v>
      </c>
      <c r="I122">
        <v>34.920999999999999</v>
      </c>
      <c r="J122" t="s">
        <v>17</v>
      </c>
      <c r="L122" t="s">
        <v>49</v>
      </c>
      <c r="M122">
        <v>55.308</v>
      </c>
      <c r="N122" t="s">
        <v>36</v>
      </c>
    </row>
    <row r="123" spans="2:14" x14ac:dyDescent="0.25">
      <c r="B123" t="s">
        <v>72</v>
      </c>
      <c r="C123" t="s">
        <v>16</v>
      </c>
      <c r="D123">
        <v>70.34</v>
      </c>
      <c r="E123">
        <v>31.42</v>
      </c>
      <c r="F123">
        <f t="shared" si="0"/>
        <v>38.92</v>
      </c>
      <c r="G123">
        <v>76.739999999999995</v>
      </c>
      <c r="H123">
        <v>5</v>
      </c>
      <c r="I123">
        <v>39.125999999999998</v>
      </c>
      <c r="J123" t="s">
        <v>25</v>
      </c>
      <c r="L123" t="s">
        <v>49</v>
      </c>
      <c r="M123">
        <v>59.533000000000001</v>
      </c>
      <c r="N123" t="s">
        <v>36</v>
      </c>
    </row>
    <row r="124" spans="2:14" x14ac:dyDescent="0.25">
      <c r="I124">
        <v>43.601999999999997</v>
      </c>
      <c r="J124" t="s">
        <v>25</v>
      </c>
      <c r="L124" t="s">
        <v>49</v>
      </c>
      <c r="M124">
        <v>59.905000000000001</v>
      </c>
      <c r="N124" t="s">
        <v>36</v>
      </c>
    </row>
    <row r="125" spans="2:14" x14ac:dyDescent="0.25">
      <c r="I125">
        <v>15.374000000000001</v>
      </c>
      <c r="J125" t="s">
        <v>17</v>
      </c>
      <c r="L125" t="s">
        <v>49</v>
      </c>
      <c r="M125">
        <v>60.633000000000003</v>
      </c>
      <c r="N125" t="s">
        <v>36</v>
      </c>
    </row>
    <row r="126" spans="2:14" x14ac:dyDescent="0.25">
      <c r="I126">
        <v>20.876000000000001</v>
      </c>
      <c r="J126" t="s">
        <v>17</v>
      </c>
    </row>
    <row r="127" spans="2:14" x14ac:dyDescent="0.25">
      <c r="I127">
        <v>35.655000000000001</v>
      </c>
      <c r="J127" t="s">
        <v>39</v>
      </c>
    </row>
    <row r="128" spans="2:14" x14ac:dyDescent="0.25">
      <c r="B128" t="s">
        <v>74</v>
      </c>
      <c r="C128" t="s">
        <v>16</v>
      </c>
      <c r="D128">
        <v>67.790000000000006</v>
      </c>
      <c r="E128">
        <v>64.84</v>
      </c>
      <c r="F128">
        <f t="shared" si="0"/>
        <v>2.9500000000000028</v>
      </c>
      <c r="G128">
        <v>103.78</v>
      </c>
      <c r="H128">
        <v>0</v>
      </c>
    </row>
    <row r="129" spans="2:13" x14ac:dyDescent="0.25">
      <c r="B129" t="s">
        <v>76</v>
      </c>
      <c r="C129" t="s">
        <v>16</v>
      </c>
      <c r="D129">
        <v>72.39</v>
      </c>
      <c r="E129">
        <v>54.69</v>
      </c>
      <c r="F129">
        <f t="shared" si="0"/>
        <v>17.700000000000003</v>
      </c>
      <c r="G129">
        <v>98.44</v>
      </c>
      <c r="H129">
        <v>8</v>
      </c>
      <c r="I129">
        <v>55.305</v>
      </c>
      <c r="J129" t="s">
        <v>39</v>
      </c>
    </row>
    <row r="130" spans="2:13" x14ac:dyDescent="0.25">
      <c r="I130">
        <v>53.523000000000003</v>
      </c>
      <c r="J130" t="s">
        <v>32</v>
      </c>
    </row>
    <row r="131" spans="2:13" x14ac:dyDescent="0.25">
      <c r="I131">
        <v>39.04</v>
      </c>
      <c r="J131" t="s">
        <v>39</v>
      </c>
    </row>
    <row r="132" spans="2:13" x14ac:dyDescent="0.25">
      <c r="I132">
        <v>22.681999999999999</v>
      </c>
      <c r="J132" t="s">
        <v>17</v>
      </c>
    </row>
    <row r="133" spans="2:13" x14ac:dyDescent="0.25">
      <c r="I133">
        <v>9.2520000000000007</v>
      </c>
      <c r="J133" t="s">
        <v>17</v>
      </c>
    </row>
    <row r="134" spans="2:13" x14ac:dyDescent="0.25">
      <c r="I134">
        <v>43.616</v>
      </c>
      <c r="J134" t="s">
        <v>17</v>
      </c>
    </row>
    <row r="135" spans="2:13" x14ac:dyDescent="0.25">
      <c r="I135">
        <v>54.347000000000001</v>
      </c>
      <c r="J135" t="s">
        <v>32</v>
      </c>
    </row>
    <row r="136" spans="2:13" x14ac:dyDescent="0.25">
      <c r="I136">
        <v>53.667999999999999</v>
      </c>
      <c r="J136" t="s">
        <v>17</v>
      </c>
    </row>
    <row r="137" spans="2:13" ht="15.75" x14ac:dyDescent="0.25">
      <c r="B137" t="s">
        <v>77</v>
      </c>
      <c r="C137" t="s">
        <v>16</v>
      </c>
      <c r="D137">
        <v>85.26</v>
      </c>
      <c r="E137">
        <v>57.18</v>
      </c>
      <c r="F137">
        <f t="shared" ref="F137" si="1">D137-E137</f>
        <v>28.080000000000005</v>
      </c>
      <c r="G137">
        <v>68.209999999999994</v>
      </c>
      <c r="H137">
        <v>3</v>
      </c>
      <c r="I137">
        <v>51.341000000000001</v>
      </c>
      <c r="J137" t="s">
        <v>17</v>
      </c>
      <c r="L137" s="1" t="s">
        <v>79</v>
      </c>
      <c r="M137" s="1" t="s">
        <v>80</v>
      </c>
    </row>
    <row r="138" spans="2:13" x14ac:dyDescent="0.25">
      <c r="I138">
        <v>56.07</v>
      </c>
      <c r="J138" t="s">
        <v>17</v>
      </c>
      <c r="K138" t="s">
        <v>81</v>
      </c>
      <c r="L138">
        <v>26</v>
      </c>
      <c r="M138">
        <v>31</v>
      </c>
    </row>
    <row r="139" spans="2:13" x14ac:dyDescent="0.25">
      <c r="I139">
        <v>42.536999999999999</v>
      </c>
      <c r="J139" t="s">
        <v>17</v>
      </c>
      <c r="K139" t="s">
        <v>82</v>
      </c>
      <c r="L139">
        <v>21</v>
      </c>
      <c r="M139">
        <v>35</v>
      </c>
    </row>
    <row r="142" spans="2:13" ht="15.75" x14ac:dyDescent="0.25">
      <c r="G142" s="1" t="s">
        <v>83</v>
      </c>
    </row>
    <row r="143" spans="2:13" x14ac:dyDescent="0.25">
      <c r="G143" t="s">
        <v>84</v>
      </c>
      <c r="H143">
        <f>AVERAGE(H27:H37,H40:H55,H85:H111)</f>
        <v>1.3714285714285714</v>
      </c>
    </row>
    <row r="144" spans="2:13" x14ac:dyDescent="0.25">
      <c r="G144" t="s">
        <v>85</v>
      </c>
      <c r="H144">
        <f>AVERAGE(H2:H26,H61,H83,H82,H81,H77,H74,H70,H65,H63,H113,H114,H115,H116,H121,H122,H123,H128,H129,H137)</f>
        <v>2.2903225806451615</v>
      </c>
    </row>
    <row r="146" spans="5:11" ht="15.75" x14ac:dyDescent="0.25">
      <c r="F146" s="1" t="s">
        <v>86</v>
      </c>
      <c r="G146" s="1" t="s">
        <v>87</v>
      </c>
      <c r="H146" s="1" t="s">
        <v>88</v>
      </c>
      <c r="I146" s="1" t="s">
        <v>89</v>
      </c>
      <c r="J146" s="1" t="s">
        <v>90</v>
      </c>
    </row>
    <row r="147" spans="5:11" x14ac:dyDescent="0.25">
      <c r="E147" t="s">
        <v>16</v>
      </c>
      <c r="F147">
        <v>5</v>
      </c>
      <c r="G147">
        <v>26</v>
      </c>
      <c r="H147">
        <v>31</v>
      </c>
      <c r="I147">
        <f>SUM(H2:H26,H61,H83,H82,H81,H77,H74,H70,H65,H63,H113,H114,H115,H116,H121,H122,H123,H128,H129,H137)</f>
        <v>71</v>
      </c>
      <c r="J147">
        <f>G147/H147</f>
        <v>0.83870967741935487</v>
      </c>
      <c r="K147">
        <f>I147/G147</f>
        <v>2.7307692307692308</v>
      </c>
    </row>
    <row r="148" spans="5:11" x14ac:dyDescent="0.25">
      <c r="E148" t="s">
        <v>91</v>
      </c>
      <c r="F148">
        <v>14</v>
      </c>
      <c r="G148">
        <v>21</v>
      </c>
      <c r="H148">
        <v>35</v>
      </c>
      <c r="I148">
        <f>SUM(H27:H37,H40:H55,H85:H111)</f>
        <v>48</v>
      </c>
      <c r="J148">
        <f>G148/H148</f>
        <v>0.6</v>
      </c>
      <c r="K148">
        <f>I148/G148</f>
        <v>2.2857142857142856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Gordon, Kacy</dc:creator>
  <cp:lastModifiedBy>Gordon, Kacy</cp:lastModifiedBy>
  <dcterms:created xsi:type="dcterms:W3CDTF">2020-03-02T19:38:18Z</dcterms:created>
  <dcterms:modified xsi:type="dcterms:W3CDTF">2020-03-02T19:38:34Z</dcterms:modified>
</cp:coreProperties>
</file>