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 activeTab="4"/>
  </bookViews>
  <sheets>
    <sheet name="Fig. 3A" sheetId="1" r:id="rId1"/>
    <sheet name="Fig. 3B" sheetId="2" r:id="rId2"/>
    <sheet name="Fig. 3C" sheetId="3" r:id="rId3"/>
    <sheet name="Fig. 3D" sheetId="4" r:id="rId4"/>
    <sheet name="Figure 3-figure supplement 1" sheetId="5" r:id="rId5"/>
  </sheets>
  <calcPr calcId="145621"/>
</workbook>
</file>

<file path=xl/calcChain.xml><?xml version="1.0" encoding="utf-8"?>
<calcChain xmlns="http://schemas.openxmlformats.org/spreadsheetml/2006/main">
  <c r="AD7" i="4" l="1"/>
  <c r="AC7" i="4"/>
  <c r="AB7" i="4"/>
  <c r="AD6" i="4"/>
  <c r="AC6" i="4"/>
  <c r="AB6" i="4"/>
  <c r="AD5" i="4"/>
  <c r="AC5" i="4"/>
  <c r="AB5" i="4"/>
  <c r="P7" i="4"/>
  <c r="O7" i="4"/>
  <c r="N7" i="4"/>
  <c r="P6" i="4"/>
  <c r="O6" i="4"/>
  <c r="N6" i="4"/>
  <c r="P5" i="4"/>
  <c r="O5" i="4"/>
  <c r="N5" i="4"/>
  <c r="G7" i="4"/>
  <c r="F7" i="4"/>
  <c r="E7" i="4"/>
  <c r="G6" i="4"/>
  <c r="F6" i="4"/>
  <c r="E6" i="4"/>
  <c r="G5" i="4"/>
  <c r="F5" i="4"/>
  <c r="E5" i="4"/>
  <c r="AM7" i="3"/>
  <c r="AL7" i="3"/>
  <c r="AK7" i="3"/>
  <c r="AM6" i="3"/>
  <c r="AL6" i="3"/>
  <c r="AK6" i="3"/>
  <c r="AM5" i="3"/>
  <c r="AL5" i="3"/>
  <c r="AK5" i="3"/>
  <c r="Y7" i="3"/>
  <c r="X7" i="3"/>
  <c r="W7" i="3"/>
  <c r="Y6" i="3"/>
  <c r="X6" i="3"/>
  <c r="W6" i="3"/>
  <c r="Y5" i="3"/>
  <c r="X5" i="3"/>
  <c r="W5" i="3"/>
  <c r="L7" i="3"/>
  <c r="K7" i="3"/>
  <c r="J7" i="3"/>
  <c r="L6" i="3"/>
  <c r="K6" i="3"/>
  <c r="J6" i="3"/>
  <c r="L5" i="3"/>
  <c r="K5" i="3"/>
  <c r="J5" i="3"/>
  <c r="AI7" i="2"/>
  <c r="H8" i="2"/>
  <c r="AK8" i="2"/>
  <c r="AJ8" i="2"/>
  <c r="AI8" i="2"/>
  <c r="AK7" i="2"/>
  <c r="AJ7" i="2"/>
  <c r="AK6" i="2"/>
  <c r="AJ6" i="2"/>
  <c r="AI6" i="2"/>
  <c r="W8" i="2"/>
  <c r="V8" i="2"/>
  <c r="U8" i="2"/>
  <c r="W7" i="2"/>
  <c r="V7" i="2"/>
  <c r="U7" i="2"/>
  <c r="W6" i="2"/>
  <c r="V6" i="2"/>
  <c r="U6" i="2"/>
  <c r="J8" i="2"/>
  <c r="I8" i="2"/>
  <c r="J7" i="2"/>
  <c r="I7" i="2"/>
  <c r="H7" i="2"/>
  <c r="J6" i="2"/>
  <c r="I6" i="2"/>
  <c r="H6" i="2"/>
  <c r="W21" i="1"/>
  <c r="T19" i="1"/>
  <c r="U19" i="1"/>
  <c r="T21" i="1"/>
  <c r="U21" i="1"/>
  <c r="V19" i="1"/>
  <c r="V21" i="1"/>
  <c r="V18" i="1"/>
  <c r="U18" i="1"/>
  <c r="T18" i="1"/>
  <c r="P21" i="1"/>
  <c r="Q21" i="1"/>
  <c r="R21" i="1"/>
  <c r="S21" i="1"/>
  <c r="S19" i="1"/>
  <c r="P19" i="1"/>
  <c r="Q19" i="1"/>
  <c r="R19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E18" i="1"/>
  <c r="D18" i="1"/>
  <c r="C18" i="1"/>
  <c r="B18" i="1"/>
  <c r="AC21" i="1"/>
  <c r="AB21" i="1"/>
  <c r="AA21" i="1"/>
  <c r="AF21" i="1" s="1"/>
  <c r="Z21" i="1"/>
  <c r="AG21" i="1" s="1"/>
  <c r="Z19" i="1"/>
  <c r="AA19" i="1"/>
  <c r="AB19" i="1"/>
  <c r="AC19" i="1"/>
  <c r="AA18" i="1"/>
  <c r="AD18" i="1" s="1"/>
  <c r="AB18" i="1"/>
  <c r="AC18" i="1"/>
  <c r="Z18" i="1"/>
  <c r="AG11" i="1"/>
  <c r="W11" i="1"/>
  <c r="AF11" i="1"/>
  <c r="AE11" i="1"/>
  <c r="AD11" i="1"/>
  <c r="AF9" i="1"/>
  <c r="AE9" i="1"/>
  <c r="AD9" i="1"/>
  <c r="AF8" i="1"/>
  <c r="AE8" i="1"/>
  <c r="AD8" i="1"/>
  <c r="V11" i="1"/>
  <c r="U11" i="1"/>
  <c r="T11" i="1"/>
  <c r="V9" i="1"/>
  <c r="U9" i="1"/>
  <c r="T9" i="1"/>
  <c r="V8" i="1"/>
  <c r="U8" i="1"/>
  <c r="T8" i="1"/>
  <c r="AF19" i="1" l="1"/>
  <c r="AE19" i="1"/>
  <c r="AE18" i="1"/>
  <c r="AF18" i="1"/>
  <c r="AD21" i="1"/>
  <c r="AD19" i="1"/>
  <c r="AE21" i="1"/>
</calcChain>
</file>

<file path=xl/sharedStrings.xml><?xml version="1.0" encoding="utf-8"?>
<sst xmlns="http://schemas.openxmlformats.org/spreadsheetml/2006/main" count="239" uniqueCount="65">
  <si>
    <t>Values in pmol/10E7 cells/s</t>
  </si>
  <si>
    <t>exp</t>
  </si>
  <si>
    <t>AQP001</t>
  </si>
  <si>
    <t>AQP002</t>
  </si>
  <si>
    <t>AQP003</t>
  </si>
  <si>
    <t>AQP004</t>
  </si>
  <si>
    <t>AQP006</t>
  </si>
  <si>
    <t>AQP007</t>
  </si>
  <si>
    <t>AQP008</t>
  </si>
  <si>
    <t>AQP009</t>
  </si>
  <si>
    <t>AQP010</t>
  </si>
  <si>
    <t>AQP011</t>
  </si>
  <si>
    <t>AQP012</t>
  </si>
  <si>
    <t>AQP013</t>
  </si>
  <si>
    <t>AQP014</t>
  </si>
  <si>
    <t>AQP015</t>
  </si>
  <si>
    <t>AQP016</t>
  </si>
  <si>
    <t>AQP017</t>
  </si>
  <si>
    <t>AQP018</t>
  </si>
  <si>
    <t>AQP023</t>
  </si>
  <si>
    <t>AVG</t>
  </si>
  <si>
    <t>SEM</t>
  </si>
  <si>
    <t>n</t>
  </si>
  <si>
    <t>ttest vs WT</t>
  </si>
  <si>
    <t>+AQP2-WT</t>
  </si>
  <si>
    <t>AQP2/3-dKO</t>
  </si>
  <si>
    <t>ND</t>
  </si>
  <si>
    <t>AQP2 mutants</t>
  </si>
  <si>
    <t>I190T/W192G</t>
  </si>
  <si>
    <t>Pentamidine transport rates</t>
  </si>
  <si>
    <t>AQP038</t>
  </si>
  <si>
    <t>AQP039</t>
  </si>
  <si>
    <t>AQP040</t>
  </si>
  <si>
    <t>AQP041</t>
  </si>
  <si>
    <t>I190T</t>
  </si>
  <si>
    <t>as percentage of  AQP2WT control</t>
  </si>
  <si>
    <t>values are percent of +AQP2-WT</t>
  </si>
  <si>
    <t>ttest VS</t>
  </si>
  <si>
    <t>KO AQP2/3</t>
  </si>
  <si>
    <t>EC50 values for mutant TbAQP2(I190T)</t>
  </si>
  <si>
    <t>Values as percent of AQP2 /3 null EC50 values</t>
  </si>
  <si>
    <t>Pentamidine</t>
  </si>
  <si>
    <t>Repeat 1</t>
  </si>
  <si>
    <t>Repeat 2</t>
  </si>
  <si>
    <t>Repeat 3</t>
  </si>
  <si>
    <t>Repeat 4</t>
  </si>
  <si>
    <t>Repeat 5</t>
  </si>
  <si>
    <t>Repeat 6</t>
  </si>
  <si>
    <t>MEAN</t>
  </si>
  <si>
    <t>dKO AQP2/3</t>
  </si>
  <si>
    <t xml:space="preserve"> +AQP2</t>
  </si>
  <si>
    <t>Cymelarsan</t>
  </si>
  <si>
    <t>Repeat 7</t>
  </si>
  <si>
    <t>Repeat 8</t>
  </si>
  <si>
    <t>PAO</t>
  </si>
  <si>
    <t>Repeat 9</t>
  </si>
  <si>
    <t>EC50 values for mutant TbAQP2(W192G)</t>
  </si>
  <si>
    <t>W192G</t>
  </si>
  <si>
    <t>EC50 values of TbAQP2(I190T/W192G)</t>
  </si>
  <si>
    <t>I190T/W192T</t>
  </si>
  <si>
    <t>Frame A</t>
  </si>
  <si>
    <t>Log[Inhibitor]</t>
  </si>
  <si>
    <t>Transport of 30 nM [3H]-pentamidine by tbaqp2/tbaqp3 null cells expressing TbAQP2I190T</t>
  </si>
  <si>
    <t>Frame B</t>
  </si>
  <si>
    <t>Transport of 30 nM [3H]-pentamidine by tbaqp2/tbaqp3 null cells expressing TbAQP2-WT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</si>
</sst>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00"/>
    <numFmt numFmtId="166" formatCode="0.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rgb="FFF8CBAD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theme="4" tint="0.39997558519241921"/>
        <bgColor rgb="FFF8CBAD"/>
      </patternFill>
    </fill>
    <fill>
      <patternFill patternType="solid">
        <fgColor theme="7" tint="0.39997558519241921"/>
        <bgColor rgb="FFF8CBAD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11" xfId="0" applyFill="1" applyBorder="1"/>
    <xf numFmtId="0" fontId="0" fillId="3" borderId="13" xfId="0" applyFill="1" applyBorder="1"/>
    <xf numFmtId="0" fontId="0" fillId="0" borderId="1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1" fontId="0" fillId="0" borderId="11" xfId="0" applyNumberFormat="1" applyBorder="1"/>
    <xf numFmtId="0" fontId="0" fillId="0" borderId="11" xfId="0" quotePrefix="1" applyBorder="1"/>
    <xf numFmtId="0" fontId="3" fillId="0" borderId="11" xfId="0" quotePrefix="1" applyFont="1" applyBorder="1"/>
    <xf numFmtId="11" fontId="0" fillId="0" borderId="12" xfId="0" applyNumberFormat="1" applyBorder="1"/>
    <xf numFmtId="11" fontId="0" fillId="0" borderId="13" xfId="0" applyNumberFormat="1" applyBorder="1"/>
    <xf numFmtId="0" fontId="4" fillId="0" borderId="9" xfId="0" applyFont="1" applyBorder="1"/>
    <xf numFmtId="2" fontId="0" fillId="4" borderId="16" xfId="0" applyNumberFormat="1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13" xfId="0" applyBorder="1"/>
    <xf numFmtId="0" fontId="0" fillId="3" borderId="18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5" fillId="0" borderId="0" xfId="0" applyFont="1"/>
    <xf numFmtId="0" fontId="0" fillId="3" borderId="19" xfId="0" quotePrefix="1" applyFill="1" applyBorder="1"/>
    <xf numFmtId="0" fontId="0" fillId="0" borderId="21" xfId="0" applyBorder="1"/>
    <xf numFmtId="0" fontId="4" fillId="0" borderId="21" xfId="0" applyFont="1" applyBorder="1"/>
    <xf numFmtId="0" fontId="0" fillId="3" borderId="21" xfId="0" applyFill="1" applyBorder="1"/>
    <xf numFmtId="0" fontId="0" fillId="0" borderId="0" xfId="0" applyBorder="1"/>
    <xf numFmtId="0" fontId="0" fillId="0" borderId="0" xfId="0" applyFill="1" applyBorder="1"/>
    <xf numFmtId="11" fontId="0" fillId="0" borderId="0" xfId="0" applyNumberFormat="1" applyFill="1" applyBorder="1"/>
    <xf numFmtId="0" fontId="1" fillId="0" borderId="0" xfId="0" applyFont="1" applyFill="1" applyBorder="1"/>
    <xf numFmtId="0" fontId="0" fillId="2" borderId="27" xfId="0" applyFill="1" applyBorder="1"/>
    <xf numFmtId="0" fontId="0" fillId="2" borderId="28" xfId="0" applyFill="1" applyBorder="1"/>
    <xf numFmtId="2" fontId="0" fillId="4" borderId="29" xfId="0" applyNumberFormat="1" applyFill="1" applyBorder="1"/>
    <xf numFmtId="0" fontId="0" fillId="0" borderId="30" xfId="0" applyBorder="1"/>
    <xf numFmtId="0" fontId="0" fillId="2" borderId="31" xfId="0" applyFill="1" applyBorder="1"/>
    <xf numFmtId="0" fontId="0" fillId="0" borderId="33" xfId="0" applyBorder="1"/>
    <xf numFmtId="0" fontId="0" fillId="0" borderId="16" xfId="0" applyBorder="1"/>
    <xf numFmtId="0" fontId="0" fillId="0" borderId="34" xfId="0" applyBorder="1"/>
    <xf numFmtId="0" fontId="0" fillId="0" borderId="20" xfId="0" applyBorder="1"/>
    <xf numFmtId="11" fontId="0" fillId="0" borderId="34" xfId="0" applyNumberFormat="1" applyBorder="1"/>
    <xf numFmtId="11" fontId="0" fillId="0" borderId="20" xfId="0" applyNumberFormat="1" applyBorder="1"/>
    <xf numFmtId="2" fontId="0" fillId="4" borderId="10" xfId="0" applyNumberFormat="1" applyFill="1" applyBorder="1"/>
    <xf numFmtId="2" fontId="0" fillId="4" borderId="33" xfId="0" applyNumberFormat="1" applyFill="1" applyBorder="1"/>
    <xf numFmtId="0" fontId="0" fillId="0" borderId="5" xfId="0" applyBorder="1"/>
    <xf numFmtId="166" fontId="0" fillId="3" borderId="34" xfId="0" applyNumberFormat="1" applyFill="1" applyBorder="1"/>
    <xf numFmtId="2" fontId="0" fillId="0" borderId="10" xfId="0" applyNumberFormat="1" applyBorder="1"/>
    <xf numFmtId="2" fontId="0" fillId="0" borderId="11" xfId="0" applyNumberFormat="1" applyBorder="1"/>
    <xf numFmtId="0" fontId="0" fillId="2" borderId="35" xfId="0" applyFill="1" applyBorder="1" applyAlignment="1">
      <alignment horizontal="left"/>
    </xf>
    <xf numFmtId="166" fontId="0" fillId="0" borderId="0" xfId="0" applyNumberForma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0" fillId="2" borderId="23" xfId="0" applyFill="1" applyBorder="1"/>
    <xf numFmtId="0" fontId="0" fillId="2" borderId="24" xfId="0" applyFill="1" applyBorder="1"/>
    <xf numFmtId="0" fontId="2" fillId="2" borderId="22" xfId="0" applyFont="1" applyFill="1" applyBorder="1" applyAlignment="1">
      <alignment horizontal="center" vertical="center"/>
    </xf>
    <xf numFmtId="166" fontId="0" fillId="3" borderId="1" xfId="0" applyNumberFormat="1" applyFill="1" applyBorder="1"/>
    <xf numFmtId="166" fontId="0" fillId="3" borderId="2" xfId="0" applyNumberFormat="1" applyFill="1" applyBorder="1"/>
    <xf numFmtId="0" fontId="0" fillId="3" borderId="2" xfId="0" applyFill="1" applyBorder="1"/>
    <xf numFmtId="0" fontId="0" fillId="0" borderId="36" xfId="0" applyBorder="1"/>
    <xf numFmtId="0" fontId="0" fillId="0" borderId="26" xfId="0" applyBorder="1"/>
    <xf numFmtId="166" fontId="0" fillId="3" borderId="37" xfId="0" applyNumberFormat="1" applyFill="1" applyBorder="1"/>
    <xf numFmtId="164" fontId="0" fillId="3" borderId="32" xfId="0" applyNumberFormat="1" applyFill="1" applyBorder="1"/>
    <xf numFmtId="166" fontId="0" fillId="3" borderId="11" xfId="0" applyNumberFormat="1" applyFill="1" applyBorder="1"/>
    <xf numFmtId="0" fontId="0" fillId="0" borderId="11" xfId="0" applyBorder="1" applyAlignment="1">
      <alignment horizontal="center"/>
    </xf>
    <xf numFmtId="0" fontId="0" fillId="0" borderId="11" xfId="0" applyFill="1" applyBorder="1"/>
    <xf numFmtId="164" fontId="1" fillId="3" borderId="18" xfId="0" applyNumberFormat="1" applyFont="1" applyFill="1" applyBorder="1"/>
    <xf numFmtId="0" fontId="1" fillId="0" borderId="38" xfId="0" applyFont="1" applyBorder="1"/>
    <xf numFmtId="0" fontId="0" fillId="2" borderId="39" xfId="0" applyFill="1" applyBorder="1"/>
    <xf numFmtId="166" fontId="0" fillId="3" borderId="6" xfId="0" applyNumberFormat="1" applyFill="1" applyBorder="1"/>
    <xf numFmtId="0" fontId="0" fillId="2" borderId="25" xfId="0" applyFill="1" applyBorder="1"/>
    <xf numFmtId="0" fontId="0" fillId="2" borderId="40" xfId="0" applyFill="1" applyBorder="1"/>
    <xf numFmtId="0" fontId="0" fillId="2" borderId="15" xfId="0" applyFill="1" applyBorder="1"/>
    <xf numFmtId="0" fontId="0" fillId="3" borderId="35" xfId="0" quotePrefix="1" applyFill="1" applyBorder="1"/>
    <xf numFmtId="0" fontId="0" fillId="3" borderId="27" xfId="0" applyFill="1" applyBorder="1"/>
    <xf numFmtId="0" fontId="0" fillId="0" borderId="1" xfId="0" applyBorder="1"/>
    <xf numFmtId="0" fontId="0" fillId="0" borderId="3" xfId="0" applyBorder="1"/>
    <xf numFmtId="0" fontId="0" fillId="0" borderId="31" xfId="0" applyBorder="1"/>
    <xf numFmtId="0" fontId="0" fillId="0" borderId="4" xfId="0" applyBorder="1"/>
    <xf numFmtId="0" fontId="0" fillId="0" borderId="6" xfId="0" applyBorder="1"/>
    <xf numFmtId="0" fontId="0" fillId="0" borderId="28" xfId="0" applyBorder="1"/>
    <xf numFmtId="0" fontId="0" fillId="0" borderId="41" xfId="0" applyBorder="1"/>
    <xf numFmtId="0" fontId="3" fillId="3" borderId="42" xfId="0" applyFont="1" applyFill="1" applyBorder="1"/>
    <xf numFmtId="0" fontId="0" fillId="0" borderId="18" xfId="0" applyBorder="1"/>
    <xf numFmtId="166" fontId="0" fillId="3" borderId="42" xfId="0" applyNumberFormat="1" applyFill="1" applyBorder="1"/>
    <xf numFmtId="166" fontId="0" fillId="3" borderId="16" xfId="0" applyNumberFormat="1" applyFill="1" applyBorder="1"/>
    <xf numFmtId="2" fontId="0" fillId="0" borderId="16" xfId="0" applyNumberFormat="1" applyBorder="1"/>
    <xf numFmtId="166" fontId="0" fillId="3" borderId="41" xfId="0" applyNumberFormat="1" applyFill="1" applyBorder="1"/>
    <xf numFmtId="166" fontId="0" fillId="3" borderId="27" xfId="0" applyNumberFormat="1" applyFill="1" applyBorder="1"/>
    <xf numFmtId="166" fontId="0" fillId="3" borderId="30" xfId="0" applyNumberFormat="1" applyFill="1" applyBorder="1"/>
    <xf numFmtId="0" fontId="0" fillId="0" borderId="30" xfId="0" applyFill="1" applyBorder="1"/>
    <xf numFmtId="166" fontId="0" fillId="3" borderId="28" xfId="0" applyNumberFormat="1" applyFill="1" applyBorder="1"/>
    <xf numFmtId="0" fontId="0" fillId="2" borderId="40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3" borderId="3" xfId="0" applyFill="1" applyBorder="1"/>
    <xf numFmtId="2" fontId="0" fillId="0" borderId="10" xfId="0" applyNumberFormat="1" applyFill="1" applyBorder="1"/>
    <xf numFmtId="2" fontId="0" fillId="0" borderId="14" xfId="0" applyNumberFormat="1" applyFill="1" applyBorder="1"/>
    <xf numFmtId="166" fontId="0" fillId="0" borderId="10" xfId="0" applyNumberFormat="1" applyFill="1" applyBorder="1"/>
    <xf numFmtId="0" fontId="0" fillId="0" borderId="14" xfId="0" applyFill="1" applyBorder="1"/>
    <xf numFmtId="2" fontId="0" fillId="3" borderId="5" xfId="0" applyNumberFormat="1" applyFill="1" applyBorder="1"/>
    <xf numFmtId="2" fontId="0" fillId="3" borderId="7" xfId="0" applyNumberFormat="1" applyFill="1" applyBorder="1"/>
    <xf numFmtId="0" fontId="0" fillId="3" borderId="43" xfId="0" applyFill="1" applyBorder="1"/>
    <xf numFmtId="0" fontId="0" fillId="2" borderId="32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164" fontId="0" fillId="3" borderId="34" xfId="0" applyNumberFormat="1" applyFill="1" applyBorder="1"/>
    <xf numFmtId="0" fontId="0" fillId="3" borderId="20" xfId="0" applyFill="1" applyBorder="1"/>
    <xf numFmtId="165" fontId="0" fillId="0" borderId="34" xfId="0" applyNumberFormat="1" applyBorder="1"/>
    <xf numFmtId="0" fontId="0" fillId="3" borderId="37" xfId="0" applyFill="1" applyBorder="1"/>
    <xf numFmtId="0" fontId="0" fillId="3" borderId="45" xfId="0" applyFill="1" applyBorder="1"/>
    <xf numFmtId="166" fontId="0" fillId="3" borderId="19" xfId="0" applyNumberFormat="1" applyFill="1" applyBorder="1"/>
    <xf numFmtId="166" fontId="0" fillId="3" borderId="46" xfId="0" applyNumberFormat="1" applyFill="1" applyBorder="1"/>
    <xf numFmtId="2" fontId="0" fillId="0" borderId="30" xfId="0" applyNumberFormat="1" applyBorder="1"/>
    <xf numFmtId="166" fontId="0" fillId="3" borderId="47" xfId="0" applyNumberFormat="1" applyFill="1" applyBorder="1"/>
    <xf numFmtId="0" fontId="0" fillId="0" borderId="31" xfId="0" applyBorder="1" applyAlignment="1">
      <alignment horizontal="center"/>
    </xf>
    <xf numFmtId="167" fontId="0" fillId="3" borderId="34" xfId="0" applyNumberFormat="1" applyFill="1" applyBorder="1"/>
    <xf numFmtId="167" fontId="0" fillId="3" borderId="20" xfId="0" applyNumberFormat="1" applyFill="1" applyBorder="1"/>
    <xf numFmtId="167" fontId="0" fillId="0" borderId="34" xfId="0" applyNumberFormat="1" applyBorder="1"/>
    <xf numFmtId="167" fontId="0" fillId="0" borderId="20" xfId="0" applyNumberFormat="1" applyBorder="1"/>
    <xf numFmtId="167" fontId="0" fillId="3" borderId="37" xfId="0" applyNumberFormat="1" applyFill="1" applyBorder="1"/>
    <xf numFmtId="167" fontId="0" fillId="3" borderId="45" xfId="0" applyNumberFormat="1" applyFill="1" applyBorder="1"/>
    <xf numFmtId="0" fontId="6" fillId="6" borderId="17" xfId="0" applyFont="1" applyFill="1" applyBorder="1"/>
    <xf numFmtId="0" fontId="7" fillId="7" borderId="0" xfId="0" applyFont="1" applyFill="1" applyBorder="1"/>
    <xf numFmtId="0" fontId="0" fillId="7" borderId="0" xfId="0" applyFill="1"/>
    <xf numFmtId="0" fontId="8" fillId="8" borderId="48" xfId="0" applyFont="1" applyFill="1" applyBorder="1"/>
    <xf numFmtId="14" fontId="9" fillId="8" borderId="49" xfId="0" applyNumberFormat="1" applyFont="1" applyFill="1" applyBorder="1" applyAlignment="1">
      <alignment horizontal="center"/>
    </xf>
    <xf numFmtId="0" fontId="7" fillId="9" borderId="48" xfId="0" applyFont="1" applyFill="1" applyBorder="1" applyAlignment="1">
      <alignment horizontal="center"/>
    </xf>
    <xf numFmtId="0" fontId="7" fillId="9" borderId="36" xfId="0" applyFont="1" applyFill="1" applyBorder="1" applyAlignment="1">
      <alignment horizontal="center"/>
    </xf>
    <xf numFmtId="0" fontId="0" fillId="0" borderId="11" xfId="0" applyFont="1" applyBorder="1"/>
    <xf numFmtId="166" fontId="0" fillId="0" borderId="11" xfId="0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/>
    </xf>
    <xf numFmtId="0" fontId="0" fillId="0" borderId="11" xfId="0" applyFont="1" applyFill="1" applyBorder="1"/>
    <xf numFmtId="2" fontId="0" fillId="0" borderId="11" xfId="0" applyNumberFormat="1" applyBorder="1" applyAlignment="1">
      <alignment horizontal="center"/>
    </xf>
    <xf numFmtId="0" fontId="6" fillId="11" borderId="17" xfId="0" applyFont="1" applyFill="1" applyBorder="1"/>
    <xf numFmtId="0" fontId="6" fillId="10" borderId="48" xfId="0" applyFont="1" applyFill="1" applyBorder="1"/>
    <xf numFmtId="0" fontId="0" fillId="5" borderId="49" xfId="0" applyFill="1" applyBorder="1"/>
    <xf numFmtId="0" fontId="0" fillId="5" borderId="36" xfId="0" applyFill="1" applyBorder="1"/>
    <xf numFmtId="0" fontId="0" fillId="0" borderId="10" xfId="0" applyFont="1" applyBorder="1"/>
    <xf numFmtId="0" fontId="0" fillId="0" borderId="5" xfId="0" applyFont="1" applyFill="1" applyBorder="1"/>
    <xf numFmtId="2" fontId="0" fillId="0" borderId="6" xfId="0" applyNumberFormat="1" applyBorder="1" applyAlignment="1">
      <alignment horizontal="center"/>
    </xf>
    <xf numFmtId="0" fontId="6" fillId="11" borderId="48" xfId="0" applyFont="1" applyFill="1" applyBorder="1"/>
    <xf numFmtId="0" fontId="0" fillId="12" borderId="49" xfId="0" applyFill="1" applyBorder="1"/>
    <xf numFmtId="0" fontId="0" fillId="12" borderId="36" xfId="0" applyFill="1" applyBorder="1"/>
    <xf numFmtId="166" fontId="0" fillId="0" borderId="30" xfId="0" applyNumberFormat="1" applyFont="1" applyFill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2" fontId="0" fillId="0" borderId="14" xfId="0" applyNumberFormat="1" applyFont="1" applyFill="1" applyBorder="1" applyAlignment="1">
      <alignment horizontal="center"/>
    </xf>
    <xf numFmtId="167" fontId="0" fillId="0" borderId="10" xfId="0" applyNumberFormat="1" applyFont="1" applyFill="1" applyBorder="1" applyAlignment="1">
      <alignment horizontal="center"/>
    </xf>
    <xf numFmtId="167" fontId="0" fillId="0" borderId="14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0" fontId="6" fillId="10" borderId="0" xfId="0" applyFont="1" applyFill="1" applyBorder="1"/>
    <xf numFmtId="0" fontId="0" fillId="12" borderId="0" xfId="0" applyFill="1" applyBorder="1"/>
    <xf numFmtId="0" fontId="10" fillId="0" borderId="11" xfId="0" applyFont="1" applyBorder="1"/>
    <xf numFmtId="0" fontId="10" fillId="0" borderId="14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12" xfId="0" applyFont="1" applyBorder="1"/>
    <xf numFmtId="0" fontId="10" fillId="0" borderId="20" xfId="0" applyFont="1" applyBorder="1"/>
    <xf numFmtId="0" fontId="0" fillId="13" borderId="50" xfId="0" applyFill="1" applyBorder="1"/>
    <xf numFmtId="0" fontId="0" fillId="13" borderId="51" xfId="0" applyFill="1" applyBorder="1"/>
    <xf numFmtId="0" fontId="0" fillId="13" borderId="52" xfId="0" applyFill="1" applyBorder="1"/>
    <xf numFmtId="0" fontId="10" fillId="0" borderId="3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2" fontId="10" fillId="0" borderId="10" xfId="0" applyNumberFormat="1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opLeftCell="AB1" workbookViewId="0">
      <selection activeCell="AN12" sqref="AN12"/>
    </sheetView>
  </sheetViews>
  <sheetFormatPr defaultRowHeight="15" x14ac:dyDescent="0.25"/>
  <cols>
    <col min="1" max="1" width="13.7109375" customWidth="1"/>
    <col min="23" max="23" width="12" customWidth="1"/>
    <col min="25" max="25" width="16" customWidth="1"/>
    <col min="33" max="33" width="12" customWidth="1"/>
    <col min="34" max="34" width="13.7109375" customWidth="1"/>
  </cols>
  <sheetData>
    <row r="1" spans="1:33" x14ac:dyDescent="0.25">
      <c r="A1" t="s">
        <v>29</v>
      </c>
    </row>
    <row r="4" spans="1:33" x14ac:dyDescent="0.25">
      <c r="B4" t="s">
        <v>0</v>
      </c>
    </row>
    <row r="5" spans="1:33" ht="15.75" thickBot="1" x14ac:dyDescent="0.3">
      <c r="D5" s="1"/>
      <c r="E5" s="1"/>
      <c r="Z5" s="30" t="s">
        <v>0</v>
      </c>
      <c r="AA5" s="30"/>
      <c r="AB5" s="30"/>
      <c r="AC5" s="30"/>
    </row>
    <row r="6" spans="1:33" x14ac:dyDescent="0.25">
      <c r="B6" s="2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9"/>
      <c r="T6" s="2"/>
      <c r="U6" s="4"/>
      <c r="V6" s="43"/>
      <c r="W6" s="5"/>
      <c r="Z6" s="2" t="s">
        <v>1</v>
      </c>
      <c r="AA6" s="3"/>
      <c r="AB6" s="3"/>
      <c r="AC6" s="39"/>
      <c r="AD6" s="2"/>
      <c r="AE6" s="4"/>
      <c r="AF6" s="43"/>
      <c r="AG6" s="5"/>
    </row>
    <row r="7" spans="1:33" ht="15.75" thickBot="1" x14ac:dyDescent="0.3">
      <c r="B7" s="61" t="s">
        <v>2</v>
      </c>
      <c r="C7" s="62" t="s">
        <v>3</v>
      </c>
      <c r="D7" s="62" t="s">
        <v>4</v>
      </c>
      <c r="E7" s="62" t="s">
        <v>5</v>
      </c>
      <c r="F7" s="62" t="s">
        <v>6</v>
      </c>
      <c r="G7" s="62" t="s">
        <v>7</v>
      </c>
      <c r="H7" s="62" t="s">
        <v>8</v>
      </c>
      <c r="I7" s="62" t="s">
        <v>9</v>
      </c>
      <c r="J7" s="62" t="s">
        <v>10</v>
      </c>
      <c r="K7" s="62" t="s">
        <v>11</v>
      </c>
      <c r="L7" s="62" t="s">
        <v>12</v>
      </c>
      <c r="M7" s="62" t="s">
        <v>13</v>
      </c>
      <c r="N7" s="62" t="s">
        <v>14</v>
      </c>
      <c r="O7" s="62" t="s">
        <v>15</v>
      </c>
      <c r="P7" s="62" t="s">
        <v>16</v>
      </c>
      <c r="Q7" s="62" t="s">
        <v>17</v>
      </c>
      <c r="R7" s="62" t="s">
        <v>18</v>
      </c>
      <c r="S7" s="76" t="s">
        <v>19</v>
      </c>
      <c r="T7" s="61" t="s">
        <v>20</v>
      </c>
      <c r="U7" s="78" t="s">
        <v>21</v>
      </c>
      <c r="V7" s="79" t="s">
        <v>22</v>
      </c>
      <c r="W7" s="80" t="s">
        <v>23</v>
      </c>
      <c r="Z7" s="6" t="s">
        <v>30</v>
      </c>
      <c r="AA7" s="7" t="s">
        <v>31</v>
      </c>
      <c r="AB7" s="7" t="s">
        <v>32</v>
      </c>
      <c r="AC7" s="40" t="s">
        <v>33</v>
      </c>
      <c r="AD7" s="6" t="s">
        <v>20</v>
      </c>
      <c r="AE7" s="8" t="s">
        <v>21</v>
      </c>
      <c r="AF7" s="112" t="s">
        <v>22</v>
      </c>
      <c r="AG7" s="9" t="s">
        <v>23</v>
      </c>
    </row>
    <row r="8" spans="1:33" x14ac:dyDescent="0.25">
      <c r="A8" s="81" t="s">
        <v>24</v>
      </c>
      <c r="B8" s="90">
        <v>4.9500000000000004E-3</v>
      </c>
      <c r="C8" s="66">
        <v>1.332E-2</v>
      </c>
      <c r="D8" s="66">
        <v>4.1330000000000004E-3</v>
      </c>
      <c r="E8" s="66">
        <v>4.8390000000000004E-3</v>
      </c>
      <c r="F8" s="66">
        <v>4.02E-2</v>
      </c>
      <c r="G8" s="66">
        <v>2.7179999999999999E-2</v>
      </c>
      <c r="H8" s="66">
        <v>2.0590000000000001E-2</v>
      </c>
      <c r="I8" s="66">
        <v>2.367E-2</v>
      </c>
      <c r="J8" s="66">
        <v>4.2459999999999998E-2</v>
      </c>
      <c r="K8" s="66">
        <v>2.929E-2</v>
      </c>
      <c r="L8" s="66">
        <v>3.8109999999999998E-2</v>
      </c>
      <c r="M8" s="66">
        <v>5.9719999999999999E-3</v>
      </c>
      <c r="N8" s="66">
        <v>9.1280000000000007E-3</v>
      </c>
      <c r="O8" s="66">
        <v>6.5160000000000001E-3</v>
      </c>
      <c r="P8" s="66">
        <v>4.335E-2</v>
      </c>
      <c r="Q8" s="66">
        <v>1.6459999999999999E-2</v>
      </c>
      <c r="R8" s="66">
        <v>1.277E-2</v>
      </c>
      <c r="S8" s="82">
        <v>3.9050000000000001E-2</v>
      </c>
      <c r="T8" s="83">
        <f>AVERAGE(A8:S8)</f>
        <v>2.1221555555555556E-2</v>
      </c>
      <c r="U8" s="84">
        <f>STDEV(B8:S8)/SQRT(COUNT(B8:S8))</f>
        <v>3.424132479438631E-3</v>
      </c>
      <c r="V8" s="85">
        <f>COUNT(B8:S8)</f>
        <v>18</v>
      </c>
      <c r="W8" s="86"/>
      <c r="Y8" s="31" t="s">
        <v>24</v>
      </c>
      <c r="Z8" s="24">
        <v>2.12E-2</v>
      </c>
      <c r="AA8" s="10">
        <v>2.5590000000000002E-2</v>
      </c>
      <c r="AB8" s="10">
        <v>5.8279999999999998E-2</v>
      </c>
      <c r="AC8" s="11">
        <v>4.6149999999999997E-2</v>
      </c>
      <c r="AD8" s="116">
        <f>AVERAGE(Z8:AC8)</f>
        <v>3.7804999999999998E-2</v>
      </c>
      <c r="AE8" s="117">
        <f>STDEV(Z8:AC8)/SQRT(COUNT(Z8:AC8))</f>
        <v>8.7263819344941974E-3</v>
      </c>
      <c r="AF8" s="113">
        <f>COUNT(Z8:AC8)</f>
        <v>4</v>
      </c>
      <c r="AG8" s="12"/>
    </row>
    <row r="9" spans="1:33" x14ac:dyDescent="0.25">
      <c r="A9" s="13" t="s">
        <v>25</v>
      </c>
      <c r="B9" s="45">
        <v>4.6600000000000001E-5</v>
      </c>
      <c r="C9" s="15">
        <v>2.61E-4</v>
      </c>
      <c r="D9" s="16">
        <v>6.5950000000000004E-6</v>
      </c>
      <c r="E9" s="16">
        <v>3.3550000000000001E-6</v>
      </c>
      <c r="F9" s="15">
        <v>6.1149999999999996E-4</v>
      </c>
      <c r="G9" s="15">
        <v>1.785E-4</v>
      </c>
      <c r="H9" s="15">
        <v>3.01E-4</v>
      </c>
      <c r="I9" s="17" t="s">
        <v>26</v>
      </c>
      <c r="J9" s="15">
        <v>3.2709999999999998E-4</v>
      </c>
      <c r="K9" s="15">
        <v>5.0429999999999995E-4</v>
      </c>
      <c r="L9" s="15">
        <v>3.812E-4</v>
      </c>
      <c r="M9" s="18" t="s">
        <v>26</v>
      </c>
      <c r="N9" s="16">
        <v>7.3999999999999996E-5</v>
      </c>
      <c r="O9" s="16">
        <v>5.783E-5</v>
      </c>
      <c r="P9" s="19">
        <v>6.0050000000000001E-4</v>
      </c>
      <c r="Q9" s="19">
        <v>2.4570000000000001E-4</v>
      </c>
      <c r="R9" s="19">
        <v>1.7770000000000001E-4</v>
      </c>
      <c r="S9" s="20">
        <v>4.0069999999999998E-4</v>
      </c>
      <c r="T9" s="48">
        <f>AVERAGE(D9:S9)</f>
        <v>2.7642714285714282E-4</v>
      </c>
      <c r="U9" s="49">
        <f>STDEV(D9:S9)/SQRT(COUNT(D9:S9))</f>
        <v>5.5233565236798357E-5</v>
      </c>
      <c r="V9" s="44">
        <f>COUNT(B9:S9)</f>
        <v>16</v>
      </c>
      <c r="W9" s="12"/>
      <c r="Y9" s="32" t="s">
        <v>25</v>
      </c>
      <c r="Z9" s="14">
        <v>1.0450000000000001E-4</v>
      </c>
      <c r="AA9" s="15">
        <v>1.529E-4</v>
      </c>
      <c r="AB9" s="15">
        <v>1.563E-4</v>
      </c>
      <c r="AC9" s="20">
        <v>8.0199999999999998E-5</v>
      </c>
      <c r="AD9" s="118">
        <f>AVERAGE(Z9:AC9)</f>
        <v>1.2347500000000001E-4</v>
      </c>
      <c r="AE9" s="117">
        <f>STDEV(Z9:AC9)/SQRT(COUNT(Z9:AC9))</f>
        <v>1.865495354233472E-5</v>
      </c>
      <c r="AF9" s="113">
        <f>COUNT(Z9:AC9)</f>
        <v>4</v>
      </c>
      <c r="AG9" s="12"/>
    </row>
    <row r="10" spans="1:33" x14ac:dyDescent="0.25">
      <c r="A10" s="21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41"/>
      <c r="T10" s="50"/>
      <c r="U10" s="51"/>
      <c r="V10" s="22"/>
      <c r="W10" s="12"/>
      <c r="Y10" s="33" t="s">
        <v>27</v>
      </c>
      <c r="Z10" s="14"/>
      <c r="AA10" s="15"/>
      <c r="AB10" s="15"/>
      <c r="AC10" s="25"/>
      <c r="AD10" s="46"/>
      <c r="AE10" s="47"/>
      <c r="AF10" s="114"/>
      <c r="AG10" s="12"/>
    </row>
    <row r="11" spans="1:33" ht="15.75" thickBot="1" x14ac:dyDescent="0.3">
      <c r="A11" s="91" t="s">
        <v>28</v>
      </c>
      <c r="B11" s="89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>
        <v>8.1099999999999998E-4</v>
      </c>
      <c r="Q11" s="87">
        <v>7.6409999999999998E-4</v>
      </c>
      <c r="R11" s="87">
        <v>4.7849999999999998E-4</v>
      </c>
      <c r="S11" s="88">
        <v>2.1019999999999999E-4</v>
      </c>
      <c r="T11" s="52">
        <f>AVERAGE(B11:S11)</f>
        <v>5.6594999999999996E-4</v>
      </c>
      <c r="U11" s="29">
        <f>STDEV(B11:S11)/SQRT(COUNT(B11:S11))</f>
        <v>1.3949865292061663E-4</v>
      </c>
      <c r="V11" s="89">
        <f>COUNT(B11:S11)</f>
        <v>4</v>
      </c>
      <c r="W11" s="75">
        <f>TTEST(P11:S11,P$8:S$8,2,2)</f>
        <v>1.2483237984408993E-2</v>
      </c>
      <c r="Y11" s="34" t="s">
        <v>34</v>
      </c>
      <c r="Z11" s="27">
        <v>7.1670000000000002E-4</v>
      </c>
      <c r="AA11" s="28">
        <v>1.1559999999999999E-3</v>
      </c>
      <c r="AB11" s="28">
        <v>9.5279999999999996E-4</v>
      </c>
      <c r="AC11" s="111">
        <v>6.3719999999999998E-4</v>
      </c>
      <c r="AD11" s="119">
        <f>AVERAGE(Z11:AC11)</f>
        <v>8.6567499999999999E-4</v>
      </c>
      <c r="AE11" s="120">
        <f>STDEV(Z11:AC11)/SQRT(COUNT(Z11:AC11))</f>
        <v>1.1771213032223993E-4</v>
      </c>
      <c r="AF11" s="115">
        <f>COUNT(Z11:AC11)</f>
        <v>4</v>
      </c>
      <c r="AG11" s="75">
        <f>TTEST(Z11:AC11,Z$8:AC$8,2,2)</f>
        <v>5.4838981767677056E-3</v>
      </c>
    </row>
    <row r="12" spans="1:33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7"/>
      <c r="T12" s="36"/>
      <c r="U12" s="36"/>
      <c r="V12" s="36"/>
      <c r="W12" s="38"/>
    </row>
    <row r="13" spans="1:33" x14ac:dyDescent="0.25">
      <c r="A13" s="36"/>
      <c r="B13" s="36" t="s">
        <v>35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8"/>
    </row>
    <row r="14" spans="1:33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33" ht="15.75" thickBot="1" x14ac:dyDescent="0.3">
      <c r="B15" s="30" t="s">
        <v>36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Z15" s="30" t="s">
        <v>36</v>
      </c>
    </row>
    <row r="16" spans="1:33" x14ac:dyDescent="0.25">
      <c r="B16" s="2" t="s">
        <v>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9"/>
      <c r="T16" s="2"/>
      <c r="U16" s="4"/>
      <c r="V16" s="43"/>
      <c r="W16" s="56" t="s">
        <v>37</v>
      </c>
      <c r="Z16" s="2" t="s">
        <v>1</v>
      </c>
      <c r="AA16" s="3"/>
      <c r="AB16" s="3"/>
      <c r="AC16" s="39"/>
      <c r="AD16" s="2"/>
      <c r="AE16" s="4"/>
      <c r="AF16" s="43"/>
      <c r="AG16" s="56" t="s">
        <v>37</v>
      </c>
    </row>
    <row r="17" spans="1:33" ht="15.75" thickBot="1" x14ac:dyDescent="0.3">
      <c r="B17" s="61" t="s">
        <v>2</v>
      </c>
      <c r="C17" s="62" t="s">
        <v>3</v>
      </c>
      <c r="D17" s="62" t="s">
        <v>4</v>
      </c>
      <c r="E17" s="62" t="s">
        <v>5</v>
      </c>
      <c r="F17" s="62" t="s">
        <v>6</v>
      </c>
      <c r="G17" s="62" t="s">
        <v>7</v>
      </c>
      <c r="H17" s="62" t="s">
        <v>8</v>
      </c>
      <c r="I17" s="62" t="s">
        <v>9</v>
      </c>
      <c r="J17" s="62" t="s">
        <v>10</v>
      </c>
      <c r="K17" s="62" t="s">
        <v>11</v>
      </c>
      <c r="L17" s="62" t="s">
        <v>12</v>
      </c>
      <c r="M17" s="62" t="s">
        <v>13</v>
      </c>
      <c r="N17" s="62" t="s">
        <v>14</v>
      </c>
      <c r="O17" s="62" t="s">
        <v>15</v>
      </c>
      <c r="P17" s="62" t="s">
        <v>16</v>
      </c>
      <c r="Q17" s="62" t="s">
        <v>17</v>
      </c>
      <c r="R17" s="62" t="s">
        <v>18</v>
      </c>
      <c r="S17" s="76" t="s">
        <v>19</v>
      </c>
      <c r="T17" s="61" t="s">
        <v>20</v>
      </c>
      <c r="U17" s="78" t="s">
        <v>21</v>
      </c>
      <c r="V17" s="100" t="s">
        <v>22</v>
      </c>
      <c r="W17" s="63" t="s">
        <v>38</v>
      </c>
      <c r="Z17" s="61" t="s">
        <v>30</v>
      </c>
      <c r="AA17" s="62" t="s">
        <v>31</v>
      </c>
      <c r="AB17" s="62" t="s">
        <v>32</v>
      </c>
      <c r="AC17" s="76" t="s">
        <v>33</v>
      </c>
      <c r="AD17" s="61" t="s">
        <v>20</v>
      </c>
      <c r="AE17" s="78" t="s">
        <v>21</v>
      </c>
      <c r="AF17" s="100" t="s">
        <v>22</v>
      </c>
      <c r="AG17" s="63" t="s">
        <v>38</v>
      </c>
    </row>
    <row r="18" spans="1:33" x14ac:dyDescent="0.25">
      <c r="A18" s="81" t="s">
        <v>24</v>
      </c>
      <c r="B18" s="92">
        <f>(B8/B$8)*100</f>
        <v>100</v>
      </c>
      <c r="C18" s="65">
        <f t="shared" ref="C18:S18" si="0">(C8/C$8)*100</f>
        <v>100</v>
      </c>
      <c r="D18" s="65">
        <f t="shared" si="0"/>
        <v>100</v>
      </c>
      <c r="E18" s="65">
        <f t="shared" si="0"/>
        <v>100</v>
      </c>
      <c r="F18" s="65">
        <f t="shared" si="0"/>
        <v>100</v>
      </c>
      <c r="G18" s="65">
        <f t="shared" si="0"/>
        <v>100</v>
      </c>
      <c r="H18" s="65">
        <f t="shared" si="0"/>
        <v>100</v>
      </c>
      <c r="I18" s="65">
        <f t="shared" si="0"/>
        <v>100</v>
      </c>
      <c r="J18" s="65">
        <f t="shared" si="0"/>
        <v>100</v>
      </c>
      <c r="K18" s="65">
        <f t="shared" si="0"/>
        <v>100</v>
      </c>
      <c r="L18" s="65">
        <f t="shared" si="0"/>
        <v>100</v>
      </c>
      <c r="M18" s="65">
        <f t="shared" si="0"/>
        <v>100</v>
      </c>
      <c r="N18" s="65">
        <f t="shared" si="0"/>
        <v>100</v>
      </c>
      <c r="O18" s="65">
        <f t="shared" si="0"/>
        <v>100</v>
      </c>
      <c r="P18" s="65">
        <f t="shared" si="0"/>
        <v>100</v>
      </c>
      <c r="Q18" s="65">
        <f t="shared" si="0"/>
        <v>100</v>
      </c>
      <c r="R18" s="65">
        <f t="shared" si="0"/>
        <v>100</v>
      </c>
      <c r="S18" s="96">
        <f t="shared" si="0"/>
        <v>100</v>
      </c>
      <c r="T18" s="64">
        <f>AVERAGE(B18:S18)</f>
        <v>100</v>
      </c>
      <c r="U18" s="104">
        <f>STDEV(B18:S18)/SQRT(COUNT(B18:S18))</f>
        <v>0</v>
      </c>
      <c r="V18" s="101">
        <f>COUNT(B18:S18)</f>
        <v>18</v>
      </c>
      <c r="W18" s="67"/>
      <c r="Y18" s="31" t="s">
        <v>24</v>
      </c>
      <c r="Z18" s="64">
        <f>(Z8/Z$8)*100</f>
        <v>100</v>
      </c>
      <c r="AA18" s="64">
        <f t="shared" ref="AA18:AC21" si="1">(AA8/AA$8)*100</f>
        <v>100</v>
      </c>
      <c r="AB18" s="64">
        <f t="shared" si="1"/>
        <v>100</v>
      </c>
      <c r="AC18" s="121">
        <f t="shared" si="1"/>
        <v>100</v>
      </c>
      <c r="AD18" s="64">
        <f>AVERAGE(Z18:AC18)</f>
        <v>100</v>
      </c>
      <c r="AE18" s="104">
        <f>STDEV(Z18:AC18)/SQRT(COUNT(Z18:AC18))</f>
        <v>0</v>
      </c>
      <c r="AF18" s="125">
        <f>COUNT(Z18:AC18)</f>
        <v>4</v>
      </c>
      <c r="AG18" s="67"/>
    </row>
    <row r="19" spans="1:33" x14ac:dyDescent="0.25">
      <c r="A19" s="23" t="s">
        <v>25</v>
      </c>
      <c r="B19" s="93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>
        <f t="shared" ref="P19:S19" si="2">(P9/P$8)*100</f>
        <v>1.3852364475201846</v>
      </c>
      <c r="Q19" s="71">
        <f t="shared" si="2"/>
        <v>1.4927095990279466</v>
      </c>
      <c r="R19" s="71">
        <f t="shared" si="2"/>
        <v>1.3915426781519187</v>
      </c>
      <c r="S19" s="97">
        <f t="shared" si="2"/>
        <v>1.0261203585147247</v>
      </c>
      <c r="T19" s="105">
        <f t="shared" ref="T19:T21" si="3">AVERAGE(B19:S19)</f>
        <v>1.3239022708036936</v>
      </c>
      <c r="U19" s="106">
        <f t="shared" ref="U19:U21" si="4">STDEV(B19:S19)/SQRT(COUNT(B19:S19))</f>
        <v>0.10226888060744989</v>
      </c>
      <c r="V19" s="102">
        <f t="shared" ref="V19:V21" si="5">COUNT(B19:S19)</f>
        <v>4</v>
      </c>
      <c r="W19" s="68"/>
      <c r="Y19" s="34" t="s">
        <v>25</v>
      </c>
      <c r="Z19" s="53">
        <f>(Z9/Z$8)*100</f>
        <v>0.49292452830188682</v>
      </c>
      <c r="AA19" s="53">
        <f t="shared" si="1"/>
        <v>0.59749902305588121</v>
      </c>
      <c r="AB19" s="53">
        <f t="shared" si="1"/>
        <v>0.26818805765271103</v>
      </c>
      <c r="AC19" s="122">
        <f t="shared" si="1"/>
        <v>0.17378114842903575</v>
      </c>
      <c r="AD19" s="126">
        <f>AVERAGE(Z19:AC19)</f>
        <v>0.38309818935987872</v>
      </c>
      <c r="AE19" s="127">
        <f>STDEV(Z19:AC19)/SQRT(COUNT(Z19:AC19))</f>
        <v>9.7914718083284308E-2</v>
      </c>
      <c r="AF19" s="113">
        <f>COUNT(Z19:AC19)</f>
        <v>4</v>
      </c>
      <c r="AG19" s="68"/>
    </row>
    <row r="20" spans="1:33" x14ac:dyDescent="0.25">
      <c r="A20" s="21" t="s">
        <v>27</v>
      </c>
      <c r="B20" s="94"/>
      <c r="C20" s="55"/>
      <c r="D20" s="55"/>
      <c r="E20" s="55"/>
      <c r="F20" s="15"/>
      <c r="G20" s="15"/>
      <c r="H20" s="15"/>
      <c r="I20" s="15"/>
      <c r="J20" s="73"/>
      <c r="K20" s="73"/>
      <c r="L20" s="73"/>
      <c r="M20" s="73"/>
      <c r="N20" s="73"/>
      <c r="O20" s="73"/>
      <c r="P20" s="73"/>
      <c r="Q20" s="73"/>
      <c r="R20" s="73"/>
      <c r="S20" s="98"/>
      <c r="T20" s="107"/>
      <c r="U20" s="108"/>
      <c r="V20" s="102"/>
      <c r="W20" s="68"/>
      <c r="Y20" s="21" t="s">
        <v>27</v>
      </c>
      <c r="Z20" s="54"/>
      <c r="AA20" s="55"/>
      <c r="AB20" s="55"/>
      <c r="AC20" s="123"/>
      <c r="AD20" s="128"/>
      <c r="AE20" s="129"/>
      <c r="AF20" s="114"/>
      <c r="AG20" s="68"/>
    </row>
    <row r="21" spans="1:33" ht="15.75" thickBot="1" x14ac:dyDescent="0.3">
      <c r="A21" s="91" t="s">
        <v>28</v>
      </c>
      <c r="B21" s="95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>
        <f t="shared" ref="P21:S21" si="6">(P11/P$8)*100</f>
        <v>1.8708189158016149</v>
      </c>
      <c r="Q21" s="77">
        <f t="shared" si="6"/>
        <v>4.6421628189550432</v>
      </c>
      <c r="R21" s="77">
        <f t="shared" si="6"/>
        <v>3.7470634299138608</v>
      </c>
      <c r="S21" s="99">
        <f t="shared" si="6"/>
        <v>0.53828425096030719</v>
      </c>
      <c r="T21" s="109">
        <f t="shared" si="3"/>
        <v>2.6995823539077066</v>
      </c>
      <c r="U21" s="110">
        <f t="shared" si="4"/>
        <v>0.92325934393321962</v>
      </c>
      <c r="V21" s="103">
        <f t="shared" si="5"/>
        <v>4</v>
      </c>
      <c r="W21" s="70">
        <f>TTEST(P21:S21,P19:S19,2,2)</f>
        <v>0.18911820194772685</v>
      </c>
      <c r="Y21" s="26" t="s">
        <v>34</v>
      </c>
      <c r="Z21" s="69">
        <f>(Z11/Z$8)*100</f>
        <v>3.3806603773584909</v>
      </c>
      <c r="AA21" s="69">
        <f t="shared" si="1"/>
        <v>4.5173896053145759</v>
      </c>
      <c r="AB21" s="69">
        <f t="shared" si="1"/>
        <v>1.634866163349348</v>
      </c>
      <c r="AC21" s="124">
        <f t="shared" si="1"/>
        <v>1.3807150595882991</v>
      </c>
      <c r="AD21" s="130">
        <f>AVERAGE(Z21:AC21)</f>
        <v>2.7284078014026787</v>
      </c>
      <c r="AE21" s="131">
        <f>STDEV(Z21:AC21)/SQRT(COUNT(Z21:AC21))</f>
        <v>0.74375165871324134</v>
      </c>
      <c r="AF21" s="115">
        <f>COUNT(Z21:AC21)</f>
        <v>4</v>
      </c>
      <c r="AG21" s="74">
        <f>TTEST(Z21:AC21,Z19:AC19,2,2)</f>
        <v>2.0418575322702526E-2</v>
      </c>
    </row>
    <row r="22" spans="1:33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Y22" s="36"/>
      <c r="Z22" s="57"/>
      <c r="AA22" s="57"/>
      <c r="AB22" s="57"/>
      <c r="AC22" s="57"/>
      <c r="AD22" s="58"/>
      <c r="AE22" s="58"/>
      <c r="AF22" s="59"/>
      <c r="AG22" s="60"/>
    </row>
    <row r="23" spans="1:33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K1" workbookViewId="0">
      <selection activeCell="Y4" sqref="Y4:AJ4"/>
    </sheetView>
  </sheetViews>
  <sheetFormatPr defaultRowHeight="15" x14ac:dyDescent="0.25"/>
  <cols>
    <col min="1" max="1" width="15.140625" customWidth="1"/>
    <col min="12" max="12" width="15.42578125" customWidth="1"/>
    <col min="25" max="25" width="13.7109375" customWidth="1"/>
  </cols>
  <sheetData>
    <row r="1" spans="1:37" x14ac:dyDescent="0.25">
      <c r="A1" t="s">
        <v>39</v>
      </c>
    </row>
    <row r="3" spans="1:37" ht="15.75" thickBot="1" x14ac:dyDescent="0.3"/>
    <row r="4" spans="1:37" ht="15.75" thickBot="1" x14ac:dyDescent="0.3">
      <c r="A4" s="132" t="s">
        <v>40</v>
      </c>
      <c r="B4" s="133"/>
      <c r="C4" s="134"/>
      <c r="D4" s="134"/>
      <c r="E4" s="134"/>
      <c r="F4" s="134"/>
      <c r="G4" s="134"/>
      <c r="H4" s="134"/>
      <c r="I4" s="134"/>
      <c r="J4" s="134"/>
      <c r="L4" s="147" t="s">
        <v>40</v>
      </c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Y4" s="153" t="s">
        <v>40</v>
      </c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5"/>
    </row>
    <row r="5" spans="1:37" ht="15.75" x14ac:dyDescent="0.25">
      <c r="A5" s="135" t="s">
        <v>41</v>
      </c>
      <c r="B5" s="136" t="s">
        <v>42</v>
      </c>
      <c r="C5" s="136" t="s">
        <v>43</v>
      </c>
      <c r="D5" s="136" t="s">
        <v>44</v>
      </c>
      <c r="E5" s="136" t="s">
        <v>45</v>
      </c>
      <c r="F5" s="136" t="s">
        <v>46</v>
      </c>
      <c r="G5" s="136" t="s">
        <v>47</v>
      </c>
      <c r="H5" s="137" t="s">
        <v>48</v>
      </c>
      <c r="I5" s="138" t="s">
        <v>21</v>
      </c>
      <c r="J5" s="138" t="s">
        <v>22</v>
      </c>
      <c r="L5" s="135" t="s">
        <v>51</v>
      </c>
      <c r="M5" s="136" t="s">
        <v>42</v>
      </c>
      <c r="N5" s="136" t="s">
        <v>43</v>
      </c>
      <c r="O5" s="136" t="s">
        <v>44</v>
      </c>
      <c r="P5" s="136" t="s">
        <v>45</v>
      </c>
      <c r="Q5" s="136" t="s">
        <v>46</v>
      </c>
      <c r="R5" s="136" t="s">
        <v>47</v>
      </c>
      <c r="S5" s="136" t="s">
        <v>52</v>
      </c>
      <c r="T5" s="136" t="s">
        <v>53</v>
      </c>
      <c r="U5" s="137" t="s">
        <v>48</v>
      </c>
      <c r="V5" s="138" t="s">
        <v>21</v>
      </c>
      <c r="W5" s="138" t="s">
        <v>22</v>
      </c>
      <c r="Y5" s="135" t="s">
        <v>54</v>
      </c>
      <c r="Z5" s="136" t="s">
        <v>42</v>
      </c>
      <c r="AA5" s="136" t="s">
        <v>43</v>
      </c>
      <c r="AB5" s="136" t="s">
        <v>44</v>
      </c>
      <c r="AC5" s="136" t="s">
        <v>45</v>
      </c>
      <c r="AD5" s="136" t="s">
        <v>46</v>
      </c>
      <c r="AE5" s="136" t="s">
        <v>47</v>
      </c>
      <c r="AF5" s="136" t="s">
        <v>52</v>
      </c>
      <c r="AG5" s="136" t="s">
        <v>53</v>
      </c>
      <c r="AH5" s="136" t="s">
        <v>55</v>
      </c>
      <c r="AI5" s="137" t="s">
        <v>48</v>
      </c>
      <c r="AJ5" s="138" t="s">
        <v>21</v>
      </c>
      <c r="AK5" s="138" t="s">
        <v>22</v>
      </c>
    </row>
    <row r="6" spans="1:37" x14ac:dyDescent="0.25">
      <c r="A6" s="139" t="s">
        <v>49</v>
      </c>
      <c r="B6" s="140">
        <v>100</v>
      </c>
      <c r="C6" s="140">
        <v>100</v>
      </c>
      <c r="D6" s="140">
        <v>100</v>
      </c>
      <c r="E6" s="140">
        <v>100</v>
      </c>
      <c r="F6" s="140">
        <v>100</v>
      </c>
      <c r="G6" s="156">
        <v>100</v>
      </c>
      <c r="H6" s="157">
        <f>AVERAGE(B6:G6)</f>
        <v>100</v>
      </c>
      <c r="I6" s="158">
        <f>STDEV(B6:G6)/SQRT(COUNT(B6:G6))</f>
        <v>0</v>
      </c>
      <c r="J6" s="102">
        <f>COUNT(B6:G6)</f>
        <v>6</v>
      </c>
      <c r="L6" s="150" t="s">
        <v>49</v>
      </c>
      <c r="M6" s="140">
        <v>100</v>
      </c>
      <c r="N6" s="140">
        <v>100</v>
      </c>
      <c r="O6" s="140">
        <v>100</v>
      </c>
      <c r="P6" s="140">
        <v>100</v>
      </c>
      <c r="Q6" s="140">
        <v>100</v>
      </c>
      <c r="R6" s="140">
        <v>100</v>
      </c>
      <c r="S6" s="140">
        <v>100</v>
      </c>
      <c r="T6" s="156">
        <v>100</v>
      </c>
      <c r="U6" s="157">
        <f t="shared" ref="U6:U7" si="0">AVERAGE(M6:T6)</f>
        <v>100</v>
      </c>
      <c r="V6" s="158">
        <f>STDEV(M6:T6)/SQRT(COUNT(M6:T6))</f>
        <v>0</v>
      </c>
      <c r="W6" s="114">
        <f t="shared" ref="W6:W7" si="1">COUNT(M6:T6)</f>
        <v>8</v>
      </c>
      <c r="Y6" s="150" t="s">
        <v>49</v>
      </c>
      <c r="Z6" s="140">
        <v>100</v>
      </c>
      <c r="AA6" s="140">
        <v>100</v>
      </c>
      <c r="AB6" s="140">
        <v>100</v>
      </c>
      <c r="AC6" s="140">
        <v>100</v>
      </c>
      <c r="AD6" s="140">
        <v>100</v>
      </c>
      <c r="AE6" s="140">
        <v>100</v>
      </c>
      <c r="AF6" s="140">
        <v>100</v>
      </c>
      <c r="AG6" s="140">
        <v>100</v>
      </c>
      <c r="AH6" s="156">
        <v>100</v>
      </c>
      <c r="AI6" s="159">
        <f>AVERAGE(Z6:AH6)</f>
        <v>100</v>
      </c>
      <c r="AJ6" s="160">
        <f>STDEV(Z6:AH6)/SQRT(COUNT(Z6:AH6))</f>
        <v>0</v>
      </c>
      <c r="AK6" s="114">
        <f>COUNT(Z6:AH6)</f>
        <v>9</v>
      </c>
    </row>
    <row r="7" spans="1:37" x14ac:dyDescent="0.25">
      <c r="A7" s="139" t="s">
        <v>50</v>
      </c>
      <c r="B7" s="142">
        <v>0.15562260010970927</v>
      </c>
      <c r="C7" s="15">
        <v>8.0169888693614536E-2</v>
      </c>
      <c r="D7" s="15">
        <v>0.11197469498418436</v>
      </c>
      <c r="E7" s="15">
        <v>3.0434782608695653E-2</v>
      </c>
      <c r="F7" s="15">
        <v>8.3682864450127875E-2</v>
      </c>
      <c r="G7" s="42">
        <v>5.0755939524838013E-2</v>
      </c>
      <c r="H7" s="159">
        <f t="shared" ref="H7:H8" si="2">AVERAGE(B7:G7)</f>
        <v>8.544012839519495E-2</v>
      </c>
      <c r="I7" s="160">
        <f t="shared" ref="I7:I8" si="3">STDEV(B7:G7)/SQRT(COUNT(B7:G7))</f>
        <v>1.8155905362347732E-2</v>
      </c>
      <c r="J7" s="102">
        <f t="shared" ref="J7:J8" si="4">COUNT(B7:G7)</f>
        <v>6</v>
      </c>
      <c r="L7" s="150" t="s">
        <v>50</v>
      </c>
      <c r="M7" s="142">
        <v>19.386798768242063</v>
      </c>
      <c r="N7" s="15">
        <v>8.0115458627325218</v>
      </c>
      <c r="O7" s="15">
        <v>13.541354135413542</v>
      </c>
      <c r="P7" s="15">
        <v>11.997932282243475</v>
      </c>
      <c r="Q7" s="15">
        <v>11.986588432523051</v>
      </c>
      <c r="R7" s="15">
        <v>12.135989010989009</v>
      </c>
      <c r="S7" s="15">
        <v>10.317460317460318</v>
      </c>
      <c r="T7" s="42">
        <v>12.837837837837837</v>
      </c>
      <c r="U7" s="159">
        <f t="shared" si="0"/>
        <v>12.526938330930227</v>
      </c>
      <c r="V7" s="160">
        <f>STDEV(M7:T7)/SQRT(COUNT(M7:T7))</f>
        <v>1.1509205334679709</v>
      </c>
      <c r="W7" s="114">
        <f t="shared" si="1"/>
        <v>8</v>
      </c>
      <c r="Y7" s="150" t="s">
        <v>50</v>
      </c>
      <c r="Z7" s="142">
        <v>121.79247654440093</v>
      </c>
      <c r="AA7" s="15">
        <v>67.493698749261185</v>
      </c>
      <c r="AB7" s="15">
        <v>122.4107124659461</v>
      </c>
      <c r="AC7" s="15">
        <v>69.516213406887587</v>
      </c>
      <c r="AD7" s="15">
        <v>128.77841618785911</v>
      </c>
      <c r="AE7" s="15">
        <v>97.16629381058911</v>
      </c>
      <c r="AF7" s="15">
        <v>101.02379999999999</v>
      </c>
      <c r="AG7" s="15">
        <v>101.5748031496063</v>
      </c>
      <c r="AH7" s="42">
        <v>105.4263565891473</v>
      </c>
      <c r="AI7" s="159">
        <f>AVERAGE(Z7:AH7)</f>
        <v>101.68697454485527</v>
      </c>
      <c r="AJ7" s="160">
        <f>STDEV(Z7:AH7)/SQRT(COUNT(Z7:AH7))</f>
        <v>7.271195675283689</v>
      </c>
      <c r="AK7" s="114">
        <f t="shared" ref="AK7:AK8" si="5">COUNT(Z7:AH7)</f>
        <v>9</v>
      </c>
    </row>
    <row r="8" spans="1:37" ht="15.75" thickBot="1" x14ac:dyDescent="0.3">
      <c r="A8" s="144" t="s">
        <v>34</v>
      </c>
      <c r="B8" s="145">
        <v>1.1459133296763577</v>
      </c>
      <c r="C8" s="15">
        <v>3.0931458699472758</v>
      </c>
      <c r="D8" s="15">
        <v>10.831450519656578</v>
      </c>
      <c r="E8" s="15">
        <v>4.2608695652173907</v>
      </c>
      <c r="F8" s="15">
        <v>11.544757033248082</v>
      </c>
      <c r="G8" s="42">
        <v>10.439164866810655</v>
      </c>
      <c r="H8" s="161">
        <f t="shared" si="2"/>
        <v>6.88588353075939</v>
      </c>
      <c r="I8" s="162">
        <f t="shared" si="3"/>
        <v>1.8629834909051213</v>
      </c>
      <c r="J8" s="102">
        <f t="shared" si="4"/>
        <v>6</v>
      </c>
      <c r="L8" s="151" t="s">
        <v>34</v>
      </c>
      <c r="M8" s="152">
        <v>52.523764894898918</v>
      </c>
      <c r="N8" s="87">
        <v>37.126363053239267</v>
      </c>
      <c r="O8" s="87">
        <v>75.897589758975897</v>
      </c>
      <c r="P8" s="87">
        <v>72.421814422331352</v>
      </c>
      <c r="Q8" s="87">
        <v>79.388097233864201</v>
      </c>
      <c r="R8" s="87">
        <v>38.550824175824175</v>
      </c>
      <c r="S8" s="87">
        <v>79.695767195767203</v>
      </c>
      <c r="T8" s="88">
        <v>81.756756756756758</v>
      </c>
      <c r="U8" s="161">
        <f>AVERAGE(M8:T8)</f>
        <v>64.67012218645722</v>
      </c>
      <c r="V8" s="162">
        <f>STDEV(M8:T8)/SQRT(COUNT(M8:T8))</f>
        <v>6.6934096454803127</v>
      </c>
      <c r="W8" s="115">
        <f>COUNT(M8:T8)</f>
        <v>8</v>
      </c>
      <c r="Y8" s="151" t="s">
        <v>34</v>
      </c>
      <c r="Z8" s="152">
        <v>89.82084745877863</v>
      </c>
      <c r="AA8" s="87">
        <v>80.706283586855378</v>
      </c>
      <c r="AB8" s="87">
        <v>119.84944936240178</v>
      </c>
      <c r="AC8" s="87">
        <v>112.60725713858679</v>
      </c>
      <c r="AD8" s="87">
        <v>94.054459155633268</v>
      </c>
      <c r="AE8" s="87">
        <v>97.16629381058911</v>
      </c>
      <c r="AF8" s="87">
        <v>97.794117647058826</v>
      </c>
      <c r="AG8" s="87">
        <v>108.66141732283464</v>
      </c>
      <c r="AH8" s="88">
        <v>104.65116279069768</v>
      </c>
      <c r="AI8" s="161">
        <f>AVERAGE(Z8:AH8)</f>
        <v>100.59014314149289</v>
      </c>
      <c r="AJ8" s="162">
        <f>STDEV(Z8:AH8)/SQRT(COUNT(Z8:AH8))</f>
        <v>4.0321115930101943</v>
      </c>
      <c r="AK8" s="115">
        <f t="shared" si="5"/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"/>
  <sheetViews>
    <sheetView topLeftCell="Z1" workbookViewId="0">
      <selection activeCell="AM3" sqref="AA3:AM3"/>
    </sheetView>
  </sheetViews>
  <sheetFormatPr defaultRowHeight="15" x14ac:dyDescent="0.25"/>
  <cols>
    <col min="1" max="1" width="14.140625" customWidth="1"/>
    <col min="14" max="14" width="15.28515625" customWidth="1"/>
  </cols>
  <sheetData>
    <row r="1" spans="1:39" x14ac:dyDescent="0.25">
      <c r="A1" t="s">
        <v>56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 spans="1:39" x14ac:dyDescent="0.25"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ht="15.75" thickBot="1" x14ac:dyDescent="0.3">
      <c r="A3" s="132" t="s">
        <v>40</v>
      </c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34"/>
      <c r="N3" s="163" t="s">
        <v>40</v>
      </c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AA3" s="146" t="s">
        <v>40</v>
      </c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</row>
    <row r="4" spans="1:39" ht="15.75" x14ac:dyDescent="0.25">
      <c r="A4" s="135" t="s">
        <v>41</v>
      </c>
      <c r="B4" s="136" t="s">
        <v>42</v>
      </c>
      <c r="C4" s="136" t="s">
        <v>43</v>
      </c>
      <c r="D4" s="136" t="s">
        <v>44</v>
      </c>
      <c r="E4" s="136" t="s">
        <v>45</v>
      </c>
      <c r="F4" s="136" t="s">
        <v>46</v>
      </c>
      <c r="G4" s="136" t="s">
        <v>47</v>
      </c>
      <c r="H4" s="136" t="s">
        <v>52</v>
      </c>
      <c r="I4" s="136" t="s">
        <v>53</v>
      </c>
      <c r="J4" s="137" t="s">
        <v>48</v>
      </c>
      <c r="K4" s="138" t="s">
        <v>21</v>
      </c>
      <c r="L4" s="138" t="s">
        <v>22</v>
      </c>
      <c r="N4" s="135" t="s">
        <v>51</v>
      </c>
      <c r="O4" s="136" t="s">
        <v>42</v>
      </c>
      <c r="P4" s="136" t="s">
        <v>43</v>
      </c>
      <c r="Q4" s="136" t="s">
        <v>44</v>
      </c>
      <c r="R4" s="136" t="s">
        <v>45</v>
      </c>
      <c r="S4" s="136" t="s">
        <v>46</v>
      </c>
      <c r="T4" s="136" t="s">
        <v>47</v>
      </c>
      <c r="U4" s="136" t="s">
        <v>52</v>
      </c>
      <c r="V4" s="136" t="s">
        <v>53</v>
      </c>
      <c r="W4" s="137" t="s">
        <v>48</v>
      </c>
      <c r="X4" s="138" t="s">
        <v>21</v>
      </c>
      <c r="Y4" s="138" t="s">
        <v>22</v>
      </c>
      <c r="AA4" s="135" t="s">
        <v>54</v>
      </c>
      <c r="AB4" s="136" t="s">
        <v>42</v>
      </c>
      <c r="AC4" s="136" t="s">
        <v>43</v>
      </c>
      <c r="AD4" s="136" t="s">
        <v>44</v>
      </c>
      <c r="AE4" s="136" t="s">
        <v>45</v>
      </c>
      <c r="AF4" s="136" t="s">
        <v>46</v>
      </c>
      <c r="AG4" s="136" t="s">
        <v>47</v>
      </c>
      <c r="AH4" s="136" t="s">
        <v>52</v>
      </c>
      <c r="AI4" s="136" t="s">
        <v>53</v>
      </c>
      <c r="AJ4" s="136" t="s">
        <v>55</v>
      </c>
      <c r="AK4" s="137" t="s">
        <v>48</v>
      </c>
      <c r="AL4" s="138" t="s">
        <v>21</v>
      </c>
      <c r="AM4" s="138" t="s">
        <v>22</v>
      </c>
    </row>
    <row r="5" spans="1:39" x14ac:dyDescent="0.25">
      <c r="A5" s="139" t="s">
        <v>49</v>
      </c>
      <c r="B5" s="140">
        <v>100</v>
      </c>
      <c r="C5" s="140">
        <v>100</v>
      </c>
      <c r="D5" s="140">
        <v>100</v>
      </c>
      <c r="E5" s="140">
        <v>100</v>
      </c>
      <c r="F5" s="140">
        <v>100</v>
      </c>
      <c r="G5" s="140">
        <v>100</v>
      </c>
      <c r="H5" s="140">
        <v>100</v>
      </c>
      <c r="I5" s="156">
        <v>100</v>
      </c>
      <c r="J5" s="157">
        <f t="shared" ref="J5:J6" si="0">AVERAGE(B5:I5)</f>
        <v>100</v>
      </c>
      <c r="K5" s="158">
        <f>STDEV(B5:I5)/SQRT(COUNT(B5:I5))</f>
        <v>0</v>
      </c>
      <c r="L5" s="102">
        <f t="shared" ref="L5:L6" si="1">COUNT(B5:I5)</f>
        <v>8</v>
      </c>
      <c r="N5" s="150" t="s">
        <v>49</v>
      </c>
      <c r="O5" s="140">
        <v>100</v>
      </c>
      <c r="P5" s="140">
        <v>100</v>
      </c>
      <c r="Q5" s="140">
        <v>100</v>
      </c>
      <c r="R5" s="140">
        <v>100</v>
      </c>
      <c r="S5" s="140">
        <v>100</v>
      </c>
      <c r="T5" s="140">
        <v>100</v>
      </c>
      <c r="U5" s="140">
        <v>100</v>
      </c>
      <c r="V5" s="156">
        <v>100</v>
      </c>
      <c r="W5" s="157">
        <f t="shared" ref="W5:W6" si="2">AVERAGE(O5:V5)</f>
        <v>100</v>
      </c>
      <c r="X5" s="158">
        <f>STDEV(O5:V5)/SQRT(COUNT(O5:V5))</f>
        <v>0</v>
      </c>
      <c r="Y5" s="114">
        <f t="shared" ref="Y5:Y6" si="3">COUNT(O5:V5)</f>
        <v>8</v>
      </c>
      <c r="AA5" s="139" t="s">
        <v>49</v>
      </c>
      <c r="AB5" s="140">
        <v>100</v>
      </c>
      <c r="AC5" s="140">
        <v>100</v>
      </c>
      <c r="AD5" s="140">
        <v>100</v>
      </c>
      <c r="AE5" s="140">
        <v>100</v>
      </c>
      <c r="AF5" s="140">
        <v>100</v>
      </c>
      <c r="AG5" s="140">
        <v>100</v>
      </c>
      <c r="AH5" s="140">
        <v>100</v>
      </c>
      <c r="AI5" s="140">
        <v>100</v>
      </c>
      <c r="AJ5" s="140">
        <v>100</v>
      </c>
      <c r="AK5" s="141">
        <f>AVERAGE(AB5:AJ5)</f>
        <v>100</v>
      </c>
      <c r="AL5" s="141">
        <f>STDEV(AB5:AJ5)/SQRT(COUNT(AB5:AJ5))</f>
        <v>0</v>
      </c>
      <c r="AM5" s="72">
        <f>COUNT(AB5:AJ5)</f>
        <v>9</v>
      </c>
    </row>
    <row r="6" spans="1:39" x14ac:dyDescent="0.25">
      <c r="A6" s="139" t="s">
        <v>50</v>
      </c>
      <c r="B6" s="142">
        <v>0.15562260010970927</v>
      </c>
      <c r="C6" s="15">
        <v>8.0169888693614536E-2</v>
      </c>
      <c r="D6" s="15">
        <v>0.11197469498418436</v>
      </c>
      <c r="E6" s="15">
        <v>3.0434782608695653E-2</v>
      </c>
      <c r="F6" s="15">
        <v>8.3682864450127875E-2</v>
      </c>
      <c r="G6" s="15">
        <v>0.16252397391637896</v>
      </c>
      <c r="H6" s="15">
        <v>5.0755939524838013E-2</v>
      </c>
      <c r="I6" s="42">
        <v>7.8696343402225755E-2</v>
      </c>
      <c r="J6" s="159">
        <f t="shared" si="0"/>
        <v>9.4232635961221806E-2</v>
      </c>
      <c r="K6" s="160">
        <f>STDEV(B6:I6)/SQRT(COUNT(B6:I6))</f>
        <v>1.6506513512945988E-2</v>
      </c>
      <c r="L6" s="102">
        <f t="shared" si="1"/>
        <v>8</v>
      </c>
      <c r="N6" s="150" t="s">
        <v>50</v>
      </c>
      <c r="O6" s="142">
        <v>19.386798768242063</v>
      </c>
      <c r="P6" s="15">
        <v>8.0115458627325218</v>
      </c>
      <c r="Q6" s="15">
        <v>13.541354135413542</v>
      </c>
      <c r="R6" s="15">
        <v>11.997932282243475</v>
      </c>
      <c r="S6" s="15">
        <v>11.986588432523051</v>
      </c>
      <c r="T6" s="15">
        <v>12.135989010989009</v>
      </c>
      <c r="U6" s="15">
        <v>10.317460317460318</v>
      </c>
      <c r="V6" s="42">
        <v>12.837837837837837</v>
      </c>
      <c r="W6" s="159">
        <f t="shared" si="2"/>
        <v>12.526938330930227</v>
      </c>
      <c r="X6" s="160">
        <f>STDEV(O6:V6)/SQRT(COUNT(O6:V6))</f>
        <v>1.1509205334679709</v>
      </c>
      <c r="Y6" s="114">
        <f t="shared" si="3"/>
        <v>8</v>
      </c>
      <c r="AA6" s="139" t="s">
        <v>50</v>
      </c>
      <c r="AB6" s="142">
        <v>121.79247654440093</v>
      </c>
      <c r="AC6" s="15">
        <v>67.493698749261185</v>
      </c>
      <c r="AD6" s="15">
        <v>122.4107124659461</v>
      </c>
      <c r="AE6" s="15">
        <v>69.516213406887587</v>
      </c>
      <c r="AF6" s="15">
        <v>128.77841618785911</v>
      </c>
      <c r="AG6" s="15">
        <v>97.16629381058911</v>
      </c>
      <c r="AH6">
        <v>101.02379999999999</v>
      </c>
      <c r="AI6" s="15">
        <v>101.5748031496063</v>
      </c>
      <c r="AJ6" s="15">
        <v>105.4263565891473</v>
      </c>
      <c r="AK6" s="143">
        <f>AVERAGE(AB6:AJ6)</f>
        <v>101.68697454485527</v>
      </c>
      <c r="AL6" s="143">
        <f>STDEV(AB6:AJ6)/SQRT(COUNT(AB6:AJ6))</f>
        <v>7.271195675283689</v>
      </c>
      <c r="AM6" s="72">
        <f t="shared" ref="AM6:AM7" si="4">COUNT(AB6:AJ6)</f>
        <v>9</v>
      </c>
    </row>
    <row r="7" spans="1:39" ht="15.75" thickBot="1" x14ac:dyDescent="0.3">
      <c r="A7" s="144" t="s">
        <v>57</v>
      </c>
      <c r="B7" s="145">
        <v>3.3614920460778928</v>
      </c>
      <c r="C7" s="15">
        <v>2.0418863503222027</v>
      </c>
      <c r="D7" s="15">
        <v>7.6909173068233168</v>
      </c>
      <c r="E7" s="15">
        <v>3.4782608695652173</v>
      </c>
      <c r="F7" s="15">
        <v>9.9872122762148319</v>
      </c>
      <c r="G7" s="15">
        <v>19.735327963176065</v>
      </c>
      <c r="H7" s="15">
        <v>6.5514758819294459</v>
      </c>
      <c r="I7" s="42">
        <v>11.76470588235294</v>
      </c>
      <c r="J7" s="161">
        <f>AVERAGE(B7:I7)</f>
        <v>8.0764098220577392</v>
      </c>
      <c r="K7" s="162">
        <f>STDEV(B7:I7)/SQRT(COUNT(B7:I7))</f>
        <v>2.0504702902367598</v>
      </c>
      <c r="L7" s="102">
        <f>COUNT(B7:I7)</f>
        <v>8</v>
      </c>
      <c r="N7" s="151" t="s">
        <v>57</v>
      </c>
      <c r="O7" s="152">
        <v>38.894095595126515</v>
      </c>
      <c r="P7" s="87">
        <v>33.675432969852473</v>
      </c>
      <c r="Q7" s="87">
        <v>48.534853485348528</v>
      </c>
      <c r="R7" s="87">
        <v>30.343758077022493</v>
      </c>
      <c r="S7" s="87">
        <v>47.753562447611067</v>
      </c>
      <c r="T7" s="87">
        <v>38.550824175824175</v>
      </c>
      <c r="U7" s="87">
        <v>45.436507936507944</v>
      </c>
      <c r="V7" s="88">
        <v>52.871621621621621</v>
      </c>
      <c r="W7" s="161">
        <f>AVERAGE(O7:V7)</f>
        <v>42.007582038614352</v>
      </c>
      <c r="X7" s="162">
        <f>STDEV(O7:V7)/SQRT(COUNT(O7:V7))</f>
        <v>2.7791279546351531</v>
      </c>
      <c r="Y7" s="115">
        <f>COUNT(O7:V7)</f>
        <v>8</v>
      </c>
      <c r="AA7" s="144" t="s">
        <v>57</v>
      </c>
      <c r="AB7" s="145">
        <v>124.61869790003604</v>
      </c>
      <c r="AC7" s="15">
        <v>69.145271853960466</v>
      </c>
      <c r="AD7" s="15">
        <v>118.7896163540386</v>
      </c>
      <c r="AE7" s="15">
        <v>72.987166509276946</v>
      </c>
      <c r="AF7" s="15">
        <v>93.554833874594053</v>
      </c>
      <c r="AG7" s="15">
        <v>98.359433258762124</v>
      </c>
      <c r="AH7" s="15">
        <v>102.20588235294117</v>
      </c>
      <c r="AI7" s="15">
        <v>103.93700787401573</v>
      </c>
      <c r="AJ7" s="15">
        <v>102.32558139534885</v>
      </c>
      <c r="AK7" s="141">
        <f>AVERAGE(AB7:AJ7)</f>
        <v>98.435943485886014</v>
      </c>
      <c r="AL7" s="141">
        <f>STDEV(AB7:AJ7)/SQRT(COUNT(AB7:AJ7))</f>
        <v>6.1110405989812877</v>
      </c>
      <c r="AM7" s="72">
        <f t="shared" si="4"/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workbookViewId="0">
      <selection activeCell="V16" sqref="V16"/>
    </sheetView>
  </sheetViews>
  <sheetFormatPr defaultRowHeight="15" x14ac:dyDescent="0.25"/>
  <cols>
    <col min="1" max="1" width="15.42578125" customWidth="1"/>
    <col min="9" max="9" width="14" customWidth="1"/>
  </cols>
  <sheetData>
    <row r="1" spans="1:30" x14ac:dyDescent="0.25">
      <c r="A1" t="s">
        <v>58</v>
      </c>
    </row>
    <row r="3" spans="1:30" ht="15.75" thickBot="1" x14ac:dyDescent="0.3">
      <c r="A3" s="132" t="s">
        <v>40</v>
      </c>
      <c r="B3" s="133"/>
      <c r="C3" s="134"/>
      <c r="D3" s="134"/>
      <c r="E3" s="134"/>
      <c r="F3" s="134"/>
      <c r="G3" s="134"/>
      <c r="I3" s="163" t="s">
        <v>40</v>
      </c>
      <c r="J3" s="163"/>
      <c r="K3" s="163"/>
      <c r="L3" s="163"/>
      <c r="M3" s="163"/>
      <c r="N3" s="163"/>
      <c r="O3" s="163"/>
      <c r="P3" s="163"/>
      <c r="R3" s="146" t="s">
        <v>40</v>
      </c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</row>
    <row r="4" spans="1:30" ht="15.75" x14ac:dyDescent="0.25">
      <c r="A4" s="135" t="s">
        <v>41</v>
      </c>
      <c r="B4" s="136" t="s">
        <v>42</v>
      </c>
      <c r="C4" s="136" t="s">
        <v>43</v>
      </c>
      <c r="D4" s="136" t="s">
        <v>44</v>
      </c>
      <c r="E4" s="137" t="s">
        <v>48</v>
      </c>
      <c r="F4" s="138" t="s">
        <v>21</v>
      </c>
      <c r="G4" s="138" t="s">
        <v>22</v>
      </c>
      <c r="I4" s="135" t="s">
        <v>51</v>
      </c>
      <c r="J4" s="136" t="s">
        <v>42</v>
      </c>
      <c r="K4" s="136" t="s">
        <v>43</v>
      </c>
      <c r="L4" s="136" t="s">
        <v>44</v>
      </c>
      <c r="M4" s="136" t="s">
        <v>45</v>
      </c>
      <c r="N4" s="137" t="s">
        <v>48</v>
      </c>
      <c r="O4" s="138" t="s">
        <v>21</v>
      </c>
      <c r="P4" s="138" t="s">
        <v>22</v>
      </c>
      <c r="R4" s="135" t="s">
        <v>54</v>
      </c>
      <c r="S4" s="136" t="s">
        <v>42</v>
      </c>
      <c r="T4" s="136" t="s">
        <v>43</v>
      </c>
      <c r="U4" s="136" t="s">
        <v>44</v>
      </c>
      <c r="V4" s="136" t="s">
        <v>45</v>
      </c>
      <c r="W4" s="136" t="s">
        <v>46</v>
      </c>
      <c r="X4" s="136" t="s">
        <v>47</v>
      </c>
      <c r="Y4" s="136" t="s">
        <v>52</v>
      </c>
      <c r="Z4" s="136" t="s">
        <v>53</v>
      </c>
      <c r="AA4" s="136" t="s">
        <v>55</v>
      </c>
      <c r="AB4" s="137" t="s">
        <v>48</v>
      </c>
      <c r="AC4" s="138" t="s">
        <v>21</v>
      </c>
      <c r="AD4" s="138" t="s">
        <v>22</v>
      </c>
    </row>
    <row r="5" spans="1:30" x14ac:dyDescent="0.25">
      <c r="A5" s="150" t="s">
        <v>49</v>
      </c>
      <c r="B5" s="140">
        <v>100</v>
      </c>
      <c r="C5" s="15">
        <v>100</v>
      </c>
      <c r="D5" s="42">
        <v>100</v>
      </c>
      <c r="E5" s="157">
        <f>AVERAGE(B5:D5)</f>
        <v>100</v>
      </c>
      <c r="F5" s="158">
        <f>STDEV(B5:D5)/SQRT(COUNT(B5:D5))</f>
        <v>0</v>
      </c>
      <c r="G5" s="114">
        <f>COUNT(B5:D5)</f>
        <v>3</v>
      </c>
      <c r="I5" s="150" t="s">
        <v>49</v>
      </c>
      <c r="J5" s="140">
        <v>100</v>
      </c>
      <c r="K5" s="140">
        <v>100</v>
      </c>
      <c r="L5" s="140">
        <v>100</v>
      </c>
      <c r="M5" s="156">
        <v>100</v>
      </c>
      <c r="N5" s="157">
        <f>AVERAGE(J5:M5)</f>
        <v>100</v>
      </c>
      <c r="O5" s="158">
        <f>STDEV(J5:M5)/SQRT(COUNT(J5:M5))</f>
        <v>0</v>
      </c>
      <c r="P5" s="114">
        <f>COUNT(J5:M5)</f>
        <v>4</v>
      </c>
      <c r="R5" s="150" t="s">
        <v>49</v>
      </c>
      <c r="S5" s="140">
        <v>100</v>
      </c>
      <c r="T5" s="140">
        <v>100</v>
      </c>
      <c r="U5" s="140">
        <v>100</v>
      </c>
      <c r="V5" s="140">
        <v>100</v>
      </c>
      <c r="W5" s="140">
        <v>100</v>
      </c>
      <c r="X5" s="140">
        <v>100</v>
      </c>
      <c r="Y5" s="140">
        <v>100</v>
      </c>
      <c r="Z5" s="140">
        <v>100</v>
      </c>
      <c r="AA5" s="156">
        <v>100</v>
      </c>
      <c r="AB5" s="157">
        <f>AVERAGE(S5:AA5)</f>
        <v>100</v>
      </c>
      <c r="AC5" s="158">
        <f>STDEV(S5:AA5)/SQRT(COUNT(S5:AA5))</f>
        <v>0</v>
      </c>
      <c r="AD5" s="114">
        <f>COUNT(S5:AA5)</f>
        <v>9</v>
      </c>
    </row>
    <row r="6" spans="1:30" x14ac:dyDescent="0.25">
      <c r="A6" s="150" t="s">
        <v>50</v>
      </c>
      <c r="B6" s="142">
        <v>0.15134529147982065</v>
      </c>
      <c r="C6" s="15">
        <v>5.460377358490566E-2</v>
      </c>
      <c r="D6" s="42">
        <v>2.8543140028288547E-2</v>
      </c>
      <c r="E6" s="159">
        <f t="shared" ref="E6:E7" si="0">AVERAGE(B6:D6)</f>
        <v>7.8164068364338299E-2</v>
      </c>
      <c r="F6" s="160">
        <f t="shared" ref="F6:F7" si="1">STDEV(B6:D6)/SQRT(COUNT(B6:D6))</f>
        <v>3.7355979966852144E-2</v>
      </c>
      <c r="G6" s="114">
        <f t="shared" ref="G6:G7" si="2">COUNT(B6:D6)</f>
        <v>3</v>
      </c>
      <c r="I6" s="150" t="s">
        <v>50</v>
      </c>
      <c r="J6" s="142">
        <v>12.914062499999998</v>
      </c>
      <c r="K6" s="15">
        <v>10.622164614387557</v>
      </c>
      <c r="L6" s="15">
        <v>13.617594254937163</v>
      </c>
      <c r="M6" s="15">
        <v>13.028322440087145</v>
      </c>
      <c r="N6" s="157">
        <f t="shared" ref="N6:N7" si="3">AVERAGE(J6:M6)</f>
        <v>12.545535952352965</v>
      </c>
      <c r="O6" s="158">
        <f t="shared" ref="O6:O7" si="4">STDEV(J6:M6)/SQRT(COUNT(J6:M6))</f>
        <v>0.65939119123286116</v>
      </c>
      <c r="P6" s="114">
        <f t="shared" ref="P6:P7" si="5">COUNT(J6:M6)</f>
        <v>4</v>
      </c>
      <c r="R6" s="150" t="s">
        <v>50</v>
      </c>
      <c r="S6" s="142">
        <v>71.273769812423154</v>
      </c>
      <c r="T6" s="15">
        <v>95.826567839503269</v>
      </c>
      <c r="U6" s="15">
        <v>73.075485926640553</v>
      </c>
      <c r="V6" s="15">
        <v>63.024736230663159</v>
      </c>
      <c r="W6" s="15">
        <v>128.77841618785911</v>
      </c>
      <c r="X6" s="15">
        <v>97.16629381058911</v>
      </c>
      <c r="Y6" s="15">
        <v>101.02379999999999</v>
      </c>
      <c r="Z6" s="15">
        <v>101.5748031496063</v>
      </c>
      <c r="AA6" s="42">
        <v>105.4263565891473</v>
      </c>
      <c r="AB6" s="159">
        <f>AVERAGE(S6:AA6)</f>
        <v>93.018914394047997</v>
      </c>
      <c r="AC6" s="160">
        <f>STDEV(S6:AA6)/SQRT(COUNT(S6:AA6))</f>
        <v>6.8366801416147354</v>
      </c>
      <c r="AD6" s="114">
        <f t="shared" ref="AD6:AD7" si="6">COUNT(S6:AA6)</f>
        <v>9</v>
      </c>
    </row>
    <row r="7" spans="1:30" ht="15.75" thickBot="1" x14ac:dyDescent="0.3">
      <c r="A7" s="151" t="s">
        <v>59</v>
      </c>
      <c r="B7" s="152">
        <v>131.67040358744396</v>
      </c>
      <c r="C7" s="87">
        <v>89.433962264150949</v>
      </c>
      <c r="D7" s="88">
        <v>77.463460631777465</v>
      </c>
      <c r="E7" s="161">
        <f t="shared" si="0"/>
        <v>99.522608827790791</v>
      </c>
      <c r="F7" s="162">
        <f t="shared" si="1"/>
        <v>16.441145116893466</v>
      </c>
      <c r="G7" s="115">
        <f t="shared" si="2"/>
        <v>3</v>
      </c>
      <c r="I7" s="151" t="s">
        <v>59</v>
      </c>
      <c r="J7" s="152">
        <v>104.68749999999997</v>
      </c>
      <c r="K7" s="87">
        <v>94.685677252106288</v>
      </c>
      <c r="L7" s="87">
        <v>84.569120287253156</v>
      </c>
      <c r="M7" s="88">
        <v>96.078431372549005</v>
      </c>
      <c r="N7" s="161">
        <f t="shared" si="3"/>
        <v>95.005182227977102</v>
      </c>
      <c r="O7" s="162">
        <f t="shared" si="4"/>
        <v>4.1222224327922445</v>
      </c>
      <c r="P7" s="115">
        <f t="shared" si="5"/>
        <v>4</v>
      </c>
      <c r="R7" s="151" t="s">
        <v>59</v>
      </c>
      <c r="S7" s="152">
        <v>120.29104644921978</v>
      </c>
      <c r="T7" s="87">
        <v>67.105093312861356</v>
      </c>
      <c r="U7" s="87">
        <v>72.607393014613493</v>
      </c>
      <c r="V7" s="87">
        <v>68.42988457331532</v>
      </c>
      <c r="W7" s="87">
        <v>97.401948538596059</v>
      </c>
      <c r="X7" s="87">
        <v>85.756897837434735</v>
      </c>
      <c r="Y7" s="87">
        <v>99.564809999999994</v>
      </c>
      <c r="Z7" s="87">
        <v>81.102362204724415</v>
      </c>
      <c r="AA7" s="88">
        <v>67.441860465116278</v>
      </c>
      <c r="AB7" s="161">
        <f>AVERAGE(S7:AA7)</f>
        <v>84.411255155097933</v>
      </c>
      <c r="AC7" s="162">
        <f>STDEV(S7:AA7)/SQRT(COUNT(S7:AA7))</f>
        <v>6.1018055730281731</v>
      </c>
      <c r="AD7" s="115">
        <f t="shared" si="6"/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tabSelected="1" workbookViewId="0">
      <selection activeCell="K30" sqref="K30"/>
    </sheetView>
  </sheetViews>
  <sheetFormatPr defaultRowHeight="15" x14ac:dyDescent="0.25"/>
  <cols>
    <col min="3" max="3" width="15.85546875" customWidth="1"/>
  </cols>
  <sheetData>
    <row r="2" spans="1:5" x14ac:dyDescent="0.25">
      <c r="A2" t="s">
        <v>60</v>
      </c>
      <c r="C2" t="s">
        <v>62</v>
      </c>
    </row>
    <row r="3" spans="1:5" ht="15.75" thickBot="1" x14ac:dyDescent="0.3"/>
    <row r="4" spans="1:5" ht="15.75" thickBot="1" x14ac:dyDescent="0.3">
      <c r="C4" s="171" t="s">
        <v>61</v>
      </c>
      <c r="D4" s="172" t="s">
        <v>20</v>
      </c>
      <c r="E4" s="173" t="s">
        <v>21</v>
      </c>
    </row>
    <row r="5" spans="1:5" x14ac:dyDescent="0.25">
      <c r="C5" s="174">
        <v>-9</v>
      </c>
      <c r="D5" s="169">
        <v>9.5299999999999996E-4</v>
      </c>
      <c r="E5" s="170">
        <v>2.1100000000000001E-5</v>
      </c>
    </row>
    <row r="6" spans="1:5" x14ac:dyDescent="0.25">
      <c r="C6" s="175">
        <v>-8</v>
      </c>
      <c r="D6" s="165">
        <v>8.0199999999999998E-4</v>
      </c>
      <c r="E6" s="166">
        <v>2.4600000000000002E-5</v>
      </c>
    </row>
    <row r="7" spans="1:5" x14ac:dyDescent="0.25">
      <c r="C7" s="176">
        <v>-7.4814860000000003</v>
      </c>
      <c r="D7" s="165">
        <v>6.9899999999999997E-4</v>
      </c>
      <c r="E7" s="166">
        <v>2.8600000000000001E-5</v>
      </c>
    </row>
    <row r="8" spans="1:5" x14ac:dyDescent="0.25">
      <c r="C8" s="175">
        <v>-7</v>
      </c>
      <c r="D8" s="165">
        <v>5.2300000000000003E-4</v>
      </c>
      <c r="E8" s="166">
        <v>2.3799999999999999E-5</v>
      </c>
    </row>
    <row r="9" spans="1:5" x14ac:dyDescent="0.25">
      <c r="C9" s="176">
        <v>-6.4814860000000003</v>
      </c>
      <c r="D9" s="165">
        <v>4.75E-4</v>
      </c>
      <c r="E9" s="166">
        <v>0</v>
      </c>
    </row>
    <row r="10" spans="1:5" x14ac:dyDescent="0.25">
      <c r="C10" s="175">
        <v>-6</v>
      </c>
      <c r="D10" s="165">
        <v>4.6299999999999998E-4</v>
      </c>
      <c r="E10" s="166">
        <v>7.1899999999999998E-6</v>
      </c>
    </row>
    <row r="11" spans="1:5" x14ac:dyDescent="0.25">
      <c r="C11" s="176">
        <v>-5.4814860000000003</v>
      </c>
      <c r="D11" s="165">
        <v>4.6099999999999998E-4</v>
      </c>
      <c r="E11" s="166">
        <v>9.6299999999999993E-7</v>
      </c>
    </row>
    <row r="12" spans="1:5" x14ac:dyDescent="0.25">
      <c r="C12" s="175">
        <v>-5</v>
      </c>
      <c r="D12" s="165">
        <v>4.6099999999999998E-4</v>
      </c>
      <c r="E12" s="166">
        <v>5.5099999999999998E-6</v>
      </c>
    </row>
    <row r="13" spans="1:5" x14ac:dyDescent="0.25">
      <c r="C13" s="176">
        <v>-4.4814860000000003</v>
      </c>
      <c r="D13" s="165">
        <v>4.64E-4</v>
      </c>
      <c r="E13" s="166">
        <v>0</v>
      </c>
    </row>
    <row r="14" spans="1:5" x14ac:dyDescent="0.25">
      <c r="C14" s="175">
        <v>-4</v>
      </c>
      <c r="D14" s="165">
        <v>3.21E-4</v>
      </c>
      <c r="E14" s="166">
        <v>4.1100000000000003E-5</v>
      </c>
    </row>
    <row r="15" spans="1:5" x14ac:dyDescent="0.25">
      <c r="C15" s="176">
        <v>-3.4775559999999999</v>
      </c>
      <c r="D15" s="165">
        <v>1.8100000000000001E-4</v>
      </c>
      <c r="E15" s="166">
        <v>1.11E-5</v>
      </c>
    </row>
    <row r="16" spans="1:5" ht="15.75" thickBot="1" x14ac:dyDescent="0.3">
      <c r="C16" s="177">
        <v>-3</v>
      </c>
      <c r="D16" s="167">
        <v>5.5800000000000001E-5</v>
      </c>
      <c r="E16" s="168">
        <v>3.27E-6</v>
      </c>
    </row>
    <row r="20" spans="1:5" x14ac:dyDescent="0.25">
      <c r="A20" t="s">
        <v>63</v>
      </c>
      <c r="C20" t="s">
        <v>64</v>
      </c>
    </row>
    <row r="21" spans="1:5" ht="15.75" thickBot="1" x14ac:dyDescent="0.3"/>
    <row r="22" spans="1:5" ht="15.75" thickBot="1" x14ac:dyDescent="0.3">
      <c r="C22" s="171" t="s">
        <v>61</v>
      </c>
      <c r="D22" s="172" t="s">
        <v>20</v>
      </c>
      <c r="E22" s="173" t="s">
        <v>21</v>
      </c>
    </row>
    <row r="23" spans="1:5" x14ac:dyDescent="0.25">
      <c r="C23" s="174">
        <v>-9</v>
      </c>
      <c r="D23" s="169">
        <v>1.8540000000000001E-2</v>
      </c>
      <c r="E23" s="170">
        <v>1.58E-3</v>
      </c>
    </row>
    <row r="24" spans="1:5" x14ac:dyDescent="0.25">
      <c r="C24" s="175">
        <v>-8</v>
      </c>
      <c r="D24" s="165">
        <v>1.5370999999999999E-2</v>
      </c>
      <c r="E24" s="166">
        <v>1.358E-3</v>
      </c>
    </row>
    <row r="25" spans="1:5" x14ac:dyDescent="0.25">
      <c r="C25" s="176">
        <v>-7.4814860000000003</v>
      </c>
      <c r="D25" s="165">
        <v>1.3318E-2</v>
      </c>
      <c r="E25" s="166">
        <v>1.6000000000000001E-3</v>
      </c>
    </row>
    <row r="26" spans="1:5" x14ac:dyDescent="0.25">
      <c r="C26" s="175">
        <v>-7</v>
      </c>
      <c r="D26" s="165">
        <v>7.2680000000000002E-3</v>
      </c>
      <c r="E26" s="166">
        <v>7.1500000000000003E-4</v>
      </c>
    </row>
    <row r="27" spans="1:5" x14ac:dyDescent="0.25">
      <c r="C27" s="176">
        <v>-6.4814860000000003</v>
      </c>
      <c r="D27" s="165">
        <v>2.7070000000000002E-3</v>
      </c>
      <c r="E27" s="166">
        <v>5.3399999999999997E-5</v>
      </c>
    </row>
    <row r="28" spans="1:5" x14ac:dyDescent="0.25">
      <c r="C28" s="175">
        <v>-6</v>
      </c>
      <c r="D28" s="165">
        <v>1.2470000000000001E-3</v>
      </c>
      <c r="E28" s="166">
        <v>1.2899999999999999E-4</v>
      </c>
    </row>
    <row r="29" spans="1:5" x14ac:dyDescent="0.25">
      <c r="C29" s="176">
        <v>-5.4814860000000003</v>
      </c>
      <c r="D29" s="165">
        <v>7.4700000000000005E-4</v>
      </c>
      <c r="E29" s="166">
        <v>2.4600000000000002E-5</v>
      </c>
    </row>
    <row r="30" spans="1:5" x14ac:dyDescent="0.25">
      <c r="C30" s="175">
        <v>-5</v>
      </c>
      <c r="D30" s="165">
        <v>4.7899999999999999E-4</v>
      </c>
      <c r="E30" s="166">
        <v>6.1500000000000004E-5</v>
      </c>
    </row>
    <row r="31" spans="1:5" x14ac:dyDescent="0.25">
      <c r="C31" s="176">
        <v>-4.4814860000000003</v>
      </c>
      <c r="D31" s="165">
        <v>4.6299999999999998E-4</v>
      </c>
      <c r="E31" s="166">
        <v>7.7799999999999994E-5</v>
      </c>
    </row>
    <row r="32" spans="1:5" x14ac:dyDescent="0.25">
      <c r="C32" s="175">
        <v>-4</v>
      </c>
      <c r="D32" s="165">
        <v>3.0400000000000002E-4</v>
      </c>
      <c r="E32" s="166">
        <v>1.5999999999999999E-5</v>
      </c>
    </row>
    <row r="33" spans="3:5" x14ac:dyDescent="0.25">
      <c r="C33" s="176">
        <v>-3.4775559999999999</v>
      </c>
      <c r="D33" s="165">
        <v>2.32E-4</v>
      </c>
      <c r="E33" s="166">
        <v>8.7399999999999997E-5</v>
      </c>
    </row>
    <row r="34" spans="3:5" ht="15.75" thickBot="1" x14ac:dyDescent="0.3">
      <c r="C34" s="177">
        <v>-3</v>
      </c>
      <c r="D34" s="167">
        <v>2.03E-20</v>
      </c>
      <c r="E34" s="168">
        <v>6.3999999999999997E-6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3A</vt:lpstr>
      <vt:lpstr>Fig. 3B</vt:lpstr>
      <vt:lpstr>Fig. 3C</vt:lpstr>
      <vt:lpstr>Fig. 3D</vt:lpstr>
      <vt:lpstr>Figure 3-figure supplement 1</vt:lpstr>
    </vt:vector>
  </TitlesOfParts>
  <Company>University of Glasgow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de-Koning</dc:creator>
  <cp:lastModifiedBy>Harry de-Koning</cp:lastModifiedBy>
  <dcterms:created xsi:type="dcterms:W3CDTF">2020-06-29T11:47:52Z</dcterms:created>
  <dcterms:modified xsi:type="dcterms:W3CDTF">2020-06-29T16:27:58Z</dcterms:modified>
</cp:coreProperties>
</file>