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내 드라이브\Presentations\Papers\Manuscript_Cilia\Source data\"/>
    </mc:Choice>
  </mc:AlternateContent>
  <xr:revisionPtr revIDLastSave="0" documentId="13_ncr:1_{F2468A33-1705-4D64-AA64-A0F98C233F69}" xr6:coauthVersionLast="45" xr6:coauthVersionMax="45" xr10:uidLastSave="{00000000-0000-0000-0000-000000000000}"/>
  <bookViews>
    <workbookView xWindow="5028" yWindow="1512" windowWidth="21096" windowHeight="23952" activeTab="1" xr2:uid="{00000000-000D-0000-FFFF-FFFF00000000}"/>
  </bookViews>
  <sheets>
    <sheet name="Cilia number " sheetId="4" r:id="rId1"/>
    <sheet name="In situ intensit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U14" i="1"/>
  <c r="T14" i="1"/>
  <c r="P14" i="1"/>
  <c r="O14" i="1"/>
  <c r="N14" i="1"/>
  <c r="J14" i="1"/>
  <c r="I14" i="1"/>
  <c r="H14" i="1"/>
  <c r="D14" i="1"/>
  <c r="C14" i="1"/>
  <c r="B14" i="1"/>
  <c r="V13" i="1"/>
  <c r="U13" i="1"/>
  <c r="T13" i="1"/>
  <c r="P13" i="1"/>
  <c r="O13" i="1"/>
  <c r="N13" i="1"/>
  <c r="J13" i="1"/>
  <c r="I13" i="1"/>
  <c r="H13" i="1"/>
  <c r="D13" i="1"/>
  <c r="C13" i="1"/>
  <c r="B13" i="1"/>
  <c r="V12" i="1"/>
  <c r="U12" i="1"/>
  <c r="T12" i="1"/>
  <c r="P12" i="1"/>
  <c r="O12" i="1"/>
  <c r="N12" i="1"/>
  <c r="J12" i="1"/>
  <c r="I12" i="1"/>
  <c r="H12" i="1"/>
  <c r="D12" i="1"/>
  <c r="C12" i="1"/>
  <c r="B12" i="1"/>
  <c r="V11" i="1"/>
  <c r="U11" i="1"/>
  <c r="T11" i="1"/>
  <c r="P11" i="1"/>
  <c r="O11" i="1"/>
  <c r="N11" i="1"/>
  <c r="J11" i="1"/>
  <c r="I11" i="1"/>
  <c r="H11" i="1"/>
  <c r="D11" i="1"/>
  <c r="C11" i="1"/>
  <c r="B11" i="1"/>
  <c r="I12" i="4"/>
  <c r="H12" i="4"/>
  <c r="G12" i="4"/>
  <c r="F12" i="4"/>
  <c r="E12" i="4"/>
  <c r="D12" i="4"/>
  <c r="C12" i="4"/>
  <c r="B12" i="4"/>
  <c r="I11" i="4"/>
  <c r="H11" i="4"/>
  <c r="G11" i="4"/>
  <c r="F11" i="4"/>
  <c r="E11" i="4"/>
  <c r="D11" i="4"/>
  <c r="C11" i="4"/>
  <c r="B11" i="4"/>
  <c r="E11" i="1" l="1"/>
  <c r="E17" i="1" s="1"/>
  <c r="K11" i="1"/>
  <c r="Q11" i="1"/>
  <c r="W11" i="1"/>
  <c r="E12" i="1"/>
  <c r="K12" i="1"/>
  <c r="Q12" i="1"/>
  <c r="W12" i="1"/>
  <c r="E13" i="1"/>
  <c r="K13" i="1"/>
  <c r="Q13" i="1"/>
  <c r="W13" i="1"/>
  <c r="E14" i="1"/>
  <c r="K14" i="1"/>
  <c r="Q14" i="1"/>
  <c r="W14" i="1"/>
  <c r="E20" i="1" l="1"/>
  <c r="E19" i="1"/>
  <c r="K20" i="1"/>
  <c r="E18" i="1"/>
  <c r="K19" i="1"/>
  <c r="K18" i="1"/>
  <c r="K17" i="1"/>
  <c r="W20" i="1"/>
  <c r="W19" i="1"/>
  <c r="W18" i="1"/>
  <c r="W17" i="1"/>
  <c r="H19" i="1"/>
  <c r="Q20" i="1"/>
  <c r="Q19" i="1"/>
  <c r="Q18" i="1"/>
  <c r="Q17" i="1"/>
  <c r="C20" i="1"/>
  <c r="O17" i="1"/>
  <c r="C18" i="1"/>
  <c r="N19" i="1"/>
  <c r="I20" i="1"/>
  <c r="V20" i="1"/>
  <c r="U17" i="1"/>
  <c r="P18" i="1"/>
  <c r="O20" i="1"/>
  <c r="V18" i="1"/>
  <c r="U20" i="1"/>
  <c r="D19" i="1"/>
  <c r="N17" i="1"/>
  <c r="J19" i="1"/>
  <c r="T17" i="1"/>
  <c r="B20" i="1"/>
  <c r="B18" i="1"/>
  <c r="H20" i="1"/>
  <c r="H18" i="1"/>
  <c r="N20" i="1"/>
  <c r="U18" i="1"/>
  <c r="T20" i="1"/>
  <c r="C19" i="1"/>
  <c r="J17" i="1"/>
  <c r="I19" i="1"/>
  <c r="P17" i="1"/>
  <c r="O19" i="1"/>
  <c r="V17" i="1"/>
  <c r="D20" i="1"/>
  <c r="D18" i="1"/>
  <c r="J20" i="1"/>
  <c r="T18" i="1"/>
  <c r="P20" i="1"/>
  <c r="B19" i="1"/>
  <c r="I17" i="1"/>
  <c r="V19" i="1"/>
  <c r="O18" i="1"/>
  <c r="H17" i="1"/>
  <c r="U19" i="1"/>
  <c r="N18" i="1"/>
  <c r="D17" i="1"/>
  <c r="T19" i="1"/>
  <c r="J18" i="1"/>
  <c r="C17" i="1"/>
  <c r="P19" i="1"/>
  <c r="I18" i="1"/>
  <c r="B17" i="1"/>
  <c r="AM17" i="1" l="1"/>
  <c r="AM14" i="1"/>
  <c r="AM5" i="1"/>
  <c r="AM7" i="1"/>
  <c r="AM8" i="1"/>
  <c r="AM9" i="1"/>
  <c r="AM6" i="1"/>
  <c r="AM16" i="1"/>
  <c r="AM13" i="1"/>
  <c r="AM15" i="1"/>
  <c r="AC17" i="1"/>
  <c r="AA20" i="1"/>
  <c r="Z20" i="1"/>
  <c r="Z19" i="1"/>
  <c r="AC20" i="1"/>
  <c r="AU16" i="1"/>
  <c r="AB20" i="1"/>
  <c r="AB19" i="1"/>
  <c r="AC18" i="1"/>
  <c r="Z18" i="1"/>
  <c r="AA17" i="1"/>
  <c r="AB17" i="1"/>
  <c r="AU6" i="1"/>
  <c r="AU8" i="1"/>
  <c r="AU13" i="1"/>
  <c r="AU7" i="1"/>
  <c r="AA19" i="1"/>
  <c r="AU15" i="1"/>
  <c r="AB18" i="1"/>
  <c r="AA18" i="1"/>
  <c r="AU14" i="1"/>
  <c r="AU5" i="1"/>
  <c r="Z17" i="1"/>
  <c r="AC19" i="1"/>
</calcChain>
</file>

<file path=xl/sharedStrings.xml><?xml version="1.0" encoding="utf-8"?>
<sst xmlns="http://schemas.openxmlformats.org/spreadsheetml/2006/main" count="279" uniqueCount="98">
  <si>
    <t>VM</t>
    <phoneticPr fontId="1" type="noConversion"/>
  </si>
  <si>
    <t>VL</t>
    <phoneticPr fontId="1" type="noConversion"/>
  </si>
  <si>
    <t>DM</t>
    <phoneticPr fontId="1" type="noConversion"/>
  </si>
  <si>
    <t>EP</t>
    <phoneticPr fontId="1" type="noConversion"/>
  </si>
  <si>
    <t>MS</t>
    <phoneticPr fontId="1" type="noConversion"/>
  </si>
  <si>
    <t>6x6um square</t>
    <phoneticPr fontId="1" type="noConversion"/>
  </si>
  <si>
    <t>6x6um square (- background)</t>
    <phoneticPr fontId="1" type="noConversion"/>
  </si>
  <si>
    <t>6x6um square (- background, % value)</t>
    <phoneticPr fontId="1" type="noConversion"/>
  </si>
  <si>
    <t>MS</t>
    <phoneticPr fontId="1" type="noConversion"/>
  </si>
  <si>
    <t>t-test</t>
    <phoneticPr fontId="1" type="noConversion"/>
  </si>
  <si>
    <t>0.05*</t>
    <phoneticPr fontId="1" type="noConversion"/>
  </si>
  <si>
    <t>VM vs VL</t>
    <phoneticPr fontId="1" type="noConversion"/>
  </si>
  <si>
    <t>0.01**</t>
    <phoneticPr fontId="1" type="noConversion"/>
  </si>
  <si>
    <t>VL vs DM</t>
    <phoneticPr fontId="1" type="noConversion"/>
  </si>
  <si>
    <t>VM vs DM</t>
    <phoneticPr fontId="1" type="noConversion"/>
  </si>
  <si>
    <t>EP</t>
    <phoneticPr fontId="1" type="noConversion"/>
  </si>
  <si>
    <t>DL</t>
    <phoneticPr fontId="1" type="noConversion"/>
  </si>
  <si>
    <t>Control</t>
    <phoneticPr fontId="1" type="noConversion"/>
  </si>
  <si>
    <t>Ift88 cKO</t>
    <phoneticPr fontId="1" type="noConversion"/>
  </si>
  <si>
    <t>Average</t>
    <phoneticPr fontId="1" type="noConversion"/>
  </si>
  <si>
    <t>average</t>
    <phoneticPr fontId="1" type="noConversion"/>
  </si>
  <si>
    <t>VM vs DL</t>
    <phoneticPr fontId="1" type="noConversion"/>
  </si>
  <si>
    <t>0.005***</t>
    <phoneticPr fontId="1" type="noConversion"/>
  </si>
  <si>
    <t>VL vs DL</t>
    <phoneticPr fontId="1" type="noConversion"/>
  </si>
  <si>
    <t>Control vs Ift88 cKO</t>
    <phoneticPr fontId="1" type="noConversion"/>
  </si>
  <si>
    <t>EP</t>
    <phoneticPr fontId="1" type="noConversion"/>
  </si>
  <si>
    <t>ns</t>
    <phoneticPr fontId="1" type="noConversion"/>
  </si>
  <si>
    <t>VM</t>
  </si>
  <si>
    <t>VL</t>
  </si>
  <si>
    <t>DM</t>
  </si>
  <si>
    <t>DL</t>
  </si>
  <si>
    <t>EP</t>
  </si>
  <si>
    <t>Control</t>
  </si>
  <si>
    <t>MS</t>
  </si>
  <si>
    <t>STDEV</t>
    <phoneticPr fontId="1" type="noConversion"/>
  </si>
  <si>
    <t>Control</t>
    <phoneticPr fontId="1" type="noConversion"/>
  </si>
  <si>
    <t>Two way ANOVA</t>
  </si>
  <si>
    <t>Control vs Ift88 cKO</t>
  </si>
  <si>
    <t>No</t>
  </si>
  <si>
    <t>VM vs VL</t>
  </si>
  <si>
    <t>Yes**</t>
  </si>
  <si>
    <t>VL vs DM</t>
  </si>
  <si>
    <t>VM vs DM</t>
  </si>
  <si>
    <t>&lt;0.001</t>
  </si>
  <si>
    <t>VM vs DL</t>
  </si>
  <si>
    <t>Yse***</t>
  </si>
  <si>
    <t>VL vs DL</t>
  </si>
  <si>
    <t>t-test</t>
  </si>
  <si>
    <t>0.05*</t>
  </si>
  <si>
    <t>ns</t>
  </si>
  <si>
    <t>0.01**</t>
  </si>
  <si>
    <t>cilia in 80um2 square in each part were counted.</t>
    <phoneticPr fontId="1" type="noConversion"/>
  </si>
  <si>
    <t>cKO</t>
    <phoneticPr fontId="1" type="noConversion"/>
  </si>
  <si>
    <t>Lumenal cilia</t>
    <phoneticPr fontId="1" type="noConversion"/>
  </si>
  <si>
    <t>PFT621</t>
    <phoneticPr fontId="1" type="noConversion"/>
  </si>
  <si>
    <t>190421 sample</t>
    <phoneticPr fontId="1" type="noConversion"/>
  </si>
  <si>
    <t>PFT681</t>
    <phoneticPr fontId="1" type="noConversion"/>
  </si>
  <si>
    <t>Sidak's multiple comparisons test</t>
  </si>
  <si>
    <t>Mean Diff.</t>
  </si>
  <si>
    <t>95.00% CI of diff.</t>
  </si>
  <si>
    <t>Significant?</t>
  </si>
  <si>
    <t>Summary</t>
  </si>
  <si>
    <t>Adjusted P Value</t>
  </si>
  <si>
    <t>Control cilia number</t>
  </si>
  <si>
    <t>VM vs. VL</t>
  </si>
  <si>
    <t>-1.103 to 25.77</t>
  </si>
  <si>
    <t>VM vs. DM</t>
  </si>
  <si>
    <t>13.90 to 40.77</t>
  </si>
  <si>
    <t>Yes</t>
  </si>
  <si>
    <t>****</t>
  </si>
  <si>
    <t>&lt;0.0001</t>
  </si>
  <si>
    <t>STDEV</t>
    <phoneticPr fontId="1" type="noConversion"/>
  </si>
  <si>
    <t>VM vs. DL</t>
  </si>
  <si>
    <t>33.23 to 60.10</t>
  </si>
  <si>
    <t>VL vs. DM</t>
  </si>
  <si>
    <t>1.564 to 28.44</t>
  </si>
  <si>
    <t>*</t>
  </si>
  <si>
    <t>VL vs. DL</t>
  </si>
  <si>
    <t>20.90 to 47.77</t>
  </si>
  <si>
    <t>DM vs. DL</t>
  </si>
  <si>
    <t>5.897 to 32.77</t>
  </si>
  <si>
    <t>**</t>
  </si>
  <si>
    <t>Ift88 cKO cilia number</t>
  </si>
  <si>
    <t>-12.77 to 14.10</t>
  </si>
  <si>
    <t>&gt;0.9999</t>
  </si>
  <si>
    <t>-17.77 to 9.103</t>
  </si>
  <si>
    <t>-18.44 to 8.436</t>
  </si>
  <si>
    <t>-13.44 to 13.44</t>
  </si>
  <si>
    <t>-8.436 to 18.44</t>
  </si>
  <si>
    <t>Figure 1-figure supplement 1B</t>
  </si>
  <si>
    <t>Wild type (epithelium)</t>
  </si>
  <si>
    <t>Ift88 cKO (epithelium)</t>
  </si>
  <si>
    <t>Wild type (mesenchyme)</t>
  </si>
  <si>
    <t>Ift88 cKO (mesenchyme)</t>
  </si>
  <si>
    <t>Figure 1-figure supplement 1B &amp; C</t>
  </si>
  <si>
    <t>Background</t>
  </si>
  <si>
    <t>WT</t>
  </si>
  <si>
    <t>Ift88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</si>
</sst>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6" xfId="0" applyBorder="1">
      <alignment vertical="center"/>
    </xf>
    <xf numFmtId="0" fontId="2" fillId="0" borderId="0" xfId="0" applyFont="1" applyAlignment="1">
      <alignment horizontal="left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E10.5 otocyst lumenal cilia number/ 80um </a:t>
            </a:r>
            <a:endParaRPr lang="ko-KR"/>
          </a:p>
        </c:rich>
      </c:tx>
      <c:layout>
        <c:manualLayout>
          <c:xMode val="edge"/>
          <c:yMode val="edge"/>
          <c:x val="0.150678883321403"/>
          <c:y val="2.07177186366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'Cilia number '!$B$12:$I$12</c:f>
                <c:numCache>
                  <c:formatCode>General</c:formatCode>
                  <c:ptCount val="8"/>
                  <c:pt idx="0">
                    <c:v>6.5064070986477116</c:v>
                  </c:pt>
                  <c:pt idx="1">
                    <c:v>10.583005244258363</c:v>
                  </c:pt>
                  <c:pt idx="2">
                    <c:v>7.9372539331937721</c:v>
                  </c:pt>
                  <c:pt idx="3">
                    <c:v>3.2145502536643153</c:v>
                  </c:pt>
                  <c:pt idx="4">
                    <c:v>1.5275252316519468</c:v>
                  </c:pt>
                  <c:pt idx="5">
                    <c:v>1.1547005383792517</c:v>
                  </c:pt>
                  <c:pt idx="6">
                    <c:v>3.0550504633038935</c:v>
                  </c:pt>
                  <c:pt idx="7">
                    <c:v>0.57735026918962584</c:v>
                  </c:pt>
                </c:numCache>
              </c:numRef>
            </c:plus>
            <c:minus>
              <c:numRef>
                <c:f>'Cilia number '!$B$12:$I$12</c:f>
                <c:numCache>
                  <c:formatCode>General</c:formatCode>
                  <c:ptCount val="8"/>
                  <c:pt idx="0">
                    <c:v>6.5064070986477116</c:v>
                  </c:pt>
                  <c:pt idx="1">
                    <c:v>10.583005244258363</c:v>
                  </c:pt>
                  <c:pt idx="2">
                    <c:v>7.9372539331937721</c:v>
                  </c:pt>
                  <c:pt idx="3">
                    <c:v>3.2145502536643153</c:v>
                  </c:pt>
                  <c:pt idx="4">
                    <c:v>1.5275252316519468</c:v>
                  </c:pt>
                  <c:pt idx="5">
                    <c:v>1.1547005383792517</c:v>
                  </c:pt>
                  <c:pt idx="6">
                    <c:v>3.0550504633038935</c:v>
                  </c:pt>
                  <c:pt idx="7">
                    <c:v>0.57735026918962584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'Cilia number '!$B$7:$I$7</c:f>
              <c:strCache>
                <c:ptCount val="8"/>
                <c:pt idx="0">
                  <c:v>VM</c:v>
                </c:pt>
                <c:pt idx="1">
                  <c:v>VL</c:v>
                </c:pt>
                <c:pt idx="2">
                  <c:v>DM</c:v>
                </c:pt>
                <c:pt idx="3">
                  <c:v>DL</c:v>
                </c:pt>
                <c:pt idx="4">
                  <c:v>VM</c:v>
                </c:pt>
                <c:pt idx="5">
                  <c:v>VL</c:v>
                </c:pt>
                <c:pt idx="6">
                  <c:v>DM</c:v>
                </c:pt>
                <c:pt idx="7">
                  <c:v>DL</c:v>
                </c:pt>
              </c:strCache>
            </c:strRef>
          </c:cat>
          <c:val>
            <c:numRef>
              <c:f>'Cilia number '!$B$11:$I$11</c:f>
              <c:numCache>
                <c:formatCode>General</c:formatCode>
                <c:ptCount val="8"/>
                <c:pt idx="0">
                  <c:v>64.333333333333329</c:v>
                </c:pt>
                <c:pt idx="1">
                  <c:v>52</c:v>
                </c:pt>
                <c:pt idx="2">
                  <c:v>37</c:v>
                </c:pt>
                <c:pt idx="3">
                  <c:v>17.666666666666668</c:v>
                </c:pt>
                <c:pt idx="4">
                  <c:v>1.3333333333333333</c:v>
                </c:pt>
                <c:pt idx="5">
                  <c:v>0.66666666666666663</c:v>
                </c:pt>
                <c:pt idx="6">
                  <c:v>5.666666666666667</c:v>
                </c:pt>
                <c:pt idx="7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B-401A-A0CC-5F27CF53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6022336"/>
        <c:axId val="396025288"/>
      </c:barChart>
      <c:catAx>
        <c:axId val="3960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25288"/>
        <c:crosses val="autoZero"/>
        <c:auto val="1"/>
        <c:lblAlgn val="ctr"/>
        <c:lblOffset val="100"/>
        <c:noMultiLvlLbl val="0"/>
      </c:catAx>
      <c:valAx>
        <c:axId val="39602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 situ intensity'!$AH$3</c:f>
              <c:strCache>
                <c:ptCount val="1"/>
                <c:pt idx="0">
                  <c:v>VM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intensity'!$AH$10:$AH$11</c:f>
                <c:numCache>
                  <c:formatCode>General</c:formatCode>
                  <c:ptCount val="2"/>
                  <c:pt idx="0">
                    <c:v>6.4079017056966517E-2</c:v>
                  </c:pt>
                  <c:pt idx="1">
                    <c:v>0.14063983560863627</c:v>
                  </c:pt>
                </c:numCache>
              </c:numRef>
            </c:plus>
            <c:minus>
              <c:numRef>
                <c:f>'In situ intensity'!$AH$10:$AH$11</c:f>
                <c:numCache>
                  <c:formatCode>General</c:formatCode>
                  <c:ptCount val="2"/>
                  <c:pt idx="0">
                    <c:v>6.4079017056966517E-2</c:v>
                  </c:pt>
                  <c:pt idx="1">
                    <c:v>0.14063983560863627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intensity'!$AF$4:$AF$5</c:f>
              <c:strCache>
                <c:ptCount val="1"/>
                <c:pt idx="0">
                  <c:v>EP</c:v>
                </c:pt>
              </c:strCache>
            </c:strRef>
          </c:cat>
          <c:val>
            <c:numRef>
              <c:f>'In situ intensity'!$AH$4:$AH$5</c:f>
              <c:numCache>
                <c:formatCode>General</c:formatCode>
                <c:ptCount val="2"/>
                <c:pt idx="0">
                  <c:v>1</c:v>
                </c:pt>
                <c:pt idx="1">
                  <c:v>0.55299243213219473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7-4661-9D76-6685D464AFA1}"/>
            </c:ext>
          </c:extLst>
        </c:ser>
        <c:ser>
          <c:idx val="1"/>
          <c:order val="1"/>
          <c:tx>
            <c:strRef>
              <c:f>'In situ intensity'!$AI$3</c:f>
              <c:strCache>
                <c:ptCount val="1"/>
                <c:pt idx="0">
                  <c:v>VL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intensity'!$AI$10:$AI$11</c:f>
                <c:numCache>
                  <c:formatCode>General</c:formatCode>
                  <c:ptCount val="2"/>
                  <c:pt idx="0">
                    <c:v>0.13904405965592775</c:v>
                  </c:pt>
                  <c:pt idx="1">
                    <c:v>0.13084681119324149</c:v>
                  </c:pt>
                </c:numCache>
              </c:numRef>
            </c:plus>
            <c:minus>
              <c:numRef>
                <c:f>'In situ intensity'!$AI$10:$AI$11</c:f>
                <c:numCache>
                  <c:formatCode>General</c:formatCode>
                  <c:ptCount val="2"/>
                  <c:pt idx="0">
                    <c:v>0.13904405965592775</c:v>
                  </c:pt>
                  <c:pt idx="1">
                    <c:v>0.13084681119324149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intensity'!$AF$4:$AF$5</c:f>
              <c:strCache>
                <c:ptCount val="1"/>
                <c:pt idx="0">
                  <c:v>EP</c:v>
                </c:pt>
              </c:strCache>
            </c:strRef>
          </c:cat>
          <c:val>
            <c:numRef>
              <c:f>'In situ intensity'!$AI$4:$AI$5</c:f>
              <c:numCache>
                <c:formatCode>General</c:formatCode>
                <c:ptCount val="2"/>
                <c:pt idx="0">
                  <c:v>0.74837418130482081</c:v>
                </c:pt>
                <c:pt idx="1">
                  <c:v>0.48719016871485105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8-4DD7-BFD1-2271598D87D8}"/>
            </c:ext>
          </c:extLst>
        </c:ser>
        <c:ser>
          <c:idx val="2"/>
          <c:order val="2"/>
          <c:tx>
            <c:strRef>
              <c:f>'In situ intensity'!$AJ$3</c:f>
              <c:strCache>
                <c:ptCount val="1"/>
                <c:pt idx="0">
                  <c:v>DM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intensity'!$AJ$10:$AJ$11</c:f>
                <c:numCache>
                  <c:formatCode>General</c:formatCode>
                  <c:ptCount val="2"/>
                  <c:pt idx="0">
                    <c:v>6.6390693251822383E-2</c:v>
                  </c:pt>
                  <c:pt idx="1">
                    <c:v>9.1496562491573938E-2</c:v>
                  </c:pt>
                </c:numCache>
              </c:numRef>
            </c:plus>
            <c:minus>
              <c:numRef>
                <c:f>'In situ intensity'!$AJ$10:$AJ$11</c:f>
                <c:numCache>
                  <c:formatCode>General</c:formatCode>
                  <c:ptCount val="2"/>
                  <c:pt idx="0">
                    <c:v>6.6390693251822383E-2</c:v>
                  </c:pt>
                  <c:pt idx="1">
                    <c:v>9.1496562491573938E-2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intensity'!$AF$4:$AF$5</c:f>
              <c:strCache>
                <c:ptCount val="1"/>
                <c:pt idx="0">
                  <c:v>EP</c:v>
                </c:pt>
              </c:strCache>
            </c:strRef>
          </c:cat>
          <c:val>
            <c:numRef>
              <c:f>'In situ intensity'!$AJ$4:$AJ$5</c:f>
              <c:numCache>
                <c:formatCode>General</c:formatCode>
                <c:ptCount val="2"/>
                <c:pt idx="0">
                  <c:v>0.54144101923210441</c:v>
                </c:pt>
                <c:pt idx="1">
                  <c:v>0.41376796500729013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3-4339-9E20-4BFAFA422249}"/>
            </c:ext>
          </c:extLst>
        </c:ser>
        <c:ser>
          <c:idx val="3"/>
          <c:order val="3"/>
          <c:tx>
            <c:strRef>
              <c:f>'In situ intensity'!$AK$3</c:f>
              <c:strCache>
                <c:ptCount val="1"/>
                <c:pt idx="0">
                  <c:v>DL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intensity'!$AK$10:$AK$11</c:f>
                <c:numCache>
                  <c:formatCode>General</c:formatCode>
                  <c:ptCount val="2"/>
                  <c:pt idx="0">
                    <c:v>6.7208436431964072E-2</c:v>
                  </c:pt>
                  <c:pt idx="1">
                    <c:v>0.20908411068957983</c:v>
                  </c:pt>
                </c:numCache>
              </c:numRef>
            </c:plus>
            <c:minus>
              <c:numRef>
                <c:f>'In situ intensity'!$AK$10:$AK$11</c:f>
                <c:numCache>
                  <c:formatCode>General</c:formatCode>
                  <c:ptCount val="2"/>
                  <c:pt idx="0">
                    <c:v>6.7208436431964072E-2</c:v>
                  </c:pt>
                  <c:pt idx="1">
                    <c:v>0.20908411068957983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intensity'!$AF$4:$AF$5</c:f>
              <c:strCache>
                <c:ptCount val="1"/>
                <c:pt idx="0">
                  <c:v>EP</c:v>
                </c:pt>
              </c:strCache>
            </c:strRef>
          </c:cat>
          <c:val>
            <c:numRef>
              <c:f>'In situ intensity'!$AK$4:$AK$5</c:f>
              <c:numCache>
                <c:formatCode>General</c:formatCode>
                <c:ptCount val="2"/>
                <c:pt idx="0">
                  <c:v>0.20832754750167787</c:v>
                </c:pt>
                <c:pt idx="1">
                  <c:v>0.39696590987988611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3-4339-9E20-4BFAFA42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036168"/>
        <c:axId val="562038792"/>
      </c:barChart>
      <c:catAx>
        <c:axId val="56203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38792"/>
        <c:crosses val="autoZero"/>
        <c:auto val="1"/>
        <c:lblAlgn val="ctr"/>
        <c:lblOffset val="100"/>
        <c:noMultiLvlLbl val="0"/>
      </c:catAx>
      <c:valAx>
        <c:axId val="56203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36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 situ intensity'!$AH$3</c:f>
              <c:strCache>
                <c:ptCount val="1"/>
                <c:pt idx="0">
                  <c:v>VM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intensity'!$AH$12:$AH$13</c:f>
                <c:numCache>
                  <c:formatCode>General</c:formatCode>
                  <c:ptCount val="2"/>
                  <c:pt idx="0">
                    <c:v>0.18432174346351704</c:v>
                  </c:pt>
                  <c:pt idx="1">
                    <c:v>4.4849552189566606E-2</c:v>
                  </c:pt>
                </c:numCache>
              </c:numRef>
            </c:plus>
            <c:minus>
              <c:numRef>
                <c:f>'In situ intensity'!$AH$12:$AH$13</c:f>
                <c:numCache>
                  <c:formatCode>General</c:formatCode>
                  <c:ptCount val="2"/>
                  <c:pt idx="0">
                    <c:v>0.18432174346351704</c:v>
                  </c:pt>
                  <c:pt idx="1">
                    <c:v>4.4849552189566606E-2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intensity'!$AF$6:$AF$7</c:f>
              <c:strCache>
                <c:ptCount val="1"/>
                <c:pt idx="0">
                  <c:v>MS</c:v>
                </c:pt>
              </c:strCache>
            </c:strRef>
          </c:cat>
          <c:val>
            <c:numRef>
              <c:f>'In situ intensity'!$AH$6:$AH$7</c:f>
              <c:numCache>
                <c:formatCode>General</c:formatCode>
                <c:ptCount val="2"/>
                <c:pt idx="0">
                  <c:v>0.68061630678793761</c:v>
                </c:pt>
                <c:pt idx="1">
                  <c:v>0.71614999189983575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4-4F77-BFEC-9B1914CC6B0A}"/>
            </c:ext>
          </c:extLst>
        </c:ser>
        <c:ser>
          <c:idx val="1"/>
          <c:order val="1"/>
          <c:tx>
            <c:strRef>
              <c:f>'In situ intensity'!$AI$3</c:f>
              <c:strCache>
                <c:ptCount val="1"/>
                <c:pt idx="0">
                  <c:v>VL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intensity'!$AI$12:$AI$13</c:f>
                <c:numCache>
                  <c:formatCode>General</c:formatCode>
                  <c:ptCount val="2"/>
                  <c:pt idx="0">
                    <c:v>8.8491596271954395E-2</c:v>
                  </c:pt>
                  <c:pt idx="1">
                    <c:v>0.14359670611629313</c:v>
                  </c:pt>
                </c:numCache>
              </c:numRef>
            </c:plus>
            <c:minus>
              <c:numRef>
                <c:f>'In situ intensity'!$AI$12:$AI$13</c:f>
                <c:numCache>
                  <c:formatCode>General</c:formatCode>
                  <c:ptCount val="2"/>
                  <c:pt idx="0">
                    <c:v>8.8491596271954395E-2</c:v>
                  </c:pt>
                  <c:pt idx="1">
                    <c:v>0.14359670611629313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intensity'!$AF$6:$AF$7</c:f>
              <c:strCache>
                <c:ptCount val="1"/>
                <c:pt idx="0">
                  <c:v>MS</c:v>
                </c:pt>
              </c:strCache>
            </c:strRef>
          </c:cat>
          <c:val>
            <c:numRef>
              <c:f>'In situ intensity'!$AI$6:$AI$7</c:f>
              <c:numCache>
                <c:formatCode>General</c:formatCode>
                <c:ptCount val="2"/>
                <c:pt idx="0">
                  <c:v>0.36348040917401464</c:v>
                </c:pt>
                <c:pt idx="1">
                  <c:v>0.4341022703603416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1-4DCC-96FA-27B8BE99B0DC}"/>
            </c:ext>
          </c:extLst>
        </c:ser>
        <c:ser>
          <c:idx val="2"/>
          <c:order val="2"/>
          <c:tx>
            <c:strRef>
              <c:f>'In situ intensity'!$AJ$3</c:f>
              <c:strCache>
                <c:ptCount val="1"/>
                <c:pt idx="0">
                  <c:v>DM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intensity'!$AJ$12:$AJ$13</c:f>
                <c:numCache>
                  <c:formatCode>General</c:formatCode>
                  <c:ptCount val="2"/>
                  <c:pt idx="0">
                    <c:v>0.13713497374711844</c:v>
                  </c:pt>
                  <c:pt idx="1">
                    <c:v>8.8876141932615976E-2</c:v>
                  </c:pt>
                </c:numCache>
              </c:numRef>
            </c:plus>
            <c:minus>
              <c:numRef>
                <c:f>'In situ intensity'!$AJ$12:$AJ$13</c:f>
                <c:numCache>
                  <c:formatCode>General</c:formatCode>
                  <c:ptCount val="2"/>
                  <c:pt idx="0">
                    <c:v>0.13713497374711844</c:v>
                  </c:pt>
                  <c:pt idx="1">
                    <c:v>8.8876141932615976E-2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intensity'!$AF$6:$AF$7</c:f>
              <c:strCache>
                <c:ptCount val="1"/>
                <c:pt idx="0">
                  <c:v>MS</c:v>
                </c:pt>
              </c:strCache>
            </c:strRef>
          </c:cat>
          <c:val>
            <c:numRef>
              <c:f>'In situ intensity'!$AJ$6:$AJ$7</c:f>
              <c:numCache>
                <c:formatCode>General</c:formatCode>
                <c:ptCount val="2"/>
                <c:pt idx="0">
                  <c:v>0.13791108333911917</c:v>
                </c:pt>
                <c:pt idx="1">
                  <c:v>0.2063111851697563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7-430C-AA0A-D1A7738AD84E}"/>
            </c:ext>
          </c:extLst>
        </c:ser>
        <c:ser>
          <c:idx val="3"/>
          <c:order val="3"/>
          <c:tx>
            <c:strRef>
              <c:f>'In situ intensity'!$AK$3</c:f>
              <c:strCache>
                <c:ptCount val="1"/>
                <c:pt idx="0">
                  <c:v>DL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'In situ intensity'!$AK$12:$AK$13</c:f>
                <c:numCache>
                  <c:formatCode>General</c:formatCode>
                  <c:ptCount val="2"/>
                  <c:pt idx="0">
                    <c:v>6.5843658736156871E-2</c:v>
                  </c:pt>
                  <c:pt idx="1">
                    <c:v>0.1483157192117239</c:v>
                  </c:pt>
                </c:numCache>
              </c:numRef>
            </c:plus>
            <c:minus>
              <c:numRef>
                <c:f>'In situ intensity'!$AK$12:$AK$13</c:f>
                <c:numCache>
                  <c:formatCode>General</c:formatCode>
                  <c:ptCount val="2"/>
                  <c:pt idx="0">
                    <c:v>6.5843658736156871E-2</c:v>
                  </c:pt>
                  <c:pt idx="1">
                    <c:v>0.1483157192117239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'In situ intensity'!$AF$6:$AF$7</c:f>
              <c:strCache>
                <c:ptCount val="1"/>
                <c:pt idx="0">
                  <c:v>MS</c:v>
                </c:pt>
              </c:strCache>
            </c:strRef>
          </c:cat>
          <c:val>
            <c:numRef>
              <c:f>'In situ intensity'!$AK$6:$AK$7</c:f>
              <c:numCache>
                <c:formatCode>General</c:formatCode>
                <c:ptCount val="2"/>
                <c:pt idx="0">
                  <c:v>0.20928799555648128</c:v>
                </c:pt>
                <c:pt idx="1">
                  <c:v>0.30204934157235763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7-430C-AA0A-D1A7738A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2695200"/>
        <c:axId val="622692248"/>
      </c:barChart>
      <c:catAx>
        <c:axId val="6226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92248"/>
        <c:crosses val="autoZero"/>
        <c:auto val="1"/>
        <c:lblAlgn val="ctr"/>
        <c:lblOffset val="100"/>
        <c:noMultiLvlLbl val="0"/>
      </c:catAx>
      <c:valAx>
        <c:axId val="6226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9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925830</xdr:colOff>
      <xdr:row>13</xdr:row>
      <xdr:rowOff>32383</xdr:rowOff>
    </xdr:from>
    <xdr:to>
      <xdr:col>6</xdr:col>
      <xdr:colOff>205740</xdr:colOff>
      <xdr:row>27</xdr:row>
      <xdr:rowOff>106680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23813</xdr:colOff>
      <xdr:row>15</xdr:row>
      <xdr:rowOff>19049</xdr:rowOff>
    </xdr:from>
    <xdr:to>
      <xdr:col>36</xdr:col>
      <xdr:colOff>576263</xdr:colOff>
      <xdr:row>30</xdr:row>
      <xdr:rowOff>147638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638176</xdr:colOff>
      <xdr:row>31</xdr:row>
      <xdr:rowOff>104773</xdr:rowOff>
    </xdr:from>
    <xdr:to>
      <xdr:col>36</xdr:col>
      <xdr:colOff>557213</xdr:colOff>
      <xdr:row>47</xdr:row>
      <xdr:rowOff>52386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zoomScaleNormal="100" workbookViewId="0">
      <selection activeCell="J42" sqref="J42"/>
    </sheetView>
  </sheetViews>
  <sheetFormatPr defaultRowHeight="14.4"/>
  <cols>
    <col min="1" max="1" width="14.5546875" bestFit="1" customWidth="1"/>
    <col min="7" max="7" width="14.5546875" bestFit="1" customWidth="1"/>
    <col min="12" max="12" width="29.44140625" bestFit="1" customWidth="1"/>
  </cols>
  <sheetData>
    <row r="1" spans="1:17" ht="15.6">
      <c r="A1" s="16" t="s">
        <v>89</v>
      </c>
    </row>
    <row r="3" spans="1:17">
      <c r="A3" t="s">
        <v>51</v>
      </c>
    </row>
    <row r="5" spans="1:17">
      <c r="B5" s="25" t="s">
        <v>35</v>
      </c>
      <c r="C5" s="25"/>
      <c r="D5" s="25"/>
      <c r="E5" s="25"/>
      <c r="F5" s="25" t="s">
        <v>52</v>
      </c>
      <c r="G5" s="25"/>
      <c r="H5" s="25"/>
      <c r="I5" s="25"/>
    </row>
    <row r="6" spans="1:17">
      <c r="B6" s="26" t="s">
        <v>53</v>
      </c>
      <c r="C6" s="26"/>
      <c r="D6" s="26"/>
      <c r="E6" s="26"/>
      <c r="F6" s="27" t="s">
        <v>53</v>
      </c>
      <c r="G6" s="28"/>
      <c r="H6" s="28"/>
      <c r="I6" s="29"/>
    </row>
    <row r="7" spans="1:17" ht="15" thickBot="1">
      <c r="B7" s="3" t="s">
        <v>0</v>
      </c>
      <c r="C7" s="3" t="s">
        <v>1</v>
      </c>
      <c r="D7" s="3" t="s">
        <v>2</v>
      </c>
      <c r="E7" s="3" t="s">
        <v>16</v>
      </c>
      <c r="F7" s="3" t="s">
        <v>0</v>
      </c>
      <c r="G7" s="3" t="s">
        <v>1</v>
      </c>
      <c r="H7" s="3" t="s">
        <v>2</v>
      </c>
      <c r="I7" s="3" t="s">
        <v>16</v>
      </c>
      <c r="L7" s="4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</row>
    <row r="8" spans="1:17">
      <c r="A8" t="s">
        <v>54</v>
      </c>
      <c r="B8" s="5">
        <v>64</v>
      </c>
      <c r="C8" s="6">
        <v>60</v>
      </c>
      <c r="D8" s="6">
        <v>43</v>
      </c>
      <c r="E8" s="7">
        <v>14</v>
      </c>
      <c r="F8" s="5">
        <v>3</v>
      </c>
      <c r="G8" s="6">
        <v>2</v>
      </c>
      <c r="H8" s="6">
        <v>3</v>
      </c>
      <c r="I8" s="7">
        <v>0</v>
      </c>
      <c r="L8" s="4"/>
      <c r="M8" s="2"/>
      <c r="N8" s="2"/>
      <c r="O8" s="2"/>
      <c r="P8" s="2"/>
      <c r="Q8" s="2"/>
    </row>
    <row r="9" spans="1:17">
      <c r="A9" t="s">
        <v>55</v>
      </c>
      <c r="B9" s="8">
        <v>58</v>
      </c>
      <c r="C9" s="9">
        <v>56</v>
      </c>
      <c r="D9" s="9">
        <v>40</v>
      </c>
      <c r="E9" s="10">
        <v>19</v>
      </c>
      <c r="F9" s="8">
        <v>0</v>
      </c>
      <c r="G9" s="9">
        <v>0</v>
      </c>
      <c r="H9" s="9">
        <v>5</v>
      </c>
      <c r="I9" s="10">
        <v>1</v>
      </c>
      <c r="L9" s="4" t="s">
        <v>63</v>
      </c>
      <c r="M9" s="2"/>
      <c r="N9" s="2"/>
      <c r="O9" s="2"/>
      <c r="P9" s="2"/>
      <c r="Q9" s="2"/>
    </row>
    <row r="10" spans="1:17">
      <c r="A10" t="s">
        <v>56</v>
      </c>
      <c r="B10" s="8">
        <v>71</v>
      </c>
      <c r="C10" s="9">
        <v>40</v>
      </c>
      <c r="D10" s="9">
        <v>28</v>
      </c>
      <c r="E10" s="10">
        <v>20</v>
      </c>
      <c r="F10" s="8">
        <v>1</v>
      </c>
      <c r="G10" s="9">
        <v>0</v>
      </c>
      <c r="H10" s="9">
        <v>9</v>
      </c>
      <c r="I10" s="10">
        <v>1</v>
      </c>
      <c r="L10" s="4" t="s">
        <v>64</v>
      </c>
      <c r="M10" s="2">
        <v>12.33</v>
      </c>
      <c r="N10" s="2" t="s">
        <v>65</v>
      </c>
      <c r="O10" s="2" t="s">
        <v>38</v>
      </c>
      <c r="P10" s="2" t="s">
        <v>49</v>
      </c>
      <c r="Q10" s="2">
        <v>8.2100000000000006E-2</v>
      </c>
    </row>
    <row r="11" spans="1:17">
      <c r="A11" t="s">
        <v>19</v>
      </c>
      <c r="B11" s="8">
        <f t="shared" ref="B11:I11" si="0">AVERAGE(B8:B10)</f>
        <v>64.333333333333329</v>
      </c>
      <c r="C11" s="9">
        <f t="shared" si="0"/>
        <v>52</v>
      </c>
      <c r="D11" s="9">
        <f t="shared" si="0"/>
        <v>37</v>
      </c>
      <c r="E11" s="10">
        <f t="shared" si="0"/>
        <v>17.666666666666668</v>
      </c>
      <c r="F11" s="8">
        <f t="shared" si="0"/>
        <v>1.3333333333333333</v>
      </c>
      <c r="G11" s="9">
        <f t="shared" si="0"/>
        <v>0.66666666666666663</v>
      </c>
      <c r="H11" s="9">
        <f t="shared" si="0"/>
        <v>5.666666666666667</v>
      </c>
      <c r="I11" s="10">
        <f t="shared" si="0"/>
        <v>0.66666666666666663</v>
      </c>
      <c r="L11" s="4" t="s">
        <v>66</v>
      </c>
      <c r="M11" s="2">
        <v>27.33</v>
      </c>
      <c r="N11" s="2" t="s">
        <v>67</v>
      </c>
      <c r="O11" s="2" t="s">
        <v>68</v>
      </c>
      <c r="P11" s="2" t="s">
        <v>69</v>
      </c>
      <c r="Q11" s="2" t="s">
        <v>70</v>
      </c>
    </row>
    <row r="12" spans="1:17" ht="15" thickBot="1">
      <c r="A12" t="s">
        <v>71</v>
      </c>
      <c r="B12" s="11">
        <f t="shared" ref="B12:I12" si="1">STDEVA(B8:B10)</f>
        <v>6.5064070986477116</v>
      </c>
      <c r="C12" s="12">
        <f t="shared" si="1"/>
        <v>10.583005244258363</v>
      </c>
      <c r="D12" s="12">
        <f t="shared" si="1"/>
        <v>7.9372539331937721</v>
      </c>
      <c r="E12" s="13">
        <f t="shared" si="1"/>
        <v>3.2145502536643153</v>
      </c>
      <c r="F12" s="11">
        <f t="shared" si="1"/>
        <v>1.5275252316519468</v>
      </c>
      <c r="G12" s="12">
        <f t="shared" si="1"/>
        <v>1.1547005383792517</v>
      </c>
      <c r="H12" s="12">
        <f t="shared" si="1"/>
        <v>3.0550504633038935</v>
      </c>
      <c r="I12" s="13">
        <f t="shared" si="1"/>
        <v>0.57735026918962584</v>
      </c>
      <c r="L12" s="4" t="s">
        <v>72</v>
      </c>
      <c r="M12" s="2">
        <v>46.67</v>
      </c>
      <c r="N12" s="2" t="s">
        <v>73</v>
      </c>
      <c r="O12" s="2" t="s">
        <v>68</v>
      </c>
      <c r="P12" s="2" t="s">
        <v>69</v>
      </c>
      <c r="Q12" s="2" t="s">
        <v>70</v>
      </c>
    </row>
    <row r="13" spans="1:17">
      <c r="L13" s="4" t="s">
        <v>74</v>
      </c>
      <c r="M13" s="2">
        <v>15</v>
      </c>
      <c r="N13" s="2" t="s">
        <v>75</v>
      </c>
      <c r="O13" s="2" t="s">
        <v>68</v>
      </c>
      <c r="P13" s="2" t="s">
        <v>76</v>
      </c>
      <c r="Q13" s="2">
        <v>2.4299999999999999E-2</v>
      </c>
    </row>
    <row r="14" spans="1:17">
      <c r="L14" s="4" t="s">
        <v>77</v>
      </c>
      <c r="M14" s="2">
        <v>34.33</v>
      </c>
      <c r="N14" s="2" t="s">
        <v>78</v>
      </c>
      <c r="O14" s="2" t="s">
        <v>68</v>
      </c>
      <c r="P14" s="2" t="s">
        <v>69</v>
      </c>
      <c r="Q14" s="2" t="s">
        <v>70</v>
      </c>
    </row>
    <row r="15" spans="1:17">
      <c r="L15" s="4" t="s">
        <v>79</v>
      </c>
      <c r="M15" s="2">
        <v>19.329999999999998</v>
      </c>
      <c r="N15" s="2" t="s">
        <v>80</v>
      </c>
      <c r="O15" s="2" t="s">
        <v>68</v>
      </c>
      <c r="P15" s="2" t="s">
        <v>81</v>
      </c>
      <c r="Q15" s="2">
        <v>3.2000000000000002E-3</v>
      </c>
    </row>
    <row r="16" spans="1:17">
      <c r="L16" s="4"/>
      <c r="M16" s="2"/>
      <c r="N16" s="2"/>
      <c r="O16" s="2"/>
      <c r="P16" s="2"/>
      <c r="Q16" s="2"/>
    </row>
    <row r="17" spans="12:17">
      <c r="L17" s="4" t="s">
        <v>82</v>
      </c>
      <c r="M17" s="2"/>
      <c r="N17" s="2"/>
      <c r="O17" s="2"/>
      <c r="P17" s="2"/>
      <c r="Q17" s="2"/>
    </row>
    <row r="18" spans="12:17">
      <c r="L18" s="4" t="s">
        <v>64</v>
      </c>
      <c r="M18" s="2">
        <v>0.66669999999999996</v>
      </c>
      <c r="N18" s="2" t="s">
        <v>83</v>
      </c>
      <c r="O18" s="2" t="s">
        <v>38</v>
      </c>
      <c r="P18" s="2" t="s">
        <v>49</v>
      </c>
      <c r="Q18" s="2" t="s">
        <v>84</v>
      </c>
    </row>
    <row r="19" spans="12:17">
      <c r="L19" s="4" t="s">
        <v>66</v>
      </c>
      <c r="M19" s="2">
        <v>-4.3330000000000002</v>
      </c>
      <c r="N19" s="2" t="s">
        <v>85</v>
      </c>
      <c r="O19" s="2" t="s">
        <v>38</v>
      </c>
      <c r="P19" s="2" t="s">
        <v>49</v>
      </c>
      <c r="Q19" s="2">
        <v>0.92310000000000003</v>
      </c>
    </row>
    <row r="20" spans="12:17">
      <c r="L20" s="4" t="s">
        <v>72</v>
      </c>
      <c r="M20" s="2">
        <v>0.66669999999999996</v>
      </c>
      <c r="N20" s="2" t="s">
        <v>83</v>
      </c>
      <c r="O20" s="2" t="s">
        <v>38</v>
      </c>
      <c r="P20" s="2" t="s">
        <v>49</v>
      </c>
      <c r="Q20" s="2" t="s">
        <v>84</v>
      </c>
    </row>
    <row r="21" spans="12:17">
      <c r="L21" s="4" t="s">
        <v>74</v>
      </c>
      <c r="M21" s="2">
        <v>-5</v>
      </c>
      <c r="N21" s="2" t="s">
        <v>86</v>
      </c>
      <c r="O21" s="2" t="s">
        <v>38</v>
      </c>
      <c r="P21" s="2" t="s">
        <v>49</v>
      </c>
      <c r="Q21" s="2">
        <v>0.8619</v>
      </c>
    </row>
    <row r="22" spans="12:17">
      <c r="L22" s="4" t="s">
        <v>77</v>
      </c>
      <c r="M22" s="2">
        <v>3.5529999999999999E-15</v>
      </c>
      <c r="N22" s="2" t="s">
        <v>87</v>
      </c>
      <c r="O22" s="2" t="s">
        <v>38</v>
      </c>
      <c r="P22" s="2" t="s">
        <v>49</v>
      </c>
      <c r="Q22" s="2" t="s">
        <v>84</v>
      </c>
    </row>
    <row r="23" spans="12:17">
      <c r="L23" s="4" t="s">
        <v>79</v>
      </c>
      <c r="M23" s="2">
        <v>5</v>
      </c>
      <c r="N23" s="2" t="s">
        <v>88</v>
      </c>
      <c r="O23" s="2" t="s">
        <v>38</v>
      </c>
      <c r="P23" s="2" t="s">
        <v>49</v>
      </c>
      <c r="Q23" s="2">
        <v>0.8619</v>
      </c>
    </row>
  </sheetData>
  <mergeCells count="4">
    <mergeCell ref="B5:E5"/>
    <mergeCell ref="F5:I5"/>
    <mergeCell ref="B6:E6"/>
    <mergeCell ref="F6:I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4"/>
  <sheetViews>
    <sheetView tabSelected="1" zoomScaleNormal="100" workbookViewId="0">
      <selection activeCell="J25" sqref="J25"/>
    </sheetView>
  </sheetViews>
  <sheetFormatPr defaultRowHeight="14.4"/>
  <sheetData>
    <row r="1" spans="1:48" ht="15.6">
      <c r="A1" s="16" t="s">
        <v>94</v>
      </c>
    </row>
    <row r="3" spans="1:48">
      <c r="A3" s="25" t="s">
        <v>90</v>
      </c>
      <c r="B3" s="25"/>
      <c r="C3" s="25"/>
      <c r="D3" s="25"/>
      <c r="E3" s="25"/>
      <c r="G3" s="25" t="s">
        <v>91</v>
      </c>
      <c r="H3" s="25"/>
      <c r="I3" s="25"/>
      <c r="J3" s="25"/>
      <c r="K3" s="25"/>
      <c r="L3" s="1"/>
      <c r="M3" s="25" t="s">
        <v>92</v>
      </c>
      <c r="N3" s="25"/>
      <c r="O3" s="25"/>
      <c r="P3" s="25"/>
      <c r="Q3" s="25"/>
      <c r="R3" s="17"/>
      <c r="S3" s="14"/>
      <c r="T3" s="18" t="s">
        <v>93</v>
      </c>
      <c r="U3" s="18"/>
      <c r="V3" s="18"/>
      <c r="W3" s="18"/>
      <c r="X3" s="17"/>
      <c r="AF3" t="s">
        <v>19</v>
      </c>
      <c r="AH3" t="s">
        <v>0</v>
      </c>
      <c r="AI3" t="s">
        <v>1</v>
      </c>
      <c r="AJ3" t="s">
        <v>2</v>
      </c>
      <c r="AK3" t="s">
        <v>16</v>
      </c>
      <c r="AQ3" t="s">
        <v>9</v>
      </c>
    </row>
    <row r="4" spans="1:48">
      <c r="A4" s="19" t="s">
        <v>5</v>
      </c>
      <c r="B4" s="20"/>
      <c r="C4" s="20"/>
      <c r="D4" s="20"/>
      <c r="E4" s="20"/>
      <c r="G4" s="19" t="s">
        <v>5</v>
      </c>
      <c r="H4" s="20"/>
      <c r="I4" s="20"/>
      <c r="J4" s="20"/>
      <c r="K4" s="20"/>
      <c r="L4" s="15"/>
      <c r="M4" s="19" t="s">
        <v>5</v>
      </c>
      <c r="N4" s="20"/>
      <c r="O4" s="20"/>
      <c r="P4" s="20"/>
      <c r="Q4" s="20"/>
      <c r="R4" s="17"/>
      <c r="S4" s="19" t="s">
        <v>5</v>
      </c>
      <c r="T4" s="21"/>
      <c r="U4" s="21"/>
      <c r="V4" s="21"/>
      <c r="W4" s="21"/>
      <c r="X4" s="17"/>
      <c r="AF4" t="s">
        <v>3</v>
      </c>
      <c r="AG4" t="s">
        <v>17</v>
      </c>
      <c r="AH4">
        <v>1</v>
      </c>
      <c r="AI4">
        <v>0.74837418130482081</v>
      </c>
      <c r="AJ4">
        <v>0.54144101923210441</v>
      </c>
      <c r="AK4">
        <v>0.20832754750167787</v>
      </c>
      <c r="AM4" t="s">
        <v>17</v>
      </c>
      <c r="AQ4" t="s">
        <v>15</v>
      </c>
      <c r="AU4" t="s">
        <v>24</v>
      </c>
    </row>
    <row r="5" spans="1:48">
      <c r="A5" t="s">
        <v>0</v>
      </c>
      <c r="B5">
        <v>175629</v>
      </c>
      <c r="C5">
        <v>196817</v>
      </c>
      <c r="D5">
        <v>148962</v>
      </c>
      <c r="G5" t="s">
        <v>0</v>
      </c>
      <c r="H5">
        <v>132752</v>
      </c>
      <c r="I5">
        <v>107070</v>
      </c>
      <c r="J5">
        <v>85482</v>
      </c>
      <c r="M5" t="s">
        <v>0</v>
      </c>
      <c r="N5">
        <v>151269</v>
      </c>
      <c r="O5">
        <v>130541</v>
      </c>
      <c r="P5">
        <v>129196</v>
      </c>
      <c r="S5" t="s">
        <v>0</v>
      </c>
      <c r="T5">
        <v>141700</v>
      </c>
      <c r="U5">
        <v>139032</v>
      </c>
      <c r="V5">
        <v>100971</v>
      </c>
      <c r="AG5" t="s">
        <v>18</v>
      </c>
      <c r="AH5">
        <v>0.55299243213219473</v>
      </c>
      <c r="AI5">
        <v>0.48719016871485105</v>
      </c>
      <c r="AJ5">
        <v>0.41376796500729013</v>
      </c>
      <c r="AK5">
        <v>0.39696590987988611</v>
      </c>
      <c r="AM5">
        <f>_xlfn.T.TEST(B17:D17,B18:D18,1,1)</f>
        <v>2.8912899540610881E-2</v>
      </c>
      <c r="AN5" t="s">
        <v>10</v>
      </c>
      <c r="AQ5" t="s">
        <v>11</v>
      </c>
      <c r="AS5" t="s">
        <v>25</v>
      </c>
      <c r="AT5" t="s">
        <v>0</v>
      </c>
      <c r="AU5">
        <f>_xlfn.T.TEST(B17:D17,H17:J17,1,1)</f>
        <v>0.297287402218675</v>
      </c>
      <c r="AV5" t="s">
        <v>10</v>
      </c>
    </row>
    <row r="6" spans="1:48">
      <c r="A6" t="s">
        <v>1</v>
      </c>
      <c r="B6">
        <v>161061</v>
      </c>
      <c r="C6">
        <v>158751</v>
      </c>
      <c r="D6">
        <v>114616</v>
      </c>
      <c r="G6" t="s">
        <v>1</v>
      </c>
      <c r="H6">
        <v>114808</v>
      </c>
      <c r="I6">
        <v>102959</v>
      </c>
      <c r="J6">
        <v>84791</v>
      </c>
      <c r="M6" t="s">
        <v>1</v>
      </c>
      <c r="N6">
        <v>94114</v>
      </c>
      <c r="O6">
        <v>111478</v>
      </c>
      <c r="P6">
        <v>95789</v>
      </c>
      <c r="S6" t="s">
        <v>1</v>
      </c>
      <c r="T6">
        <v>98183</v>
      </c>
      <c r="U6">
        <v>103230</v>
      </c>
      <c r="V6">
        <v>82794</v>
      </c>
      <c r="AF6" t="s">
        <v>8</v>
      </c>
      <c r="AG6" t="s">
        <v>17</v>
      </c>
      <c r="AH6">
        <v>0.68061630678793761</v>
      </c>
      <c r="AI6">
        <v>0.36348040917401464</v>
      </c>
      <c r="AJ6">
        <v>0.13791108333911917</v>
      </c>
      <c r="AK6">
        <v>0.20928799555648128</v>
      </c>
      <c r="AM6">
        <f>_xlfn.T.TEST(B18:D18,B19:D19,1,1)</f>
        <v>4.7157178026496716E-2</v>
      </c>
      <c r="AN6" t="s">
        <v>10</v>
      </c>
      <c r="AQ6" t="s">
        <v>13</v>
      </c>
      <c r="AT6" t="s">
        <v>1</v>
      </c>
      <c r="AU6">
        <f>_xlfn.T.TEST(B18:D18,H18:J18,1,1)</f>
        <v>1.9459100672241658E-2</v>
      </c>
      <c r="AV6" t="s">
        <v>26</v>
      </c>
    </row>
    <row r="7" spans="1:48">
      <c r="A7" t="s">
        <v>2</v>
      </c>
      <c r="B7">
        <v>126385</v>
      </c>
      <c r="C7">
        <v>130381</v>
      </c>
      <c r="D7">
        <v>106131</v>
      </c>
      <c r="G7" t="s">
        <v>2</v>
      </c>
      <c r="H7">
        <v>106076</v>
      </c>
      <c r="I7">
        <v>99168</v>
      </c>
      <c r="J7">
        <v>71934</v>
      </c>
      <c r="M7" t="s">
        <v>2</v>
      </c>
      <c r="N7">
        <v>61601</v>
      </c>
      <c r="O7">
        <v>85734</v>
      </c>
      <c r="P7">
        <v>76073</v>
      </c>
      <c r="S7" t="s">
        <v>2</v>
      </c>
      <c r="T7">
        <v>72619</v>
      </c>
      <c r="U7">
        <v>84611</v>
      </c>
      <c r="V7">
        <v>48236</v>
      </c>
      <c r="AG7" t="s">
        <v>18</v>
      </c>
      <c r="AH7">
        <v>0.71614999189983575</v>
      </c>
      <c r="AI7">
        <v>0.4341022703603416</v>
      </c>
      <c r="AJ7">
        <v>0.2063111851697563</v>
      </c>
      <c r="AK7">
        <v>0.30204934157235763</v>
      </c>
      <c r="AM7">
        <f>_xlfn.T.TEST(B17:D17,B19:D19,1,1)</f>
        <v>8.6636479126296177E-3</v>
      </c>
      <c r="AN7" t="s">
        <v>12</v>
      </c>
      <c r="AQ7" t="s">
        <v>14</v>
      </c>
      <c r="AT7" t="s">
        <v>2</v>
      </c>
      <c r="AU7">
        <f>_xlfn.T.TEST(B19:D19,H19:J19,1,1)</f>
        <v>5.8364893886498237E-2</v>
      </c>
      <c r="AV7" t="s">
        <v>10</v>
      </c>
    </row>
    <row r="8" spans="1:48">
      <c r="A8" t="s">
        <v>16</v>
      </c>
      <c r="B8">
        <v>78940</v>
      </c>
      <c r="C8">
        <v>93992</v>
      </c>
      <c r="D8">
        <v>74817</v>
      </c>
      <c r="G8" t="s">
        <v>16</v>
      </c>
      <c r="H8">
        <v>92689</v>
      </c>
      <c r="I8">
        <v>91565</v>
      </c>
      <c r="J8">
        <v>87116</v>
      </c>
      <c r="M8" t="s">
        <v>16</v>
      </c>
      <c r="N8">
        <v>81740</v>
      </c>
      <c r="O8">
        <v>92657</v>
      </c>
      <c r="P8">
        <v>73684</v>
      </c>
      <c r="S8" t="s">
        <v>16</v>
      </c>
      <c r="T8">
        <v>87807</v>
      </c>
      <c r="U8">
        <v>83111</v>
      </c>
      <c r="V8">
        <v>67642</v>
      </c>
      <c r="AM8">
        <f>_xlfn.T.TEST(B17:D17,B20:D20,1,1)</f>
        <v>4.5064958488034261E-3</v>
      </c>
      <c r="AN8" t="s">
        <v>22</v>
      </c>
      <c r="AQ8" t="s">
        <v>21</v>
      </c>
      <c r="AT8" t="s">
        <v>16</v>
      </c>
      <c r="AU8">
        <f>_xlfn.T.TEST(B20:D20,H20:J20,1,1)</f>
        <v>4.089460908932265E-3</v>
      </c>
      <c r="AV8" t="s">
        <v>10</v>
      </c>
    </row>
    <row r="9" spans="1:48">
      <c r="AF9" t="s">
        <v>34</v>
      </c>
      <c r="AH9" t="s">
        <v>0</v>
      </c>
      <c r="AI9" t="s">
        <v>1</v>
      </c>
      <c r="AJ9" t="s">
        <v>2</v>
      </c>
      <c r="AK9" t="s">
        <v>16</v>
      </c>
      <c r="AM9">
        <f>_xlfn.T.TEST(B18:D18,B20:D20,1,1)</f>
        <v>1.8411789506328016E-2</v>
      </c>
      <c r="AN9" t="s">
        <v>10</v>
      </c>
      <c r="AQ9" t="s">
        <v>23</v>
      </c>
    </row>
    <row r="10" spans="1:48">
      <c r="A10" s="19" t="s">
        <v>6</v>
      </c>
      <c r="E10" t="s">
        <v>20</v>
      </c>
      <c r="G10" s="19" t="s">
        <v>6</v>
      </c>
      <c r="K10" t="s">
        <v>20</v>
      </c>
      <c r="M10" s="19" t="s">
        <v>6</v>
      </c>
      <c r="Q10" t="s">
        <v>20</v>
      </c>
      <c r="S10" s="19" t="s">
        <v>6</v>
      </c>
      <c r="W10" t="s">
        <v>20</v>
      </c>
      <c r="AF10" t="s">
        <v>3</v>
      </c>
      <c r="AG10" t="s">
        <v>17</v>
      </c>
      <c r="AH10">
        <v>6.4079017056966517E-2</v>
      </c>
      <c r="AI10">
        <v>0.13904405965592775</v>
      </c>
      <c r="AJ10">
        <v>6.6390693251822383E-2</v>
      </c>
      <c r="AK10">
        <v>6.7208436431964072E-2</v>
      </c>
    </row>
    <row r="11" spans="1:48">
      <c r="A11" t="s">
        <v>0</v>
      </c>
      <c r="B11">
        <f>B5-$B$23</f>
        <v>118374</v>
      </c>
      <c r="C11">
        <f>C5-$C$23</f>
        <v>120510</v>
      </c>
      <c r="D11">
        <f>D5-$D$23</f>
        <v>106788</v>
      </c>
      <c r="E11">
        <f>AVERAGE(B11:D11)</f>
        <v>115224</v>
      </c>
      <c r="G11" t="s">
        <v>0</v>
      </c>
      <c r="H11">
        <f>H5-$B$25</f>
        <v>132752</v>
      </c>
      <c r="I11">
        <f>I5-$C$25</f>
        <v>107070</v>
      </c>
      <c r="J11">
        <f>J5-$D$25</f>
        <v>85482</v>
      </c>
      <c r="K11">
        <f>AVERAGE(H11:J11)</f>
        <v>108434.66666666667</v>
      </c>
      <c r="M11" t="s">
        <v>0</v>
      </c>
      <c r="N11">
        <f>N5-$B$23</f>
        <v>94014</v>
      </c>
      <c r="O11">
        <f>O5-$C$23</f>
        <v>54234</v>
      </c>
      <c r="P11">
        <f>P5-$D$23</f>
        <v>87022</v>
      </c>
      <c r="Q11">
        <f>AVERAGE(N11:P11)</f>
        <v>78423.333333333328</v>
      </c>
      <c r="S11" t="s">
        <v>0</v>
      </c>
      <c r="T11">
        <f>T5-$B$25</f>
        <v>141700</v>
      </c>
      <c r="U11">
        <f>U5-$C$25</f>
        <v>139032</v>
      </c>
      <c r="V11">
        <f>V5-$D$25</f>
        <v>100971</v>
      </c>
      <c r="W11">
        <f>AVERAGE(T11:V11)</f>
        <v>127234.33333333333</v>
      </c>
      <c r="AG11" t="s">
        <v>18</v>
      </c>
      <c r="AH11">
        <v>0.14063983560863627</v>
      </c>
      <c r="AI11">
        <v>0.13084681119324149</v>
      </c>
      <c r="AJ11">
        <v>9.1496562491573938E-2</v>
      </c>
      <c r="AK11">
        <v>0.20908411068957983</v>
      </c>
      <c r="AQ11" t="s">
        <v>9</v>
      </c>
    </row>
    <row r="12" spans="1:48">
      <c r="A12" t="s">
        <v>1</v>
      </c>
      <c r="B12">
        <f>B6-$B$23</f>
        <v>103806</v>
      </c>
      <c r="C12">
        <f>C6-$C$23</f>
        <v>82444</v>
      </c>
      <c r="D12">
        <f>D6-$D$23</f>
        <v>72442</v>
      </c>
      <c r="E12">
        <f>AVERAGE(B12:D12)</f>
        <v>86230.666666666672</v>
      </c>
      <c r="G12" t="s">
        <v>1</v>
      </c>
      <c r="H12">
        <f>H6-$B$25</f>
        <v>114808</v>
      </c>
      <c r="I12">
        <f>I6-$C$25</f>
        <v>102959</v>
      </c>
      <c r="J12">
        <f>J6-$D$25</f>
        <v>84791</v>
      </c>
      <c r="K12">
        <f>AVERAGE(H12:J12)</f>
        <v>100852.66666666667</v>
      </c>
      <c r="M12" t="s">
        <v>1</v>
      </c>
      <c r="N12">
        <f>N6-$B$23</f>
        <v>36859</v>
      </c>
      <c r="O12">
        <f>O6-$C$23</f>
        <v>35171</v>
      </c>
      <c r="P12">
        <f>P6-$D$23</f>
        <v>53615</v>
      </c>
      <c r="Q12">
        <f>AVERAGE(N12:P12)</f>
        <v>41881.666666666664</v>
      </c>
      <c r="S12" t="s">
        <v>1</v>
      </c>
      <c r="T12">
        <f>T6-$B$25</f>
        <v>98183</v>
      </c>
      <c r="U12">
        <f>U6-$C$25</f>
        <v>103230</v>
      </c>
      <c r="V12">
        <f>V6-$D$25</f>
        <v>82794</v>
      </c>
      <c r="W12">
        <f>AVERAGE(T12:V12)</f>
        <v>94735.666666666672</v>
      </c>
      <c r="AF12" t="s">
        <v>8</v>
      </c>
      <c r="AG12" t="s">
        <v>17</v>
      </c>
      <c r="AH12">
        <v>0.18432174346351704</v>
      </c>
      <c r="AI12">
        <v>8.8491596271954395E-2</v>
      </c>
      <c r="AJ12">
        <v>0.13713497374711844</v>
      </c>
      <c r="AK12">
        <v>6.5843658736156871E-2</v>
      </c>
      <c r="AQ12" t="s">
        <v>4</v>
      </c>
    </row>
    <row r="13" spans="1:48">
      <c r="A13" t="s">
        <v>2</v>
      </c>
      <c r="B13">
        <f>B7-$B$23</f>
        <v>69130</v>
      </c>
      <c r="C13">
        <f>C7-$C$23</f>
        <v>54074</v>
      </c>
      <c r="D13">
        <f>D7-$D$23</f>
        <v>63957</v>
      </c>
      <c r="E13">
        <f>AVERAGE(B13:D13)</f>
        <v>62387</v>
      </c>
      <c r="G13" t="s">
        <v>2</v>
      </c>
      <c r="H13">
        <f>H7-$B$25</f>
        <v>106076</v>
      </c>
      <c r="I13">
        <f>I7-$C$25</f>
        <v>99168</v>
      </c>
      <c r="J13">
        <f>J7-$D$25</f>
        <v>71934</v>
      </c>
      <c r="K13">
        <f>AVERAGE(H13:J13)</f>
        <v>92392.666666666672</v>
      </c>
      <c r="M13" t="s">
        <v>2</v>
      </c>
      <c r="N13">
        <f>N7-$B$23</f>
        <v>4346</v>
      </c>
      <c r="O13">
        <f>O7-$C$23</f>
        <v>9427</v>
      </c>
      <c r="P13">
        <f>P7-$D$23</f>
        <v>33899</v>
      </c>
      <c r="Q13">
        <f>AVERAGE(N13:P13)</f>
        <v>15890.666666666666</v>
      </c>
      <c r="S13" t="s">
        <v>2</v>
      </c>
      <c r="T13">
        <f>T7-$B$25</f>
        <v>72619</v>
      </c>
      <c r="U13">
        <f>U7-$C$25</f>
        <v>84611</v>
      </c>
      <c r="V13">
        <f>V7-$D$25</f>
        <v>48236</v>
      </c>
      <c r="W13">
        <f>AVERAGE(T13:V13)</f>
        <v>68488.666666666672</v>
      </c>
      <c r="AG13" t="s">
        <v>18</v>
      </c>
      <c r="AH13">
        <v>4.4849552189566606E-2</v>
      </c>
      <c r="AI13">
        <v>0.14359670611629313</v>
      </c>
      <c r="AJ13">
        <v>8.8876141932615976E-2</v>
      </c>
      <c r="AK13">
        <v>0.1483157192117239</v>
      </c>
      <c r="AM13">
        <f>_xlfn.T.TEST(N17:P17,N18:P18,1,1)</f>
        <v>4.0643736669697561E-2</v>
      </c>
      <c r="AN13" t="s">
        <v>10</v>
      </c>
      <c r="AQ13" t="s">
        <v>11</v>
      </c>
      <c r="AS13" t="s">
        <v>4</v>
      </c>
      <c r="AT13" t="s">
        <v>0</v>
      </c>
      <c r="AU13">
        <f>_xlfn.T.TEST(N17:P17,T17:V17,1,1)</f>
        <v>6.9892433069441096E-2</v>
      </c>
      <c r="AV13" t="s">
        <v>26</v>
      </c>
    </row>
    <row r="14" spans="1:48">
      <c r="A14" t="s">
        <v>16</v>
      </c>
      <c r="B14">
        <f>B8-$B$23</f>
        <v>21685</v>
      </c>
      <c r="C14">
        <f>C8-$C$23</f>
        <v>17685</v>
      </c>
      <c r="D14">
        <f>D8-$D$23</f>
        <v>32643</v>
      </c>
      <c r="E14">
        <f>AVERAGE(B14:D14)</f>
        <v>24004.333333333332</v>
      </c>
      <c r="G14" t="s">
        <v>16</v>
      </c>
      <c r="H14">
        <f>H8-$B$25</f>
        <v>92689</v>
      </c>
      <c r="I14">
        <f>I8-$C$25</f>
        <v>91565</v>
      </c>
      <c r="J14">
        <f>J8-$D$25</f>
        <v>87116</v>
      </c>
      <c r="K14">
        <f>AVERAGE(H14:J14)</f>
        <v>90456.666666666672</v>
      </c>
      <c r="M14" t="s">
        <v>16</v>
      </c>
      <c r="N14">
        <f>N8-$B$23</f>
        <v>24485</v>
      </c>
      <c r="O14">
        <f>O8-$C$23</f>
        <v>16350</v>
      </c>
      <c r="P14">
        <f>P8-$D$23</f>
        <v>31510</v>
      </c>
      <c r="Q14">
        <f>AVERAGE(N14:P14)</f>
        <v>24115</v>
      </c>
      <c r="S14" t="s">
        <v>16</v>
      </c>
      <c r="T14">
        <f>T8-$B$25</f>
        <v>87807</v>
      </c>
      <c r="U14">
        <f>U8-$C$25</f>
        <v>83111</v>
      </c>
      <c r="V14">
        <f>V8-$D$25</f>
        <v>67642</v>
      </c>
      <c r="W14">
        <f>AVERAGE(T14:V14)</f>
        <v>79520</v>
      </c>
      <c r="Z14" s="19" t="s">
        <v>34</v>
      </c>
      <c r="AM14">
        <f>_xlfn.T.TEST(N18:P18,N19:P19,1,1)</f>
        <v>9.815386332137143E-3</v>
      </c>
      <c r="AN14" t="s">
        <v>12</v>
      </c>
      <c r="AQ14" t="s">
        <v>13</v>
      </c>
      <c r="AT14" t="s">
        <v>1</v>
      </c>
      <c r="AU14">
        <f>_xlfn.T.TEST(N18:P18,T18:V18,1,1)</f>
        <v>2.3923467962709485E-2</v>
      </c>
      <c r="AV14" t="s">
        <v>26</v>
      </c>
    </row>
    <row r="15" spans="1:48">
      <c r="Z15" t="s">
        <v>96</v>
      </c>
      <c r="AA15" t="s">
        <v>96</v>
      </c>
      <c r="AB15" t="s">
        <v>97</v>
      </c>
      <c r="AC15" t="s">
        <v>97</v>
      </c>
      <c r="AM15">
        <f>_xlfn.T.TEST(N17:P17,N19:P19,1,1)</f>
        <v>2.2638800282642393E-2</v>
      </c>
      <c r="AN15" t="s">
        <v>10</v>
      </c>
      <c r="AQ15" t="s">
        <v>14</v>
      </c>
      <c r="AT15" t="s">
        <v>2</v>
      </c>
      <c r="AU15">
        <f>_xlfn.T.TEST(N19:P19,T19:V19,1,1)</f>
        <v>5.5875565360153867E-2</v>
      </c>
      <c r="AV15" t="s">
        <v>26</v>
      </c>
    </row>
    <row r="16" spans="1:48" s="19" customFormat="1">
      <c r="A16" s="19" t="s">
        <v>7</v>
      </c>
      <c r="G16" s="19" t="s">
        <v>7</v>
      </c>
      <c r="M16" s="19" t="s">
        <v>7</v>
      </c>
      <c r="S16" s="19" t="s">
        <v>7</v>
      </c>
      <c r="Z16" t="s">
        <v>31</v>
      </c>
      <c r="AA16" t="s">
        <v>33</v>
      </c>
      <c r="AB16" t="s">
        <v>31</v>
      </c>
      <c r="AC16" t="s">
        <v>33</v>
      </c>
      <c r="AF16"/>
      <c r="AG16"/>
      <c r="AH16"/>
      <c r="AI16"/>
      <c r="AJ16"/>
      <c r="AK16"/>
      <c r="AL16"/>
      <c r="AM16">
        <f>_xlfn.T.TEST(N17:P17,N20:P20,1,1)</f>
        <v>1.3630143130008973E-2</v>
      </c>
      <c r="AN16" t="s">
        <v>10</v>
      </c>
      <c r="AO16"/>
      <c r="AP16"/>
      <c r="AQ16" t="s">
        <v>21</v>
      </c>
      <c r="AR16"/>
      <c r="AS16"/>
      <c r="AT16" t="s">
        <v>16</v>
      </c>
      <c r="AU16">
        <f>_xlfn.T.TEST(N20:P20,T20:V20,1,1)</f>
        <v>1.4618979692162689E-2</v>
      </c>
      <c r="AV16" t="s">
        <v>26</v>
      </c>
    </row>
    <row r="17" spans="1:48">
      <c r="A17" t="s">
        <v>0</v>
      </c>
      <c r="B17">
        <f>B11/$E$11</f>
        <v>1.0273380545719641</v>
      </c>
      <c r="C17">
        <f>C11/$E$11</f>
        <v>1.0458758591960009</v>
      </c>
      <c r="D17">
        <f>D11/$E$11</f>
        <v>0.92678608623203496</v>
      </c>
      <c r="E17">
        <f>E11/$E$11</f>
        <v>1</v>
      </c>
      <c r="G17" t="s">
        <v>0</v>
      </c>
      <c r="H17">
        <f t="shared" ref="H17:K20" si="0">H11/$E$11</f>
        <v>1.1521210858848852</v>
      </c>
      <c r="I17">
        <f t="shared" si="0"/>
        <v>0.92923349302228697</v>
      </c>
      <c r="J17">
        <f t="shared" si="0"/>
        <v>0.74187669235575926</v>
      </c>
      <c r="K17">
        <f t="shared" si="0"/>
        <v>0.9410770904209772</v>
      </c>
      <c r="M17" t="s">
        <v>0</v>
      </c>
      <c r="N17">
        <f t="shared" ref="N17:Q18" si="1">N11/$E$11</f>
        <v>0.81592376588210791</v>
      </c>
      <c r="O17">
        <f t="shared" si="1"/>
        <v>0.47068319100187461</v>
      </c>
      <c r="P17">
        <f t="shared" si="1"/>
        <v>0.75524196347983064</v>
      </c>
      <c r="Q17">
        <f t="shared" si="1"/>
        <v>0.68061630678793761</v>
      </c>
      <c r="S17" t="s">
        <v>0</v>
      </c>
      <c r="T17">
        <f t="shared" ref="T17:W20" si="2">T11/$E$11</f>
        <v>1.2297785183642296</v>
      </c>
      <c r="U17">
        <f t="shared" si="2"/>
        <v>1.2066236200791502</v>
      </c>
      <c r="V17">
        <f t="shared" si="2"/>
        <v>0.87630181212247449</v>
      </c>
      <c r="W17">
        <f t="shared" si="2"/>
        <v>1.104234650188618</v>
      </c>
      <c r="Y17" t="s">
        <v>0</v>
      </c>
      <c r="Z17">
        <f>STDEVA(B17:D17)</f>
        <v>6.4079017056966517E-2</v>
      </c>
      <c r="AA17">
        <f>STDEVA(N17:P17)</f>
        <v>0.18432174346351704</v>
      </c>
      <c r="AB17">
        <f>STDEVA(H17:J17)</f>
        <v>0.20537847673265794</v>
      </c>
      <c r="AC17">
        <f>STDEVA(T17:V17)</f>
        <v>0.19773485107667199</v>
      </c>
      <c r="AM17">
        <f>_xlfn.T.TEST(N18:P18,N20:P20,1,1)</f>
        <v>1.245810173547365E-2</v>
      </c>
      <c r="AN17" t="s">
        <v>10</v>
      </c>
      <c r="AQ17" t="s">
        <v>23</v>
      </c>
    </row>
    <row r="18" spans="1:48">
      <c r="A18" t="s">
        <v>1</v>
      </c>
      <c r="B18">
        <f t="shared" ref="B18:E20" si="3">B12/$E$11</f>
        <v>0.90090606123724226</v>
      </c>
      <c r="C18">
        <f t="shared" si="3"/>
        <v>0.71551065750190934</v>
      </c>
      <c r="D18">
        <f t="shared" si="3"/>
        <v>0.62870582517531071</v>
      </c>
      <c r="E18">
        <f t="shared" si="3"/>
        <v>0.74837418130482081</v>
      </c>
      <c r="G18" t="s">
        <v>1</v>
      </c>
      <c r="H18">
        <f t="shared" si="0"/>
        <v>0.99638964104700412</v>
      </c>
      <c r="I18">
        <f t="shared" si="0"/>
        <v>0.89355516211900299</v>
      </c>
      <c r="J18">
        <f t="shared" si="0"/>
        <v>0.73587967784489339</v>
      </c>
      <c r="K18">
        <f t="shared" si="0"/>
        <v>0.87527482700363357</v>
      </c>
      <c r="M18" t="s">
        <v>1</v>
      </c>
      <c r="N18">
        <f t="shared" si="1"/>
        <v>0.31988995348191351</v>
      </c>
      <c r="O18">
        <f t="shared" si="1"/>
        <v>0.30524022773033394</v>
      </c>
      <c r="P18">
        <f t="shared" si="1"/>
        <v>0.46531104630979658</v>
      </c>
      <c r="Q18">
        <f t="shared" si="1"/>
        <v>0.36348040917401464</v>
      </c>
      <c r="S18" t="s">
        <v>1</v>
      </c>
      <c r="T18">
        <f t="shared" si="2"/>
        <v>0.85210546413941535</v>
      </c>
      <c r="U18">
        <f t="shared" si="2"/>
        <v>0.89590710268694018</v>
      </c>
      <c r="V18">
        <f t="shared" si="2"/>
        <v>0.71854821912101641</v>
      </c>
      <c r="W18">
        <f t="shared" si="2"/>
        <v>0.82218692864912402</v>
      </c>
      <c r="Y18" t="s">
        <v>1</v>
      </c>
      <c r="Z18">
        <f>STDEVA(B18:D18)</f>
        <v>0.13904405965592775</v>
      </c>
      <c r="AA18">
        <f>STDEVA(N18:P18)</f>
        <v>8.8491596271954395E-2</v>
      </c>
      <c r="AB18">
        <f>STDEVA(H18:J18)</f>
        <v>0.13121352148631191</v>
      </c>
      <c r="AC18">
        <f>STDEVA(T18:V18)</f>
        <v>9.2387133678616715E-2</v>
      </c>
    </row>
    <row r="19" spans="1:48">
      <c r="A19" t="s">
        <v>2</v>
      </c>
      <c r="B19">
        <f t="shared" si="3"/>
        <v>0.59996181351107403</v>
      </c>
      <c r="C19">
        <f t="shared" si="3"/>
        <v>0.46929459140456847</v>
      </c>
      <c r="D19">
        <f t="shared" si="3"/>
        <v>0.55506665278067069</v>
      </c>
      <c r="E19">
        <f t="shared" si="3"/>
        <v>0.54144101923210441</v>
      </c>
      <c r="G19" t="s">
        <v>2</v>
      </c>
      <c r="H19">
        <f t="shared" si="0"/>
        <v>0.92060681802402278</v>
      </c>
      <c r="I19">
        <f t="shared" si="0"/>
        <v>0.86065403041033117</v>
      </c>
      <c r="J19">
        <f t="shared" si="0"/>
        <v>0.62429702145386379</v>
      </c>
      <c r="K19">
        <f t="shared" si="0"/>
        <v>0.80185262329607265</v>
      </c>
      <c r="M19" t="s">
        <v>2</v>
      </c>
      <c r="N19">
        <f t="shared" ref="N19:Q20" si="4">N13/$E$11</f>
        <v>3.7717836561827395E-2</v>
      </c>
      <c r="O19">
        <f t="shared" si="4"/>
        <v>8.1814552523779768E-2</v>
      </c>
      <c r="P19">
        <f t="shared" si="4"/>
        <v>0.29420086093175035</v>
      </c>
      <c r="Q19">
        <f t="shared" si="4"/>
        <v>0.13791108333911917</v>
      </c>
      <c r="S19" t="s">
        <v>2</v>
      </c>
      <c r="T19">
        <f t="shared" si="2"/>
        <v>0.63024196347983064</v>
      </c>
      <c r="U19">
        <f t="shared" si="2"/>
        <v>0.734317503297924</v>
      </c>
      <c r="V19">
        <f t="shared" si="2"/>
        <v>0.41862806359786153</v>
      </c>
      <c r="W19">
        <f t="shared" si="2"/>
        <v>0.5943958434585388</v>
      </c>
      <c r="Y19" t="s">
        <v>2</v>
      </c>
      <c r="Z19">
        <f>STDEVA(B19:D19)</f>
        <v>6.6390693251822383E-2</v>
      </c>
      <c r="AA19">
        <f>STDEVA(N19:P19)</f>
        <v>0.13713497374711844</v>
      </c>
      <c r="AB19">
        <f>STDEVA(H19:J19)</f>
        <v>0.15666230559654321</v>
      </c>
      <c r="AC19">
        <f>STDEVA(T19:V19)</f>
        <v>0.16086846746634501</v>
      </c>
    </row>
    <row r="20" spans="1:48">
      <c r="A20" t="s">
        <v>16</v>
      </c>
      <c r="B20">
        <f>B14/$E$11</f>
        <v>0.18819863917239463</v>
      </c>
      <c r="C20">
        <f>C14/$E$11</f>
        <v>0.15348364923974173</v>
      </c>
      <c r="D20">
        <f t="shared" si="3"/>
        <v>0.28330035409289733</v>
      </c>
      <c r="E20">
        <f t="shared" si="3"/>
        <v>0.20832754750167787</v>
      </c>
      <c r="G20" t="s">
        <v>16</v>
      </c>
      <c r="H20">
        <f t="shared" si="0"/>
        <v>0.80442442546691661</v>
      </c>
      <c r="I20">
        <f t="shared" si="0"/>
        <v>0.79466951329584112</v>
      </c>
      <c r="J20">
        <f t="shared" si="0"/>
        <v>0.7560577657432479</v>
      </c>
      <c r="K20">
        <f t="shared" si="0"/>
        <v>0.78505056816866858</v>
      </c>
      <c r="M20" t="s">
        <v>16</v>
      </c>
      <c r="N20">
        <f t="shared" si="4"/>
        <v>0.21249913212525168</v>
      </c>
      <c r="O20">
        <f t="shared" si="4"/>
        <v>0.14189752134971881</v>
      </c>
      <c r="P20">
        <f t="shared" si="4"/>
        <v>0.27346733319447336</v>
      </c>
      <c r="Q20">
        <f t="shared" si="4"/>
        <v>0.20928799555648128</v>
      </c>
      <c r="S20" t="s">
        <v>16</v>
      </c>
      <c r="T20">
        <f t="shared" si="2"/>
        <v>0.76205478025411377</v>
      </c>
      <c r="U20">
        <f t="shared" si="2"/>
        <v>0.72129938207317923</v>
      </c>
      <c r="V20">
        <f t="shared" si="2"/>
        <v>0.58704783725612719</v>
      </c>
      <c r="W20">
        <f t="shared" si="2"/>
        <v>0.69013399986113999</v>
      </c>
      <c r="Y20" t="s">
        <v>16</v>
      </c>
      <c r="Z20">
        <f>STDEVA(B20:D20)</f>
        <v>6.7208436431964072E-2</v>
      </c>
      <c r="AA20">
        <f>STDEVA(N20:P20)</f>
        <v>6.5843658736156871E-2</v>
      </c>
      <c r="AB20">
        <f>STDEVA(H20:J20)</f>
        <v>2.557785218164256E-2</v>
      </c>
      <c r="AC20">
        <f>STDEVA(T20:V20)</f>
        <v>9.1571383688858352E-2</v>
      </c>
      <c r="AQ20" t="s">
        <v>36</v>
      </c>
    </row>
    <row r="21" spans="1:48">
      <c r="AM21" t="s">
        <v>32</v>
      </c>
      <c r="AQ21" t="s">
        <v>31</v>
      </c>
      <c r="AU21" t="s">
        <v>37</v>
      </c>
    </row>
    <row r="22" spans="1:48">
      <c r="A22" s="24" t="s">
        <v>95</v>
      </c>
      <c r="B22" s="22"/>
      <c r="C22" s="22"/>
      <c r="D22" s="22"/>
      <c r="E22" s="23"/>
      <c r="F22" s="23"/>
      <c r="G22" s="24" t="s">
        <v>95</v>
      </c>
      <c r="H22" s="22"/>
      <c r="I22" s="22"/>
      <c r="J22" s="22"/>
      <c r="AM22">
        <v>0.14000000000000001</v>
      </c>
      <c r="AN22" t="s">
        <v>38</v>
      </c>
      <c r="AQ22" t="s">
        <v>39</v>
      </c>
      <c r="AS22" t="s">
        <v>31</v>
      </c>
      <c r="AT22" t="s">
        <v>27</v>
      </c>
      <c r="AU22">
        <v>2E-3</v>
      </c>
      <c r="AV22" t="s">
        <v>40</v>
      </c>
    </row>
    <row r="23" spans="1:48">
      <c r="A23" t="s">
        <v>17</v>
      </c>
      <c r="B23">
        <v>57255</v>
      </c>
      <c r="C23">
        <v>76307</v>
      </c>
      <c r="D23">
        <v>42174</v>
      </c>
      <c r="G23" t="s">
        <v>18</v>
      </c>
      <c r="H23">
        <v>58453</v>
      </c>
      <c r="I23">
        <v>62008</v>
      </c>
      <c r="J23">
        <v>13689</v>
      </c>
      <c r="AM23">
        <v>0.34</v>
      </c>
      <c r="AN23" t="s">
        <v>38</v>
      </c>
      <c r="AQ23" t="s">
        <v>41</v>
      </c>
      <c r="AT23" t="s">
        <v>28</v>
      </c>
      <c r="AU23">
        <v>0.08</v>
      </c>
      <c r="AV23" t="s">
        <v>38</v>
      </c>
    </row>
    <row r="24" spans="1:48">
      <c r="AM24">
        <v>2E-3</v>
      </c>
      <c r="AN24" t="s">
        <v>40</v>
      </c>
      <c r="AQ24" t="s">
        <v>42</v>
      </c>
      <c r="AT24" t="s">
        <v>29</v>
      </c>
      <c r="AU24">
        <v>0.89</v>
      </c>
      <c r="AV24" t="s">
        <v>38</v>
      </c>
    </row>
    <row r="25" spans="1:48">
      <c r="AM25" t="s">
        <v>43</v>
      </c>
      <c r="AN25" t="s">
        <v>40</v>
      </c>
      <c r="AQ25" t="s">
        <v>44</v>
      </c>
      <c r="AT25" t="s">
        <v>30</v>
      </c>
      <c r="AU25">
        <v>0.32</v>
      </c>
      <c r="AV25" t="s">
        <v>38</v>
      </c>
    </row>
    <row r="26" spans="1:48">
      <c r="AM26" t="s">
        <v>43</v>
      </c>
      <c r="AN26" t="s">
        <v>45</v>
      </c>
      <c r="AQ26" t="s">
        <v>46</v>
      </c>
    </row>
    <row r="28" spans="1:48">
      <c r="AQ28" t="s">
        <v>47</v>
      </c>
    </row>
    <row r="29" spans="1:48">
      <c r="AQ29" t="s">
        <v>33</v>
      </c>
    </row>
    <row r="30" spans="1:48">
      <c r="AM30">
        <v>4.0643736669697561E-2</v>
      </c>
      <c r="AN30" t="s">
        <v>48</v>
      </c>
      <c r="AQ30" t="s">
        <v>39</v>
      </c>
      <c r="AS30" t="s">
        <v>33</v>
      </c>
      <c r="AT30" t="s">
        <v>27</v>
      </c>
      <c r="AU30">
        <v>0.3593314332822215</v>
      </c>
      <c r="AV30" t="s">
        <v>49</v>
      </c>
    </row>
    <row r="31" spans="1:48">
      <c r="AM31">
        <v>9.815386332137143E-3</v>
      </c>
      <c r="AN31" t="s">
        <v>50</v>
      </c>
      <c r="AQ31" t="s">
        <v>41</v>
      </c>
      <c r="AT31" t="s">
        <v>28</v>
      </c>
      <c r="AU31">
        <v>8.2415113135136997E-2</v>
      </c>
      <c r="AV31" t="s">
        <v>49</v>
      </c>
    </row>
    <row r="32" spans="1:48">
      <c r="AM32">
        <v>2.2638800282642393E-2</v>
      </c>
      <c r="AN32" t="s">
        <v>48</v>
      </c>
      <c r="AQ32" t="s">
        <v>42</v>
      </c>
      <c r="AT32" t="s">
        <v>29</v>
      </c>
      <c r="AU32">
        <v>8.4970101756865535E-2</v>
      </c>
      <c r="AV32" t="s">
        <v>49</v>
      </c>
    </row>
    <row r="33" spans="39:48">
      <c r="AM33">
        <v>1.3630143130008973E-2</v>
      </c>
      <c r="AN33" t="s">
        <v>48</v>
      </c>
      <c r="AQ33" t="s">
        <v>44</v>
      </c>
      <c r="AT33" t="s">
        <v>30</v>
      </c>
      <c r="AU33">
        <v>0.10530226106287555</v>
      </c>
      <c r="AV33" t="s">
        <v>49</v>
      </c>
    </row>
    <row r="34" spans="39:48">
      <c r="AM34">
        <v>1.245810173547365E-2</v>
      </c>
      <c r="AN34" t="s">
        <v>48</v>
      </c>
      <c r="AQ34" t="s">
        <v>46</v>
      </c>
    </row>
  </sheetData>
  <mergeCells count="3">
    <mergeCell ref="G3:K3"/>
    <mergeCell ref="A3:E3"/>
    <mergeCell ref="M3:Q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Cilia number </vt:lpstr>
      <vt:lpstr>In situ intensity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2020-07-12T11:09:55Z</dcterms:created>
  <dcterms:modified xsi:type="dcterms:W3CDTF">2020-10-06T02:23:50Z</dcterms:modified>
</cp:coreProperties>
</file>